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vramenko\Desktop\"/>
    </mc:Choice>
  </mc:AlternateContent>
  <bookViews>
    <workbookView xWindow="0" yWindow="0" windowWidth="21600" windowHeight="9735" tabRatio="323"/>
  </bookViews>
  <sheets>
    <sheet name="Загальна форма" sheetId="1" r:id="rId1"/>
    <sheet name="від 15.03.2017 № 2-1797" sheetId="2" r:id="rId2"/>
    <sheet name="від 19.04.2017 № 2-1967" sheetId="3" r:id="rId3"/>
    <sheet name="від 07.06.2017 № 2-2182" sheetId="4" r:id="rId4"/>
    <sheet name="від 27.06.2017 № 2-2221" sheetId="6" r:id="rId5"/>
    <sheet name="від 13.07.2017 № 2-2297" sheetId="7" r:id="rId6"/>
    <sheet name="від 10.08.2017 № 2-2320" sheetId="8" r:id="rId7"/>
    <sheet name="від 05.10.2017 № 2-2378" sheetId="10" r:id="rId8"/>
    <sheet name="від 11.10.2017 № 2-2397" sheetId="11" r:id="rId9"/>
    <sheet name="від 10.11.2017 № 2-2570" sheetId="12" r:id="rId10"/>
    <sheet name="від 12.12.2017 № 2-2815" sheetId="13" r:id="rId11"/>
    <sheet name="від 17.01.2018 № 2-2868" sheetId="14" r:id="rId12"/>
    <sheet name="від 20.03.2018 № 2-3167" sheetId="15" r:id="rId13"/>
    <sheet name="від 17.05.2018 № 2-3386" sheetId="16" r:id="rId14"/>
    <sheet name="від 12.06.2018 № 2-3392" sheetId="17" r:id="rId15"/>
    <sheet name="від 22.08.2018 № 2-3442" sheetId="18" r:id="rId16"/>
    <sheet name="від 17.12.2018 № 2-3725" sheetId="20" r:id="rId17"/>
    <sheet name="від 05.03.2019 № 2-4027" sheetId="29" r:id="rId18"/>
    <sheet name="від 21.03.2019 № 2-4176" sheetId="31" r:id="rId19"/>
    <sheet name="від 08.04.2019 № 2-4280" sheetId="32" r:id="rId20"/>
    <sheet name="від 25.04.2019 № 2-4285" sheetId="33" r:id="rId21"/>
    <sheet name="від 04.06.2019 № 2-4682" sheetId="36" r:id="rId22"/>
    <sheet name="від 22.08.2019 № 2-4722" sheetId="37" r:id="rId23"/>
    <sheet name="від 04.10.2019 № 2-5314" sheetId="38" r:id="rId24"/>
    <sheet name="від 15.10.2019 № 2-5347" sheetId="39" r:id="rId25"/>
    <sheet name="від 13.12.2019 № 2-5361" sheetId="40" r:id="rId26"/>
  </sheets>
  <definedNames>
    <definedName name="_xlnm._FilterDatabase" localSheetId="21" hidden="1">'від 04.06.2019 № 2-4682'!$E$1:$E$127</definedName>
    <definedName name="_xlnm._FilterDatabase" localSheetId="23" hidden="1">'від 04.10.2019 № 2-5314'!$E$1:$E$164</definedName>
    <definedName name="_xlnm._FilterDatabase" localSheetId="17" hidden="1">'від 05.03.2019 № 2-4027'!$E$1:$E$715</definedName>
    <definedName name="_xlnm._FilterDatabase" localSheetId="7" hidden="1">'від 05.10.2017 № 2-2378'!$E$1:$E$274</definedName>
    <definedName name="_xlnm._FilterDatabase" localSheetId="3" hidden="1">'від 07.06.2017 № 2-2182'!$E$1:$E$125</definedName>
    <definedName name="_xlnm._FilterDatabase" localSheetId="19" hidden="1">'від 08.04.2019 № 2-4280'!$E$1:$E$70</definedName>
    <definedName name="_xlnm._FilterDatabase" localSheetId="6" hidden="1">'від 10.08.2017 № 2-2320'!$E$1:$E$173</definedName>
    <definedName name="_xlnm._FilterDatabase" localSheetId="9" hidden="1">'від 10.11.2017 № 2-2570'!$E$1:$E$208</definedName>
    <definedName name="_xlnm._FilterDatabase" localSheetId="8" hidden="1">'від 11.10.2017 № 2-2397'!$E$1:$E$61</definedName>
    <definedName name="_xlnm._FilterDatabase" localSheetId="14" hidden="1">'від 12.06.2018 № 2-3392'!$E$1:$E$129</definedName>
    <definedName name="_xlnm._FilterDatabase" localSheetId="10" hidden="1">'від 12.12.2017 № 2-2815'!$E$1:$E$224</definedName>
    <definedName name="_xlnm._FilterDatabase" localSheetId="5" hidden="1">'від 13.07.2017 № 2-2297'!$E$1:$E$207</definedName>
    <definedName name="_xlnm._FilterDatabase" localSheetId="25" hidden="1">'від 13.12.2019 № 2-5361'!$E$1:$E$131</definedName>
    <definedName name="_xlnm._FilterDatabase" localSheetId="1" hidden="1">'від 15.03.2017 № 2-1797'!$E$1:$E$95</definedName>
    <definedName name="_xlnm._FilterDatabase" localSheetId="24" hidden="1">'від 15.10.2019 № 2-5347'!$E$1:$E$35</definedName>
    <definedName name="_xlnm._FilterDatabase" localSheetId="11" hidden="1">'від 17.01.2018 № 2-2868'!$E$1:$E$77</definedName>
    <definedName name="_xlnm._FilterDatabase" localSheetId="13" hidden="1">'від 17.05.2018 № 2-3386'!$E$1:$E$181</definedName>
    <definedName name="_xlnm._FilterDatabase" localSheetId="16" hidden="1">'від 17.12.2018 № 2-3725'!$E$1:$E$204</definedName>
    <definedName name="_xlnm._FilterDatabase" localSheetId="2" hidden="1">'від 19.04.2017 № 2-1967'!$E$1:$E$204</definedName>
    <definedName name="_xlnm._FilterDatabase" localSheetId="12" hidden="1">'від 20.03.2018 № 2-3167'!$E$1:$E$523</definedName>
    <definedName name="_xlnm._FilterDatabase" localSheetId="18" hidden="1">'від 21.03.2019 № 2-4176'!$E$1:$E$114</definedName>
    <definedName name="_xlnm._FilterDatabase" localSheetId="15" hidden="1">'від 22.08.2018 № 2-3442'!$E$1:$E$417</definedName>
    <definedName name="_xlnm._FilterDatabase" localSheetId="22" hidden="1">'від 22.08.2019 № 2-4722'!$E$1:$E$339</definedName>
    <definedName name="_xlnm._FilterDatabase" localSheetId="20" hidden="1">'від 25.04.2019 № 2-4285'!$E$1:$E$76</definedName>
    <definedName name="_xlnm._FilterDatabase" localSheetId="4" hidden="1">'від 27.06.2017 № 2-2221'!$E$1:$E$96</definedName>
    <definedName name="_xlnm._FilterDatabase" localSheetId="0" hidden="1">'Загальна форма'!$E$1:$E$2784</definedName>
    <definedName name="_xlnm.Print_Area" localSheetId="21">'від 04.06.2019 № 2-4682'!$A$1:$U$128</definedName>
    <definedName name="_xlnm.Print_Area" localSheetId="23">'від 04.10.2019 № 2-5314'!$A$1:$V$159</definedName>
    <definedName name="_xlnm.Print_Area" localSheetId="17">'від 05.03.2019 № 2-4027'!$A$1:$T$716</definedName>
    <definedName name="_xlnm.Print_Area" localSheetId="7">'від 05.10.2017 № 2-2378'!$A$1:$N$269</definedName>
    <definedName name="_xlnm.Print_Area" localSheetId="3">'від 07.06.2017 № 2-2182'!$A$1:$M$120</definedName>
    <definedName name="_xlnm.Print_Area" localSheetId="19">'від 08.04.2019 № 2-4280'!$A$1:$P$70</definedName>
    <definedName name="_xlnm.Print_Area" localSheetId="6">'від 10.08.2017 № 2-2320'!$A$1:$N$168</definedName>
    <definedName name="_xlnm.Print_Area" localSheetId="9">'від 10.11.2017 № 2-2570'!$A$1:$N$202</definedName>
    <definedName name="_xlnm.Print_Area" localSheetId="8">'від 11.10.2017 № 2-2397'!$A$1:$N$56</definedName>
    <definedName name="_xlnm.Print_Area" localSheetId="14">'від 12.06.2018 № 2-3392'!$A$1:$P$120</definedName>
    <definedName name="_xlnm.Print_Area" localSheetId="10">'від 12.12.2017 № 2-2815'!$A$1:$N$219</definedName>
    <definedName name="_xlnm.Print_Area" localSheetId="5">'від 13.07.2017 № 2-2297'!$A$1:$N$202</definedName>
    <definedName name="_xlnm.Print_Area" localSheetId="25">'від 13.12.2019 № 2-5361'!$A$1:$W$132</definedName>
    <definedName name="_xlnm.Print_Area" localSheetId="1">'від 15.03.2017 № 2-1797'!$A$1:$J$90</definedName>
    <definedName name="_xlnm.Print_Area" localSheetId="24">'від 15.10.2019 № 2-5347'!$A$1:$V$36</definedName>
    <definedName name="_xlnm.Print_Area" localSheetId="11">'від 17.01.2018 № 2-2868'!$A$1:$N$72</definedName>
    <definedName name="_xlnm.Print_Area" localSheetId="13">'від 17.05.2018 № 2-3386'!$A$1:$P$176</definedName>
    <definedName name="_xlnm.Print_Area" localSheetId="16">'від 17.12.2018 № 2-3725'!$A$1:$R$199</definedName>
    <definedName name="_xlnm.Print_Area" localSheetId="12">'від 20.03.2018 № 2-3167'!$A$1:$N$518</definedName>
    <definedName name="_xlnm.Print_Area" localSheetId="18">'від 21.03.2019 № 2-4176'!$A$1:$T$115</definedName>
    <definedName name="_xlnm.Print_Area" localSheetId="15">'від 22.08.2018 № 2-3442'!$A$1:$Q$412</definedName>
    <definedName name="_xlnm.Print_Area" localSheetId="22">'від 22.08.2019 № 2-4722'!$A$1:$V$340</definedName>
    <definedName name="_xlnm.Print_Area" localSheetId="20">'від 25.04.2019 № 2-4285'!$A$1:$T$78</definedName>
    <definedName name="_xlnm.Print_Area" localSheetId="4">'від 27.06.2017 № 2-2221'!$A$1:$M$91</definedName>
    <definedName name="_xlnm.Print_Area" localSheetId="0">'Загальна форма'!$A$1:$W$2785</definedName>
  </definedNames>
  <calcPr calcId="152511"/>
</workbook>
</file>

<file path=xl/calcChain.xml><?xml version="1.0" encoding="utf-8"?>
<calcChain xmlns="http://schemas.openxmlformats.org/spreadsheetml/2006/main">
  <c r="I108" i="40" l="1"/>
  <c r="I106" i="40"/>
  <c r="I104" i="40"/>
  <c r="I142" i="38" l="1"/>
  <c r="I307" i="37" l="1"/>
  <c r="I25" i="37"/>
  <c r="I80" i="1" l="1"/>
  <c r="I20" i="36" l="1"/>
  <c r="I17" i="33" l="1"/>
  <c r="X690" i="29" l="1"/>
  <c r="W690" i="29"/>
  <c r="V690" i="29"/>
  <c r="U690" i="29"/>
  <c r="I653" i="29"/>
  <c r="I650" i="29"/>
  <c r="I648" i="29"/>
  <c r="I647" i="29"/>
  <c r="I646" i="29"/>
  <c r="I643" i="29"/>
  <c r="I635" i="29"/>
  <c r="F510" i="29"/>
  <c r="F477" i="29"/>
  <c r="I261" i="29"/>
  <c r="I257" i="29"/>
  <c r="F257" i="29"/>
  <c r="F32" i="29"/>
  <c r="I29" i="29"/>
  <c r="I172" i="20" l="1"/>
  <c r="I171" i="20"/>
  <c r="I382" i="18" l="1"/>
  <c r="F381" i="18"/>
  <c r="I377" i="18"/>
  <c r="I376" i="18"/>
  <c r="H376" i="18"/>
  <c r="I375" i="18"/>
  <c r="H361" i="18"/>
  <c r="H360" i="18"/>
  <c r="F101" i="17" l="1"/>
  <c r="I160" i="16" l="1"/>
  <c r="I158" i="16"/>
  <c r="I2612" i="1" l="1"/>
  <c r="I1092" i="1"/>
  <c r="I473" i="15" l="1"/>
  <c r="F472" i="15"/>
  <c r="H455" i="15"/>
  <c r="H454" i="15"/>
  <c r="H453" i="15"/>
  <c r="F323" i="15"/>
  <c r="F306" i="15"/>
  <c r="F227" i="15"/>
  <c r="I222" i="15"/>
  <c r="F222" i="15"/>
  <c r="I21" i="15"/>
  <c r="G200" i="13" l="1"/>
  <c r="G198" i="13"/>
  <c r="H195" i="13"/>
  <c r="G195" i="13"/>
  <c r="H194" i="13"/>
  <c r="G194" i="13"/>
  <c r="Q41" i="13"/>
  <c r="O41" i="13"/>
  <c r="P41" i="13" l="1"/>
  <c r="R41" i="13"/>
  <c r="H66" i="12" l="1"/>
  <c r="F2241" i="1"/>
  <c r="F1339" i="1" l="1"/>
  <c r="F87" i="1"/>
  <c r="R235" i="10" l="1"/>
  <c r="G229" i="10"/>
  <c r="H228" i="10"/>
  <c r="G228" i="10"/>
  <c r="O235" i="10"/>
  <c r="G227" i="10"/>
  <c r="R128" i="10"/>
  <c r="Q128" i="10"/>
  <c r="P128" i="10"/>
  <c r="R120" i="10"/>
  <c r="G98" i="10"/>
  <c r="P120" i="10" s="1"/>
  <c r="H97" i="10"/>
  <c r="Q120" i="10" s="1"/>
  <c r="Q61" i="10"/>
  <c r="P61" i="10"/>
  <c r="O61" i="10"/>
  <c r="I20" i="10"/>
  <c r="P235" i="10" l="1"/>
  <c r="R61" i="10"/>
  <c r="O128" i="10"/>
  <c r="O120" i="10"/>
  <c r="Q235" i="10"/>
  <c r="H151" i="8" l="1"/>
  <c r="G151" i="8"/>
  <c r="H150" i="8"/>
  <c r="G150" i="8"/>
  <c r="R142" i="8"/>
  <c r="Q142" i="8"/>
  <c r="P142" i="8"/>
  <c r="R98" i="8"/>
  <c r="Q98" i="8"/>
  <c r="P98" i="8"/>
  <c r="O98" i="8"/>
  <c r="G83" i="8"/>
  <c r="O142" i="8" l="1"/>
  <c r="G139" i="7"/>
  <c r="I63" i="7"/>
  <c r="I18" i="7"/>
  <c r="F67" i="6" l="1"/>
  <c r="F66" i="6"/>
  <c r="F65" i="6"/>
  <c r="I17" i="6"/>
  <c r="I2605" i="1" l="1"/>
  <c r="I1339" i="1"/>
  <c r="I109" i="3" l="1"/>
  <c r="G209" i="3" l="1"/>
  <c r="H208" i="3"/>
  <c r="G208" i="3"/>
  <c r="H206" i="3"/>
  <c r="G206" i="3"/>
  <c r="I131" i="3" l="1"/>
  <c r="F131" i="3"/>
  <c r="F80" i="2" l="1"/>
  <c r="F73" i="2"/>
  <c r="F2411" i="1" l="1"/>
  <c r="F2374" i="1"/>
  <c r="Y2778" i="1" l="1"/>
  <c r="Z2778" i="1"/>
  <c r="AA2778" i="1"/>
  <c r="X2778" i="1"/>
  <c r="Y2677" i="1"/>
  <c r="Z2677" i="1"/>
  <c r="AA2677" i="1"/>
  <c r="X2677" i="1"/>
  <c r="AA2533" i="1"/>
  <c r="Z2533" i="1"/>
  <c r="Y2533" i="1"/>
  <c r="AA1651" i="1"/>
  <c r="Y1651" i="1"/>
  <c r="Z1651" i="1"/>
  <c r="Z1515" i="1"/>
  <c r="AA1515" i="1"/>
  <c r="Y1515" i="1"/>
  <c r="Z548" i="1"/>
  <c r="F510" i="1" l="1"/>
  <c r="F2082" i="1" l="1"/>
  <c r="F1392" i="1"/>
  <c r="F671" i="1"/>
  <c r="F296" i="1" l="1"/>
  <c r="F644" i="1"/>
  <c r="F42" i="1"/>
  <c r="I2614" i="1"/>
  <c r="F2027" i="1"/>
  <c r="F1945" i="1"/>
  <c r="X548" i="1" l="1"/>
  <c r="F1399" i="1"/>
  <c r="X1515" i="1" s="1"/>
  <c r="F1177" i="1" l="1"/>
  <c r="F2219" i="1" l="1"/>
  <c r="F2065" i="1"/>
  <c r="F2407" i="1"/>
  <c r="F2231" i="1"/>
  <c r="X418" i="1"/>
  <c r="F1663" i="1"/>
  <c r="X1651" i="1"/>
  <c r="X2533" i="1" l="1"/>
  <c r="F2611" i="1"/>
  <c r="I2607" i="1"/>
  <c r="I2604" i="1"/>
  <c r="I2603" i="1"/>
  <c r="I2597" i="1"/>
  <c r="I2572" i="1"/>
  <c r="AA2594" i="1" s="1"/>
  <c r="I1354" i="1"/>
  <c r="I1128" i="1"/>
  <c r="I1112" i="1"/>
  <c r="Z1367" i="1"/>
  <c r="I512" i="1"/>
  <c r="Y548" i="1" s="1"/>
  <c r="I478" i="1"/>
  <c r="I170" i="1"/>
  <c r="I135" i="1"/>
  <c r="I131" i="1"/>
  <c r="Z418" i="1"/>
  <c r="AA1367" i="1" l="1"/>
  <c r="AA2656" i="1"/>
  <c r="AA418" i="1"/>
  <c r="AA548" i="1"/>
  <c r="Z2594" i="1"/>
  <c r="Y1367" i="1"/>
  <c r="X1367" i="1"/>
  <c r="Y2656" i="1"/>
  <c r="X2656" i="1"/>
  <c r="Y2594" i="1"/>
  <c r="Z2656" i="1"/>
  <c r="X2594" i="1"/>
  <c r="Y418" i="1"/>
</calcChain>
</file>

<file path=xl/comments1.xml><?xml version="1.0" encoding="utf-8"?>
<comments xmlns="http://schemas.openxmlformats.org/spreadsheetml/2006/main">
  <authors>
    <author>Admin</author>
  </authors>
  <commentList>
    <comment ref="F2693" authorId="0" shapeId="0">
      <text>
        <r>
          <rPr>
            <sz val="9"/>
            <color indexed="81"/>
            <rFont val="Tahoma"/>
            <family val="2"/>
            <charset val="204"/>
          </rPr>
          <t xml:space="preserve">
1. Обладнання (17 моноблоків, 17 БФП, 1 копіювальний апарат, 1 сервер, 3 мережеві камери, 1 телевізор)-556,6
2. Система управління електронною чергою (1 сервер, 4 термінали, 2 центральних інформаційних табло, 17 табло робочого місця, 17 пультів оператора)-229,0
3. Виконання робіт (програмне забезпечення, монтажні та налагоджувальні роботи)-88,9
</t>
        </r>
      </text>
    </comment>
    <comment ref="F2694" authorId="0" shapeId="0">
      <text>
        <r>
          <rPr>
            <sz val="9"/>
            <color indexed="81"/>
            <rFont val="Tahoma"/>
            <family val="2"/>
            <charset val="204"/>
          </rPr>
          <t xml:space="preserve">
комп'ютер у зборі, принтер стікерів зі штрих кодом, принтер для друку звітів, 2 сканери штрих-кодів</t>
        </r>
      </text>
    </comment>
    <comment ref="F2695" authorId="0" shapeId="0">
      <text>
        <r>
          <rPr>
            <sz val="9"/>
            <color indexed="81"/>
            <rFont val="Tahoma"/>
            <family val="2"/>
            <charset val="204"/>
          </rPr>
          <t xml:space="preserve">
комп'ютер у зборі, принтер стікерів зі штрих кодом, принтер для друку звітів, 2 сканери штрих-кодів</t>
        </r>
      </text>
    </comment>
    <comment ref="F2717" authorId="0" shapeId="0">
      <text>
        <r>
          <rPr>
            <sz val="9"/>
            <color indexed="81"/>
            <rFont val="Tahoma"/>
            <family val="2"/>
            <charset val="204"/>
          </rPr>
          <t xml:space="preserve">40 комп'ютерів у зборі (1шт.-13,0)-520,0;
10 принтерів лазерних (1 шт.-6,1)-61,0;
5 копіювальних апарата  (1 шт.-12,0)-60,0;
10 БФП (1 шт.-8,0)-80,0  
</t>
        </r>
      </text>
    </comment>
    <comment ref="F2718" authorId="0" shapeId="0">
      <text>
        <r>
          <rPr>
            <sz val="9"/>
            <color indexed="81"/>
            <rFont val="Tahoma"/>
            <family val="2"/>
            <charset val="204"/>
          </rPr>
          <t>4 комп'ютера у зборі (1 шт.-13,0)-52,0;
БФП (1 шт.-9,0)-9,0</t>
        </r>
      </text>
    </comment>
    <comment ref="F2735" authorId="0" shapeId="0">
      <text>
        <r>
          <rPr>
            <sz val="9"/>
            <color indexed="81"/>
            <rFont val="Tahoma"/>
            <family val="2"/>
            <charset val="204"/>
          </rPr>
          <t>15 металевих стелажів (1 шт.-6,1)-91,5</t>
        </r>
      </text>
    </comment>
    <comment ref="F2736" authorId="0" shapeId="0">
      <text>
        <r>
          <rPr>
            <sz val="9"/>
            <color indexed="81"/>
            <rFont val="Tahoma"/>
            <family val="2"/>
            <charset val="204"/>
          </rPr>
          <t xml:space="preserve">2 комплекти меблів ( 1 шт.-9,5)-19,0
</t>
        </r>
      </text>
    </comment>
    <comment ref="F2759" authorId="0" shapeId="0">
      <text>
        <r>
          <rPr>
            <sz val="9"/>
            <color indexed="81"/>
            <rFont val="Tahoma"/>
            <family val="2"/>
            <charset val="204"/>
          </rPr>
          <t xml:space="preserve">5 кондиціонерів (1 шт.-15,0)-75,0
</t>
        </r>
      </text>
    </comment>
    <comment ref="F2760" authorId="0" shapeId="0">
      <text>
        <r>
          <rPr>
            <sz val="9"/>
            <color indexed="81"/>
            <rFont val="Tahoma"/>
            <family val="2"/>
            <charset val="204"/>
          </rPr>
          <t xml:space="preserve">3 кондиціонери (1 шт.-15,0)-45,0
</t>
        </r>
      </text>
    </comment>
    <comment ref="F2761" authorId="0" shapeId="0">
      <text>
        <r>
          <rPr>
            <sz val="9"/>
            <color indexed="81"/>
            <rFont val="Tahoma"/>
            <family val="2"/>
            <charset val="204"/>
          </rPr>
          <t xml:space="preserve">- холодильна шафа-46,0;
- промислова м'ясорубка-13,5;
- плита електрична-75,0;
- пральна машина -60,3;
-сушильна машина-40,4;
- гладильний прес-13,5;
- оверлок -7,5
</t>
        </r>
      </text>
    </comment>
  </commentList>
</comments>
</file>

<file path=xl/comments2.xml><?xml version="1.0" encoding="utf-8"?>
<comments xmlns="http://schemas.openxmlformats.org/spreadsheetml/2006/main">
  <authors>
    <author>Admin</author>
  </authors>
  <commentList>
    <comment ref="F84" authorId="0" shapeId="0">
      <text>
        <r>
          <rPr>
            <sz val="9"/>
            <color indexed="81"/>
            <rFont val="Tahoma"/>
            <family val="2"/>
            <charset val="204"/>
          </rPr>
          <t xml:space="preserve">
комп'ютер у зборі, принтер стікерів зі штрих кодом, принтер для друку звітів, 2 сканери штрих-кодів</t>
        </r>
      </text>
    </comment>
    <comment ref="F85" authorId="0" shapeId="0">
      <text>
        <r>
          <rPr>
            <sz val="9"/>
            <color indexed="81"/>
            <rFont val="Tahoma"/>
            <family val="2"/>
            <charset val="204"/>
          </rPr>
          <t xml:space="preserve">
комп'ютер у зборі, принтер стікерів зі штрих кодом, принтер для друку звітів, 2 сканери штрих-кодів</t>
        </r>
      </text>
    </comment>
    <comment ref="F86" authorId="0" shapeId="0">
      <text>
        <r>
          <rPr>
            <sz val="9"/>
            <color indexed="81"/>
            <rFont val="Tahoma"/>
            <family val="2"/>
            <charset val="204"/>
          </rPr>
          <t>15 металевих стелажів (1 шт.-6,1)-91,5</t>
        </r>
      </text>
    </comment>
    <comment ref="F87" authorId="0" shapeId="0">
      <text>
        <r>
          <rPr>
            <sz val="9"/>
            <color indexed="81"/>
            <rFont val="Tahoma"/>
            <family val="2"/>
            <charset val="204"/>
          </rPr>
          <t xml:space="preserve">5 кондиціонерів (1 шт.-15,0)-75,0
</t>
        </r>
      </text>
    </comment>
    <comment ref="F88" authorId="0" shapeId="0">
      <text>
        <r>
          <rPr>
            <sz val="9"/>
            <color indexed="81"/>
            <rFont val="Tahoma"/>
            <family val="2"/>
            <charset val="204"/>
          </rPr>
          <t xml:space="preserve">3 кондиціонери (1 шт.-15,0)-45,0
</t>
        </r>
      </text>
    </comment>
    <comment ref="F89" authorId="0" shapeId="0">
      <text>
        <r>
          <rPr>
            <sz val="9"/>
            <color indexed="81"/>
            <rFont val="Tahoma"/>
            <family val="2"/>
            <charset val="204"/>
          </rPr>
          <t xml:space="preserve">- холодильна шафа-46,0;
- промислова м'ясорубка-13,5;
- плита електрична-75,0;
- пральна машина -60,3;
-сушильна машина-40,4;
- гладильний прес-13,5;
- оверлок -7,5
</t>
        </r>
      </text>
    </comment>
  </commentList>
</comments>
</file>

<file path=xl/comments3.xml><?xml version="1.0" encoding="utf-8"?>
<comments xmlns="http://schemas.openxmlformats.org/spreadsheetml/2006/main">
  <authors>
    <author>Admin</author>
  </authors>
  <commentList>
    <comment ref="F247" authorId="0" shapeId="0">
      <text>
        <r>
          <rPr>
            <sz val="9"/>
            <color indexed="81"/>
            <rFont val="Tahoma"/>
            <family val="2"/>
            <charset val="204"/>
          </rPr>
          <t xml:space="preserve">
комп'ютер у зборі, принтер стікерів зі штрих кодом, принтер для друку звітів, 2 сканери штрих-кодів</t>
        </r>
      </text>
    </comment>
    <comment ref="F253" authorId="0" shapeId="0">
      <text>
        <r>
          <rPr>
            <sz val="9"/>
            <color indexed="81"/>
            <rFont val="Tahoma"/>
            <family val="2"/>
            <charset val="204"/>
          </rPr>
          <t>4 комп'ютера у зборі (1 шт.-13,0)-52,0;
БФП (1 шт.-9,0)-9,0</t>
        </r>
      </text>
    </comment>
    <comment ref="F257" authorId="0" shapeId="0">
      <text>
        <r>
          <rPr>
            <sz val="9"/>
            <color indexed="81"/>
            <rFont val="Tahoma"/>
            <family val="2"/>
            <charset val="204"/>
          </rPr>
          <t xml:space="preserve">2 комплекти меблів ( 1 шт.-9,5)-19,0
</t>
        </r>
      </text>
    </comment>
    <comment ref="F265" authorId="0" shapeId="0">
      <text>
        <r>
          <rPr>
            <sz val="9"/>
            <color indexed="81"/>
            <rFont val="Tahoma"/>
            <family val="2"/>
            <charset val="204"/>
          </rPr>
          <t xml:space="preserve">5 кондиціонерів (1 шт.-15,0)-75,0
</t>
        </r>
      </text>
    </comment>
    <comment ref="F266" authorId="0" shapeId="0">
      <text>
        <r>
          <rPr>
            <sz val="9"/>
            <color indexed="81"/>
            <rFont val="Tahoma"/>
            <family val="2"/>
            <charset val="204"/>
          </rPr>
          <t xml:space="preserve">3 кондиціонери (1 шт.-15,0)-45,0
</t>
        </r>
      </text>
    </comment>
  </commentList>
</comments>
</file>

<file path=xl/comments4.xml><?xml version="1.0" encoding="utf-8"?>
<comments xmlns="http://schemas.openxmlformats.org/spreadsheetml/2006/main">
  <authors>
    <author>Admin</author>
  </authors>
  <commentList>
    <comment ref="F214" authorId="0" shapeId="0">
      <text>
        <r>
          <rPr>
            <sz val="9"/>
            <color indexed="81"/>
            <rFont val="Tahoma"/>
            <family val="2"/>
            <charset val="204"/>
          </rPr>
          <t>15 металевих стелажів (1 шт.-6,1)-91,5</t>
        </r>
      </text>
    </comment>
  </commentList>
</comments>
</file>

<file path=xl/comments5.xml><?xml version="1.0" encoding="utf-8"?>
<comments xmlns="http://schemas.openxmlformats.org/spreadsheetml/2006/main">
  <authors>
    <author>Admin</author>
  </authors>
  <commentList>
    <comment ref="F508" authorId="0" shapeId="0">
      <text>
        <r>
          <rPr>
            <sz val="9"/>
            <color indexed="81"/>
            <rFont val="Tahoma"/>
            <family val="2"/>
            <charset val="204"/>
          </rPr>
          <t xml:space="preserve">40 комп'ютерів у зборі (1шт.-13,0)-520,0;
10 принтерів лазерних (1 шт.-6,1)-61,0;
5 копіювальних апарата  (1 шт.-12,0)-60,0;
10 БФП (1 шт.-8,0)-80,0  
</t>
        </r>
      </text>
    </comment>
  </commentList>
</comments>
</file>

<file path=xl/comments6.xml><?xml version="1.0" encoding="utf-8"?>
<comments xmlns="http://schemas.openxmlformats.org/spreadsheetml/2006/main">
  <authors>
    <author>Admin</author>
  </authors>
  <commentList>
    <comment ref="F194" authorId="0" shapeId="0">
      <text>
        <r>
          <rPr>
            <sz val="9"/>
            <color indexed="81"/>
            <rFont val="Tahoma"/>
            <family val="2"/>
            <charset val="204"/>
          </rPr>
          <t xml:space="preserve">40 комп'ютерів у зборі (1шт.-13,0)-520,0;
10 принтерів лазерних (1 шт.-6,1)-61,0;
5 копіювальних апарата  (1 шт.-12,0)-60,0;
10 БФП (1 шт.-8,0)-80,0  
</t>
        </r>
      </text>
    </comment>
  </commentList>
</comments>
</file>

<file path=xl/sharedStrings.xml><?xml version="1.0" encoding="utf-8"?>
<sst xmlns="http://schemas.openxmlformats.org/spreadsheetml/2006/main" count="41860" uniqueCount="9186">
  <si>
    <t>ПРОГРАМА</t>
  </si>
  <si>
    <t>соціально - економічного і культурного розвитку міста Черкаси на 2017-2019 роки</t>
  </si>
  <si>
    <t>Задача</t>
  </si>
  <si>
    <t>Дія</t>
  </si>
  <si>
    <t>Індикатор виконання</t>
  </si>
  <si>
    <t>Відповідальний виконавець</t>
  </si>
  <si>
    <t>Фінансове забезпечення (бюджет розвитку) 
(тис.грн. на рік)</t>
  </si>
  <si>
    <t>Інші кошти</t>
  </si>
  <si>
    <t>+</t>
  </si>
  <si>
    <t>Капітальний ремонт взятих на баланс безгосподарських мереж теплопостачання та гарячого водопостачання (внески в статутний капітал КПТМ "Черкаситеплокомуненерго")</t>
  </si>
  <si>
    <t>Акти
 виконаних робіт</t>
  </si>
  <si>
    <t>ДЖКК</t>
  </si>
  <si>
    <t xml:space="preserve">Капітальний  ремонт котелень з заміною газових котлів на котли з використанням альтернативних видів палива (внески в статутний капітал КПТМ "Черкаситеплокомуненерго"): </t>
  </si>
  <si>
    <t>Акти 
виконаних робіт</t>
  </si>
  <si>
    <t>котельні по вул. Ворошилова, 1</t>
  </si>
  <si>
    <t>котельні по вул. Менделеєва, 5а</t>
  </si>
  <si>
    <t>Реконструкція котельні по вул. Хрещатик,84  з заміною димової труби на трубу з нержавіючої сталі з утепленням (внески в статутний капітал КПТМ "Черкаситеплокомуненерго")</t>
  </si>
  <si>
    <t>Капітальний ремонт на котельних та ЦТП з заміною застарілих насосів на сучачні з більшим ККД (внески в статутний капітал КПТМ "Черкаситеплокомуненерго")</t>
  </si>
  <si>
    <t xml:space="preserve">Будівництво каналізаційної мережі по вул.Пастерівській від вул.Чіковані до вул.Джаліля </t>
  </si>
  <si>
    <t>Капітальний ремонт (встановлення  лічильників теплової енергії) в житлових будинках</t>
  </si>
  <si>
    <t>Впровадження технології дохлорування питної води з використанням установки електролізного приготування розчину гіпохлориту натрію на насосній станції    (з ПКД)  (внески в статутний капітал КП "Черкасиводоканал)</t>
  </si>
  <si>
    <t>Акти 
виконаних  робіт</t>
  </si>
  <si>
    <t xml:space="preserve">Департамент 
житлово-комунального комплексу, 
КП "Черкасиводоканал" 
</t>
  </si>
  <si>
    <t>Реконструкція водопровідних мереж міста з встановленням водяних завіс (10 одиниць) (внески в статутний капітал КП "Черкасиводоканал)</t>
  </si>
  <si>
    <t>Реконструкція мереж водовідведення та водопостачання по провул. Макаренка, 1-35 (з ПКД) (як внески до статутного капіталу КП "Черкасиводоканал")</t>
  </si>
  <si>
    <t>Департамент 
житлово-комунального комплексу, 
КП "Черкасиводоканал"</t>
  </si>
  <si>
    <t>Реконструкція мереж водовідведення  по вул. Надпільна, 429-441 (з ПКД) (як внески до статутного капіталу КП "Черкасиводоканал")</t>
  </si>
  <si>
    <t xml:space="preserve"> Реконструкція водопровідної мережі по провул. Слобідський (з ПКД)в м. Черкаси (як внески до статутного капіталу КП "Черкасиводоканал")</t>
  </si>
  <si>
    <t>Надання співфінансування ОСББ  на виконання капітальних ремонтів:
'-енергозберігаючі заходи;
'-інші види робіт (покрівлі, інженерні мережі і т.п.)</t>
  </si>
  <si>
    <t>Департамент
 житлово-комунального комплексу</t>
  </si>
  <si>
    <t xml:space="preserve"> Капітальний ремонт житлового фонду міської комунальної власності (капітальний ремонт ліфтів)*:
                      </t>
  </si>
  <si>
    <t xml:space="preserve">Департамент 
житлово-комунального комплексу </t>
  </si>
  <si>
    <t>- капітальний ремонт ліфтів поточного року;</t>
  </si>
  <si>
    <t>- експертне обстеження ліфтів поточного року;</t>
  </si>
  <si>
    <t xml:space="preserve">Капітальний ремонт житлових будинків  (заміна фізично-зношених ліфтів) (19шт.)  </t>
  </si>
  <si>
    <t xml:space="preserve"> Капітальний ремонт диспетчерської системи ОДС (2 од.) :
-30р. Перемоги,36 (ОДС-1 на 36 ліфтів)
- Гайдара, 3/1 (ОДС-2 на 19 ліфтів) </t>
  </si>
  <si>
    <t>Реконструкція системи ОДС 8 (на 53 ліфта )</t>
  </si>
  <si>
    <t xml:space="preserve">Департамент 
житлово-комунального комплексу,
Придніпровська СУБ </t>
  </si>
  <si>
    <t>Капітальний ремонт житлового будинку по вул. В.Чорновола, 162/3 (капітальний ремонт даху) (з ПКД)</t>
  </si>
  <si>
    <t xml:space="preserve"> Капітальний ремонт житлових будинків (дах, покрівля у 156 будинках)</t>
  </si>
  <si>
    <t>Капітальний ремонт гуртожитку по вул. Одеська,8а (місця загального користування )</t>
  </si>
  <si>
    <t>Капітальний ремонт гуртожитку по вул. Одеська,8/1 (місця загального користування )</t>
  </si>
  <si>
    <t>Капітальний ремонт гуртожитку по вул. Надпільна,530 (ремонт душової кімнати)</t>
  </si>
  <si>
    <t>Капітальний ремонт гуртожитку по вул. Одеська,14а (гідроізоляція підлоги в місцях спільного користування )</t>
  </si>
  <si>
    <t xml:space="preserve">Капітальний ремонт житлового будинку                       (теплоізоляція трубопроводів опалення і гарячого водопостачання ) по :  </t>
  </si>
  <si>
    <t>Департамент 
житлово-комунального комплексу ;КП Соснівська СУБ</t>
  </si>
  <si>
    <t xml:space="preserve"> - вул.Генерала Момота,3</t>
  </si>
  <si>
    <t xml:space="preserve"> - вул.Генерала Момота,7</t>
  </si>
  <si>
    <t xml:space="preserve"> - вул.Генерала Момота,9</t>
  </si>
  <si>
    <t xml:space="preserve"> - вул. Генерала Момота,11</t>
  </si>
  <si>
    <t xml:space="preserve"> Капітальний ремонт житлового будинку по вул. Хоменко, 14/2 (підвищуючих насосів)</t>
  </si>
  <si>
    <t xml:space="preserve"> Капітальний ремонт житлового будинку по вул. Крилова, 63 (встановлення підвищуючих насосів)</t>
  </si>
  <si>
    <t>Капітальний ремонт житлового будинку по вул. Онопрієнка, 8/1 (встановлення підвищуючих насосів)</t>
  </si>
  <si>
    <t xml:space="preserve"> Капітальний ремонт житлового будинку по вул. В.Чорновола, 160 (встановлення підвищуючих насосів)</t>
  </si>
  <si>
    <t>Департамент 
житлово-комунального комплексу, 
КП Соснівська СУБ</t>
  </si>
  <si>
    <t xml:space="preserve"> Капітальний ремонт будинків (ремонт козирків входів до підїздів ):
- вул.Гоголя 532/73 підїзди №3.4;
-вул.Гуржіївська,30 підїзди 1-8;
-вул.Різдвяна 14, підїзд №4;
- вул.Добровольського 3, підїзди 1-7</t>
  </si>
  <si>
    <t xml:space="preserve">Капітальний ремонт житлових будинків (внутрішньобудинкових систем опалення) </t>
  </si>
  <si>
    <t>Капітальний ремонт житлового будинку по вул. Нижня Горова,168 ( внутрішньобудинкова системи опалення , встановлення регулятора температури)</t>
  </si>
  <si>
    <t>Реконструкція житлового будинку по вул. Надпільній,424  (системи теплопостачання) (з ПКД)</t>
  </si>
  <si>
    <t>Реконструкція житлового будинку № 63 по вул. Новопричистинська (встановлення водопідігрівача)</t>
  </si>
  <si>
    <t xml:space="preserve">Департамент 
житлово-комунального комплексу
</t>
  </si>
  <si>
    <t>Капітальний ремонт житлового будинку № 14/2 по вул. Хоменка (покрівля)</t>
  </si>
  <si>
    <t>Департамент 
житлово-комунального комплексу,
Соснівська СУБ</t>
  </si>
  <si>
    <t>Капітальний ремонт житлового будинку по вул. Пастерівській ,11 (мережі теплопостачання), з ПКД</t>
  </si>
  <si>
    <t>Капітальний ремонт житлового будинку по вул. Нижня Горова, 168 (мережі теплопостачання), з ПКД</t>
  </si>
  <si>
    <t>Капітальний ремонт житлового будинку по вул. Нижня Горова, 143/4 (мережі теплопостачання), з ПКД</t>
  </si>
  <si>
    <t>Капітальний ремонт житлового будинку по вул. Нижня Горова, 164 (мережі теплопостачання), з ПКД</t>
  </si>
  <si>
    <t>Мельник</t>
  </si>
  <si>
    <t>Капітальний ремонт житлового будинку по вул. Толстого, 76 (мережі теплопостачання), з ПКД</t>
  </si>
  <si>
    <t>Капітальний ремонт житлового будинку по вул. Толстого, 78 (мережі теплопостачання), з ПКД</t>
  </si>
  <si>
    <t>Капітальний ремонт житлових будинків (систем холодного водопостачання) (29 буд.)</t>
  </si>
  <si>
    <t xml:space="preserve"> Капітальний ремонт житлового будинку №103 по вул. Нижня Горова (систем холодного водопостачання)</t>
  </si>
  <si>
    <t xml:space="preserve"> Капітальний ремонт житлового будинку №143/4 по вул. Нижня Горова (систем холодного водопостачання)</t>
  </si>
  <si>
    <t xml:space="preserve">Капітальний ремонт житлового будинку по вул. Гоголя,350 (систем водовідведення) </t>
  </si>
  <si>
    <t xml:space="preserve">Капітальний ремонт житлового будинку по вул. Гоголя,532/73 (систем водовідведення) </t>
  </si>
  <si>
    <t xml:space="preserve">Капітальний ремонт житлового будинку по вул. Чехова,54 (систем водовідведення) </t>
  </si>
  <si>
    <t xml:space="preserve">Капітальний ремонт житлового будинку по вул.Митницька,45 (систем водовідведення) </t>
  </si>
  <si>
    <t xml:space="preserve">Капітальний ремонт житлового будинку по вул. Пастерівська,11 (систем водовідведення) </t>
  </si>
  <si>
    <t>Капітальний ремонт житлових будинків (системи гарячого водопостачання)  (27 будинків) (з ПКД)</t>
  </si>
  <si>
    <t>Капітальний ремонт житлового будинку  №105 по вул. Нижня Горова (системи гарячого водопостачання)</t>
  </si>
  <si>
    <t>Капітальний ремонт житлових будинків (заміна водопідігрівачів) (21 будинків)</t>
  </si>
  <si>
    <t>Капітальний ремонт житлових будинків (встановлення вхідних дверей (32 дверей у 7 будинках):
вул.Добровольського, 3   3 дверей
вул.Чехова, 209  8 дверей 
бульв.Шевченка 490  1 двері
вул.Гетьмана Сагайдачного, 227  8 дверей
вул.Чехова, 211 8 дверей 
вул.Митницька.45  3 дверей 
вул.Гоголя,358  1 двері</t>
  </si>
  <si>
    <t>Капітальний ремонт житлового будинку (автоматичної системи пожежогасіння, димовидалення та пожежного обладнання) (14 буд.)</t>
  </si>
  <si>
    <t>Капітальний ремонт житлового будинку (ремонт балконів) (226 балконів у 33 буд.)</t>
  </si>
  <si>
    <t>Капітальний ремонт житлового будинку (заміна і ремонт електричних мереж у 48 будинках )</t>
  </si>
  <si>
    <t>Капітальний ремонт будинків  (оздоблення фасадів) (55 буд.)</t>
  </si>
  <si>
    <t>Департамент 
житлово-комунального комплексу , КП Соснівська СУБ</t>
  </si>
  <si>
    <t>Капітальний ремонт житлового будинку по вул. Пастерівська,11 (ремонт пілонів на облицювальних плитах)</t>
  </si>
  <si>
    <t xml:space="preserve">Департамент 
житлово-комунального комплексу,
КП Придніпровська СУБ </t>
  </si>
  <si>
    <t>Капітальний ремонт стінових панелей житлових будинків (відновлення заповнювачів міжпанельних швів) (39 буд.)</t>
  </si>
  <si>
    <t>Капітальний ремонт житлового будинку по вул. Новопричистенська,63</t>
  </si>
  <si>
    <t xml:space="preserve">Департамент 
житлово-комунального комплексу                       КП "Придніпровська СУБ" </t>
  </si>
  <si>
    <t>Капітальний ремонт житлового будинку по вул. Пастеріська, 11</t>
  </si>
  <si>
    <t>Капітальний ремонт житлового будинку по вул.Благовісна,174</t>
  </si>
  <si>
    <t>Капітальний ремонт житлового будинку по вул.Благовісна,173</t>
  </si>
  <si>
    <t xml:space="preserve">Департамент 
житлово-комунального комплексу 
КП Придніпровська СУБ, </t>
  </si>
  <si>
    <t>Капітальний ремонт житлового будинку (утеплення зовнішних стін) по:
 вул.С.Смірнова,6  
вул.С.Смірнова,2
вул.Гагаріна,55
вул.Г.Дніпра,69
вул.Нижня Горова,143/4
вул.Пастерівська,1
вул. Чигиринська,1</t>
  </si>
  <si>
    <t>Капітальний ремонт житлового будинку по вул. Руставі,17 (облаштув. приміщення для колясок)</t>
  </si>
  <si>
    <t>Капітальний ремонт житлового будинку по вул. М.Грушевського, 16 (технічне обстеження та виготовлення ПКД  на посилення несучих конструкцій квартири №1)</t>
  </si>
  <si>
    <t xml:space="preserve">Департамент 
житлово-комунального комплексу,
Соснівська СУБ  </t>
  </si>
  <si>
    <t>Капітальний ремонт житлового будинку по вул. Смілянська,128</t>
  </si>
  <si>
    <t>Капітальний ремонт житлового  будинку по вул. Волкова 75, (внутрішньобудинкові мережі електропостачання)</t>
  </si>
  <si>
    <t>Акт  виконаних робіт</t>
  </si>
  <si>
    <t>Департамент  житлово-комунального комплексу</t>
  </si>
  <si>
    <t>Капітальний ремонт житлового  будинку по вул. Волкова, 95 (внутрішньобудинкові мережі електропостачання)</t>
  </si>
  <si>
    <t>Капітальний ремонт житлового  будинку по вул. Волкова,101 (внутрішньобудинкові мережі електропостачання)</t>
  </si>
  <si>
    <t>Капітальний ремонт житлового  будинку по вул. Різдвяна,4 (внутрішньобудинкові мережі електропостачання)</t>
  </si>
  <si>
    <t>Капітальний ремонт житлового  будинку по вул. Різдвяна,21 (внутрішньобудинкові мережі електропостачання)</t>
  </si>
  <si>
    <t>Капітальний ремонт житлового  будинку 14/1 по вул. Нечуя Левицького (внутрішньобудинкові мережі електропостачання)</t>
  </si>
  <si>
    <t>Капітальний ремонт житлового  будинку по вул. Різдвяна,57 (внутрішньобудинкові мережі електропостачання)</t>
  </si>
  <si>
    <t>Капітальний ремонт житлового  будинку по вул. Різдвяна,57/1 (внутрішньобудинкові мережі електропостачання)</t>
  </si>
  <si>
    <t>Реконструкція  житлового будинку №106/2 по вул.Смілянській (мережі електропостачання 6-го під"їзду)</t>
  </si>
  <si>
    <t>Реконструкція  житлового будинку по вул.Бидгощська,36/147 (мережі електропостачання)</t>
  </si>
  <si>
    <t>Реконструкція житлового будинку по вул. Самійла Кішки,216 (мережі електропостачання) (з ПКД)</t>
  </si>
  <si>
    <t>Реконструкція гуртожитку по вул. Авіаційний,16/1 (мережі електропостачання) (з ПКД)</t>
  </si>
  <si>
    <t>Реконструкція гуртожитку по вул. Шевченка,276 (мережі електропостачання) (з ПКД)</t>
  </si>
  <si>
    <t>Реконструкція житлового будинку по вул. Нечуй-Левицького,8  (мережі електропостачання) (з ПКД)</t>
  </si>
  <si>
    <t>Реконструкція житлового будинку по вул. Нечуй-Левицького,10/1 (мережі електропостачання) (з ПКД)</t>
  </si>
  <si>
    <t xml:space="preserve"> Реконструкція гуртожитку по вул. Нечуй-Левицького,20 (мережі електропостачання) (з ПКД)</t>
  </si>
  <si>
    <t xml:space="preserve"> Реконструкція зовнішних мереж електропостачання до житлового будинку  по вул. Пацаєва,53/12 (безгосподарські мережі)</t>
  </si>
  <si>
    <t xml:space="preserve"> Реконструкція житлового будинку  по вул. Пацаєва,53/1 (мережі електропостачання з встановленням електрокотла) (з ПКД)</t>
  </si>
  <si>
    <t>Акт
 виконаних робіт</t>
  </si>
  <si>
    <t xml:space="preserve">КП "Черкасиінвестбуд"  Департамент архітектури та містобудування Черкаської міської ради </t>
  </si>
  <si>
    <t>ДАМІ</t>
  </si>
  <si>
    <t>Капітальний ремонт житлового будинку 9 по вул. Чорновола (реконструкція внутрішньобудинкових мереж опалення)</t>
  </si>
  <si>
    <t>Реконструкція житлового будинку по вул. В’ячеслава Чорновола № 7 (реконструкція системи газопостачання кв. №2 та кв.27) в м. Черкаси</t>
  </si>
  <si>
    <t>Капітальний ремонт житлових будинків (заміна труб, встановлення ІТП, заміна вікон):
вул. Іллєнка,9
вул. Іллєнка,11
вул. Нижня Горова,103
вул. Нижня Горова,105, 115, 164, 168
вул. Портова,12
вул. Толстого,50, 76, 78
вул.Чехова,10, 9а
вул. Кобзарська,14
вул. Різдвяна,41, 43, 43/1, 57, 57/1, 57/2</t>
  </si>
  <si>
    <t>Капітальний ремонт житлового будинку (заміна склоблоків) (29 буд.)</t>
  </si>
  <si>
    <t>Реконструкція  житлового будинку №122/41 (1,2, 3,4,6 під"їзди) по вул.В. Чорновола (заміна склоблоків у під"їздах)(з ПКД)</t>
  </si>
  <si>
    <t>Реконструкція житлового будинку по вул. Чорновола, 122/41  (заміна склоблоків)</t>
  </si>
  <si>
    <t>Капітальний ремонт приміщення КСН "Митниця"</t>
  </si>
  <si>
    <t xml:space="preserve">Департамент 
житлово-комунального комплексу,
КП "Придніпровський СУБ" </t>
  </si>
  <si>
    <t>Укріплення будинку по вул. Гагаріна, 45</t>
  </si>
  <si>
    <t>Департамент 
житлово-комунального комплексу</t>
  </si>
  <si>
    <t xml:space="preserve">Департамент 
житлово-комунального комплексу,
Соснівська СУБ </t>
  </si>
  <si>
    <t>Капітальний ремонт прибудинкових територій житлових будинків (внески в статутний капітал КП "Придніпровська СУБ")</t>
  </si>
  <si>
    <t xml:space="preserve"> Капітальний ремонт прибудинкової території житлового будинку вул. Толстого, 76 (внески в статутний капітал КП "Придніпровська СУБ")</t>
  </si>
  <si>
    <t xml:space="preserve"> Капітальний ремонт прибудинкової території житлового будинку вул. Толстого, 78 (внески в статутний капітал КП "Придніпровська СУБ")</t>
  </si>
  <si>
    <t>Капітальний ремонт прибудинкової території житлового будинку бул. Шевченка, 470  (внески в статутний капітал КП "Придніпровська СУБ")</t>
  </si>
  <si>
    <t>Капітальний ремонт прибудинкової території житлового будинку бул. Шевченка, 472  (внески в статутний капітал КП "Придніпровська СУБ")</t>
  </si>
  <si>
    <t>Капітальний ремонт прибудинкової території житлового будинку бул. Шевченка, 474  (внески в статутний капітал КП "Придніпровська СУБ")</t>
  </si>
  <si>
    <t>Капітальний ремонт прибудинкової території житлового будинку № 45 по вул. Небесної Сотні  (внески в статутний капітал КП "Придніпровська СУБ")</t>
  </si>
  <si>
    <t>Капітальний ремонт прибудинкової території житлового будинку №229 по вул. Гетьмана Сагайдачного  (внески в статутний капітал КП "Придніпровська СУБ")</t>
  </si>
  <si>
    <t>Капітальний ремонт прибудинкової території житлового будинку № 75 по вул. Волкова (внески в статутний капітал КП "Придніпровська СУБ")</t>
  </si>
  <si>
    <t>Капітальний ремонт прибудинкової території житлового будинку № 95 по вул. Волкова (внески в статутний капітал КП "Придніпровська СУБ")</t>
  </si>
  <si>
    <t>Капітальний ремонт прибудинкової території житлового будинку № 101 по вул. Волкова (внески в статутний капітал КП "Придніпровська СУБ")</t>
  </si>
  <si>
    <t xml:space="preserve"> Капітальний ремонт прибудинкової територій житлового будинку №43 по вул. Б. Хмельницького (внески в статутний капітал КП "Придніпровська СУБ")</t>
  </si>
  <si>
    <t xml:space="preserve"> Капітальний ремонт прибудинкової територій житлового будинку №341 по вул. Надпільна (внески в статутний капітал КП "Придніпровська СУБ")</t>
  </si>
  <si>
    <t xml:space="preserve"> Капітальний ремонт прибудинкової територій житлового будинку №214 по вул. Благовісна (внески в статутний капітал КП "Придніпровська СУБ")</t>
  </si>
  <si>
    <t xml:space="preserve"> Капітальний ремонт прибудинкової територій житлового будинку №220 по вул. Благовісна (внески в статутний капітал КП "Придніпровська СУБ")</t>
  </si>
  <si>
    <t>Капітальний ремонт прибудинкової територій житлового будинку №222 по вул. Благовісна (внески в статутний капітал КП "Придніпровська СУБ")</t>
  </si>
  <si>
    <t xml:space="preserve"> Капітальний ремонт прибудинкової територій житлового будинку №8/1 по вул. Нарбутівська (внески в статутний капітал КП "Придніпровська СУБ")</t>
  </si>
  <si>
    <t>Капітальний ремонт прибудинкової території житлового будинку бул.Шевченко 470 (внески в статутний капітал КП "Придніпровська СУБ")</t>
  </si>
  <si>
    <t>Капітальний ремонт прибудинкової територій житлового будинку 1 по вул. Г. Майдану (внески в статутний капітал КП "Придніпровська СУБ")</t>
  </si>
  <si>
    <t>Капітальний ремонт прибудинкової територій житлового будинку 11 по вул. Пастерівській  (внески в статутний капітал КП "Придніпровська СУБ")</t>
  </si>
  <si>
    <t>Капітальний ремонт прибудинкової територій житлового будинку 89 по вул. Різдвяна (внески в статутний капітал КП "Придніпровська СУБ")</t>
  </si>
  <si>
    <t>Капітальний ремонт прибудинкової територій житлових будинків 106, 108, 110 по вул. Чехова (внески в статутний капітал КП "Придніпровська СУБ")</t>
  </si>
  <si>
    <t>Капітальний ремонт прибудинкової територій житлового будинку 399/1 по бул. Шевченка (внески в статутний капітал КП "Придніпровська СУБ")</t>
  </si>
  <si>
    <t>Капітальний ремонт прибудинкових територій житлових будинків (внески в статутний капітал КП "Соснівська СУБ")</t>
  </si>
  <si>
    <t xml:space="preserve">Департамент 
житлово-комунального комплексу                       КП "Соснівська СУБ" </t>
  </si>
  <si>
    <t>Капітальний ремонт прибудинкової території житлового будинку № 235 по вул. Десантників (внески в статутний капітал КП "Соснівська СУБ")</t>
  </si>
  <si>
    <t>Капітальний ремонт прибудинкової території житлового будинку № 47 по вул. Гагаріна (внески в статутний капітал КП "Ссонівська СУБ")</t>
  </si>
  <si>
    <t>Капітальний ремонт прибудинкової території житлового будинку № 90 по бул. Шевченка (внески в статутний капітал КП "Соснівська СУБ")</t>
  </si>
  <si>
    <t>Капітальний ремонт прибудинкової території житлового будинку по вул. Самійла Кішки, 183/1 (внески в статутний капітал КП "Соснівська СУБ")</t>
  </si>
  <si>
    <t>Капітальний ремонт прибудинкової території житлового будинку по вул. Академіка Корольова, 16 (внески в статутний капітал КП "Соснівська СУБ")</t>
  </si>
  <si>
    <t>Капітальний ремонт прибудинкової території житлового будинку по вул. Академіка Корольова, 14 (внески в статутний капітал  КП "Соснівська СУБ")</t>
  </si>
  <si>
    <t>Капітальний ремонт прибудинкової території житлового будинку по вул. Крилова, 63 (внески в статутний капітал  КП "Соснівська СУБ")</t>
  </si>
  <si>
    <t>Капітальний ремонт прибудинкової території житлового будинку по вул. Крилова, 61 (внески в статутний капітал КП "Соснівська СУБ")</t>
  </si>
  <si>
    <t>Капітальний ремонт прибудинкової території житлового будинку по вул. Хрещатик, 130 (внески в статутний капітал КП "Соснівська СУБ")</t>
  </si>
  <si>
    <t>Капітальний ремонт прибудинкової території житлового будинку по вул. Хрещатик, 55 (внески в статутний капітал КП "КП "Соснівська СУБ")</t>
  </si>
  <si>
    <t>Капітальний ремонт прибудинкової території житлового будинку по вул. Вернигори, 29 (внески в статутний капітал  КП "Соснівська СУБ")</t>
  </si>
  <si>
    <t>Капітальний ремонт прибудинкової території житлового будинку по вул. Генерала Момота, 5 (внески в статутний капітал  КП "Соснівська СУБ")</t>
  </si>
  <si>
    <t>Капітальний ремонт прибудинкової території житлового будинку по вул. Генерала Момота, 7 (внески в статутний капітал КП "КП "Соснівська СУБ")</t>
  </si>
  <si>
    <t>Капітальний ремонт прибудинкової території житлового будинку по вул. Генерала Момота, 9 (внески в статутний капітал КП  "Соснівська СУБ")</t>
  </si>
  <si>
    <t>Капітальний ремонт прибудинкової території житлового будинку по вул. Генерала Момота, 11 (внески в статутний капітал  КП "Соснівська СУБ")</t>
  </si>
  <si>
    <t>Капітальний ремонт прибудинкової територій житлового будинку 91 по вул. М. Грушевського (внески в статутний капітал КП "Соснівська СУБ")</t>
  </si>
  <si>
    <t>Капітальний ремонт прибудинкової територій житлового будинку 93 по вул. М. Грушевського (внески в статутний капітал КП "Соснівська СУБ")</t>
  </si>
  <si>
    <t>Капітальний ремонт прибудинкової територій житлового будинку 93/1 по вул. М. Грушевського (внески в статутний капітал КП "Соснівська СУБ")</t>
  </si>
  <si>
    <t>Капітальний ремонт прибудинкової територій житлового будинку 97 по вул. М. Грушевського (внески в статутний капітал КП "Соснівська СУБ")</t>
  </si>
  <si>
    <t>Капітальний ремонт прибудинкової територій житлового будинку 285 по вул. Надпільна (внески в статутний капітал КП "Соснівська СУБ")</t>
  </si>
  <si>
    <t>Капітальний ремонт прибудинкової територій житлового будинку 227 по вул. Благовісна (внески в статутний капітал КП "Соснівська СУБ")</t>
  </si>
  <si>
    <t>Капітальний ремонт прибудинкової територій житлового будинку 29/4 по вул. М. Залізняка (внески в статутний капітал КП "Соснівська СУБ")</t>
  </si>
  <si>
    <t>Капітальний ремонт прибудинкової територій житлового будинку 95-97 по вул. Смілянська (внески в статутний капітал КП "Соснівська СУБ")</t>
  </si>
  <si>
    <t>Капітальний ремонт прибудинкової територій житлового будинку 12 по вул. 30-річчя Перемоги (внески в статутний капітал КП "Соснівська СУБ")</t>
  </si>
  <si>
    <t>Капітальний ремонт прибудинкової територій житлового будинку 63 по вул. Чайковського (внески в статутний капітал КП "Соснівська СУБ")</t>
  </si>
  <si>
    <t>Капітальний ремонт прибудинкової територій житлового будинку 95 по вул. Крилова (внески в статутний капітал КП "Соснівська СУБ")</t>
  </si>
  <si>
    <t>Капітальний ремонт прибудинкової територій житлового будинку 28 по просп. Хіміків (внески в статутний капітал КП "Соснівська СУБ")</t>
  </si>
  <si>
    <t>Капітальний ремонт прибудинкової територій житлового будинку 115/1 по вул. Смілянській (внески в статутний капітал КП "Соснівська СУБ")</t>
  </si>
  <si>
    <t>Капітальний ремонт прибудинкової територій житлового будинку 8 по вул. Пилипенка (внески в статутний капітал КП "Соснівська СУБ")</t>
  </si>
  <si>
    <t>Департамент 
житлово-комунального комплексу, КП Придніпровська СУБ</t>
  </si>
  <si>
    <t>Встановлення спортивного футбольно-баскетбольного  майданчика в дворі будинку за адресою бульвар Шевченка,399/1 (з ПКД)</t>
  </si>
  <si>
    <t xml:space="preserve">Департамент 
житлово-комунального комплексу, Придніпровська СУБ </t>
  </si>
  <si>
    <t>Улаштування дитячих майданчиків у дворах жилових будинків за адресами:</t>
  </si>
  <si>
    <t>вул. Невського,27</t>
  </si>
  <si>
    <t>вул. М.Залізняка,96/1</t>
  </si>
  <si>
    <t>Улаштування дитячих майданчика по вул. Сумгаїтській між будинками №21-19 (зПКД)</t>
  </si>
  <si>
    <t xml:space="preserve"> Встановленння нового обладнання на дитячих майданчиків за адресами:</t>
  </si>
  <si>
    <t>вул. Яцика,8/1</t>
  </si>
  <si>
    <t>вул. Яцика,8/2</t>
  </si>
  <si>
    <t>вул. Ярославська,24</t>
  </si>
  <si>
    <t>вул. А.Лупиноса,37</t>
  </si>
  <si>
    <t>вул. В.Чорновола,122/41</t>
  </si>
  <si>
    <t xml:space="preserve">Придбання обладнання для дитячого майданчика житлових будинків №180, 180/1 по вул. Благовісній (внески в статутний капітал КП "Придніпровська СУБ") </t>
  </si>
  <si>
    <t>вул.Благовісна, 330</t>
  </si>
  <si>
    <t>вул.Благовісна, 333</t>
  </si>
  <si>
    <t>вул.Благовісна, 310</t>
  </si>
  <si>
    <t>вул.Надпільна,431</t>
  </si>
  <si>
    <t>вул. Новопречистенська, 63, 65</t>
  </si>
  <si>
    <t>вул. Сергія Амброса,147</t>
  </si>
  <si>
    <t xml:space="preserve">Департамент 
житлово-комунального комплексу,
КП "Соснівська СУБ" </t>
  </si>
  <si>
    <t>Реконструкція полігону ТПВ в районі с. Руська Поляна (обвалування) (з ПКД)</t>
  </si>
  <si>
    <t>Департамент
 житлово-комунального комплексу,
КП "Черкаська служба чистоти"</t>
  </si>
  <si>
    <t>Ущільнення побутових відходів на полігоні ТПВ</t>
  </si>
  <si>
    <t>Акт 
виконаних робіт</t>
  </si>
  <si>
    <t>Реконструкція південно-західної частини полігону твердих побутових відходів в районі с.Руська Поляна</t>
  </si>
  <si>
    <t>Будівництво полігону твердих побутових відходів в районі с.Руська Поляна (з ПКД)</t>
  </si>
  <si>
    <t xml:space="preserve">Департамент
 архітектури та містобудування </t>
  </si>
  <si>
    <t>Будівництво контейнерних майданчиків для ТПВ (з ПКД) (внески в статутний капітал КП "Черкаська служба чистоти")</t>
  </si>
  <si>
    <t>Будівництво контейнерних майданчиків для збору ТПВ по вул. Чайковського, 63 (з ПКД) (внески в статутний капітал КП "Черкаська служба чистоти")</t>
  </si>
  <si>
    <t>Будівництво контейнерних майданчиків для збору ТПВ по вул. Гоголя, 290 (з ПКД) (внески в статутний капітал КП "Черкаська служба чистоти")</t>
  </si>
  <si>
    <t>Будівництво контейнерних майданчиків для збору ТПВ по вул.Небесної Сотні, 41-45 (з ПКД) (внески в статутний капітал КП "Черкаська служба чистоти")</t>
  </si>
  <si>
    <t>Будівництво контейнерних майданчиків для збору ТПВ по вул.Яцика, 8/2 (з ПКД) (внески в статутний капітал КП "Черкаська служба чистоти")</t>
  </si>
  <si>
    <t>Будівництво контейнерних майданчиків для збору ТПВ по вул. Лупиноса, 35/1-37 (З ПКД), внески в статутний капітал КП "Черкаська служба чистоти")</t>
  </si>
  <si>
    <t>Придбання крана автомобільного (внески в статутний капітал КП "Черкаситеплокомуненерго")</t>
  </si>
  <si>
    <t xml:space="preserve">Накладна </t>
  </si>
  <si>
    <t xml:space="preserve">Департамент 
житлово-комунального комплексу, 
КП "Черкаситеплокомуненерго"
</t>
  </si>
  <si>
    <t>Придбання екскаватора - навантажувача (внески в статутний капітал КП "Черкаситеплокомуненерго")</t>
  </si>
  <si>
    <t>Придбання  трактора колісного (внески в статутний капітал КП "Черкаситеплокомуненерго")</t>
  </si>
  <si>
    <t>Придбання навантажувача (внески в статутний капітал КП "Черкаситеплокомуненерго")</t>
  </si>
  <si>
    <t>Придбання автомобіля бортового (внески в статутний капітал КП "Черкаситеплокомуненерго")</t>
  </si>
  <si>
    <t>Придбання дробилки (внески в статутний капітал КП "Черкаситеплокомуненерго")</t>
  </si>
  <si>
    <t>Придбання машин аварійних - 2 од. (внески в статутний капітал КП "Черкаситеплокомуненерго")</t>
  </si>
  <si>
    <t>Придбання автобуса (внески в статутний капітал КП "Черкаситеплокомуненерго")</t>
  </si>
  <si>
    <t>Придбання підйомника ліктьового (внески в статутний капітал КП "Черкасиводоканал)</t>
  </si>
  <si>
    <t>Придбання автомобільного крану (20тн) (внески в статутний капітал КП "Черкасиводоканал)</t>
  </si>
  <si>
    <t xml:space="preserve"> Придбання міні трактора з переднім відвалом (внески в статутний капітал КП "Черкасиводоканал)</t>
  </si>
  <si>
    <t>Придбання дизельного автомобіля мулососного (з отвалом) -2шт (внески в статутний капітал КП "Черкасиводоканал)</t>
  </si>
  <si>
    <t>Придбання екскаваторів- навантажувачів -2шт (внески в статутний капітал КП "Черкасиводоканал)</t>
  </si>
  <si>
    <t>Придбання екскаватора- навантажувача з функцією гідромолота  (внески в статутний капітал КП "Черкасиводоканал)</t>
  </si>
  <si>
    <t>Придбання автомобілів-самоскидів вантажопідйомністю 7т і 10т — 2 шт. (внески в статутний капітал КП "Черкасиводоканал)</t>
  </si>
  <si>
    <t>Придбання автомобіля вантажного вантажопідйомністю до 2,5т — 1 шт. (внески в статутний капітал КП "Черкасиводоканал)</t>
  </si>
  <si>
    <t>Придбання автоцистерни (внески в статутний капітал КП "Черкасиводоканал)</t>
  </si>
  <si>
    <t>Придбання автобусу (внески в статутний капітал КП "Черкасиводоканал)</t>
  </si>
  <si>
    <t>Придбання насосів-дозаторів коагулянту для ДВС (внески в статутний капітал КП "Черкасиводоканал)</t>
  </si>
  <si>
    <t>Придбання лабораторного обладнання для виконання задач по контролю якості питної води у зв'язку з введенням ДсаНПіНу 2.2.4-171-1 (внески в статутний капітал КП "Черкасиводоканал)</t>
  </si>
  <si>
    <t xml:space="preserve"> - електротермічний графітовий  атомізатор </t>
  </si>
  <si>
    <t xml:space="preserve"> - приставка генерації летючих гідритів</t>
  </si>
  <si>
    <t xml:space="preserve"> - уловлювач атомів STAT</t>
  </si>
  <si>
    <t>Придбання трактора з навісним обладнанням для прибирання прибудинкових територій - 2 од.(внески в статутний капітал КП "Придніпровський СУБ")</t>
  </si>
  <si>
    <t xml:space="preserve">Видаткова
 накладна </t>
  </si>
  <si>
    <t>Придбання легкового автомобіля (внески до статутного капіталу КП Придніпровська СУБ)</t>
  </si>
  <si>
    <t>Придбання ванажного автомобіля (внески до статутного капіталу КП Придніпровська СУБ)</t>
  </si>
  <si>
    <t>Придбання легкового автомобіля (внески в статутний капітал КП "Придніпровська СУБ")</t>
  </si>
  <si>
    <t>Придбання вантажного  автомобіля (внески в статутний капітал КП "Придніпровська СУБ")</t>
  </si>
  <si>
    <t>Придбання самоскида (внески в статутний капітал КП "Придніпровська СУБ")</t>
  </si>
  <si>
    <t>Придбання екскаватора з зворотнім ковшем (2 од.)</t>
  </si>
  <si>
    <t>Придбання трактора з навісним обладнанням (для прибирання прибудинкових територій мі-нів  "Соснівський" та "Митниця" ) -3 од.(внески в статутний капітал КП "Соснівський СУБ")</t>
  </si>
  <si>
    <t>Видаткова
 накладна</t>
  </si>
  <si>
    <t>Придбання контейнера пластикового для збору ТПВ для домовласників приватного сектору.
(Об’єм контейнера - 0,24 м.куб. )</t>
  </si>
  <si>
    <t>Придбання контейнерів пластикових для збору ТПВ (300шт.Об’єм контейнера 1,1 м.куб.)</t>
  </si>
  <si>
    <t>Придбання пластикового контейнера для роздільного збирання побутових відходів (150шт.Об’єм контейнера 1,1 м.куб.)</t>
  </si>
  <si>
    <t xml:space="preserve">Придбання чіпів для встановлення на контейнера пластикові об’ємом 0,24 м.куб., що видані домовласникам приватного сектору (13000шт.) </t>
  </si>
  <si>
    <t xml:space="preserve">Придбання спецтехніки (внески в статутний капітал КП "Черкаська служба чистоти") </t>
  </si>
  <si>
    <t xml:space="preserve">Придбання сміттєвозу для вивезення 
ТПВ. Марка MAN TGS 26.320, 
MERCEDES-BENZ 2532 6x2 Faun. (1 од.техніки)
</t>
  </si>
  <si>
    <t>Придбання бульдозеру для розрівнювання та ущільнення твердих побутових відходів.(2шт., марка бульдозеру Б 10 М.)
 (внески в статутний капітал КП "Черкаська служба чистоти")</t>
  </si>
  <si>
    <t>Департамент 
житлово-комунального комплексу, 
КП "Черкаська служба чистоти"</t>
  </si>
  <si>
    <t>Придбання ломовоза  з маніпулятором</t>
  </si>
  <si>
    <t>Придбання спеціального автомобіля (б/у) для вивезення вторинної сировини.</t>
  </si>
  <si>
    <t>Придбання автомобіля (для перевезення безпритульних собак)</t>
  </si>
  <si>
    <t>Придбання навантажувача</t>
  </si>
  <si>
    <t>Придбання рушниць для відлову тварин</t>
  </si>
  <si>
    <t>Придбання та встановлення вагів, засобів фіксації та контролю для організації пункту контролю на полігоні в районі с. Руська Поляна</t>
  </si>
  <si>
    <t>Акт 
прийому-передачі</t>
  </si>
  <si>
    <t>Департамент 
житлово-комунального комплексу,
КП "Черкаська служба чистоти"</t>
  </si>
  <si>
    <t>Придбання Ямобура з крановим обладнанням  для монтажу опор для проведення робіт з ремонту  мереж зовнішнього освітлення міста (внески в статутний капітал КП "Міськсвітло")</t>
  </si>
  <si>
    <t>Акти виконаних робіт</t>
  </si>
  <si>
    <t xml:space="preserve">Департамент житлово-комунального комплексу, КП "Міськсвітло"          </t>
  </si>
  <si>
    <t xml:space="preserve">  Придбання автопідйомника телескопічного для  проведення робіт з ремонту  мереж зовнішнього освітлення міста (як внески в статутний капітал КП "Міськсвітло")</t>
  </si>
  <si>
    <t>Придбання головного комп'ютера (внески в статутний капітал КП "Міськсвітло")</t>
  </si>
  <si>
    <t>Придбання комп'ютера в комплекті з принтером (внески в статутний капітал КП "Міськсвітло")</t>
  </si>
  <si>
    <t>Придбання подрібнювача деревини (для кладовища) (внески до статутного капіталу  КП "Комбінат комунальних підприємств")</t>
  </si>
  <si>
    <t>Департамент
 житлово-комунального комплексу, 
КП "Комбінат комунальних підприємств"</t>
  </si>
  <si>
    <t>Придбання  автомобіля  КО-413(для вивезення сміття з кладовищ міста) (внески до статутного капіталу  КП "Комбінат комунальних підприємств")</t>
  </si>
  <si>
    <t>Придбання автомобіля «Газель» для перевезення померлих на судмедекспертизу  (внески до статутного капіталу  КП "Комбінат комунальних підприємств")</t>
  </si>
  <si>
    <t>Придбання  самосвала марки ГАЗ- САЗ -35071 для  вивезення гілля та листя з кладовищ міста (внески до статутного капіталу  КП "Комбінат комунальних підприємств")</t>
  </si>
  <si>
    <t xml:space="preserve">Придбання машини дорожньої комбінованої (внески в статутний капітал КП "ЧЕЛУАШ") </t>
  </si>
  <si>
    <t>Накладна</t>
  </si>
  <si>
    <t>Департамент 
житлово-комунального комплексу, КП "ЧЕЛУАШ"</t>
  </si>
  <si>
    <t xml:space="preserve">Придбання дорожної фрези (внески в статутний капітал КП "ЧЕЛУАШ") </t>
  </si>
  <si>
    <t xml:space="preserve">Придбання асфальтоукладальника  (внески в статутний капітал КП "ЧЕЛУАШ") </t>
  </si>
  <si>
    <t xml:space="preserve">Придбання спецтехніки для ремонту та утримання доріг  (внески в статутний капітал КП "ЧЕЛУАШ") </t>
  </si>
  <si>
    <t xml:space="preserve">Придбання тракторів з навісним обладнанням (відвал, щіта комунальна)  2 од. техніки  (внески в статутний капітал КП "ЧЕЛУАШ") </t>
  </si>
  <si>
    <t xml:space="preserve">Придбання автомобіля типу "Газель" (внески в статутний капітал КП "ЧЕЛУАШ") </t>
  </si>
  <si>
    <t xml:space="preserve">Придбання маніпулятора  (внески в статутний капітал КП "ЧЕЛУАШ") </t>
  </si>
  <si>
    <t xml:space="preserve">Придбання легкового автомобіля (внески в статутний капітал КП "ЧЕЛУАШ") </t>
  </si>
  <si>
    <t>Придбання кузовів транспортних засобів (обладнання піскорозкидача) - 5 одиниць (внески в статутний капітал КП "ЧЕЛУАШ")</t>
  </si>
  <si>
    <t xml:space="preserve">Придбання причіпної підмітальної установки (внески в статутний капітал КП "ЧЕЛУАШ") </t>
  </si>
  <si>
    <t>Придбання нового рухомого складу міського електротранспорту</t>
  </si>
  <si>
    <t xml:space="preserve"> Департамент 
житлово-комунального комплексу,
КП "Черкасиелектротранс"</t>
  </si>
  <si>
    <t>Придбання вітчизняних та іноземних тролейбусів після капітального ремонту (8од.)</t>
  </si>
  <si>
    <t>КП "Черкасиелектротранс",
департамент житлово-комунального комплексу</t>
  </si>
  <si>
    <t xml:space="preserve">Придбання комп"ютерної техніки для диспетчерської (внески в статутний капітал КП "Черкасиелектротранс") </t>
  </si>
  <si>
    <t>КП "Черкасиелектротранс", 
департамент житлово-комунального комплексу</t>
  </si>
  <si>
    <t xml:space="preserve">Придбання технічного обладнання для  обслуговування  тролейбусів (внески в статутний капітал КП "Черкасиелектротранс") :             </t>
  </si>
  <si>
    <t>Накладні</t>
  </si>
  <si>
    <t>- комплект обладнання для експлуатації коліс з безкамерними шинами</t>
  </si>
  <si>
    <t>- прес монтажно-зпресовочний</t>
  </si>
  <si>
    <t>- домкрати "Беккера" 4 шт. для підйому тролейбусів на рівній площадці для ТО, ремонту тягових двигунів низькопольних тролейбусів</t>
  </si>
  <si>
    <t>- плоскошліфувальний верстат</t>
  </si>
  <si>
    <t>- діагностичне обладнання (програмне забезпечення "Чергос", WABKO, стенди випробувань задніх і передніх мостів, обладнання регулювання розвалу коліс та інше</t>
  </si>
  <si>
    <t>- хонінгувальний верстат</t>
  </si>
  <si>
    <t>Придбання обладнання по освітленню атракціону "Сюрприз" в парку "Перемоги"</t>
  </si>
  <si>
    <t>Департамент
 житлово-комунального комплексу, 
КП "Дирекція парків"</t>
  </si>
  <si>
    <t>Придбання та встановлення пам"ятного знаку в парку "ім. 50-річчя Радянської влади" (як внески до статутного капіталу КП "Дирекція парків")</t>
  </si>
  <si>
    <t>Придбання та встановлення будиночку для обслуговуючого персоналу в парку "Соснівський" (як внески до статутного капіталу КП "Дирекція парків")</t>
  </si>
  <si>
    <t>Придбання автоцистерни (для поливу) (як внески до статутного капіталу КП "Дирекція парків")</t>
  </si>
  <si>
    <t>Придбання подрібнювача відходів деревини для трактора (як внески до статутного капіталу КП "Дирекція парків")</t>
  </si>
  <si>
    <t>Придбання шнеко-роторного очисника снігу для трактора (як внески до статутного капіталу КП "Дирекція парків")</t>
  </si>
  <si>
    <t>Придбання Чоперів (атракціон) 6 шт.(як внески до статутного капіталу КП "Дирекція парків")</t>
  </si>
  <si>
    <t>Придбання апаратури для показу кіно під відкритим небом(як внески до статутного капіталу КП "Дирекція парків")</t>
  </si>
  <si>
    <t xml:space="preserve">Придання лавочок (80 шт.) </t>
  </si>
  <si>
    <t>Придбання новорічних прикрас (як внески до статутного капіталу КП "Дирекція парків")</t>
  </si>
  <si>
    <t>Придбання шезлонгів для пляжів міста  (внески до статутного капіталу КП "Дирекція парків")</t>
  </si>
  <si>
    <t>Придбання машини для прибирання пляжів</t>
  </si>
  <si>
    <t>Придбання та встановлення лавочок та урн на території приміщення майнового комплексу за адресою: м. Черкаси, вул. Благовісна, 170</t>
  </si>
  <si>
    <t>Департамент організацінйого забезпечення</t>
  </si>
  <si>
    <t>ДОЗ</t>
  </si>
  <si>
    <t>Видаткові накладні</t>
  </si>
  <si>
    <t>КП"Черкаські ринки"              Департамент економіки та розвитку</t>
  </si>
  <si>
    <t>ДЕР</t>
  </si>
  <si>
    <t xml:space="preserve">Придбання металевої огорожі для проведення ярмарок (внески в статутний капітал КП"Черкаські ринки") 
</t>
  </si>
  <si>
    <t xml:space="preserve">Придбання біо-туалетів (внески в статутний капітал КП"Черкаські ринки") 
</t>
  </si>
  <si>
    <t>Придбання камер та відеореєстраторів для системи відеоспостереження з монтажем</t>
  </si>
  <si>
    <t>Звіт 
про виконання</t>
  </si>
  <si>
    <t>Департамент 
житлово- комунального комплексу</t>
  </si>
  <si>
    <t>КП "Черкасиінвестбуд"
  Департамент архітектури та містобудування</t>
  </si>
  <si>
    <t xml:space="preserve">Будівництво мереж зовнішнього освітлення </t>
  </si>
  <si>
    <t>Департамент
 житлово-комунального комплексу,
 КП "Міськсвітло"</t>
  </si>
  <si>
    <t>Будівництво мережі зовнішнього освітлення прибудинкових територій житлового будинку № 43 по вул. Різдв'яній</t>
  </si>
  <si>
    <t>Будівництво мережі зовнішнього освітлення прибудинкових територій житлового будинку № 57, 57/1, 57/2 по вул. Різдв'яній</t>
  </si>
  <si>
    <t xml:space="preserve">Департамент житлово-комунального комплексу     </t>
  </si>
  <si>
    <t>Будівництво мережі зовнішнього освітлення прибудинкових територій житлового будинку № 34/1 по вул. Гвардійська</t>
  </si>
  <si>
    <t>Будівництво мережі зовнішнього освітлення від будинку № 37 до буд. № 39/1 по вул. Лупиноса</t>
  </si>
  <si>
    <t>Будівництво мережі зовнішнього освітлення прибудинкових територій житлового будинку № 94,96 по вул. Смілянська</t>
  </si>
  <si>
    <t>Будівництво мережі зовнішнього освітлення прибудинкових територій житлового будинку № 94/3,94/4 по вул. Смілянська</t>
  </si>
  <si>
    <t>Будівництво мережі зовнішнього освітлення прибудинкових територій житлового будинку № 90/1 по вул. Смілянська</t>
  </si>
  <si>
    <t>Будівництво мережі зовнішнього освітлення прибудинкових територій житлового будинку № 100/1 по вул. Смілянська</t>
  </si>
  <si>
    <t>Будівництво мережі зовнішнього освітлення прибудинкових територій житлового будинку № 106 по вул. Смілянська</t>
  </si>
  <si>
    <t>Будівництво мережі зовнішнього освітлення прибудинкових територій житлового будинку № 263/1 по вул. Пастерівська</t>
  </si>
  <si>
    <t>Будівництво мережі зовнішнього освітлення прибудинкових територій житлового будинку № 218 по вул. Самійла Кішки</t>
  </si>
  <si>
    <t>Будівництво мережі зовнішнього освітлення прибудинкових територій житлового будинку № 220 по вул. Самійла Кішки</t>
  </si>
  <si>
    <t>Будівництво мережі зовнішнього освітлення прибудинкових територій житлового будинку № 8а, 8/1, 10/1, 12/1, 14по вул. Одеській</t>
  </si>
  <si>
    <t>Будівництво мережі зовнішнього освітлення прибудинкових територій житлового будинку № 61,63 по вул. Крилова, № 88 по вул. Шевченка</t>
  </si>
  <si>
    <t>Будівництво мережі зовнішнього освітлення прибудинкових територій житлового будинку № 51 по вул. Пушкіна</t>
  </si>
  <si>
    <t>Будівництво мережі зовнішнього освітлення прибудинкових територій житлового будинку № 95, 101 по вул. Волкова</t>
  </si>
  <si>
    <t>Будівництво мережі зовнішнього освітлення мікрорайону "Поляна" (вул. Яблунева, Буркацької, Куліка, Лисенка, Городецького, Єфремова, Вишнева)</t>
  </si>
  <si>
    <t>Будівництво мережі зовнішнього освітлення на прибудинковій території житлових будинків № 472, 474 по вул. Шевченка</t>
  </si>
  <si>
    <t>Реконструкція мережі зовнішнього освітлення  (внески в статутний капітал КП "Міськсвітло")</t>
  </si>
  <si>
    <t>Департамент 
житлово-комунального комплексу,
 КП "Міськсвітло"</t>
  </si>
  <si>
    <t>Реконструкція мережі зовнішнього освітлення вул. Десантників (від вул. Вернигори до вул. Хоменка) (внески в статутний капітал КП "Міськсвітло")</t>
  </si>
  <si>
    <t>Реконструкція мережі зовнішнього освітлення прибудинкової території житлових будинків № 15 по вул. Добровольського (внески в статутний капітал КП "Міськсвітло")</t>
  </si>
  <si>
    <t xml:space="preserve">Реконструкція існуючих мереж зовнішнього освітлення меморіального комплексу "Пагорб Слави" </t>
  </si>
  <si>
    <t>Департамент 
житлово-комунального комплексу,
 КП "Комбінат Комунальних"</t>
  </si>
  <si>
    <t>Реконструкція мережі зовнішнього освітлення прибудинкової території житлових будинків по вул. Пилипенка, 8, 10, 12 (внески в статутний капітал КП "Міськсвітло")</t>
  </si>
  <si>
    <t>Реконструкція мережі зовнішнього освітлення вул. Володимира Ложешнікова (внески в статутний капітал КП "Міськсвітло")</t>
  </si>
  <si>
    <t>Реконструкція мережі зовнішнього освітлення провулку Артема (внески в статутний капітал КП "Міськсвітло")</t>
  </si>
  <si>
    <t>Капітальний ремонт мережі зовнішнього освітлення прибудинкової території житлових будинків по вул. Нарбутівська, 163 та вул. Ю. Іллєнка, 130 (внески в статутний капітал КП "Міськсвітло")</t>
  </si>
  <si>
    <t>Реконструкція мережі зовнішнього освітлення прибудинкової території по вул. Амброса, 43 (внески в статутний капітал КП "Міськсвітло")</t>
  </si>
  <si>
    <t>Капітальний ремонт мережі зовнішнього освітлення прибудинкової території житлових будинків по вул. 30-річчя Перемоги, 10, 12 (внески в статутний капітал КП "Міськсвітло")</t>
  </si>
  <si>
    <t>Реконструкція мережі зовнішнього освітлення від будинку № 14/2 до будинку № 16 по вул. Хоменка (внески в статутний капітал КП "Міськсвітло")</t>
  </si>
  <si>
    <t>Будівництво мережі зовнішнього освітлення прибудинкової території житлового будинку № 241 по вул. Надпільна</t>
  </si>
  <si>
    <t>Будівництво мережі зовнішнього освітлення прибудинкової території житлового будинку № 227 по вул. Благовісна</t>
  </si>
  <si>
    <t>Будівництво мережі зовнішнього освітлення прибудинкової території житлових будинків № 16, 18, 20 по вул. Ложешнікова</t>
  </si>
  <si>
    <t>Будівництво мережі зовнішнього освітлення прибудинкової території житлових будинків № 7 по вул. Залізняка та № 4 по вул. Привокзальна</t>
  </si>
  <si>
    <t>Будівництво мережі зовнішнього освітлення прибудинкової території житлового будинку № 106 по вул. Пастерівській</t>
  </si>
  <si>
    <t>Будівництво мережі зовнішнього освітлення прибудинкової території житлових будинків № 52-54 по просп. Хіміків</t>
  </si>
  <si>
    <t>Будівництво мережі зовнішнього освітлення прибудинкової території житлових будинків № 7, 9 по вул. Чорновола</t>
  </si>
  <si>
    <t>Будівництво мережі зовнішнього освітлення прибудинкової території житлового будинку № 325 по бул. Шевченка</t>
  </si>
  <si>
    <t>Будівництво мережі зовнішнього освітлення по вул. Гоголя від вул. Пастерівська до вул. Гуржіївська</t>
  </si>
  <si>
    <t>Будівництво мережі зовнішнього освітлення внутрішньоквартального проїзду від вул. Смілянська до житлового будинку 126/2 по вул. Смілянська</t>
  </si>
  <si>
    <t>Будівництво мережі зовнішнього освітлення внутрішньоквартального проїзду від вул. 30-річчя Перемоги до житлового будинку 12/1 по вул. 30-річчя Перемоги</t>
  </si>
  <si>
    <t xml:space="preserve">Будівництво мереж зовнішнього освітлення по вул. Гоголя від перехрестя вул. Пастерівської до перехрестя вул. Гуржіївської та прибудинкової території вул. Гоголя, 360 </t>
  </si>
  <si>
    <t>Будівництво мережі зовнішнього  освітлення вул. Яблунева, Г. Буркацької, Івана Кулика, Миколи Лисенка, Городецького, Єфремова, Вишнева</t>
  </si>
  <si>
    <t>Будівництво мережі зовнішнього освітлення прибудинкової території житлового будинку № 34/2 по вул. Максима Залізняка та № 6 по вул. Євгена Кухарця</t>
  </si>
  <si>
    <t>Будівництво  мережі зовнішнього освітлення прибудинкових територій житлових будинків № 17, 19  по вул.Волкова</t>
  </si>
  <si>
    <t xml:space="preserve"> Будівництво  мережі зовнішнього освітлення   по вул.Одеська (між будинками № 8/1, 8/а, 12/1)</t>
  </si>
  <si>
    <t xml:space="preserve"> Будівництво  мережі зовнішнього освітлення   по вул.Одеська (між будинками №104/1, 14)</t>
  </si>
  <si>
    <t xml:space="preserve"> Будівництво мережі зовнішнього освітлення між житловими будинками № № 17, 19, 19/1, 21, 23 по вул. Сумгаїтській </t>
  </si>
  <si>
    <t>Будівництво мережі зовнішнього освітлення прибудинкових територій житлових будинків №№ 277, 279, 281, 283 по вул. Нарбутівська  з використанням енергоефективних технологій</t>
  </si>
  <si>
    <t>Будівництво мережі зовнішнього освітлення пішохідної алеї від вул. Невського до ДНЗ № 18</t>
  </si>
  <si>
    <t>Будівництво мережі зовнішнього освітлення міжквартального проїзду (від вул. Одеська до буд. № 6 по вул. Лесі Українки)</t>
  </si>
  <si>
    <t>Будівництво мереж зовнішнього освітлення прибудинкових територій житлових будинків №№ 5, 7, 7/1 по вул. Пацаєва з використанням енергоефективних технологій</t>
  </si>
  <si>
    <t xml:space="preserve">Будівництво мереж зовнішнього освітлення прибудинкових територій житлових будинків №№ 21,25,27,31,33,41,43,47 по вул. Нижня Горова  </t>
  </si>
  <si>
    <t xml:space="preserve"> Будівництво мереж зовнішнього освітлення прибудинкових територій житлових будинків №9/1, 17/а по вул. Чехова </t>
  </si>
  <si>
    <t xml:space="preserve"> Будівництво мереж зовнішнього освітлення  прибудинкових територій житлового  будинку №313  по вул. Гоголя (або Митницька, 17)  </t>
  </si>
  <si>
    <t xml:space="preserve">Будівництво мереж зовнішнього освітлення  прибудинкових територій житлового  будинку № 315  по вул. Гоголя </t>
  </si>
  <si>
    <t xml:space="preserve"> Будівництво мереж зовнішнього освітлення прибудинкових територій житлових будинків № 458, 460, 474, 494/1 по вул.Гоголя</t>
  </si>
  <si>
    <t xml:space="preserve">Будівництво існуючих мереж зовнішнього освітлення прибудинкових територій житлових будинків № 38,40,42 по вул.Припортова  </t>
  </si>
  <si>
    <t>Будівництво мереж зовнішнього освітлення прибудинкових територій житлового будинку № 37 по вул. Юрія Іллєнка</t>
  </si>
  <si>
    <t>Будівництво мереж зовнішнього освітлення прибудинкових територій житлового будинку № 48 по вул. Юрія Іллєнка</t>
  </si>
  <si>
    <t>Будівництво існуючих мереж зовнішнього освітлення прибудинкових територій житлових будинків№ 6,4 по вул.Привокзальна</t>
  </si>
  <si>
    <t>Будівництво існуючих мереж зовнішнього освітлення прибудинкових територій житлових будинків№ 7 по вул.Максима Залізняка</t>
  </si>
  <si>
    <t xml:space="preserve"> Будівництво мереж зовнішнього освітлення прибудинкової території житлового будинку № 330  по вул.Надпільна</t>
  </si>
  <si>
    <t xml:space="preserve">Будівництво мереж зовнішнього освітлення  прибудинкових територій житлового  будинку №55  по вул. Митницька </t>
  </si>
  <si>
    <t xml:space="preserve"> Будівництво мереж зовнішнього освітлення прибудинкової території житлового будинку №20 по вул.Нарбутівська </t>
  </si>
  <si>
    <t xml:space="preserve">Будівництво мереж зовнішнього освітлення прибудинкових територій житлових будинків № 69, 71 по вул. Різдвяна </t>
  </si>
  <si>
    <t xml:space="preserve"> Будівництво мереж зовнішнього освітлення прибудинкових територій житлового будинку № 35  по вул.Новопречистенська</t>
  </si>
  <si>
    <t xml:space="preserve"> Будівництво мережі зовнішнього освітленняна пішоходного спуску по вул. Крилова до вул. Гагаріна </t>
  </si>
  <si>
    <t xml:space="preserve"> Будівництво мережі зовнішнього освітленняна прибудинкової території житлових будинків  № 583, 585 по вул.Гоголя</t>
  </si>
  <si>
    <t xml:space="preserve"> Будівництво мережі зовнішнього освітленняна прибудинкової території житлових будинків № 9, 11  по вул.Добровольського </t>
  </si>
  <si>
    <t xml:space="preserve"> Будівництво мережі зовнішнього освітленняна прибудинкової території житлового будинку № 48 по вул.Добровольського </t>
  </si>
  <si>
    <t xml:space="preserve"> Будівництво мережі зовнішнього освітленняна прибудинкової території житлового будинку  № 442 по вул.Благовісна</t>
  </si>
  <si>
    <t xml:space="preserve"> Будівництво мережі зовнішнього освітленняна прибудинкової території житлового будинку № 2/1 по  вул.Симиренківській </t>
  </si>
  <si>
    <t xml:space="preserve"> Будівництво мережі зовнішнього освітленняна прибудинкової території житлових будинків № 31, 33, 37 по вул.Симиренківській </t>
  </si>
  <si>
    <t xml:space="preserve"> Будівництво мережі зовнішнього освітленняна прибудинкової території житлового будинку № 24 по вул.Подолінського</t>
  </si>
  <si>
    <t xml:space="preserve"> Будівництво мережі зовнішнього освітленняна прибудинкової території житлового будинку № 16 по вул.Вернигори</t>
  </si>
  <si>
    <t xml:space="preserve"> Будівництво мережі зовнішнього освітленняна прибудинкової території житлових будинків № 12, 12/1, 12/2 по вул.Юрія Іллєнка</t>
  </si>
  <si>
    <t xml:space="preserve"> Будівництво мережі зовнішнього освітленняна прибудинкової території житлового будинку № 206 по вул.Гоголя</t>
  </si>
  <si>
    <t xml:space="preserve"> Будівництво мережі зовнішнього освітленняна прибудинкової території житлового будинку № 171 по вул.Благовісна та пішохідна алея</t>
  </si>
  <si>
    <t xml:space="preserve"> Будівництво мережі зовнішнього освітленняна прибудинкової території житлових будинків № 156/1, 156/2, 156/3, 158, 158/1, 158/2, 160/1, 160/2, 160/3, 160/4 по вул.Нарбутівська</t>
  </si>
  <si>
    <t xml:space="preserve"> Будівництво мережі зовнішнього освітленняна прибудинкової території житлових будинків № 5, 7,  9, 11, 13  по вул.Олени Теліги</t>
  </si>
  <si>
    <t xml:space="preserve">Будівництво мережі зовнішнього освітлення прибудинкової території житлового будинку № 4 по вул.Різдвяній  </t>
  </si>
  <si>
    <t xml:space="preserve">Будівництво мережі зовнішнього освітлення прибудинкової території житлового будинку № 21 по вул.Різдвяній  </t>
  </si>
  <si>
    <t xml:space="preserve"> Будівництво мережі зовнішнього освітлення прибудинкової території житлових будинків № 209, 211 по вул.Чехова</t>
  </si>
  <si>
    <t>Будівництво мереж освітлення прибудинкової території житлового будинку № 43 по вул. Богдана Хмельницького</t>
  </si>
  <si>
    <t xml:space="preserve">Будівництво мереж зовнішнього освітлення прибудинкової території  житлового будинку №147 по вул. Сергія Амброса  </t>
  </si>
  <si>
    <t>Будівництво  мережі зовнішнього освітлення прибудинкової території житлового будинку № 3 по вул. Вернигори</t>
  </si>
  <si>
    <t>Будівництво  мережі зовнішнього освітлення прибудинкової території житлового будинку №52,54 по вул. Володимира Ложешнікова</t>
  </si>
  <si>
    <t>Будівництво  мережі зовнішнього освітлення прибудинкової території житлового будинку №360 по вул. Гоголя</t>
  </si>
  <si>
    <t xml:space="preserve"> Будівництво мережі зовнішнього освітлення міжквартального проїзду від житлового будинку № 21 по вул. Гагаріна до житлового будинку № 81 по вул. Г. Дніпра</t>
  </si>
  <si>
    <t xml:space="preserve"> Будівництво мережі зовнішнього освітлення  прибудинкової території увжитлових будинків № 214, 220 по вул.Благовісна</t>
  </si>
  <si>
    <t xml:space="preserve">Будівництво мережі зовнішнього освітлення  прибудинкової території житлових будинків № 343-361 по вул. Надпільна </t>
  </si>
  <si>
    <t xml:space="preserve"> Будівництво мережі зовнішнього освітлення  прибудинкової території житлового будинку № 331/16 по  вул.Надпільна </t>
  </si>
  <si>
    <t>Будівництво мереж зовнішнього освітлення прибудинкової території житлового будинку № 13,15 по  вул. Героїв Дніпра</t>
  </si>
  <si>
    <t>Будівництво мереж зовнішнього освітлення прибудинкової території по:
вул. Героїв Дніпра, 5,29,31,45,49; 
вул. С.Смірнова, 1, 3, 5;
вул. Гагаріна,45;
вул. Жужоми,2, 6</t>
  </si>
  <si>
    <t xml:space="preserve">Будівництво мережі зовнішнього освітленняна прибудинкової території житлових будинків № 223,225  по вул.Гетьмана Сагайдачного </t>
  </si>
  <si>
    <t xml:space="preserve">Будівництво мережі зовнішнього освітленняна прибудинкової території житлових будинків № 227,231  по вул.Гетьмана Сагайдачного </t>
  </si>
  <si>
    <t>Будівництво мережі зовнішнього освітленняна прибудинкової території житлових будинків № 233,235  по вул.Гетьмана Сагайдачного</t>
  </si>
  <si>
    <t xml:space="preserve">Будівництво мережі зовнішнього освітленняна прибудинкової території житлових будинків № 243  по вул.Гетьмана Сагайдачного </t>
  </si>
  <si>
    <t xml:space="preserve">Будівництво мережі зовнішнього освітленняна пішохідної алеї від вул. 30років Перемоги до Фермерського ринку  </t>
  </si>
  <si>
    <t xml:space="preserve">Будівництво мережі зовнішнього освітлення проїзду від житлового будинку № 15 по  вул. 30років Перемоги до пожежної частини № 5  </t>
  </si>
  <si>
    <t xml:space="preserve">Будівництво мережі зовнішнього освітлення прибудинкової території житлових будинків №15, 17 по вул. 30 років Перемоги </t>
  </si>
  <si>
    <t>Будівництво мережі зовнішнього освітлення прибудинкової території житлових будинків №1,3,5 по  вул. Сержанта Смірнова</t>
  </si>
  <si>
    <t>Будівництво мережі зовнішнього освітлення прибудинкової території житлових будинків №6 по  вул. Сержанта Жужоми</t>
  </si>
  <si>
    <t>Будівництво мережі зовнішнього освітлення прибудинкової території житлових будинків №41,43,43/1 по  вул. Різдв'яна</t>
  </si>
  <si>
    <t>Будівництво мережі зовнішнього освітлення прибудинкової території житлових будинків №367,367/1 по  бул. Шевченка</t>
  </si>
  <si>
    <t>Будівництво мережі зовнішнього освітлення пішохідної доріжки по вул. Митницькій від (бул.Шевченка до вул.Надпільної)</t>
  </si>
  <si>
    <t>Будівництво мережі зовнішнього освітлення пішохідної доріжки по вул. Надпільній від ( вул.Митницької до вул. Пастерівської)</t>
  </si>
  <si>
    <t>Будівництво мережі зовнішнього освітлення у дворі будинків
 №417, №419  по бул. Т.Шевченка, 
№79 по вул. Кобзарська, 
№20 по вул. Добровольського</t>
  </si>
  <si>
    <t xml:space="preserve">Капітальний ремонт мереж зовнішнього освітлення біля будинків по :
 вул. Героїв Дніпра,5, 29, 31 ;
вул. С.Смірнова,1, 3, 5;
вул. Жужоми,6, </t>
  </si>
  <si>
    <t>Реконструкція мережі зовнішнього освітлення по вул. Юрія Іллєнка, 62, 76, 78 (внески в статутний капітал КП "Міськсвітло")</t>
  </si>
  <si>
    <t xml:space="preserve"> Реконструкція мереж зовнішнього освітлення прибудинкової території  житлоого будинку № 15 по вул.Героїв Дніпра (внески в статутний капітал КП "Міськсвітло")</t>
  </si>
  <si>
    <t xml:space="preserve"> Реконструкція вуличного освітлення по вул. Одеській між будинками 8-2, 8/1, 12/1, 10/1, 14 (внески в статуний капітал  КП "Міськсвітло")</t>
  </si>
  <si>
    <t xml:space="preserve"> Реконструкція мережі зовнішнього освітлення   вул.Одеська (від вул. Михайла Грушевського до Лісової розв'язки)  із застосуванням енергозберігаючих технологій), (внески в статуний капітал  КП "Міськсвітло")  </t>
  </si>
  <si>
    <t xml:space="preserve"> Реконструкція мережі зовнішнього освітлення  пров. Архітектурному (внески в  статутний капітал КП "Міськсвітло")</t>
  </si>
  <si>
    <t>Реконструкція мереж зовнішнього освітлення прибудинкової території житлових будинків №45, 47 по вул. Гагаріна  вм. Черкаси  (внески в статуний капітал  КП "Міськсвітло")</t>
  </si>
  <si>
    <t xml:space="preserve"> Реконструкція мережі зовнішнього освітлення прибудинкової території житлового будинкув № 55 по вул.Гагаріна    (внески в статутний капітал КП "Міськсвітло")</t>
  </si>
  <si>
    <t xml:space="preserve"> Реконструкція  мереж зовнішнього освітлення вул.Грибоєдова(від вул.Самійла Кішки до вул.Вячеслава Чорновола) (внески в статутний капітал КП "Міськсвітло")</t>
  </si>
  <si>
    <t xml:space="preserve"> Реконструкція  мереж зовнішнього освітлення вул.Гоголя(від вул.Пастерівської до вул.Гуржіївської) (внески в статутний капітал КП "Міськсвітло")</t>
  </si>
  <si>
    <t xml:space="preserve">Реконструкція мережі зовнішнього освітлення прибудинкової території житлового будинку № 462 по вул.Гоголя, (внески в статуний капітал  КП "Міськсвітло")  </t>
  </si>
  <si>
    <t>Реконструкція мережі зовнішнього освітлення прибудинкової території житловх будинків  
№ 14, 16, 18, 20, 22  по вул. Г. Сталінграда: (внески в статутний капітал КП "Міськсвітло")</t>
  </si>
  <si>
    <t xml:space="preserve"> Реконструкція мережі зовнішнього освітлення  провул. Михайла Грушевського (від вул. Михайла Грушевського до житлового будинку №139 по вул. Пушкіна ) (внески в статутний капітал КП "Міськсвітло")</t>
  </si>
  <si>
    <t>Реконструкція  мереж зовнішнього освітлення вул. 14 Грудня (внески в статутний капітал КП "Міськсвітло")</t>
  </si>
  <si>
    <t>Реконструкція  мереж зовнішнього освітлення прибудинкової території житлових будинків № 15 по вул. Добровольського (внески в статутний капітал КП "Міськсвітло")</t>
  </si>
  <si>
    <t xml:space="preserve"> Реконструкція мережі зовнішнього освітлення  пров. Житлокоопівський (внески в статутний капітал КП "Міськсвітло")</t>
  </si>
  <si>
    <t xml:space="preserve"> Реконструкція мережі зовнішнього освітлення вул. Максима Залізняка  (від вул. 14 Грудня до будинку № 169 ) (внески в статутний капітал КП "Міськсвітло")</t>
  </si>
  <si>
    <t xml:space="preserve"> Реконструкція мережі зовнішнього освітлення  вул. Максима Залізняка (від вул. Коцюбинського до вул. Чіковані непарна сторона )(пішохідна зона) (внески в статутний капітал КП “Міськсвітло”)</t>
  </si>
  <si>
    <t xml:space="preserve"> Реконструкція мережі зовнішнього освітлення вул. Максима Залізняка (від вул. Свято-Макаріївська до вул. Гетьмана Сагайдачного ) (внески в статутний капітал КП "Міськсвітло")</t>
  </si>
  <si>
    <t>Реконструкція мережі зовнішнього освітлення  узвозу Замковий (із застосуванням енергозберігаючих технологій) (внески в статутний капітал КП "Міськсвітло")</t>
  </si>
  <si>
    <t xml:space="preserve"> Реконструкція мережі зовнішнього освітлення  вул. Будіндустрії (внески в статутний капітал КП "Міськсвітло")</t>
  </si>
  <si>
    <t>Реконструкція мережі зовнішнього освітлення вул. Благовісна (від вул. В'ячеслава Чорновола до вул. Добровольського із застосуванням енергозберігаючих технологій) (внески в статутний капітал КП "Міськсвітло")</t>
  </si>
  <si>
    <t xml:space="preserve"> Реконструкція мережі зовнішнього освітлення  прибудинкової території житлового будинку №  222 по вул.Благовісна (внески в статуний капітал  КП "Міськсвітло")  </t>
  </si>
  <si>
    <t>Реконструкція мережі зовнішнього освітлення вул. Бидгощська (внески в статутний капітал КП “Міськсвітло”)</t>
  </si>
  <si>
    <t xml:space="preserve"> Реконструкція мережі зовнішнього освітлення пров. Водопарковий (від вул. Б.Хмельниць до вул. Садова  (внески в статутний капітал КП "Міськсвітло")</t>
  </si>
  <si>
    <t xml:space="preserve"> Реконструкція мережі зовнішнього освітлення прибудинкової території житлових будинків № 71, 75 по вул. Волкова  (внески в статутний капітал КП "Міськсвітло")</t>
  </si>
  <si>
    <t xml:space="preserve"> Реконструкція мережі зовнішнього освітлення  пров. Миколи Калашника (від вул. Гуржіївської до вул. В'ячеслава Чорновола), (внески в статуний капітал  КП "Міськсвітло") </t>
  </si>
  <si>
    <t>Реконструкція мережі зовнішнього освітлення  вул. Академіка Корольова (від вул.Сумгаїтської до житловогог будинку №32) (внески в статутний капітал КП “Міськсвітло”)</t>
  </si>
  <si>
    <t xml:space="preserve"> Реконструкція мережі зовнішнього освітлення  пров. Корнійчука (від вул. Пастерівська до вул. Б.Хмельницького), (внески в статуний капітал  КП "Міськсвітло")  </t>
  </si>
  <si>
    <t>Реконструкція мережі зовнішнього освітлення прибудинкових територій житлових будинків № 3,5,7,9 по вул.Козацька (внески в статутний капітал КП "Міськсвітло")</t>
  </si>
  <si>
    <t>Реконструкція мережі зовнішнього освітлення  вул. Кривоноса (від вул. Крилова до вул. Гагаріна), (внески в статутний капітал КП "Міськсвітло")</t>
  </si>
  <si>
    <t>Реконструкція мережі зовнішнього освітлення вул. Каніівська (від вул. Прасловянської до вул. Дахнівська Січ із застосуванням енергозберігаючих технологій) (внески в статутний капітал КП "Міськсвітло")</t>
  </si>
  <si>
    <t>Реконструкція мережі зовнішнього освітлення вул. Лісова Просіка (від Лісової розв'язки до вул. Можайського із застосуванням енергозберігаючих технологій) (внески в статутний капітал КП "Міськсвітло")</t>
  </si>
  <si>
    <t xml:space="preserve">Реконструкція мережі зовнішнього освітлення   вул.Надпільна (від вул.Чорновола до вул.Пацаєва) із застосуванням енергозберігаючих технологій)  (внески в статуний капітал  КП "Міськсвітло")  </t>
  </si>
  <si>
    <t>Реконструкція  мережі зовнішнього освітлення прибудинкової території житлового будинку № 423 по вул. Надпільна (нески в статутний капітал КП "Міськсвітло")</t>
  </si>
  <si>
    <t xml:space="preserve"> Реконструкція кабельної мережі зовнішнього освітлення по вул Надпільна (від вул.Чорновола до вул. Можайського) (внески в статутний капітал КП "Міськсвітло")</t>
  </si>
  <si>
    <t xml:space="preserve"> Реконструкція  мереж зовнішнього освітлення    вул. Нарбутівської (від вул.Богдана Хмельницького до вул. Вячеслава Чорновола) (внески в статутний капітал КП "Міськсвітло")</t>
  </si>
  <si>
    <t xml:space="preserve"> Реконструкція мережі зовнішнього освітлення вул.Нарбутівська (від вул. Чехова до вул. Різдвяної) (внески в статутний капітал КП "Міськсвітло")</t>
  </si>
  <si>
    <t xml:space="preserve"> Реконструкція мережі зовнішнього освітлення прибудинкової території житлового будинку № 163 по вул.Нарбутівська (внески в статутний капітал КП "Міськсвітло")</t>
  </si>
  <si>
    <t xml:space="preserve"> Реконструкція мережі зовнішнього освітлення прибудинкової території житлового будинку № 8/1 по вул.Нарбутівська (внески в статуний капітал  КП "Міськсвітло")</t>
  </si>
  <si>
    <t xml:space="preserve"> Реконструкція мережі зовнішнього освітлення прибудинкової територіії житлових будинків № 2,4 по вул. Нижня Горова (внески в статутний капітал КП "Міськсвітло")</t>
  </si>
  <si>
    <t>Реконструкція мереж зовнішнього освітлення прибудинкових територій житлових будинків № 55,57 по вул. Нижня Горова  (нески в статутний капітал КП "Міськсвітло")</t>
  </si>
  <si>
    <t>Реконструкція мережі зовнішнього освітлення прибудинкової території житлових будинків № 62, 64  по вул.Нижня Горова, (внески в статуний капітал  КП "Міськсвітло")</t>
  </si>
  <si>
    <t>Реконструкція мережі зовнішнього освітленняпо вул. Подолінського  (внески в статутний капітал КП "Міськсвітло")</t>
  </si>
  <si>
    <t xml:space="preserve"> Реконструкція мережі зовнішнього освітлення вул. Полтавська (внески в статутний капітал КП "Міськсвітло")</t>
  </si>
  <si>
    <t>Реконструкція мережі зовнішнього освітлення привокзальної площі (внески в статутний капітал КП "Міськсвітло")</t>
  </si>
  <si>
    <t>Реконструкція мережі зовнішнього освітлення прибудинкової території житлових будинків № 14, 16, 18 по вул.Припортова  (внески в статутний капітал КП "Міськсвітло")</t>
  </si>
  <si>
    <t xml:space="preserve"> Реконструкція мережі зовнішнього освітлення прибудинкової території житлових будинків № 20,22 по вул.Припортова  (внески в статутний капітал КП "Міськсвітло")</t>
  </si>
  <si>
    <t>Реконструкція мережі зовнішнього освітлення прибудинкової території житлового будинку № 44, 46 по вул.Припортова  (внески в статутний капітал КП "Міськсвітло")</t>
  </si>
  <si>
    <t>Реконструкція мережі зовнішнього освітлення прибудинкової території житлових будинків № 4, 6, 8 по вул.Припортова  (внески в статутний капітал КП "Міськсвітло")</t>
  </si>
  <si>
    <t>Реконструкція мережі зовнішнього освітлення  пров. Поліграфічний (від вул. Небесної Сотні до вул. Смілянської),   (внески в статутний капітал КП "Міськсвітло")</t>
  </si>
  <si>
    <t xml:space="preserve">Реконструкція мережі зовнішнього освітлення  вул. 30 річчя Перемоги ( від вул. Смілянська до вул. Руставі) із застосуванням енергозберігаючих технологій ), (внески в статуний капітал  КП "Міськсвітло")  </t>
  </si>
  <si>
    <t xml:space="preserve"> Реконструкція мережі зовнішнього освітлення прибудинкової території житлового будинку № 115 по вул.Різдвяній  (внески в статутний капітал КП "Міськсвітло")</t>
  </si>
  <si>
    <t xml:space="preserve"> Реконструкція мережі зовнішнього освітлення прибудинкової території житлових будинків №13, 15 по вул. Руставі (внески в статутний капітал КП "Міськсвітло")</t>
  </si>
  <si>
    <t>Реконструкція мережі зовнішнього освітлення  вул. Руставі  (із застосуванням енергозберігаючих технологій) (внески в статутний капітал КП "Міськсвітло")</t>
  </si>
  <si>
    <t xml:space="preserve"> Реконструкція мережі зовнішнього освітлення вул.Симоненка  (внески в статутний капітал КП "Міськсвітло")</t>
  </si>
  <si>
    <t>Реконструкція мережі зовнішнього освітленняна пров. Слобідський (внески в статутний капітал КП "Міськсвітло")</t>
  </si>
  <si>
    <t xml:space="preserve"> Реконструкція мережі зовнішнього освітленняна прибудинкової території житлових будинків № 25, 27, 29 по вул.Симиренківській  (внески в статутний капітал КП "Міськсвітло")</t>
  </si>
  <si>
    <t xml:space="preserve"> Реконструкція мережі зовнішнього освітлення  вул. Гетьмана Сагайдачного ( від  вул. Максима Залізняка до вул.Євгена Кухарця )(внески в статутний капітал КП "Міськсвітло")</t>
  </si>
  <si>
    <t>Реконструкція мережі зовнішнього освітленняна прибудинкової території житлового будинку № 229  по вул.Гетьмана Сагайдачного (внески в статутний капітал КП "Міськсвітло")</t>
  </si>
  <si>
    <t>Реконструкція мережі зовнішнього освітленняна прибудинкової території житлових будинків № 237, 239,  по вул.Гетьмана Сагайдачного (внески в статутний капітал КП "Міськсвітло")</t>
  </si>
  <si>
    <t>Реконструкція мережі зовнішнього освітленняна прибудинкової території житлових будинків № 241, 245, 247, 253, по вул.Гетьмана Сагайдачного (внески в статутний капітал КП "Міськсвітло")</t>
  </si>
  <si>
    <t>Реконструкція мережі зовнішнього освітленняна прибудинкової території житлових будинків № 257, 255 по вул.Гетьмана Сагайдачного (внески в статутний капітал КП "Міськсвітло")</t>
  </si>
  <si>
    <t>Реконструкція мережі зовнішнього освітлення  вул. Гетьмана Сагайдачного (від вул. Вячеслава Чорновола до вул. Пацаєва), (внески в статуний капітал  КП "Міськсвітло")</t>
  </si>
  <si>
    <t xml:space="preserve"> Реконструкція мережі зовнішнього освітлення вул.Слави  (внески в статутний капітал КП "Міськсвітло")</t>
  </si>
  <si>
    <t>Реконструкція мережі зовнішнього освітлення прибудинкової території житлового будинку № 1 по вул. Смілянська (внески в статутний капітал КП “Міськсвітло”)</t>
  </si>
  <si>
    <t>Реконструкція мережі зовнішнього освітлення  вул. Смілянська (від вул. 30 річчя Перемоги до вул Володимира Ложешнікова із застосуванням енергозберігаючих технологій), (внески в статутний капітал КП "Міськсвітло")</t>
  </si>
  <si>
    <t>Реконструкція мережі зовнішнього освітлення прибудинкових територій житлового будинку № 2 по вул.Смілянська  (внески в статутний капітал КП "Міськсвітло")</t>
  </si>
  <si>
    <t xml:space="preserve"> Реконструкція мережі зовнішнього освітлення  пров. Смілянський (внески в статуний капітал  КП "Міськсвітло")  </t>
  </si>
  <si>
    <t>Реконструкція мережі зовнішнього освітлення пров. Судовий (внески в статутний капітал КП “Міськсвітло”)</t>
  </si>
  <si>
    <t xml:space="preserve">Реконструкція мережі зовнішнього освітлення  пров. Садовий (від вул. вул. Гетьмана Сагайдачного до вул. Садова), (внески в статуний капітал  КП "Міськсвітло") </t>
  </si>
  <si>
    <t xml:space="preserve">Реконструкція мережі зовнішнього освітлення   вул.Сумгаїтська ( від 30 років Перемоги до вул. Одеська із застосуванням енергозберігаючих технологій), (внески в статуний капітал  КП "Міськсвітло"  </t>
  </si>
  <si>
    <t>Реконструкція мережі зовнішнього освітлення парку Сосновий Бір (внески в статутний капітал КП "Міськсвітло")</t>
  </si>
  <si>
    <t xml:space="preserve"> Реконструкція мережі зовнішнього освітлення прибудинкової території житлового будинку № 130 по вул.Юрія Іллєнка (внески в статутний капітал КП "Міськсвітло")</t>
  </si>
  <si>
    <t>Реконструкція мережі зовнішнього освітлення вул. Героїв Майдану (від вул. Ярославської  до вул. 30 років Перемоги) (парна сторона)(внески в статутний капітал КП "Міськсвітло")</t>
  </si>
  <si>
    <t>Реконструкція мережі зовнішнього освітлення прибудинкової території  житлових будинків  № 10, 12, 14 по вул. Героїв Майдану (внески в статутний капітал КП "Міськсвітло")</t>
  </si>
  <si>
    <t xml:space="preserve"> Реконструкція мережі зовнішнього освітлення   вул. Можайського (від вул. Надпільна до вул. Добровольчих батальйонів) (внески в статутний капітал КП “Міськсвітло”)</t>
  </si>
  <si>
    <t xml:space="preserve"> Реконструкція мережі зовнішнього освітлення пров. Молоткова (від вул. Пастерівської до вул. Кривалівська) (внески в статутний капітал КП “Міськсвітло”)</t>
  </si>
  <si>
    <t>Реконструкція мережі зовнішнього освітлення  вул. Миколи Негоди (від вул. Кривалівська  до вул. Гуржіївська),  (внески в статутний капітал КП "Міськсвітло")</t>
  </si>
  <si>
    <t xml:space="preserve"> Реконструкція мережі зовнішнього освітлення вул.Чорновола із застосуванням енергозберігаючих технологій (внески в статуний капітал  КП "Міськсвітло")  </t>
  </si>
  <si>
    <t>Реконструкція мережі зовнішнього освітлення  вул. Чигиринська  (із застосуванням енергозберігаючих технологій) (внески в статутний капітал КП "Міськсвітло")</t>
  </si>
  <si>
    <t xml:space="preserve"> Реконструкція мережі зовнішнього освітлення прибудинкової території житлових будинків № 30, 32  по вул. Хоменка  (внески в статутний капітал КП "Міськсвітло")</t>
  </si>
  <si>
    <t>Реконструкція мережі зовнішнього освітлення прибудинкової території житлових будинків № 14/2,  №26 по вул.. Хоменко   (внески в статутний капітал КП "Міськсвітло")</t>
  </si>
  <si>
    <t>Реконструкція мережі зовнішнього освітлення  вул. Хрещатик ( від вул. Небесної Сотні до вул. Університетська із застосуванням енергозберігаючих технологій) (внески в статутний капітал КП "Міськсвітло")</t>
  </si>
  <si>
    <t xml:space="preserve"> Реконструкція  мереж зовнішнього освітлення проспекту Хіміків (від вул.Сурікова до вул.Героїв Холодного Яру) (внески в статутний капітал КП "Міськсвітло")</t>
  </si>
  <si>
    <t xml:space="preserve"> Реконструкція мережі зовнішнього освітлення пр.Хіміків ( від 30 річчя Перемоги до вул. Чорновола із застосуванням енергозберігаючих технологій ), (внески в статуний капітал  КП "Міськсвітло")</t>
  </si>
  <si>
    <t xml:space="preserve"> Реконструкція мережі зовнішнього освітлення скверу "Юність"  (внески в статутний капітал КП "Міськсвітло")</t>
  </si>
  <si>
    <t xml:space="preserve">Реконструкція мережі зовнішнього освітлення прибудинкових територій житлових будинків № 6,8,по вул. Ярославська, (внески в статуний капітал  КП "Міськсвітло")  </t>
  </si>
  <si>
    <t xml:space="preserve"> Реконструкція мережі зовнішнього освітлення прибудинкових територій житлових будинків № 8/1, 10, 10/1,10/2  по вул. Ярославська, (внески в статуний капітал  КП "Міськсвітло")  </t>
  </si>
  <si>
    <t xml:space="preserve">Реконструкція мережі зовнішнього освітлення  вул. Ярославська , (внески до статуного капіталу  КП "Міськсвітло")  </t>
  </si>
  <si>
    <t xml:space="preserve"> Реконструкція мережі зовнішнього освітлення вул. Тітова (внески в статутний капітал КП “Міськсвітло”)</t>
  </si>
  <si>
    <t xml:space="preserve"> Реконструкція мережі зовнішнього освітлення вул. Перша Приміська (внески в статутний капітал КП "Міськсвітло")</t>
  </si>
  <si>
    <t xml:space="preserve"> Реконструкція мережі зовнішнього освітлення вул. Друга Приміська (внески в статутний капітал КП "Міськсвітло")</t>
  </si>
  <si>
    <t xml:space="preserve"> Реконструкція мережі зовнішнього освітлення узвозу Франко (внески в статутний капітал КП “Міськсвітло”)</t>
  </si>
  <si>
    <t>Реконструкція мережі зовнішнього освітлення вул. Героїв Холодного Яру (від пр. Хіміків до ПАТ "Азот") (внески в статутний капітал КП "Міськсвітло")</t>
  </si>
  <si>
    <t>Реконструкція мережі зовнішнього освітлення прибудинкової території житлових будинків № 43, 45, 47, 49, 51 по вул.Героїв Дніпра  (внески в статутний капітал КП "Міськсвітло")</t>
  </si>
  <si>
    <t xml:space="preserve">Реконструкція мережі зовнішнього освітлення  вул. Ушакова (від вул. Небесної Сотні до вул. Смілянської), (внески в статуний капітал  КП "Міськсвітло")  </t>
  </si>
  <si>
    <t>Реконструкція кабельної мережі зовнішнього освітлення   бул. Шевченка (Придніпровський район) (внески в статутний капітал КП "Міськсвітло")</t>
  </si>
  <si>
    <t>Реконструкція кабельної мережі зовнішнього освітлення   бул. Шевченка (Соснівський  район) (внески в статутний капітал КП "Міськсвітло")</t>
  </si>
  <si>
    <t>Реконструкція кабельної мережі зовнішнього освітлення   вул Благовісній (від вул.Чорновола до вул. Можайського) (внески в статутний капітал КП "Міськсвітло")</t>
  </si>
  <si>
    <t xml:space="preserve">Капітальний ремонт  шаф управління зовнішнім освітленням міста в Придніпровському районі (заміна 31 одиниця шаф) (внески в статуний капітал  КП "Міськсвітло") </t>
  </si>
  <si>
    <t xml:space="preserve">Капітальний ремонт  шаф управління зовнішнім освітленням міста в Соснівському районі (заміна 36 одиниць шаф) (внески в статуний капітал  КП "Міськсвітло") </t>
  </si>
  <si>
    <t xml:space="preserve"> Департамент 
житлово-комунального комплексу</t>
  </si>
  <si>
    <t>Капітальний ремонт вул. Різдвяна (встановлення світлофорів на перехрестях з вул. Благовісна та вул. Надпільна) (з ПКД)</t>
  </si>
  <si>
    <t>Капітальний ремонт проспекту Хіміків (встановлення засобів регулювання дорожнього руху в районі просп.Хіміків,74)</t>
  </si>
  <si>
    <t>Капітальний ремонт вулично-дорожньої мережі (встановлення засобів регулювання  швидкості руху (лежачі поліцейські) біля загальноосвітніх закладів міста  )</t>
  </si>
  <si>
    <t>Капітальний ремонт зупинок громадського транспорту (внески до статутного капіталу КП "ЧЕЛУАШ")</t>
  </si>
  <si>
    <t>Реконструкція із застосуванням щебенево-мастичного асфальтобетону бульв. Шевченка (від вул. Лазарєва до вул. Небесної Сотні), м. Черкаси (з ПКД)</t>
  </si>
  <si>
    <t>Реконструкція із застосуванням щебенево-мастичного асфальтобетону бульв. Шевченка (від вул. Небесної Сотні до вул. Г.Сталінграда), м. Черкаси (з ПКД)</t>
  </si>
  <si>
    <t>Акт
виконаних робіт</t>
  </si>
  <si>
    <t>Реконструкція із застосуванням щебенево-мастичного асфальтобетону бульв. Шевченка (від вул. Г.Сталінграда до вул. Різдв'яна), м. Черкаси (з ПКД)</t>
  </si>
  <si>
    <t>Реконструкція із застосуванням щебенево-мастичного асфальтобетону бульв. Шевченка (від вул. Різдв'яна до вул. Добровольського), м. Черкаси (з ПКД)</t>
  </si>
  <si>
    <t>Реконструкція вул. Героїв Дніпра  (від вул. Богдана Хмельницького до вул. Сержанта Смірнова), м. Черкаси (з ПКД)</t>
  </si>
  <si>
    <t>Реконструкція вул. Героїв Дніпра  (від вул. Сержанта Жужоми до вул. Богдана Хмельницького), в м. Черкаси (з ПКД)</t>
  </si>
  <si>
    <t>Реконструкція вул. Героїв Дніпра  (від вул. Сержанта Смірнова до вул. Козацька), в м. Черкаси (з ПКД)</t>
  </si>
  <si>
    <t>Реконструкція  вул. Молоткова, м. Черкаси (з ПКД) (І черга)</t>
  </si>
  <si>
    <t>Реконструкція вул. Молоткова, м. Черкаси (з ПКД) (ІІ черга)</t>
  </si>
  <si>
    <t>Реконструкція вул. Сурікова</t>
  </si>
  <si>
    <t>Реконструкція вул. Гагаріна (влаштування велодоріжок)</t>
  </si>
  <si>
    <t>Реконструкція вул. Толстого (влаштування автостоянки) в м.Черкаси</t>
  </si>
  <si>
    <t>Реконструкція вул. Нечуй-Левицького (від пр.Хіміків до вул. Чіковані) в м.Черкаси</t>
  </si>
  <si>
    <t>Реконструкція вул. Академіка Корольова від вул. Квіткова до перехрестя між будинками по вул. Академіка Корольова №16/1, 16, 14 (2-га черга)  (з ПКД)</t>
  </si>
  <si>
    <t xml:space="preserve">Реконструкція вул. Гагаріна </t>
  </si>
  <si>
    <t>Реконструкція вул. Глінки</t>
  </si>
  <si>
    <t>Реконструкція вул. Добровольчих батальйонів</t>
  </si>
  <si>
    <t>Реконструкція вул. Ложешнікова</t>
  </si>
  <si>
    <t>Реконструкція вул. Рєпіна</t>
  </si>
  <si>
    <t>Реконструкція вул. Стасова</t>
  </si>
  <si>
    <t>Реконструкція вул. Благовісної (від вул. В. Чорновола до вул. Добровольського)</t>
  </si>
  <si>
    <t>Реконструкція вул. Надпільної (від вул. М. Грушевського до вул. Можайського та від вул. В. Чорновола до вул. Добровольського)</t>
  </si>
  <si>
    <t xml:space="preserve">Реконструкція вул. Гоголя </t>
  </si>
  <si>
    <t>Реконструкція вул. Гоголя (від вул. Смілянської до вул. О.Дашковича) в м. Черкаси</t>
  </si>
  <si>
    <t>Реконструкція вул. Дашковича (від вул. Гоголя до вул. Хрещатик) в м. Черкаси</t>
  </si>
  <si>
    <t>Реконструкція вул. Олексія Бараннікова</t>
  </si>
  <si>
    <t xml:space="preserve">Реконструкція вул. Юрія Іллєнка </t>
  </si>
  <si>
    <t>Реконструкція вул. Яцика</t>
  </si>
  <si>
    <t>Реконструкція вул. Академіка Корольова на ділянці вул. Сумгаїтської до житлового будинку №32 (з ПКД)</t>
  </si>
  <si>
    <t>Реконструкція вул. Ільїна від вул. Чорновола до вул. Пацаєва (з ПКД)</t>
  </si>
  <si>
    <t>Реконструкція вул. Сумгаїтської від межі міста до вул.Одеської (з ПКД)</t>
  </si>
  <si>
    <t>Реконструкція вул. Корольова від вул. Оборонної до вул. Вернигори (з ПКД)</t>
  </si>
  <si>
    <t>Реконструкція вул. Менделєєва від вул. Санаторної до вул. Я. Галана (з ПКД)</t>
  </si>
  <si>
    <t>Реконструкція із застосуванням щебенево-мастичного асфальтобетону вул. Благовісна від вул. Котовського до вул. Можайського,  м. Черкаси (з ПКД)</t>
  </si>
  <si>
    <t xml:space="preserve">Реконструкція із застосуванням щебенево-мастичного асфальтобетону вул. Чорновола від вул. Бидгощська до просп. Хіміків, м. Черкаси (з ПКД) </t>
  </si>
  <si>
    <t>Реконструкція вул. С. Жужоми від вул. Гагаріна до вул. Г. Дніпра (з ПКД)</t>
  </si>
  <si>
    <t>Реконструкція із застосуванням щебенево-мастичного асфальтобетону вул. Благовісної від вул. Котовського до вул. Енгельса (з ПКД)</t>
  </si>
  <si>
    <t xml:space="preserve">Реконструкція із застосуванням щебенево-мастичного асфальтобетону вул. Гагаріна від вул. Сержанта Жужоми до узвозу Клубний (з ПКД) </t>
  </si>
  <si>
    <t>Реконструкція із застосуванням щебенево-мастичного асфальтобетону вул. Енгельса від бульв. Шевченка до вул. Бидгощської (з ПКД)</t>
  </si>
  <si>
    <t>Реконструкція із застосуванням щебенево-мастичного асфальтобетону вул. Ільїна від вул. Котовського до вул. Енгельса (з ПКД)</t>
  </si>
  <si>
    <t>Реконструкція із застосуванням щебенево-мастичного асфальтобетону вул. Смілянської від вул. Фрунзе до вул. 30- річчя Перемоги (з ПКД)</t>
  </si>
  <si>
    <t>Реконструкція із застосуванням щебенево-мастичного асфальтобетону вул. Котовського від вул. Хрещатик до вул. Одеської (з ПКД)</t>
  </si>
  <si>
    <t>Реконструкція із застосуванням щебенево-мастичного асфальтобетону вул. Хрещатик від вул. Котовського до вул. Леніна (з ПКД)</t>
  </si>
  <si>
    <t>Реконструкція провул. Першотравневого</t>
  </si>
  <si>
    <t>Реконструкція дорожного покриття провулку 1-го Одеського</t>
  </si>
  <si>
    <t>Реконструкція тротуарів по вул. Крилова від бул. Шевченка до пров. Ломоносова та вул. Ломоносова відповідно, м. Черкаси</t>
  </si>
  <si>
    <t>Реконструкція тротуару по вул. Кобзарська, від буд. № 1 до вул. Сергія Амброса (непарна сторона)</t>
  </si>
  <si>
    <t>Реконструкція  тротуару (облаштування ФЕМ) по вул. Лесі Українки від вул.Одеської до території фабрики Лесі Українки)</t>
  </si>
  <si>
    <t xml:space="preserve">Реконструкція тротуару по вул. Генерала Момота (від. буд. № 5 до буд. 17) </t>
  </si>
  <si>
    <t xml:space="preserve">Реконструкція тротуару по вул. Генерала Момота (від. буд. № 1 до буд. 15) </t>
  </si>
  <si>
    <t>Реконструкція тротуару по вул. Смілянська (від Вернигори до вул. Хоменка) (парна сторона)</t>
  </si>
  <si>
    <t xml:space="preserve">Реконструкція вул. Героїв Чорнобиля (тротуар, від вул. Надпільна до пров. Котовського) </t>
  </si>
  <si>
    <t>Реконструкція вул. Франка (тротуар, від бул. Шевченка до вул. Благовісної)</t>
  </si>
  <si>
    <t>Реконструкція вул. Благовісна (тротуар /парна сторона/, між вул. Університетська та вул. Крилова)</t>
  </si>
  <si>
    <t>Реконструкція вул. Вернигори (тротуар, від вул. Смілянської до залізничного вокзалу)</t>
  </si>
  <si>
    <t xml:space="preserve">Реконструкція бул. Шевченка (тротуар /непарна сторона/, від вул. Юрія Іллєнка до вул. Припортової) </t>
  </si>
  <si>
    <t>Реконструкція вул. В. Чорновола (тротуар /непарна сторона/, від вул. Волкова до вул. Надпільної)</t>
  </si>
  <si>
    <t>Реконструкція вул. Пилипенка (тротуар /парна сторона/, від вул. Пастерівської до вул. М. Залізняка)</t>
  </si>
  <si>
    <t>Реконструкція вул. Новопречистенська (тротуар /непарна сторона/, від вул. Волкова до вул. Благовісна)</t>
  </si>
  <si>
    <t>Реконструкція вул. Я. Галана (тротуар від буд. № 13/1 до санаторію "Пролісок")</t>
  </si>
  <si>
    <t>Реконструкція вул. Самійла Кішки від вул. Чайковського до просп.Хіміків (тротуар), м. Черкаси (з ПКД)</t>
  </si>
  <si>
    <t>Реконструкція тротуару від вул. Смілянська до буд. №126/1 в м.Черкаси</t>
  </si>
  <si>
    <t xml:space="preserve">Реконструкція міжквартального проїзду від  вул. Смілянська до будинку №162/2 з влаштуванням пішохідного тротуару з освітленням </t>
  </si>
  <si>
    <t>Реконструкція квартального проїзду по вул. Академіка Корольова від вул. Академіка Корольова до  будинків №12, 14 (з ПКД)</t>
  </si>
  <si>
    <t>Капітальний ремонт об"єктів вулично-дорожньої мережі</t>
  </si>
  <si>
    <t>Капітальний ремонт вул. Оборонної</t>
  </si>
  <si>
    <t xml:space="preserve">Капітальний ремонт вул. Дахнівської в м. Черкаси </t>
  </si>
  <si>
    <t>Капітальний ремонт вул. Смілянська (від вул. 30 років Перемоги до межі міста) в м.Черкаси</t>
  </si>
  <si>
    <t>Капітальний ремонт вул. Небесної сотні (від бул.Шевченка до вул. Благовісної )</t>
  </si>
  <si>
    <t>Капітальний ремонт вул. Хоменка</t>
  </si>
  <si>
    <t xml:space="preserve">Капітальний ремонт вул. Першотравнева в м. Черкаси </t>
  </si>
  <si>
    <t>Реконструкція ремонт вул. С. Амброса в м.Черкаси</t>
  </si>
  <si>
    <t>Капітальний ремонт вул. Волкова (від вул. Чорновола до вул. Різдвяної)</t>
  </si>
  <si>
    <t>Капітальний ремонт вул. Чіковані (від вул. Нечуй-Левицького до вул. Чорновола)</t>
  </si>
  <si>
    <t>Капітальний ремонт вул. Чайковського (від вул. Чорновола до вул. Самійла Кішки)</t>
  </si>
  <si>
    <t>Капремонт вул 2-го Українського Фронту</t>
  </si>
  <si>
    <t>Капремонт вул Карбишева</t>
  </si>
  <si>
    <t>Капітальний ремонт вул. Крилова (від провулку Молдавський до вул. Максима Кривоноса) в м.Черкаси</t>
  </si>
  <si>
    <t>Капітальний ремонт вул.Героїв Чорнобиля (від вул. Надпільної до вул. Сумгаїтської)</t>
  </si>
  <si>
    <t>Капітальний ремонт вул. Чіковані (від вул. Вячеслава Галви до вул. Пастерівської)</t>
  </si>
  <si>
    <t>Капітальний ремонт вул. Лісова Просіка в м. Черкаси (з ПКД)</t>
  </si>
  <si>
    <t>Капітальний ремонт вул. Ільїна від вул. Можайського до вул. М. Грушевського (з ПКД)</t>
  </si>
  <si>
    <t>Капітальний ремонт бульв. Шевченка від вул. Університетської до вул. Можайського (з ПКД)</t>
  </si>
  <si>
    <t>Капітальний ремонт провулку Можайського</t>
  </si>
  <si>
    <t>Капітальний ремонт провулку Ханенка</t>
  </si>
  <si>
    <t xml:space="preserve">Капітальний ремонт вул. Автомобілістів </t>
  </si>
  <si>
    <t>Капітальний ремонт вул. Бігуча (з ПКД)</t>
  </si>
  <si>
    <t xml:space="preserve">Капітальний ремонт вул.  Василини </t>
  </si>
  <si>
    <t>Капітальний ремонт вул.  Віталія Вергая</t>
  </si>
  <si>
    <t xml:space="preserve"> Капітальний ремонт вул. Гетьмана Сагайдачного (від вул. Пацаєва до вул. Добровольського)</t>
  </si>
  <si>
    <t>Капітальний ремонт вул. Героїв Майдану</t>
  </si>
  <si>
    <t>Капітальний ремонт вул. Гуржіївська (від вул. В. Горова до вул. Благовісної)</t>
  </si>
  <si>
    <t xml:space="preserve">Капітальний ремонт  вул. Дашкевича від бульвару Шевченка до до вул.Благовісної </t>
  </si>
  <si>
    <t>Капітальний ремонт по вул. Добровольчих батальйонів (від вул. Можайського до вул. Пушкіна)</t>
  </si>
  <si>
    <t xml:space="preserve"> Капітальний ремонт вул.Кобзарської (від бульв.Шевченка до вул. Сергія Амброса)</t>
  </si>
  <si>
    <t xml:space="preserve"> Капітальний ремонт вул.Кооперативна</t>
  </si>
  <si>
    <t xml:space="preserve"> Капітальний ремонт  вул Корольова  від вул. Сумгаїтської до вул. Оборонної ( з ПКД)</t>
  </si>
  <si>
    <t xml:space="preserve">Капітальний ремонт вул. Кривалівська (від вул. Гоголя до вул. Припортова) </t>
  </si>
  <si>
    <t xml:space="preserve">Капітальний ремонт вул. Луценка </t>
  </si>
  <si>
    <t>Капітальний ремонт вул. Можайського</t>
  </si>
  <si>
    <t>Капітальний ремонт вул. Можайського (від вул. Дахнівська до вул. Лісова Просіка) в м. Черкаси</t>
  </si>
  <si>
    <t>Реконструкція вул. Онопрієнка в м. Черкаси</t>
  </si>
  <si>
    <t>Капітальний ремонт вул. Новопречистенської (від вул. Гетьмана Сагайдачного до бул. Шевченка)</t>
  </si>
  <si>
    <t xml:space="preserve"> Капітальний ремонт вул. Одеської в м.Черкаси</t>
  </si>
  <si>
    <t>Капітальний ремонт вул. Пастерівської (від вул. Молоткова до просп. Хіміків</t>
  </si>
  <si>
    <t xml:space="preserve"> Капітальний ремонт вул. Пацаєва (від вул. Чигиринської до вул. Берегової)</t>
  </si>
  <si>
    <t xml:space="preserve"> Капітальний ремонт вул. Пацаєва (від вул. Гетьмана Сагайдачного  до житлового будинку №53/7 по вул. Пацаєва) в м.Черкаси (з ПКД)</t>
  </si>
  <si>
    <t xml:space="preserve"> Капітальний ремонт провул. Пожежний узвіз</t>
  </si>
  <si>
    <t>Капітальний ремонт вул. Припортова</t>
  </si>
  <si>
    <t xml:space="preserve"> Капітальний ремонт вул. Радищева в м.Черкаси</t>
  </si>
  <si>
    <t xml:space="preserve">Капітальний ремонт вулиці Хрещатик (від вул. Університетська до вул. Героїв Чорнобиля) в м. Черкаси </t>
  </si>
  <si>
    <t xml:space="preserve">Капітальний ремонт вул. Гуржіївська в м. Черкаси </t>
  </si>
  <si>
    <t xml:space="preserve">Капітальний ремонт вул. Гоголя (від вул. Небесної Сотні до вул. Смілянська) в м. Черкаси </t>
  </si>
  <si>
    <t xml:space="preserve">Капітальний ремонт вул. Золотоніська в м. Черкаси </t>
  </si>
  <si>
    <t xml:space="preserve">Капітальний ремонт вулиці Мечникова в м. Черкаси </t>
  </si>
  <si>
    <t>Капітальний ремонт вул. Різдвяної (від вул. Нарбутівська до вул. Толстого)</t>
  </si>
  <si>
    <t xml:space="preserve"> Капітальний ремонт  вул. Симоненка </t>
  </si>
  <si>
    <t>Капітальний ремонт вул. Смілянської (від вул. 30 років Перемоги до межі міста) в м.Черкаси</t>
  </si>
  <si>
    <t>Капітальний ремонт вул. Тітова в м. Черкаси</t>
  </si>
  <si>
    <t>Капітальний ремонт вул. Університетської</t>
  </si>
  <si>
    <t>Капітальний ремонт вул. Чайковського (з ПКД)</t>
  </si>
  <si>
    <t xml:space="preserve">Капітальний ремонт вул. Чіковані  </t>
  </si>
  <si>
    <t>Капітальний ремонт вул. Чехова від вул. Портової до вул. Калініна</t>
  </si>
  <si>
    <t>Капітальний ремонт вул. В.Чорновола (від проспекту Хіміків до станції Заводська ) в м. Черкаси</t>
  </si>
  <si>
    <t>Капітальний ремонт вул. Юрія Іллєнка</t>
  </si>
  <si>
    <t xml:space="preserve">Капітальний ремонт дорожнього покриття по  вул. Грушевського  від будинку №52 до будинку №76 </t>
  </si>
  <si>
    <t>Капітальний ремонт дорожного покриття заїздів до житлових будинків №1,3,5,7 по вул. Жужоми</t>
  </si>
  <si>
    <t>Капітальний ремонт дорожного покриття з облаштуванням розворотного кола та кінцевої зупинки маршруту №27 по  вул. Нарбутівська від вул.Юрія Іллєнка до вул. Різдвяна з ПКД</t>
  </si>
  <si>
    <t>Капітальний ремонт асфальтного покриття по вул. Нижня Горова (від вул. Кобзарської до вул. Юрія Іллєнка</t>
  </si>
  <si>
    <t>Капітальний ремонт асфальтного покриття по вул. Чехова (від бульв. Шевченка до вул. Різдвяна</t>
  </si>
  <si>
    <t xml:space="preserve">Капітальний ремонт провул. Авіаційний </t>
  </si>
  <si>
    <t xml:space="preserve">Капітальний ремонт пров. Житлокоопівський </t>
  </si>
  <si>
    <t>Реконструкція вулиці Канівська в м. Черкаси</t>
  </si>
  <si>
    <t>Капітальний ремонт  провулку Корнійчука ( з ПКД)</t>
  </si>
  <si>
    <t>Капітальний ремонт пров. Крилова (від вул. Університетської до вул. Крилова)</t>
  </si>
  <si>
    <t>Капітальний ремонт пров. Можайського (між вул. Можайського та вул. Героїв Чорнобиля)</t>
  </si>
  <si>
    <t xml:space="preserve"> Капітальний ремонт провул. Разіна (з ПКД)</t>
  </si>
  <si>
    <t xml:space="preserve">Капітальний ремонт пров. Хижняківський </t>
  </si>
  <si>
    <t>Капітальний ремонт провул. Старий</t>
  </si>
  <si>
    <t>Капітальний ремонт проїзду Енергобудівельників</t>
  </si>
  <si>
    <t>Капітальний ремонт вул. Волкова (паркувальний майданчик поблизу будинку №1 по вул. В.Чорновола) в м.Черкаси (Програма "Громадський бюджет міста Черкаси на 2015-2019 роки" реалізація проектів-переможців)</t>
  </si>
  <si>
    <t>Капітальний ремонт шляхопроводу просп. Хіміків (з ПКД)</t>
  </si>
  <si>
    <t>Капітальний ремонт надземного переходу з  вул. І.Гонти до вул. Одеської в м.Черкаси</t>
  </si>
  <si>
    <t>Капітальний ремонт міжквартальних проїздів</t>
  </si>
  <si>
    <t>Капітальний ремонт міжквартального проїзду по вул. Благовісна, 182-184</t>
  </si>
  <si>
    <t>Капітальний ремонт міжквартального проїзду по вул. Небесна сотня, 41-45</t>
  </si>
  <si>
    <t>Капітальний ремонт міжквартального проїзду по вул. Благовісна, 180-182</t>
  </si>
  <si>
    <t>Капітальний ремонт міжквартального проїзду по вул. Лупиноса,39, вул. Чорновола, 122/41</t>
  </si>
  <si>
    <t>Капітальний ремонт міжквартального проїзду по вул. Чайковського, 63</t>
  </si>
  <si>
    <t>Капітальний ремонт міжквартального проїзду по вул. Чорновола, 120/1</t>
  </si>
  <si>
    <t>Капітальний ремонт міжквартального проїзду до будинків №10, 12 по вул. Капітана Пилипенка та №106 по вул. Пастерівська</t>
  </si>
  <si>
    <t>Капітальний ремонт міжквартального проїзду до будинків №12, 14 по вул. Академіка Корольова</t>
  </si>
  <si>
    <t>Капітальний ремонт міжквартального проїзду до будинків №19, 19/1, 21, 23 по вул. Сумгаїтській</t>
  </si>
  <si>
    <t>Капітальний ремонт міжквартального проїзду до будинків №20, 22, 29 по вул. Вернигори</t>
  </si>
  <si>
    <t>Капітальний ремонт міжквартального проїзду до будинку №16 по вул. Вернигори</t>
  </si>
  <si>
    <t>Капітальний ремонт міжквартального проїзду до будинку №100/1 по вул. Смілянській</t>
  </si>
  <si>
    <t>Капітальний ремонт міжквартального проїзду від вул. Смаглія до будівельного ліцею</t>
  </si>
  <si>
    <t>Капітальний ремонт міжквартального проїзду до будинку №20 по вул. Чехова</t>
  </si>
  <si>
    <t>Капітальний ремонт міжквартального проїзду по вул. Толстого</t>
  </si>
  <si>
    <t>Капітальний ремонт міжквартального проїзду до будинку №10 по вул. Чехова</t>
  </si>
  <si>
    <t>Капітальний ремонт міжквартального проїзду по вул. Чорновола, 7, 9 (з ПКД)</t>
  </si>
  <si>
    <t>Капітальний ремонт міжквартального проїзду по бул. Шевченка 325, 345 (з ПКД)</t>
  </si>
  <si>
    <t>Капітальний ремонт міжквартального проїзду між житловими будинками 20 та 50 по вул. Ложешнікова (з ПКД)</t>
  </si>
  <si>
    <t>Капітальний ремонт міжквартального проїзду від вул. 30-річчя Перемоги до житлового будинку 6 по вул. 30-річчя Перемоги (з ПКД)</t>
  </si>
  <si>
    <t>Капітальний ремонт міжквартального проїзду від вул. Смілянська до житлового будинку 126/2 по вул. Смілянська із облаштуванням тротуару (з ПКД)</t>
  </si>
  <si>
    <t>Капітальний ремонт міжквартального проїзду від вул. Сумгаїтська до житлового будинку 51 по вул. Сумгаїтська (з ПКД)</t>
  </si>
  <si>
    <t>Капітальний ремонт міжквартального проїзду між житловими будинками №182 та №180 по вул. Благовісній</t>
  </si>
  <si>
    <t>Капітальний ремонт міжквартального проїзду з вул. Максима Залізняка до пров. Громова (біля житлового будинку №11а) в м. Черкаси</t>
  </si>
  <si>
    <t xml:space="preserve">Капітальний ремонт міжбудинкових заїздів за адресами: вул. Чехова, 9а, 10, 
вул. Різдвяна, 41, 43, 57, 57/1, 57/2, 
вул. Кобзарська, 5, 12,
 вул. Юрія Іллєнка, 48, 50, 
вул. Сергія Амброса, 147, 
вул. Портова, 10, 12 </t>
  </si>
  <si>
    <t>Капітальний ремонт внутрішньоквартального проїзду  до житлового будинку №97 по вул. М. Грушевського</t>
  </si>
  <si>
    <r>
      <t>Капітальний ремонт внутрішньо-квартальних проїздів (з ПКД): 
вул. Волкова,75, 95, 101, 103;
вул.Різдвяна,40, 42</t>
    </r>
    <r>
      <rPr>
        <sz val="11"/>
        <color theme="1"/>
        <rFont val="Calibri"/>
        <family val="2"/>
        <charset val="204"/>
        <scheme val="minor"/>
      </rPr>
      <t/>
    </r>
  </si>
  <si>
    <t>Капітальний ремонт внутрішньоквартального проїзду з вул. В. Чорновола до буд. 120/1 та буд. 120/2 м. Черкаси</t>
  </si>
  <si>
    <t>Капітальний ремонт внутрішньоквартального проїзду з вул. В.Чорновола до буд. вул. Гвардійської, 31/1 з установкою бордюрного каменя м. Черкаси (з ПКД)</t>
  </si>
  <si>
    <t xml:space="preserve"> Капітальний ремонт внутрішньо-квартальних проїздів: вул.  Гетьмана Сагайдачного 175, 175/1, 175/2  (з ПКД)</t>
  </si>
  <si>
    <t xml:space="preserve">Капітальний ремонт внутрішньо-квартальних проїздів (з ПКД):
 вул. Гоголя,440, 460, 509;
вул.Новопречистинська,35 </t>
  </si>
  <si>
    <t>Капітальний ремонт внутрішньо-квартальних проїздів (з ПКД): 
вул. Горького,37, 88;
вул.Благовісна,455, 469;
вул.Різдвяна,62, 69, 71</t>
  </si>
  <si>
    <t>Капітальний ремонт внутрішньо-квартальних проїздів по вул. Новопречистенська, 82, вул. В. Чорновола, 73</t>
  </si>
  <si>
    <t xml:space="preserve"> Капітальний ремонт внутрішньоквартального проїзду до житлового будинку №44 по вул. Пасперівській </t>
  </si>
  <si>
    <t>Капітальний ремонт внутрішньоквартального проїзду від вул. Надпільна до будинків 185, 187, 189, 191, 193, 201, 203, 205 по вул. Надпільна</t>
  </si>
  <si>
    <t>Капітальний ремонт внутрішньо-квартальних проїздів: вул. Чехова,54, 56 (з ПКД)</t>
  </si>
  <si>
    <t>Капітальний ремонт об"єктів вулично-дорожньої мережі (тротуарів)</t>
  </si>
  <si>
    <t>Капремонт вул Різдвяна (тротуар, непарна сторона, від вул. С.Амброса до вул. Волкова)</t>
  </si>
  <si>
    <t>Капітальний ремонт тротуару  від буд. №442 по вул. Добровольського до вул. Благовісної</t>
  </si>
  <si>
    <t xml:space="preserve">Будівництво трутуару від буд. №7 по вул. О.Панченка до вул Онопрієнка вздовж буд №3 та ДНЗ № 69 «Росинка» </t>
  </si>
  <si>
    <t>Капітальний ремонт вул.Можайського (тротуар /непарна сторона/, від бульв. Шевченка до вул. Благовісної)</t>
  </si>
  <si>
    <t>Капітальний ремонт вул. Десантників (тротуар /непарна сторона/, від вул. Вернигори до вул. Хоменка)</t>
  </si>
  <si>
    <t>Капремонт вул. Смілянська (тротуар, парна сторона, від залізничного мосту до вул. Вернигори)</t>
  </si>
  <si>
    <t>Капремонт вул. Вернигори (тротуар, непарна сторона, від вул. Лук’янова до вул. Десантників)</t>
  </si>
  <si>
    <t>Капремонт вул. Вернигори (тротуар, парна сторона, від вул. Смілянської до будинку №20 по вул. Вернигори, 20)</t>
  </si>
  <si>
    <t>Капітальний ремонт вул. Генарала Момота (тротуар, непарна сторона, від будинку №5  до буд №17)</t>
  </si>
  <si>
    <t xml:space="preserve"> Капітальний ремонт тротуару від будинку №3 по вул. Генерала Момота до буд №7 по вул. Олексія Панченка в м.Черкаси</t>
  </si>
  <si>
    <t>Капремонт вул. Смілянська (тротуар, парна сторона, від вул. Хоменка до вул. Вернигори)</t>
  </si>
  <si>
    <t>Капремонт тротуару між будинком №187/1 по вул. Самійла Кішки та ДНЗ</t>
  </si>
  <si>
    <t>Капремонт тротуару від вул. Лесі Українки до буд №10/1 по вул. Одеській)</t>
  </si>
  <si>
    <t>Капремонт вул. 2-го Українського Фронту (тротуар, від вул. Горіхова до вул. Карбишева)</t>
  </si>
  <si>
    <t>Капремонт вул. Карбишева (тротуар, від вул. 2-го Українського Фронту до вул. Канівська)</t>
  </si>
  <si>
    <t>Капремонт вул. Чорновола (тротуар, непарна сторона, від вул. Чайковського до вул. Чіковані)</t>
  </si>
  <si>
    <t>Капітальний ремонт вул. Невського (тротуар від будинку по вул. Невського, 27 до Пилипенка, 8)</t>
  </si>
  <si>
    <t>Капітальний ремонт вул. Пастерівська(тротуар від будинку по вул. Пастерівська, 9 до вул. Пилипенка)</t>
  </si>
  <si>
    <t>Капітальний ремонт тротуарів в районі перехресть  вулиць Благовісна та Небесна Сотня</t>
  </si>
  <si>
    <t>Капремонт вул Пастерівська (тротуар в районі перехрестя з вул Бидгощська)</t>
  </si>
  <si>
    <t>Капітальний ремонт вул. Небесної Сотні (тротуар  від бульв. Шевченка до вул. Хрещатик) (з ПКД)</t>
  </si>
  <si>
    <t xml:space="preserve">Капітальний ремонт пішохідної алеї по вул. Береговій, від вул. Кобзарської до причалу № 5 "Нептун" </t>
  </si>
  <si>
    <t>Капітальний ремонт тротуару по вул. Байди Вишневецького між будинками №36 та №38</t>
  </si>
  <si>
    <t>Капітальний ремонт вул. Волкова (тротуар біля житлового будинку №1 по вул. Волкова)</t>
  </si>
  <si>
    <t>Капітальний ремонт вул.Чехова (тротуар в районі буд. Чехова, 9а) м. Черкаси</t>
  </si>
  <si>
    <t>Капітальний ремонт тротуару по вул. Гагаріна (від буд. 21 до буд. 33)</t>
  </si>
  <si>
    <t xml:space="preserve">Капітальний ремонт тротуару по вул. Гагаріна </t>
  </si>
  <si>
    <t>Капітальний ремонт вул. Грушевського (тротуар від буль. Шевченка до вул. Хрещатик) (з ПКД)</t>
  </si>
  <si>
    <t>Капітальний ремонт тротуарів в районі перехресть  вулиць М. Грушевського та Надпільної</t>
  </si>
  <si>
    <t>Капітальний ремонт вул. Смілянської (частина тротуару непарної сторони вздовж житлового будинку № 121 до магазину "Промінь"), в м. Черкаси (з ПКД)</t>
  </si>
  <si>
    <t>Капітальний ремонт тротуару непарної сторони вул. Горького від бул. Шевченка до вул. Гоголя, м. Черкаси</t>
  </si>
  <si>
    <t>Капітальний ремонт  вул.Вербовецького (капітальний ремонт тротуарів  від вул.Орджонікідзе до бул.Шевченка), м.Черкаси (з ПКД)</t>
  </si>
  <si>
    <t>Капітальний ремонт тротуарів (з ПКД) по :
вул. Гоголя,330;
вул.Новопречистинська,63, 65
вул. Благовісна, 341, 343
вул. Пастерівська,11, 21, 25</t>
  </si>
  <si>
    <t>Капремонт вул. Гоголя (тротуар, від Пастерівської до вул. Небесної Сотні) в м. Черкаси</t>
  </si>
  <si>
    <t>Капітальний ремонт вул. Б. Хмельницького  (тротуар, від бульвару Т.Шевченка до вул. Надпільної)</t>
  </si>
  <si>
    <t>Капітальний ремонт вул. Новопречистенської (тротуар, парна сторона від вул. Надпільної до вул. Благовісної)</t>
  </si>
  <si>
    <t>Капітальний ремонт вул. Митницька (тротуар, від вул. Гоголя до вул. Благовісної)</t>
  </si>
  <si>
    <t>Капітальний ремонт провулку Бородіна (тротуар, від вул. Самійла Кішки до пров. Рєпіна)</t>
  </si>
  <si>
    <t>Капітальний ремонт тротуарів  по вул. С.Кішки від вул. Бидгощська до вул. Чіковані</t>
  </si>
  <si>
    <t>Капітальний ремонт тротуару по вул. А.Лупиноса від вул. В.Чорновола до вул. Пастерівської</t>
  </si>
  <si>
    <t>Капітальний ремонт вул.Надпільна (тротуар, від вул Митницька до Хлібзаводу)</t>
  </si>
  <si>
    <t>Капітальний ремонт тротуару в районі перехрестя вулиць Надпільна та Святомакарівська</t>
  </si>
  <si>
    <t>Капітальний ремонт тротуарів  по вул. Гоголя  від вул. Пастерівська до вул. Смілянська</t>
  </si>
  <si>
    <t>Капітальний ремонт  вул. Джаліля (ремонт тротуару від вул. С.Кішки до ЗОШ №10)</t>
  </si>
  <si>
    <t xml:space="preserve">20.  Капітальний ремонт внутрішньо-квартальних проїздів за адресами: 
вул. Надпільна, 465,
 бульв. Шевченка, 320, 
Різдвяна, 90, 
Новопречистенська, 63, 65, 
Пастерівська, 11 </t>
  </si>
  <si>
    <t>Капітальний ремонт тротуару на перехресті вул. Надпільної та вул. В.Чорновола в м.Черкаси</t>
  </si>
  <si>
    <t>Капітальний ремонт вул. Надпільної (тротуар, від вул. Смілянської до вул. Небесної сотні, від вул. Митницька до вул. Б.Хмельницького)</t>
  </si>
  <si>
    <t>Капітальний ремонт вул. Надпільної (тротуар, від вул.Добровольського до вул. Пацаєва)</t>
  </si>
  <si>
    <t>Капітальний ремонт тротуару по вул. Небесної Сотні від вул. Благовісної до бульвару Шевченка</t>
  </si>
  <si>
    <t xml:space="preserve">Капітальний ремонт пішохідної алеї від вул. Невського до вул. до ДНЗ №18 </t>
  </si>
  <si>
    <t>Капітальний ремонт тротуару по  вул. Новопречистенської  від вул. Благовісної до вул. Надпільної</t>
  </si>
  <si>
    <t xml:space="preserve"> Капітальний ремонт вул. Олексія Панченка (тротуар, непарна сторона) в м.Черкаси</t>
  </si>
  <si>
    <t xml:space="preserve"> Капітальний ремонт вул. Пасперівської (тротуар від житлового будинку №9 по вул. Капітана Пилипенка до вул. Капітана Пилипенка)</t>
  </si>
  <si>
    <t>Капітальний ремонт вул. Хрещатик (тротуар біля навчального закладу №1 "Дюймовочка")</t>
  </si>
  <si>
    <t>Капітальний ремонт тротуарів на перехресті вул. Чіковані  та С.Кішки</t>
  </si>
  <si>
    <t>Капітальний ремонт вул.В.Чорновола (тротуар, непарна сторона, від бул.Шевченка до пров.Хижняківський)</t>
  </si>
  <si>
    <t>Капітальний ремонт вул. Вернигори (тротуар, непарна сторона від житлового будинку № 9 по вул. Вернигори до житлового будинку № 52 по вул. Ложешнікова)</t>
  </si>
  <si>
    <t>Капітальний ремонт вул. Новопречистенської (тротуар, непарна сторона від вул. Гоголя до бул. Шевченка)</t>
  </si>
  <si>
    <t>Капітальний ремонт провулку Миколи Ханенка (тротуар, непарна сторона від вул. Смілянської до житлового будинку 18 по вул. Ложешнікова)</t>
  </si>
  <si>
    <t>Капітальний ремонт просп. Хіміків (тротуар, парна сторона від вул. М. Залізняка до провулку Праці)</t>
  </si>
  <si>
    <t>Капітальний ремонт вул. Ярославська (тротуар, парна сторона вздовж житлового будинку 32 по вул. Ярославська)</t>
  </si>
  <si>
    <t>Капітальний ремонт тротуару від вулиці Невського до скверу "Весна" (вздовж ДНЗ № 18)</t>
  </si>
  <si>
    <t>Капітальний ремонт вул. Крилова (тротуар, парна та непарна сторона від вул. Надпільна до провулку Гонти)</t>
  </si>
  <si>
    <t>Капітальний ремонт вул. Новопречистенської (тротуар, парна сторона біля житлового будинку 310 по вул. Благовісна)</t>
  </si>
  <si>
    <t>Капітальний ремонт вул. Нарбутівська (тротуар, парна сторона від вул. Ю. Іллєнка до вул. Чехова)</t>
  </si>
  <si>
    <t>Капітальний ремонт вул. Різдвяна (тротуар, від бул. Шевченка до вул. Толстого)</t>
  </si>
  <si>
    <t>Капітальний ремонт вул. М. Грушевського (тротуар, непарна сторона від вул. Надпільна до провулку Котовського)</t>
  </si>
  <si>
    <t>Будівництво вул. Квіткова від вул. Сумгаїтської  до вул. Хоменко (з ПКД)</t>
  </si>
  <si>
    <t>Будівництво пішохідної доріжки  по вул. Богдана Хмельницького</t>
  </si>
  <si>
    <t>Будівництво тротуарів (з ПКД) по:
вул. Гоголя,330;
вул.Новопречистинська,63, 65
вул. Благовісна, 341, 343
вул. Пастерівська,11, 21, 25</t>
  </si>
  <si>
    <t>Будівництво вул. Калініна (тротуар непарної сторони вздовж житлових будинків  №103 та №105), в м. Черкаси (з ПКД)</t>
  </si>
  <si>
    <t>Будівництво паркувального майданчика з благоустроєм прилеглої території по вул. Ільїна, 291 (ЗОШ №11) (з ПКД)</t>
  </si>
  <si>
    <t>Акт виконаних робіт</t>
  </si>
  <si>
    <t xml:space="preserve"> Будівництво тролейбусних ліній  (внески в статутний капітал КП "Черкасиелектротранс") зокрема:</t>
  </si>
  <si>
    <t>Будівництво тролейбусної лінії по вул. Гетьмана Сагайдачного (внески в статутний капітал КП "Черкасиелектротранс")</t>
  </si>
  <si>
    <t>Будівництво тролейбусних ліній по вул. Гагаріна, вул.Сержанта Смірнова, Героїв Дніпра, вул. Козацька. (з ПКД) (внески в статутний капітал КП "Черкасиелектротранс")</t>
  </si>
  <si>
    <t>Будівництво тролейбусної ліній по вул. Академіка Корольова, вул. Героїв Сталінграда  (з ПКД) (внески в статутний капітал КП "Черкасиелектротранс")</t>
  </si>
  <si>
    <t>Реконструкція системи опалення на підприємстві (з ПКД) (внески в статутний капітал КП "Черкасиелектротранс")</t>
  </si>
  <si>
    <t>Впровадження системи контролю громадського транспорту та системи електронного обліку перевезених пасажирів і збору виручки</t>
  </si>
  <si>
    <t xml:space="preserve"> Встановлення "Автоматизованої системи комерційного обліку електричної енергії споживача" (АСКОЕ)  (внески в статутний капітал КП “Черкасиелектротранс”)</t>
  </si>
  <si>
    <t xml:space="preserve"> Впровадження "Wi-Fi" зони в тролейбусах (внески в статутний капітал КП “Черкасиелектротранс”)</t>
  </si>
  <si>
    <t>Будівництво міського кладовища в районі вул. Промислової та станції Заводської (І черга)</t>
  </si>
  <si>
    <t>Департамент 
житлово-комунального комплексу, 
КП "Комбінат комунальних підприємств"</t>
  </si>
  <si>
    <t>Капітальний ремонт огорожі ( 43 секцій ) на кладовищі в районі  вул.Благовісної, вул. Пушкіна,вул. Ільїна та вул. Івана Франка  (внески до статутного капіталу  КП "Комбінат комунальних підприємств")</t>
  </si>
  <si>
    <t>Капітальний ремонт огорожі (103 секції) на кладовищі в мікрорайоні "Дахнівський"  (внески до статутного капіталу  КП "Комбінат комунальних підприємств")</t>
  </si>
  <si>
    <t>Встановлення модульних туалетних кабін  (внески до статутного капіталу  КП "Черкасиводоканал")</t>
  </si>
  <si>
    <t>Департамент 
житлово-комунального комплексу,
КП "Черкасиводоканал"</t>
  </si>
  <si>
    <t>Капітальний ремонт мереж зливової каналізації</t>
  </si>
  <si>
    <t xml:space="preserve"> Капітальний ремонт мереж зливової каналізації провулку Зої Космодем'янської в м. Черкаси</t>
  </si>
  <si>
    <t>Капітальний ремонт зливової каналізації по вул. Самійла Кішки (з ПКД)</t>
  </si>
  <si>
    <t>Капітальний ремонт зливової каналізації по вул. Максима Залізняка (з ПКД)</t>
  </si>
  <si>
    <t xml:space="preserve"> Реконструкція мереж зливової каналізації по вул. Одеській між житловими будинками 10/1, 12/1, 14 (з ПКД)</t>
  </si>
  <si>
    <t xml:space="preserve"> Будівництво зливової каналізації по провул. Слобідський  (з ПКД) </t>
  </si>
  <si>
    <t>Будівництво мереж зливової каналізації по вул. Гоголя (від вул. Чорновола до вул. Юрія Іллєнка) в м.Черкаси (з ПКД)</t>
  </si>
  <si>
    <t>Будівництво мереж зливової каналізації по вул. Є. Кухарця, 4/1 в м.Черкаси (з ПКД)</t>
  </si>
  <si>
    <t>Будівництво мереж зливової каналізації по провулку Філатова в м.Черкаси (з ПКД)</t>
  </si>
  <si>
    <t>Будівництво мереж зливової каналізації по провулку Чайковського, 20 в м.Черкаси (з ПКД)</t>
  </si>
  <si>
    <t>Будівництво мереж зливової каналізації на перехресті вул. Університетська та вул. Добровольчих батальйонів в м.Черкаси (з ПКД)</t>
  </si>
  <si>
    <t>Будівництво мереж зливової каналізації по вул. Сумгаїтська, 61-63 в м.Черкаси (з ПКД)</t>
  </si>
  <si>
    <t>Будівництво мереж зливової каналізації по провулку Чайковського в м.Черкаси (з ПКД)</t>
  </si>
  <si>
    <t>Будівництво зливової каналізації по вул. Козацькій (з ПКД)</t>
  </si>
  <si>
    <t>Реконструкція фонтану по вул. Б.Вишневецького біля будівлі міськвиконкому в м. Черкаси(внески в статутний капітал КП "Черкасиводоканал)</t>
  </si>
  <si>
    <t>Придбання та встановлення навісів від сонця на комунальному пляжі (внески до статутного капіталу КП "Дирекція парків")</t>
  </si>
  <si>
    <t>Облаштування дерев'яних настилів  на пляжах міста  (внески до статутного капіталу КП "Дирекція парків")</t>
  </si>
  <si>
    <t>Придбання та встановлення літніх душів на пляжах міста (4 шт)  (внески до статутного капіталу КП "Дирекція парків")</t>
  </si>
  <si>
    <t>Виготовлення та встановлення на пляжах міста роздягалень  (внески до статутного капіталу КП "Дирекція парків")</t>
  </si>
  <si>
    <t xml:space="preserve">Придбання та встановлення будиночків для обслуговуючого персоналуна пляжах (4шт.) </t>
  </si>
  <si>
    <t>Придбання та встановлення рятувальної вежі на пляжах (4шт.)</t>
  </si>
  <si>
    <t>Встановлення спортивного майданчика на пляжі</t>
  </si>
  <si>
    <t>Встановленння питних фонтанчиків на пляжах (4шт.)</t>
  </si>
  <si>
    <t>Придбання та встановлення роздягальні на пляжі (як внески в статутний капітал КП "Дирекція парків") (Програма "Громадський бюджет міста Черкаси на 2015-2019 роки" реалізація проектів-переможців)</t>
  </si>
  <si>
    <t>Придбання та розміщення елементів благоустрою ("Лава закоханих з ліхтарем" реалізація розробленого дизайн-проекту)</t>
  </si>
  <si>
    <t>Встановлення напису "Я люблю Черкаси" в парку "Сосновий бір" з ПКД (як внески до статутного капіталу КП "Дирекція парків")</t>
  </si>
  <si>
    <t>Реконструкція  скверу-парку ім.М. Горького</t>
  </si>
  <si>
    <t>Проект утримання та реконструкція парку-пам'ятки садово-паркового мистецтва місцевого значення "Спортивний" в районі вулиці Олексія Панченка (Ярослава Галана) мікрорайону "Лісовий" (як внески до статутного капіталу КП "Дирекція парків")(Програма "Громадський бюджет міста Черкаси на 2015-2019 роки" реалізація проектів-переможців)</t>
  </si>
  <si>
    <t>Реконструкція вхідної групи парку "50-річчя Жовтня" з боку вул. Пальохи (з ПКД)</t>
  </si>
  <si>
    <t>Встановлення пам'ятного знаку в парку "Сосновий бір" (колишній парк ім. 50-річчя Радянської влади)  (як внески до статутного капіталу КП "Дирекція парків") (Програма "Громадський бюджет міста Черкаси на 2015-2019 роки" реалізація проектів-переможців)</t>
  </si>
  <si>
    <t>Будівництво вздовж берега р. Дніпро:
- майданчик для сноубордистів, 
- дитячий майданчик з гойдалками для дітей інвалідів,
- спортивний майданчик з тренажерами для інвалідів,
- літній театр,
танцмайданчик.</t>
  </si>
  <si>
    <t xml:space="preserve">Будівництво туалету на набережній в р-ні вул. Козацька </t>
  </si>
  <si>
    <t>Реконструкція пам'ятника загиблим в Афганістані та інших локальних конфліктах в єдиному меморіальному комплексі по бульвару Шевченка в м. Черкасах</t>
  </si>
  <si>
    <t>Реконструкці території біля пам"ятника жертвам Чонобильської катастрофи-церки ікони "Чонобильський Спас"та пам"ятника жертвам голодомору 1932-1933 роки (влаштування тротуарної плитки для зхаїзду з вул. Смілянської та стоянки автотранспорту  )</t>
  </si>
  <si>
    <t>Гірлянди освітлювальні для прикрашання міста (внески в статутний капітал КП "Міськсвітло"</t>
  </si>
  <si>
    <t>Реконструкція парку "Перемоги" (реконструкція адміністративної будівлі) з ПКД (як внески до статутного капіталу)</t>
  </si>
  <si>
    <t>Капітальний ремонт парку "Перемоги" (реконструкція сцени літньої)  (як внески до статутного капіталу)</t>
  </si>
  <si>
    <t>Капітальний ремонт парку "Перемоги" (встановлення спортивного майданчика ) (як внески до статутного капіталу КП "Дирекція парків")</t>
  </si>
  <si>
    <t>Капітальний ремонт парку "Перемога" (ремонт атракціонів)  (як внески до статутного капіталу КП "Дирекція парків")</t>
  </si>
  <si>
    <t>Придбання атракціону "Колесо огляду" в парку «ім. 50-річчя Радянської влади" (як внески до статутного капіталу КП "Дирекція парків")</t>
  </si>
  <si>
    <t>Будівництво (розміщення)  атракціону "Колесо огляду" в парку "ім. 50-річчя Радянської влади"   (як внески до статутного капіталу КП "Дирекція парків")</t>
  </si>
  <si>
    <t>Реконструкція парку "ім. 50-річчя Радянської влади" (реконструкція адміністративної будівлі) (з ПКД) (як внески до статутного капіталу КП "Дирекція парків")</t>
  </si>
  <si>
    <t>Реконструкція парку "ім. 50-річчя Радянської влади" (реконструкція літнього кінотеатру) (з ПКД) (як внески до статутного капіталу КП "Дирекція парків")</t>
  </si>
  <si>
    <t>Будівництво освітлення в парку "ім. 50-річчя Радянської влади" (з ПКД) (як внески до статутного капіталу КП "Дирекція парків")</t>
  </si>
  <si>
    <t>Реконструкція парку "ім. 50-річчя Радянської влади" (реконструкція каскаду озер) в т. ч. ПКД   (як внески до статутного капіталу КП "Дирекція парків")</t>
  </si>
  <si>
    <t>Придбання спортивного майданчика в парк "ім. 50-річчя Радянської влади" (як внески до статутного капіталу КП "Дирекція парків")</t>
  </si>
  <si>
    <t>Реконструкція парку "ім. 50-річчя Радянської влади" (реконструкція оглядового майданчика)   (як внески до статутного капіталу КП "Дирекція парків")</t>
  </si>
  <si>
    <t>Реконструкція парку "ім. 50-річчя Радянської влади" (реконструкція струмків) (як внески до статутного капіталу КП "Дирекція парків")</t>
  </si>
  <si>
    <t>Капітальний ремонт парку "Долини троянд" (ремонт огорожі)  (як внески до статутного капіталу КП "Дирекція парків")</t>
  </si>
  <si>
    <t>Капітальний ремонт парку "Долини троянд" (ремонт доріжок) в т. ч. ПКД  (як внески до статутного капіталу КП "Дирекція парків")</t>
  </si>
  <si>
    <t>Будівництво сцени в парку "Долини троянд" в т. ч. ПКД  (як внески до статутного капіталу КП "Дирекція парків")</t>
  </si>
  <si>
    <t>Реконструкція Дитячого парку (реконструкція естради літньої)  (як внески до статутного капіталу КП "Дирекція парків")</t>
  </si>
  <si>
    <t>Реконструкція Дитячого парку (реконструкція фонтану з вхідною групою) в т. ч. ПКД  (як внески до статутного капіталу КП "Дирекція парків")</t>
  </si>
  <si>
    <t>Реконструкція скверу "Козацький" (між буд. №7 по вул. Козацькій та буд. №12/2 по вул. Припортова)  (як внески до статутного капіталу КП "Дирекція парків")</t>
  </si>
  <si>
    <t>Реконструкція скверу "Молодіжний" по вул. В.Чорновола (як внески до статутного капіталу КП "Дирекція парків")</t>
  </si>
  <si>
    <t>Будівництво системи поливу Набережна ("Митниця" - І черга) т. ч. ПКД  (як внески до статутного капіталу КП "Дирекція парків")</t>
  </si>
  <si>
    <t>Реконструкція парку   "Хіміків"  (реконструкція стадіону) в т. ч. ПКД  (як внески до статутного капіталу КП "Дирекція парків")</t>
  </si>
  <si>
    <t>Реконструкція парку "Спортивний" в районі вул. О.Панченка  (як внески до статутного капіталу КП "Дирекція парків")</t>
  </si>
  <si>
    <t>Придбання дитячого майданчика парк "Хіміків"  (як внески до статутного капіталу КП "Дирекція парків")</t>
  </si>
  <si>
    <t>Будівництво майданчиків для дресування собак в парку "Перемога" (з ПКД) (як внески до статутного капіталу КП "Дирекція парків")</t>
  </si>
  <si>
    <t>Будівництво майданчиків для дресування собак в парку "Хіміків" (з ПКД) (як внески до статутного капіталу КП "Дирекція парків")</t>
  </si>
  <si>
    <t>Придбання та встановлення системи відеоспостереження в т.ч. Wi-Fi в парку "ім. 50-річчя Радянської влади" (з ПКД) (як внески до статутного капіталу КП "Дирекція парків")</t>
  </si>
  <si>
    <t>Реконструкція парку "Долини троянд" (реконструкція системи поливу) (з ПКД)</t>
  </si>
  <si>
    <t>Реконструкція парку "Перемога" (реконструкція розподічої установки 0,4кВ) (з ПКД)</t>
  </si>
  <si>
    <t>Реконструкція парку "ім. 50-річчя Радянської влади" (реконструкція розподічої установки 0,4кВ) (з ПКД) (як внески до статутного капіталу КП "Дирекція парків")</t>
  </si>
  <si>
    <t>Реконструкція Парку Хіміків (Реконструкція системи водопостачання та водовідведення ( внески в статутний капітал КП "Дирекція парків")</t>
  </si>
  <si>
    <t xml:space="preserve">Акти 
виконаних робіт
</t>
  </si>
  <si>
    <t xml:space="preserve">Департамент
житлово-комунального комплексу, 
КП "Дирекція парків"
</t>
  </si>
  <si>
    <t>Реконструкція спортивного майданчику по вул. Петровського (біля житлового будинку №163) в м. Черкаси (з ПКД)</t>
  </si>
  <si>
    <t>Реконструкція спортивного майданчику по вул. Благовісній (біля житлового будинку №308) в м. Черкаси</t>
  </si>
  <si>
    <t xml:space="preserve">Реконструкція спортивного майданчику по вул. Луначарського у дворі будинків №1,3,4,5 в м. Черкаси(з ПКД) </t>
  </si>
  <si>
    <t>Реконструкція квартального спортивного майданчика за адресою: вул. Сумгаїтська, між багатоповерховими житловими будинками №№59,65,67,69 (з ПКД)</t>
  </si>
  <si>
    <t>Реконструкція спортивного майданчику по вул. Тараскова у дворі будинків №3,5,7 в м. Черкаси (з ПКД)</t>
  </si>
  <si>
    <t xml:space="preserve">Реконструкція спортивного майданчика по вул. Орджонікідзе, 147, м. Черкаси (з ПКД) </t>
  </si>
  <si>
    <t>Реконструкція дитячих та спортивних майданчиків по вул. Г.Сталінграду,22 (з ПКД)</t>
  </si>
  <si>
    <t>Придбання обладнання для спортивного дитячого майданчка, що знаходиться у дворі  приміщення майнового комплексу за адресою:  м. Черкаси, вул. Благовісна, 170</t>
  </si>
  <si>
    <t xml:space="preserve">Департамент архітектури та містобудування, Департамент житлово-комунального комплексу, КП "Дирекція парків"  </t>
  </si>
  <si>
    <t>Департамент архітектури та містобудування</t>
  </si>
  <si>
    <t>Департамент архітектури та містобудування, КП "ЧЕЛУАШ"</t>
  </si>
  <si>
    <t>Розміщення елементів благоустрою (інсталяцій) в напрямку параметричної архітектури</t>
  </si>
  <si>
    <t>Розміщення елементів благоустрою (світлових інсталяцій)</t>
  </si>
  <si>
    <t>Департамент архітектури та містобудування, Департамент житлово-комунального комплексу</t>
  </si>
  <si>
    <t>Проведення  загальноукраїнського круглого столу з напрямку організації дизайну міського середовища та реклами в місті Черкаси</t>
  </si>
  <si>
    <t>Придбання та облаштування на території центру соціальної допомоги Соснівського району м.Черкаси ігрового дитячого майданчика для дітей-інвалідів</t>
  </si>
  <si>
    <t>Договір, акт виконаних  робіт</t>
  </si>
  <si>
    <t>Територіальний центр соціальної допомоги Соснівського району м.Черкаси</t>
  </si>
  <si>
    <t>ДСП</t>
  </si>
  <si>
    <t>Договір, накладна, акт виконаних  робіт</t>
  </si>
  <si>
    <t xml:space="preserve">Департамент соціальної політики Черкаської міської ради </t>
  </si>
  <si>
    <t xml:space="preserve">Капітальний ремонт будівель по вул. Бидгощська, 13 в м. Черкаси (з ПКД) (внески в статутний капітал КП "ЧЕЛУАШ") </t>
  </si>
  <si>
    <t>Департамент 
житлово-комунального комплексу, 
КП "ЧЕЛУАШ"</t>
  </si>
  <si>
    <t>Реконструкція   Будинку  трауру по бульвару Шевченка,155 в м. Черкаси (внутрішньо-оздоблювальні роботи) (внески до статутного капіталу  КП "Комбінат комунальних підприємств")</t>
  </si>
  <si>
    <t>Капітальний ремонт прибудинкової  території будівлі  Будинку трауру  по бульвару Шевченка,155 в м. Черкаси (внески до статутного капіталу  КП "Комбінат комунальних підприємств")</t>
  </si>
  <si>
    <t>Реконструкція  Палацу Молоді по вул. Сумгаїтська,12, м. Черкаси (благоустрій  території) (з ПКД)</t>
  </si>
  <si>
    <t>Капітальний ремонт у приміщеннях комітетів самоорганізації населення м.Черкаси</t>
  </si>
  <si>
    <t>Капітальний ремонт першого та  другого корпусів будівлі по вул.В.Чорновола, 118/1 для створення будинку тимчасового та постійного перебування осіб, які опинилися в складних життєвих обставинах (з ПКД)</t>
  </si>
  <si>
    <t>Договір, акт виконаних робіт</t>
  </si>
  <si>
    <t>Капітальний ремонт приміщення майнового комплексу за адресою вул. Благовісна, 170 (корпус К-2 та корпусу Л-2 (покрівля)</t>
  </si>
  <si>
    <t xml:space="preserve">Капітальний ремонт майнового комплексу за адресою: вул.Благовісна, 170, (2 поверх корпусу Л-2)  </t>
  </si>
  <si>
    <t xml:space="preserve">Капітальний ремонт майнового комплексу за адресою: вул.Благовісна, 170, корпус К-2 (фасад)  </t>
  </si>
  <si>
    <t>Капітальний ремонт приміщення майнового комплексу за адресою: м. Черкаси, вул. Благовісна, 170 (корпус Ж-2 (санвузли І та ІІ поверху) з ПКД</t>
  </si>
  <si>
    <t>Капітальний ремонт приміщення майнового комплексу за адресою: м. Черкаси, вул. Благовісна, 170 (перший поверх корпус Ж-2) (з ПКД)</t>
  </si>
  <si>
    <t>Капітальний ремонт приміщення майнового комплексу за адресою: м. Черкаси, вул. Благовісна, 170 (покрівля корпусу И-4) (з ПКД)</t>
  </si>
  <si>
    <t>Капітальний ремонт приміщення майнового комплексу за адресою: м. Черкаси, вул. Благовісна, 170 (покрівля корпусу Д-4) (з ПКД)</t>
  </si>
  <si>
    <t>Капітальний ремонт приміщення майнового комплексу за адресою: м. Черкаси, вул. Благовісна, 170 (перший поверх корпус З-2) (з ПКД)</t>
  </si>
  <si>
    <t>Реконструкція частини приміщень по вул. Благовісній,170 під міський архів (з ПКД)</t>
  </si>
  <si>
    <t>Поведення робіт з благоустрою прилеглої території приміщення майнового комплексу за адресою: вул.Благовісна, 170 (корпус В-2, перший поверх)</t>
  </si>
  <si>
    <t>Реконструкція приміщення майнового комплексу за адресою вул. Благовісна, 170 (корпус В-2, перший поверх)</t>
  </si>
  <si>
    <t>Реконструкція приміщень під танцювальну залу Черкаського міського багатопрофільного молодіжного центру за адресою вул. Благовісна, 170 (з ПКД)</t>
  </si>
  <si>
    <t>Капітальний ремонт адмінбудівлі Черкаського міськвиконкому за адресою Б.Вишневецького, 36 (з ПКД) (покрівлі)</t>
  </si>
  <si>
    <t>Капітальний ремонт адмінбудівлі Черкаського міськвиконкому за адресою Б.Вишневецького, 36 (з ПКД) (внутрішня електромережа)</t>
  </si>
  <si>
    <t>Капітальний ремонт адмінбудівлі Черкаського міськвиконкому за адресою Б.Вишневецького, 36 (з ПКД) (фасад, II-VII поверх)</t>
  </si>
  <si>
    <t>Капітальний ремонт адмінбудівлі Черкаського міськвиконкому за адресою Б.Вишневецького, 36 (ганок заднього двору та фундамент заднього двору) (з ПКД)</t>
  </si>
  <si>
    <t>Капітальний ремонт адмінбудівлі Черкаського міськвиконкому за адресою Б.Вишневецького, 36 (з ПКД) (маршові сходи з заміною перил)</t>
  </si>
  <si>
    <t>Капітальний ремонт адмінбудівлі Черкаського міськвиконкому за адресою Б.Вишневецького, 36 (з ПКД) (коридори, вестибюлі 1-3 поверх)</t>
  </si>
  <si>
    <t>Капітальний ремонт адмінбудівлі Черкаського міськвиконкому за адресою Б.Вишневецького, 36 (з ПКД) (санвузли 2-6 поверхів)</t>
  </si>
  <si>
    <t>Реконструкція адмінбудівлі за адресою вул.Б.Вишневецького, 36</t>
  </si>
  <si>
    <t xml:space="preserve">Територіальний центр соціальної допомоги Соснівського району м.Черкаси </t>
  </si>
  <si>
    <t xml:space="preserve">Територіальний центр соціальної допомоги Соснівського району м.Черкаси
</t>
  </si>
  <si>
    <t>Капітальний ремонт систем водопостачання і водовідведення в адміністративній будівлі територіального центру соціальної допомоги Придніпровського району   м. Черкаси за адресою: вул. Гвардійська, 7/5 (з ПКД)</t>
  </si>
  <si>
    <t>Територіальний центр соціальної допомоги Придніпровського району м.Черкаси</t>
  </si>
  <si>
    <t>Капітальний ремонт  системи опалення в адміністративній будівлі територіального центру соціальної допомоги Придніпровського району   м. Черкаси за адресою: вул. Гвардійська, 7/5 (з ПКД)</t>
  </si>
  <si>
    <t xml:space="preserve">Територіальний центр соціальної допомоги Придніпровського району м.Черкаси
</t>
  </si>
  <si>
    <t>Капітальний ремонт приміщень адміністративної будівлі територіального центру соціальної допомоги Придніпровського району   м. Черкаси за адресою: вул. Гвардійська, 7/5 (з ПКД)</t>
  </si>
  <si>
    <t>Капітальний ремонт приміщень нежитлової будівлі по вул. Небесної Сотні, 3 в м. Черкаси, додаткові роботи (з ПКД)</t>
  </si>
  <si>
    <t xml:space="preserve">Департамент економіки та розвитку </t>
  </si>
  <si>
    <t>Капітальний ремонт покрівлі (з ПКД)</t>
  </si>
  <si>
    <t>Капітальний ремонт приміщень (з ПКД)</t>
  </si>
  <si>
    <t>Реконструкція внутрішньобудинкової мережі системи опалення з встановленням ІТП (з ПКД)</t>
  </si>
  <si>
    <t>Капітальний ремонт будівлі (фасад) (з ПКД)</t>
  </si>
  <si>
    <t>Капітальний ремонт приміщень адміністративної будівлі по бул.Шевченка, 307 (з ПКД) з облаштуванням відкидного пандусу для доставки документів до архіву особових справ отримувачів всіх видів соціальних допомог</t>
  </si>
  <si>
    <t>Договір, 
акт виконаних робіт</t>
  </si>
  <si>
    <t>Капітальний ремонт адміністративної будівлі по бул. Шевченка, 117 (з ПКД)</t>
  </si>
  <si>
    <t>Капітальний ремонт покрівлі (з ПКД) (аварійний стан)</t>
  </si>
  <si>
    <t>Капітальний ремонт нежитлової будівлі (аварійний стан) (з ПКД)</t>
  </si>
  <si>
    <t>Встановлення системи водовідведення до будівлі (з ПКД)</t>
  </si>
  <si>
    <t xml:space="preserve">Капітальний ремонт житла дитячих будинків сімейного типу:  
Йоненка Олексія Григоровича та Йоненко Лариси Федорівни за адресою:  м. Черкаси, бул. Шевченка, 150, кв. 80;
Гнатюка Андрія Анатолійовича та Гнатюк Любові Михайлівни за адресою:  м. Черкаси, бул. Шевченка, 150 кв. 108
</t>
  </si>
  <si>
    <t xml:space="preserve">Департамент соціальної політики 
</t>
  </si>
  <si>
    <t>Будівництво житлового будинку по вул. Якубовського, 17, м. Черкаси (з ПКД)</t>
  </si>
  <si>
    <t>Будівництво Льодового Палацу в м. Черкаси (з ПКД)</t>
  </si>
  <si>
    <t>Будівництво спортивного комплексу за адресою: вул. Героїв Дніпра навпроти будинку 53 в м. Черкаси (для занять пляжним волейболом) (з ПКД)</t>
  </si>
  <si>
    <t>Будівництво будівлі "Документ-сервісу "ГОТОВО"" м. Черкаси (з ПКД)</t>
  </si>
  <si>
    <t>Будівництво ДНЗ за адресою вул. Г. Дніпра, 87                                       м. Черкаси (з ПКД)</t>
  </si>
  <si>
    <t xml:space="preserve">Акт виконаних  робіт </t>
  </si>
  <si>
    <t>КП "Черкаські ринки"     
         Департамент економіки та розвитку</t>
  </si>
  <si>
    <t xml:space="preserve">Укладання тротуарною плиткою території ярмарок (внески в статутний капітал КП"Черкаські ринки") 
</t>
  </si>
  <si>
    <t xml:space="preserve">Виготовлення ПКД для розміщення ринків (внески в статутний капітал КП"Черкаські ринки") </t>
  </si>
  <si>
    <t>Департамент освіти та гуманітарної політики</t>
  </si>
  <si>
    <t>ДОГП</t>
  </si>
  <si>
    <t>Придбання електронного табло для КП"Будівельник"</t>
  </si>
  <si>
    <t xml:space="preserve">Накладна
</t>
  </si>
  <si>
    <t>Капітальний ремонт будівлі ДМШ №5 (з ПКД)</t>
  </si>
  <si>
    <t>Капітальний ремонт будівлі ЦДЮТ (з ПКД)</t>
  </si>
  <si>
    <t>Капітальний ремонт будівлі Багатопрофільного молодіжного центру (з ПКД)</t>
  </si>
  <si>
    <t>Капітальний ремонт будівлі ПНЗ Станції юних техніків (з ПКД)</t>
  </si>
  <si>
    <t xml:space="preserve">Реконструкція будівлі ЦДЮТ (з ПКД) </t>
  </si>
  <si>
    <t>Капітальний ремонт будівлі (актова зала) ЦДЮТ (з ПКД)</t>
  </si>
  <si>
    <t>Придбання крісел глядацьких для актової зали ЦДЮТ</t>
  </si>
  <si>
    <t>Капітальний ремонт будівлі ДЮСШ з веслування (елінг за адресою вул. Гагаріна,5) в т.ч. виготовлення ПКД</t>
  </si>
  <si>
    <t>Департамент 
освіти та гуманітарної політики</t>
  </si>
  <si>
    <t>Реконструкція гребного каналу Дитячо-юнацька спортивна школа з веслування по вул.Гагаріна, 5 (з ПКД)</t>
  </si>
  <si>
    <t xml:space="preserve">Акт 
виконаних робіт
</t>
  </si>
  <si>
    <t xml:space="preserve">Департамент
освіти та гуманітарної політики
</t>
  </si>
  <si>
    <t>Придбання музичних інструментів для ДМШ міста</t>
  </si>
  <si>
    <t>Реконструкція будівлі (фасад) ДНЗ №1 (з ПКД)</t>
  </si>
  <si>
    <t>Капітальний ремонт прилеглої території ДНЗ №5 (з ПКД)</t>
  </si>
  <si>
    <t>Прибання обладнання для  ДНЗ №5</t>
  </si>
  <si>
    <t>Реконструкція будівлі ДНЗ № 7 (з ПКД)</t>
  </si>
  <si>
    <t>Капітальний ремонт будівлі (покрівля)ДНЗ №7 (з ПКД)</t>
  </si>
  <si>
    <t>Реконструкція будівлі ДНЗ №9 (з ПКД)</t>
  </si>
  <si>
    <t>Капітальний ремонт прилеглої території ДНЗ №10 (з ПКД)</t>
  </si>
  <si>
    <t>Прибання обладнання для ДНЗ № 10</t>
  </si>
  <si>
    <t>Прибання обладнання для спортивного залу ДНЗ № 10</t>
  </si>
  <si>
    <t xml:space="preserve">Реконстркуція будівлі (покрівля) ДНЗ №13 </t>
  </si>
  <si>
    <t>Придбання картоплечистки МОК-15 ДНЗ № 18</t>
  </si>
  <si>
    <t>Наклдана</t>
  </si>
  <si>
    <t>Придбання мясорубки ДНЗ № 18</t>
  </si>
  <si>
    <t>Придбання звукопідсилюючого комплекту (Clarity MCF) та радіо-мікрофону (CX-200) для ДНЗ № 18 "Вербиченька" ЧМР</t>
  </si>
  <si>
    <t>Капітальний ремонт будівлі (внутрішні мережі водопостачання та каналізації) ДНЗ № 18 (з ПКД)</t>
  </si>
  <si>
    <t>Капітальний ремонт будівлі (санвузли) ДНЗ №22 (з ПКД)</t>
  </si>
  <si>
    <t>Капітальний ремонт будівлі (утеплення стін перший етап 30%) ДНЗ №22 (з ПКД)</t>
  </si>
  <si>
    <t>Реконструкція будівлі (фасад) ДНЗ № 25 (з ПКД)</t>
  </si>
  <si>
    <t>Капітальний ремонт будівлі (покрівля) ДНЗ № 25 (з ПКД)</t>
  </si>
  <si>
    <t>Придбання обладнання ДНЗ № 29 (з ПКД)</t>
  </si>
  <si>
    <t>Капітальний ремонт будівлі (заміна вікон) ДНЗ №30 (з ПКД)</t>
  </si>
  <si>
    <t>Реконструкція будівлі ДНЗ №31(внутрішні інженерні мережі) (з ПКД)</t>
  </si>
  <si>
    <t xml:space="preserve">Придбання додаткових ігор та роздаткового матеріалу для дітей раннього та дошкільного віку дошкільного навчального закладу спеціального типу № 31 "Калинка" Черкаської міської ради </t>
  </si>
  <si>
    <t xml:space="preserve">Придбання обладнання для спортивного залу дошкільного навчального закладу спеціального типу № 31 "Калинка" Черкаської міської ради </t>
  </si>
  <si>
    <t xml:space="preserve">Придбання електромясорубки промислової для харчоблоку дошкільного навчального закладу спеціального типу № 31 "Калинка" Черкаської міської ради </t>
  </si>
  <si>
    <t xml:space="preserve">Придбання ноутбуків дошкільного навчального закладу спеціального типу № 31 "Калинка" Черкаської міської ради </t>
  </si>
  <si>
    <t>Капітальний ремонт будівлі (фасад) ДНЗ №35 (з ПКД)</t>
  </si>
  <si>
    <t>Придбання картоплечистки МОК-15 ДНЗ № 37</t>
  </si>
  <si>
    <t>Придбання проектора ДНЗ № 37</t>
  </si>
  <si>
    <t>Капітальний ремонт прилеглої території (павільони) ДНЗ № 37 (з ПКД)</t>
  </si>
  <si>
    <t>Капітальний ремонт приміщень (групові осередки)  ДНЗ №37 (з ПКД)</t>
  </si>
  <si>
    <t>Капітальний ремонт прилеглої території (ігрові майданчики) ДНЗ №  39 (з ПКД)</t>
  </si>
  <si>
    <t>Капітальний ремонт будівлі (заміна вікон) ДНЗ №41 (з ПКД)</t>
  </si>
  <si>
    <t>Капітальний ремонт прилеглої території (огорожа) ДНЗ №41 (з ПКД)</t>
  </si>
  <si>
    <t>Капітальний ремонт прилеглої території (павільойни) ДНЗ №41 (з ПКД)</t>
  </si>
  <si>
    <t>Капітальний ремонт будівлі (пральня) ДНЗ №43 (з ПКД)</t>
  </si>
  <si>
    <t>Капітальний ремонт будівлі (санвузли) ДНЗ №43 (з ПКД)</t>
  </si>
  <si>
    <t xml:space="preserve">Відновлення мережі зовнішнього освітлення, встановлення енергозберігаючих світильників ДНЗ №43 (з ПКД) (7 стовпів) </t>
  </si>
  <si>
    <t>Реконструкція будівлі ДНЗ № 46 (з ПКД)</t>
  </si>
  <si>
    <t>Реконструкція будівлі (фасад) ДНЗ № 54 (з ПКД)</t>
  </si>
  <si>
    <t>Реконструкція будівлі (зовнішнє освітлення) ДНЗ № 54 (з ПКД)</t>
  </si>
  <si>
    <t>Реконструкція будівлі (внутрішні мережі опаленя) ДНЗ № 57 (з ПКД)</t>
  </si>
  <si>
    <t>Капітальний ремонт будівлі (системи опалення) ДНЗ  "Петрушка"№59 (з ПКД)</t>
  </si>
  <si>
    <t>Реконструкція будівлі ДНЗ № 59 (з ПКД)</t>
  </si>
  <si>
    <t>Капітальний ремонт будівлі (внутрішні мережі опалення)  ДНЗ № 59</t>
  </si>
  <si>
    <t>Капітальний ремонт будівлі (заміна вікон) ДНЗ №60 (з ПКД)</t>
  </si>
  <si>
    <t>Капітальний ремонт будівлі (покрівля) ДНЗ №60 (з ПКД)</t>
  </si>
  <si>
    <t>Капітальний ремонт будівлі (асфальтування території) ДНЗ №60 (з ПКД)</t>
  </si>
  <si>
    <t>Капітальний ремонт будівлі (музична зала) ДНЗ №60 (з ПКД)</t>
  </si>
  <si>
    <t>Капітальний ремонт будівлі (покрівля) ДНЗ №61 (з ПКД)</t>
  </si>
  <si>
    <t>Капітальний ремонт будівлі (харчоблок) ДНЗ №61 (з ПКД)</t>
  </si>
  <si>
    <t>Капітальний ремонт прилеглої території (ігрові майданчики) ДНЗ № 62 (з ПКД)</t>
  </si>
  <si>
    <t>Капітальний ремонт будівлі (заміна вікон) ДНЗ №62 (з ПКД)</t>
  </si>
  <si>
    <t>Капітальний ремонт будівлі (заміна вікон в групових осередках) ДНЗ №62 (з ПКД)</t>
  </si>
  <si>
    <t>Капітальний ремонт в групових осередків (3 групи) ДНЗ №62 (з ПКД)</t>
  </si>
  <si>
    <t>Реконструкція будівлі (фасад) ДНЗ №65 (з ПКД)</t>
  </si>
  <si>
    <t>Капітальний ремонт прилеглої території (ігрові майданчики) ДНЗ №  70 (з ПКД)</t>
  </si>
  <si>
    <t>Реконструкція будівлі (фасад) ДНЗ № 72 (з ПКД)</t>
  </si>
  <si>
    <t>Капітальний ремонт будівлі (груповий осередок) ДНЗ №  73 (з ПКД)</t>
  </si>
  <si>
    <t>Капітальний ремонт будівлі (санітарні вузли) ДНЗ №  73 (з ПКД)</t>
  </si>
  <si>
    <t>Капітальний ремонт прилеглої території (ігрові майданчики) ДНЗ №  74 (з ПКД)</t>
  </si>
  <si>
    <t xml:space="preserve">Реконструкція прилеглої території ДНЗ № 76 </t>
  </si>
  <si>
    <t>Капітальний ремонт прилеглої території  ДНЗ №  77 (з ПКД)</t>
  </si>
  <si>
    <t xml:space="preserve">Реконструкція будівлі (заміна вікон) ДНЗ № 77 (з ПКД) </t>
  </si>
  <si>
    <t xml:space="preserve">Реконструкція будівлі (санітарні вузли) ДНЗ № 77 (з ПКД) </t>
  </si>
  <si>
    <t xml:space="preserve">Реконструкція будівлі (покрівля) ДНЗ № 78 (з ПКД) </t>
  </si>
  <si>
    <t>Реконструкція будівлі (санітарні вузли)  ДНЗ №78 (з ПКД)</t>
  </si>
  <si>
    <t>Капітальний ремонт прилеглої території (огорожа) ДНЗ №  83 (з ПКД)</t>
  </si>
  <si>
    <t>Капітальний ремонт будівлі (внутрішні мережі опалення) ДНЗ №83 (з ПКД)</t>
  </si>
  <si>
    <t>Реконструкція будівлі (фасад) ДНЗ № 84  Черкаської міської ради (з ПКД)</t>
  </si>
  <si>
    <t>Капітальний ремонт будівлі (заміна вікон) ДНЗ № 84 (з ПКД)</t>
  </si>
  <si>
    <t xml:space="preserve">Капітальний ремонт будівлі (внутрішні мережі опалення та гарячого водопостачання)  ДНЗ №84 </t>
  </si>
  <si>
    <t xml:space="preserve">Реконструкція будівлі (фасад) ДНЗ № 86 (з ПКД) </t>
  </si>
  <si>
    <t>Капітальний ремонт будівлі (покрівля) ДНЗ № 86 (з ПКД)</t>
  </si>
  <si>
    <t>Капітальний ремонт будівлі (заміна вікон) ДНЗ № 86 (з ПКД)</t>
  </si>
  <si>
    <t>Капітальний ремонт будівлі (фасад) ДНЗ №  87 (з ПКД)</t>
  </si>
  <si>
    <t>Капітальний ремонт прилеглої території (павільйони) ДНЗ №  87 (з ПКД)</t>
  </si>
  <si>
    <t>Капітальний ремонт приміщень (заміна вікон) (ясла-садок) ДНЗ № 87 (з ПКД)</t>
  </si>
  <si>
    <t>Капітальний ремонт будівлі (внутрішні інженерні мережі)  ДНЗ № 90 (з ПКД)</t>
  </si>
  <si>
    <t>Капітальний ремонт прилеглої території колегіуму Берегиня</t>
  </si>
  <si>
    <t>Реконструкція будівлі (фасад) Першої міської гімназії  (з ПКД)</t>
  </si>
  <si>
    <t xml:space="preserve">Придбання шкільних наборів LEGO з програмними забезпеченнями для ПМГ (в тому числі за рахунок залишку коштів освітньої субвенції з державного бюджету на виконання обласної програми підвищення якості шкільної природничо-матеріальної освіти на період до 2020 року (на умовах співфінансування) - 199096,00 грн.) </t>
  </si>
  <si>
    <t>Капітальний ремонт будівлі спеціалізованої школи І-ІІІ ступеня № 3 Черкаської міської ради по вул. Байди Вишневецького, 58, м. Черкаси (з ПКД)</t>
  </si>
  <si>
    <t>Реконструкція приміщень спортивного залу Черкаської спеціалізованої школи І-ІІІ ступенів № 3 Черкаської міської ради по вул. Байди Вишневецького, 58 м. Черкаси (з ПКД)</t>
  </si>
  <si>
    <t>Придбання лабораторного обладнання для кабінетів фізики, хімії, біології ЗОШ № 4 (за рахунок залишків освітньої субвенції)</t>
  </si>
  <si>
    <t>Капітальний ремонт будівлі (санітарні вузли) ЗОШ № 4 (з ПКД)</t>
  </si>
  <si>
    <t>Капітальний ремонт будівлі (спортивний зал) ЗОШ №5 (з ПКД)</t>
  </si>
  <si>
    <t>Капітальний ремонт спортивної зали Загальноосвітньої школи І-ІІІ ступенів № 5 (з ПКД)</t>
  </si>
  <si>
    <t>Капітальний ремонт будівлі ЗОШ № 5 (фасад) (з ПКД)</t>
  </si>
  <si>
    <t>Реконструкція будівлі ЗОШ № 6 (з ПКД)</t>
  </si>
  <si>
    <t>Капітальний ремонт будівлі (спортивна зала) ЗОШ № 6</t>
  </si>
  <si>
    <t>Капітальний ремонт фасаду з установкою пандусу ЗОШ І-ІІІ ступенів №6 (з ПКД)</t>
  </si>
  <si>
    <t>Капітальний ремонт приміщення ЗОШ І-ІІІ ступенів № 7 ЧМР (зливової каналізації та благоустрою) (з ПКД)</t>
  </si>
  <si>
    <t>Капітальний ремонт будівлі (санітарні вузли) гімназія №9 (з ПКД)</t>
  </si>
  <si>
    <t>Капітальний ремонт будівлі гімназіі №9 (роздягальня)</t>
  </si>
  <si>
    <t>Придбання спортивноо обладнання для Гімназії № 9</t>
  </si>
  <si>
    <t>Капітальний ремонт будівлі Черкаської гімназії № 9 ім. Луценка О.М. м. Черкаси (підвищення енергоефективності закладів освіти в рамках спільного проекту з НЕФКО)</t>
  </si>
  <si>
    <t>Прибання обладнання для кабінетів природничих наук та інших засобів навчання гімназії № 9 (за рахунок залишків освітньої субвенції)</t>
  </si>
  <si>
    <t>Капітальний ремонт будівлі (заміна вікон) ЗОШ № 10 (з ПКД)</t>
  </si>
  <si>
    <t>Реконструкція прилеглої території  (спортивний майданчик) ЗОШ №10 (з ПКД)</t>
  </si>
  <si>
    <t>Капітальний ремонт будівлі (покрівля) ЗОШ № 10 (з ПКД)</t>
  </si>
  <si>
    <t>Реконструкція прилеглої території  (спортивний зала) ЗОШ №10 (з ПКД)</t>
  </si>
  <si>
    <t>Реконструкція прилеглої території ЗОШ №11 (з ПКД)</t>
  </si>
  <si>
    <t>Реконструкція будівлі ЗОШ №11 (з ПКД)</t>
  </si>
  <si>
    <t>Прибання обладнання для  ЗОШ №11</t>
  </si>
  <si>
    <t>Прибання обладнання для кабінетів природничих наук та інших засобів навчання ЗОШ № 11 (за рахунок залишків освітньої субвенції)</t>
  </si>
  <si>
    <t>Капітальний ремонт будівлі (встановлення відеоспостереження) ЗОШ № 11</t>
  </si>
  <si>
    <t>Прибання обладнання для кабінетів природничих наук та інших засобів навчання Черкаський-гуманітарно правовий ліцей (за рахунок залишків освітньої субвенції)</t>
  </si>
  <si>
    <t>Реконструкція будівлі ЗОШ №12 (з ПКД)</t>
  </si>
  <si>
    <t>Реконструкція прилеглої території ЗОШ №12 (з ПКД)</t>
  </si>
  <si>
    <t>Прибання обладнання для  ЗОШ №12</t>
  </si>
  <si>
    <t>Прибання обладнання для кабінетів природничих наук та інших засобів навчання ЗОШ № 12 (за рахунок залишків освітньої субвенції)</t>
  </si>
  <si>
    <t>Капітальний ремонт будівлі (встановлення відеоспостереження) ЗОШ № 12</t>
  </si>
  <si>
    <t>Капітальний ремонт будівлі (заміна вікон) СШ №13 (з ПКД)</t>
  </si>
  <si>
    <t>Капітальний ремонт будівлі (покрівлі теплиці) СШ №13 (з ПКД)</t>
  </si>
  <si>
    <t>Капітальний ремонт будівлі (санвузли) СШ №13 (з ПКД)</t>
  </si>
  <si>
    <t>Капітальний ремонт будівлі (мощення) СШ №13 (з ПКД)</t>
  </si>
  <si>
    <t>Каітальний ремонт двох приміщень в корпусі № 2 і 10 кабінетів СШ №13 (з ПКД)</t>
  </si>
  <si>
    <t>Каітальний ремонт актової зали та придбання меблів для актової зали СШ №13 (з ПКД)</t>
  </si>
  <si>
    <t>Капітальний ремонт водовідведення в підвалі СШ №13 (з ПКД)</t>
  </si>
  <si>
    <t>Придбання обладнання для спортивної зали, кабінеті фізики, хімії, біології, трудового навчання СШ №13 (з ПКД)</t>
  </si>
  <si>
    <t>Капітальний ремонт теплиці СШ №13 (з ПКД)</t>
  </si>
  <si>
    <t>Ремонт рекреацій СШ №13 (з ПКД)</t>
  </si>
  <si>
    <t>Капітальний ремонт будівлі (покрівля) СШ №13 (з ПКД)</t>
  </si>
  <si>
    <t>Капітальний ремонт приміщень (покрівля) будівлі Черкаської ЗОШ І-ІІІ ступенів № 15 (з ПКД)</t>
  </si>
  <si>
    <t>Капітальний ремонт приміщень (санітарні вузли) будівлі Черкаської ЗОШ І-ІІІ ступенів № 15 (з ПКД)</t>
  </si>
  <si>
    <t>Капітальний ремонт прилеглої території СШ № 17 (з ПКД)</t>
  </si>
  <si>
    <t>Капітальний ремонт покрівлі спеціалізованої школи №17 та часткова заміна вікон (з ПКД)</t>
  </si>
  <si>
    <t>Капітальний ремонт будівлі ЗОШ №17 по вул.Хрещатик, 218 м.Черкаси (блискавозахист) (з ПКД)</t>
  </si>
  <si>
    <t>Капітальний ремонт прилеглої території (спортивний майданчик) ЗОШ № 21 (з ПКД)</t>
  </si>
  <si>
    <t>Капітальний ремонт будівлі (внутрішні інженерні мережі) ЗОШ № 21 (з ПКД)</t>
  </si>
  <si>
    <t>Капітальний ремонт будівлі (покрівля) ЗОШ № 21 (з ПКД)</t>
  </si>
  <si>
    <t>Капітальний ремонт будівлі (підлоги коридору) ЗОШ № 21 (з ПКД)</t>
  </si>
  <si>
    <t>Капітальний ремонт будівлі (внутрішні мережі опалення) ЗОШ № 21 (з ПКД)</t>
  </si>
  <si>
    <t>Капітальний ремонт будівлі (заміна вікон) ЗОШ І-ІІІ ступенів № 21 (підвищення енергоефективності закладів освіти в рамках спільного проекту з НЕФКО)</t>
  </si>
  <si>
    <t>Капітальний ремонт будівлі (санітарні вузли)  ЗОШ №21 (з ПКД)</t>
  </si>
  <si>
    <t>Капітальний ремонт будівлі (спортивна зала) ЗОШ № 22 (з ПКД)</t>
  </si>
  <si>
    <t>Капітальний ремонт огорожі ЗОШ № 22 (з ПКД)</t>
  </si>
  <si>
    <t>Капітальний ремонт будівлі (санітарні вузли) ЗОШ №22 (з ПКД)</t>
  </si>
  <si>
    <t>Реконструкція прилеглої території ЗОШ №24 (спортивний майданчик) (з ПКД)</t>
  </si>
  <si>
    <t xml:space="preserve">Придбання меблів для кабінету обчислюваьної техніки ЗОШ № 24 </t>
  </si>
  <si>
    <t>Капітальний ремонт будівлі (покрівля) ЗОШ №24 (з ПКД)</t>
  </si>
  <si>
    <t>Капітальний ремонт приміщень (санвузли) ЗОШ №24 (з ПКД)</t>
  </si>
  <si>
    <t>Капітальний ремонт приміщень (центральний вхід) ЗОШ №24 (з ПКД)</t>
  </si>
  <si>
    <t>Капітальний ремонт будівлі (покрівлі) ЗОШ №25 (з ПКД)</t>
  </si>
  <si>
    <t>Реконструкція ЗОШ І-ІІІ ступенів № 26 (підвищення енергоефективності закладів освіти в рамках спільного проекту з НЕФКО)</t>
  </si>
  <si>
    <t>Реконструкція спортивного майданчика на території ЗОШ № 26 ім. І.Ф.Момота  (реалізація проектів-переможців визначених згідно Програми "Громадський бюджет міста Черкаси на 2015-2019 роки")</t>
  </si>
  <si>
    <t>Реконструкція будівлі (утеплення фасаду) СШ № 27</t>
  </si>
  <si>
    <t>Реконструкція будівлі (фасад) ЗОШ № 29 (з ПКД)</t>
  </si>
  <si>
    <t>Реконструкція прилеглої території (спортивний майданчик)  Черкаської гімназії № 31 (з ПКД)</t>
  </si>
  <si>
    <t>Капітальний ремонт будівлі (покрівля) Черкаської гімназії № 31 (з ПКД)</t>
  </si>
  <si>
    <t xml:space="preserve">Капітальний ремонт приміщень (санітарні вузли) гімназія №31 (з ПКД) </t>
  </si>
  <si>
    <t>Реконструкція спортивного майданчика на території ЗОШ № 32  (реалізація проектів-переможців визначених згідно Програми "Громадський бюджет міста Черкаси на 2015-2019 роки")</t>
  </si>
  <si>
    <t>Капітальний ремонт будівлі (спортивний зал) НВК ЗОШ № 34 (з ПКД)</t>
  </si>
  <si>
    <t>Прибання обладнання для кабінетів природничих наук та інших засобів навчання ЗОШ І-ІІ ступенів ім.Героїв Прикордонників № 36 (за рахунок залишків освітньої субвенції)</t>
  </si>
  <si>
    <t>Придбання проекторів Acer X1278WH (MR.JMK11.001) (4 шт.) ЗОШ І-ІІ ступенів № 36 ім.Героїв Прикордонників № 36</t>
  </si>
  <si>
    <t xml:space="preserve">Придбання ноутбуків Acer Aspire F5-571G-500P (NX.GA4EU.005) (20 шт.)  ЗОШ І-ІІ ступенів № 36 ім.Героїв Прикордонників № 36 </t>
  </si>
  <si>
    <t>Придбання телевізорів (5 шт.) ЗОШ І-ІІ ступенів ім.Героїв Прикордонників № 36</t>
  </si>
  <si>
    <t>Реконструкція будівлі Черкаської дитячої школи мистецтв по пров. Гастелло,3 (з ПКД)</t>
  </si>
  <si>
    <t>Капітальний ремонт будівлі (внутрішня мережа опалення) Дитячої школи мистецтв  по пров. Гастелло,3 (з ПКД)</t>
  </si>
  <si>
    <t>Капітальний ремонт будівлі (санвузли) Дитячої школи мистецтв  по пров. Гастелло,3 (з ПКД)</t>
  </si>
  <si>
    <t>Придбання обладнання для ігрових видів спорту для ЗНЗ міста (баскетбол, футбол)</t>
  </si>
  <si>
    <t>Придбання комп'ютерної техніки для ЗНЗ міста (за рахунок залишків освітньої субвенції)</t>
  </si>
  <si>
    <t>Реконструкція внутрішніх інженерних мереж ЗНЗ міста</t>
  </si>
  <si>
    <t xml:space="preserve">Капітальний ремонт будівлі по вул. В.Чорновола, 54 для проведеня навчально-тренувальних занять </t>
  </si>
  <si>
    <t>Придбання комп'ютерної техніки для ДНЗ міста</t>
  </si>
  <si>
    <t>Придбання побутової техніки для ДНЗ міста</t>
  </si>
  <si>
    <t>Придбання інвентарю для нових групових осередків ДНЗ міста</t>
  </si>
  <si>
    <t>Придбання спортивного інвентарю для ДЮСШ міста</t>
  </si>
  <si>
    <t>Реконструкція спортивного майданчика із синтетичним покриттям фізкультурно-оздоровчого комплексу ДЮСШ «Дніпро-80» по вул. Ярославській, 5, м. Черкаси (за рахунок субвенції з ДБ соціально-економічний розвиток - 4500000 грн.)</t>
  </si>
  <si>
    <t xml:space="preserve">Реконструкція будівлі (актова зала) Палацу Молоді по вул. Сумгаїтська,12, м. Черкаси (з ПКД) </t>
  </si>
  <si>
    <t>Капітальний ремонт приміщень (заміна вікон) Черкаського міського палацу молоді (з ПКД)</t>
  </si>
  <si>
    <t>Капітальний ремонт приміщень (центральний вхід) Черкаського міського палацу молоді</t>
  </si>
  <si>
    <t xml:space="preserve">Дія </t>
  </si>
  <si>
    <t xml:space="preserve">Індикатор виконання
</t>
  </si>
  <si>
    <t>Фінансове забезпечення бюджет розвитку) (тис.грн./рік)</t>
  </si>
  <si>
    <t>Придбання обладнання  і предметів довгострокового користування для КНП "Перша Черкаська міська лікарня"ЧМР</t>
  </si>
  <si>
    <t>Департамент
 охорони здоров'я та медичних послуг</t>
  </si>
  <si>
    <t>ДОЗМП</t>
  </si>
  <si>
    <t>Придбання обладнання  і предметів довгострокового користування для КНП "Друга Черкаська міська лікарня відновного лікування" ЧМР</t>
  </si>
  <si>
    <t>Придбання обладнання  і предметів довгострокового користування для КЗ "Третя Черкаська міська лікарня швидкої медичної допомоги" ЧМР</t>
  </si>
  <si>
    <t>Придбання обладнання  і предметів довгострокового користування для КЗ "Черкаська міська дитяча лікарня ЧМР"</t>
  </si>
  <si>
    <t>Придбання обладнання  і предметів довгострокового користування для КНП "Черкаська міська інфекційна лікарня" ЧМР</t>
  </si>
  <si>
    <t>Придбання обладнання  і предметів довгострокового користування для КЗ "Черкаський міський пологовий будинок "Центр матері та дитини"</t>
  </si>
  <si>
    <t>Придбання обладнання  і предметів довгострокового користування для КНП "Перший Черкаський міський центр первинної медико-санітарної допомоги"</t>
  </si>
  <si>
    <t>Придбання обладнання  і предметів довгострокового користування для КНП "Другий Черкаський міський центр первинної медико-санітарної допомоги"</t>
  </si>
  <si>
    <t>Придбання обладнання  і предметів довгострокового користування для КНП "Третій Черкаський міський центр первинної медико-санітарної допомоги"</t>
  </si>
  <si>
    <t>Придбання обладнання  і предметів довгострокового користування для КНП "Четвертий Черкаський міський центр первинної медико-санітарної допомоги"</t>
  </si>
  <si>
    <t xml:space="preserve">Придбання обладнання  і предметів довгострокового користування для КНП "П’ятий Черкаський міський центр первинної медико-санітарної допомоги" </t>
  </si>
  <si>
    <t>Придбання обладнання  і предметів довгострокового користування для КНП ЧМРОП "Астра" ЧМР</t>
  </si>
  <si>
    <t>Придбання обладнання  і предметів довгострокового користування для КЗ "Черкаська міська стоматологічна поліклініка ЧМР"</t>
  </si>
  <si>
    <t>Придбання обладнання  і предметів довгострокового користування для КЗ "Черкаська міська дитяча стоматологічна поліклініка" ЧМР</t>
  </si>
  <si>
    <t>Придбання обладнання  і предметів довгострокового користування для КНП "Черкаський міський інформаційно-аналітичний центр медичної статистики та здоров’я" ЧМР</t>
  </si>
  <si>
    <t>Придбання обладнання  і предметів довгострокового користування для КНП "Друга Черкаська міська лікарня відновного лікування" ЧМР в межах міської програми "Розвиток паліативної допомоги у м.Черкаси на 2016-2018 роки"</t>
  </si>
  <si>
    <t>Придбання приміщень для створення амбулаторії загальної практики - сімейної медицини в мікрорайоні "Митниця"</t>
  </si>
  <si>
    <t>Департамент економіки та розвитку, департамент архітектури, містобудування та інспектування</t>
  </si>
  <si>
    <t>Передача в управління департаменту охорони здоров'я та медичних послуг приміщень для створення амбулаторії загальної практики - сімейної медицини в мікрорайоні "Митниця"</t>
  </si>
  <si>
    <t>Рішення Черкаської міської ради, акти</t>
  </si>
  <si>
    <t>Департамент економіки та розвитку, департамент архітектури, містобудування та інспектування, департамент
 охорони здоров'я та медичних послуг</t>
  </si>
  <si>
    <t>Капітальний ремонт приміщень для створення амбулаторії загальної практики - сімейної медицини в мікрорайоні "Митниця"</t>
  </si>
  <si>
    <t>Капітальний ремонт  будівлі КНП "Перша Черкаська міська лікарня" ЧМР (з розробкою ПКД)</t>
  </si>
  <si>
    <t>Капітальний ремонт будівель КНП «Друга Черкаська міська лікарня відновного лікування» ЧМР в межах міської програми «Розвиток паліативної допомоги у м.Черкаси на 2016-2018 роки» (з розробкою ПКД)</t>
  </si>
  <si>
    <t>Капітальний ремонт будівлі КЗ "Третя Черкаська міська лікарня швидкої медичної допомоги" ЧМР (з розробкою ПКД)</t>
  </si>
  <si>
    <t>Капітальний ремонт будівель КЗ "Черкаська міська дитяча лікарня ЧМР" за адресою м. Черкаси вул. Благовісна,148 (поліклініка №1) (з розробкою ПКД)</t>
  </si>
  <si>
    <t>Капітальний ремонт будівель КЗ "Черкаська міська дитяча лікарня ЧМР" за адресою м.Черкаси вул.Олени Теліги,4  (поліклініка №3) (з розробкою ПКД)</t>
  </si>
  <si>
    <t>Капітальний ремонт будівель КЗ "Черкаська міська дитяча лікарня ЧМР" за адресою м.Черкаси вул.Кобзарська, 40  (поліклініка №2,1 черга) (з розробкою ПКД)</t>
  </si>
  <si>
    <t>Капітальний ремонт будівель КЗ "Черкаська міська дитяча лікарня ЧМР" за адресою м.Черкаси вул.Олени Теліги,4  (стаціонар) (з розробкою ПКД)</t>
  </si>
  <si>
    <t xml:space="preserve">Капітальний ремонт будівлі КНП "Черкаська міська інфекційна лікарня" ЧМР (з розробкою ПКД) </t>
  </si>
  <si>
    <t xml:space="preserve">Капітальний ремонт будівель КЗ"Черкаський міський пологовий будинок "Центр матері та дитини" по вул. Чехова,101 (з розробкою ПКД) </t>
  </si>
  <si>
    <t xml:space="preserve">Капітальний ремонт будівель КЗ "Черкаський міський пологовий будинок "Центр матері та дитини" по вул. 30 років Перемоги,16/1, м. Черкаси (з розробкою ПКД) </t>
  </si>
  <si>
    <t>Капітальний ремонт будівлі КНП "Третій Черкаський міський центр первинної медико-санітарної допомоги" (з розробкою ПКД)</t>
  </si>
  <si>
    <t>Капітальний ремонт будівлі КНП "Четвертий Черкаський міський центр первинної медико-санітарної допомоги" (з розробкою ПКД)</t>
  </si>
  <si>
    <t>Капітальний ремонт будівлі КНП ЧМРОП "Астра" ЧМР (з розробкою ПКД)</t>
  </si>
  <si>
    <t xml:space="preserve">Капітальний ремонт будівлі КЗ "Черкаська міська стоматологічна поліклініка ЧМР" за адресою бул. Шевченка,325 (з розробкою ПКД) </t>
  </si>
  <si>
    <t>Капітальний ремонт будівлі  КНП "Черкаський міський інформаційно-аналітичний центр медичної статистики та здоров’я" ЧМР (з розробкою ПКД)</t>
  </si>
  <si>
    <t>Капітальний ремонт будівлі КНП “Перша Черкаська міська лікарня” ЧМР (частина фасаду) по вул.Дахнівській, 32 в м.Черкаси</t>
  </si>
  <si>
    <t>Капітальний ремонт (заміна вікон, зовнішніх дверей, утеплення фасадів, встановлення ІТП погодного регулювання) будівлі КНП "Друга Черкаська міська поліклініка" ЧМР</t>
  </si>
  <si>
    <t>Капітальний ремонт будівлі КНП "П'ята Черкаська міська поліклініка" ЧМР</t>
  </si>
  <si>
    <t xml:space="preserve">Реконструкція будівлі КНП "Перша Черкаська міська лікарня" ЧМР (встановлення ліфта) (з розробкою ПКД) </t>
  </si>
  <si>
    <t>Реконструкція будівлі КЗ "Третя Черкаська міська лікарня швидкої медичної допомоги" ЧМР (пральня  з заміною технологічного обладнання) (з розробкою ПКД)</t>
  </si>
  <si>
    <t>Реконструкція будівлі КЗ "Черкаська міська дитяча лікарня ЧМР" по вул.Олени Теліги,4 (педіатричне відділення)  (з коригуванням ПКД)</t>
  </si>
  <si>
    <t>Реконструкція будівлі КНП "П’ятий Черкаський міський центр первинної медико-санітарної допомоги" (з розробкою ПКД)</t>
  </si>
  <si>
    <t>Реконструкція території  КЗ "Третя Черкаська міська лікарня ШМД" ЧМР  (заїзду, стоянки автомобілів та пішохідної зони) (з розробкою ПКД) (Програма "Громадський бюджет міста Черкаси на 2015-2019 роки" реалізація проектів-переможців)</t>
  </si>
  <si>
    <t>Капітальний ремонт території  КНП "Друга Черкаська міська лікарня відновного лікування" ЧМР (спортивного майданчику)  (з розробкою ПКД) (Програма "Громадський бюджет міста Черкаси на 2015-2019 роки" реалізація проектів-переможців)</t>
  </si>
  <si>
    <t xml:space="preserve">Капітальний ремонт території КЗ "Черкаська міська дитяча лікарня ЧМР" (асфальтне покриття під'їзних доріг) за адресою м.Черкаси вул.Олени Теліги,4 (з розробкою ПКД) </t>
  </si>
  <si>
    <t>Фінансове забезпечення (бюджет розвитку)
 (тис.грн. на рік)</t>
  </si>
  <si>
    <t xml:space="preserve">Організація продажу земельних ділянок шляхом викупу </t>
  </si>
  <si>
    <t xml:space="preserve">Департамент архітектури та містобудування </t>
  </si>
  <si>
    <t>Організація та проведення земельних аукціонів</t>
  </si>
  <si>
    <t>Внесення змін до генерального плану міста Черкаси (Актуалізація)</t>
  </si>
  <si>
    <t>Проведення експертизи містобудівної документації "Внесення змін до генерального плану міста Черкаси (Актуалізація)"</t>
  </si>
  <si>
    <t>Внесення змін до плану зонування території міста Черкаси</t>
  </si>
  <si>
    <t>Розробити та затвердити детальний план території набережної від вантажного порту до вул. Сержанта Жужоми в місті Черкаси</t>
  </si>
  <si>
    <t>Розробити та затвердити детальний план території набережної від парку по вулиці Сержанта Жужоми до автодороги Н-16 в місті Черкаси</t>
  </si>
  <si>
    <t>Розробити та затвердити детальний план території в межах вулиць Академіка Корольова, Олени Теліги, Квіткової та Проектної №1 в місті Черкаси</t>
  </si>
  <si>
    <t>Розробити та затвердити детальний план території набережної від автодороги Н-16 до території комітету рибного господарства в місті Черкаси</t>
  </si>
  <si>
    <t>Розробити та затвердити детальний план території між вулицями Гетьмана Сагайдачного, Пацаєва, Симиренківської, Чайковського, Різдвяної, Бидгощської, просп. Хіміків в місті Черкаси</t>
  </si>
  <si>
    <t>Придбання апаратних комплексів</t>
  </si>
  <si>
    <t>Придбання серверу</t>
  </si>
  <si>
    <t>Оновлення програмного забезпечення для ведення ГІС з придбанням ліценції на геопортал</t>
  </si>
  <si>
    <t>Придбання програмного забезпечення для приймання топографо-геодезичних знімань Digitals Professional з оновленням на два роки</t>
  </si>
  <si>
    <t>Придбання мульти-функціонального пристрою з лазерним кольоровим друком формату А3</t>
  </si>
  <si>
    <t>Придбання програмного забезпечення для системи поіменного голосування</t>
  </si>
  <si>
    <t>Обладнання для запровадження системи електронного документообігу</t>
  </si>
  <si>
    <t>Придбання серверу для електронного архіву</t>
  </si>
  <si>
    <t>Придбання пристрою для безперебійного живлення до серверу</t>
  </si>
  <si>
    <t>Програмне забезпечення для створення електронного архіву</t>
  </si>
  <si>
    <t>Запровадити систему електронного архіву</t>
  </si>
  <si>
    <t>Придбання та встановлення інформаційно-довідкової системи, системи електронної черги на сенсорних дисплеях  та комп'ютерної техніки на 17 робочих місць для забезпечення роботи за принципом "єдиного вікна" в управлінні соціального захисту населення Соснівського району</t>
  </si>
  <si>
    <t>Договір, накладна, акт виконаних робіт</t>
  </si>
  <si>
    <t xml:space="preserve">Придбання та встановлення програмно-технічного комплексу для обліку руху особових справ "1С:АРХІВ" в управлінні соціального захисту населення  Придніпровського району
</t>
  </si>
  <si>
    <t>Договір, накладна</t>
  </si>
  <si>
    <t xml:space="preserve">Придбання комп'ютерного обладнання </t>
  </si>
  <si>
    <t>Придбання комп'ютерної, копіювальної та іншої оргтехніки</t>
  </si>
  <si>
    <t>Департамент економіки та розвитку</t>
  </si>
  <si>
    <t xml:space="preserve">Придбання апаратно-програмних комплексів, комп'ютерної та оргтехніки, серверних комплектуючих, техніки для копіювання та друку   </t>
  </si>
  <si>
    <t>Департамент управління справами та юридичного забезпечення</t>
  </si>
  <si>
    <t>ДУСЮЗ</t>
  </si>
  <si>
    <t>Придбання комп'ютерної, копіювальної оргтехніки та мережевого обладнання для управління надання адміністративних послуг</t>
  </si>
  <si>
    <t>Управління інспектування Черкаської міської ради</t>
  </si>
  <si>
    <t>УІ</t>
  </si>
  <si>
    <t>Придбання комп'ютерної та копіювальної техніки для департаменту соціальної політики</t>
  </si>
  <si>
    <t xml:space="preserve">Придбання комп'ютерної та копіювальної техніки для відділення реабілітації дітей-інвалідів територіального центру соціальної допомоги Придніпровського району м.Черкаси </t>
  </si>
  <si>
    <t>Апаратура для записування та відтворювання звуку і зображення</t>
  </si>
  <si>
    <t>Накладна, акт виконаних робіт</t>
  </si>
  <si>
    <t>Придбання меблів для кімнат депутатів (бул. Шевченка, 307)</t>
  </si>
  <si>
    <t>Придбання кондиціонерів</t>
  </si>
  <si>
    <t>Придбання меблів для облаштування куточку для відвідувачів у приміщенні архівного відділу по Благовісній, 170</t>
  </si>
  <si>
    <t>Придбання меблів та обладнання для архівного відділу та архіву управління з питань державної реєстрації</t>
  </si>
  <si>
    <t>Придбання меблів у  приміщення для нарад та прийому громадян управління з питань державної реєстрації у приміщенні за адресою: м. Черкаси, вул.Благовісна, 170</t>
  </si>
  <si>
    <t xml:space="preserve">Департамент організаційного забезпечення </t>
  </si>
  <si>
    <t xml:space="preserve">Придбання меблів для відділення реабілітації дітей-інвалідів територіального центру соціальної допомоги Придніпровського району м.Черкаси </t>
  </si>
  <si>
    <t>Придбання апарату для приготування синглетно-кисневої суміші для територіального центру соціальної допомоги Соснівського району м.Черкаси</t>
  </si>
  <si>
    <t>Придбання апарату для приготування синглетно-кисневої суміші для територіального центру соціальної допомоги Придніпровського району м.Черкаси</t>
  </si>
  <si>
    <t>Придбання газової автоматичної системи пожежогасіння для архівного віддлу</t>
  </si>
  <si>
    <t>Придбання обладнання та аппаратури для роботи системи поіменного голосування</t>
  </si>
  <si>
    <t>Придбання інтерактивної дошки з проектором залу засідань</t>
  </si>
  <si>
    <t xml:space="preserve">Придбання точок доступу Wi-Fi та комутаторів для локальної мережі </t>
  </si>
  <si>
    <t>Придбання вентиляційної системи у архівосховищах поверху у приміщенні за адресою: вул.Благовісна, 170</t>
  </si>
  <si>
    <t>Придбати стаціонарне металеве обладнання</t>
  </si>
  <si>
    <t>Книжковий сканер</t>
  </si>
  <si>
    <t>Придбання обладнання і предметів довгострокового користування</t>
  </si>
  <si>
    <t>Департамент фінансової політики</t>
  </si>
  <si>
    <t>ДФП</t>
  </si>
  <si>
    <t>Придбання предметів довгострокового користування</t>
  </si>
  <si>
    <t>Придбання комп'ютерної та оргтехніки для комітетів самоорганізації населення м. Черкаси</t>
  </si>
  <si>
    <t>Придбання та встановлення кондиціонерів для департаменту соціальної політики</t>
  </si>
  <si>
    <t>Договір, накладна,  акт виконаних робіт</t>
  </si>
  <si>
    <t>Придбаня східцевого підйомника для підйому/спуску отримувачів соціальних послуг територіального центру соціальної допомоги Придніпровського району м.Черкаси</t>
  </si>
  <si>
    <t>Придбання житла срібному призеру ХХХІ Олімпійських ігор 2016 року Кулішу Сергію Володимировичу</t>
  </si>
  <si>
    <t>Договір купівлі-продажу, видача ордеру</t>
  </si>
  <si>
    <t>Департамент освіти та гуманітарної  політики,  департамент економіки та розвитку, департамент  департамент житлово-комунального комплексу</t>
  </si>
  <si>
    <t>Придбання квартири, що буде включена до числа службових органу суду</t>
  </si>
  <si>
    <t>Департамент економіки та розвитку, департамент  департамент житлово-комунального комплексу</t>
  </si>
  <si>
    <t>Облаштування залу очікування ЦНАП в приміщенні по вул.Благовісна, 170 (придбання телевізора та кондиціонера)</t>
  </si>
  <si>
    <t>Придбання реабілітаційного обладнання для територіального центру соціальної допомоги Соснівського району м.Черкаси</t>
  </si>
  <si>
    <t xml:space="preserve">Придбання мікроавтобусу для перевезення дітей-інвалідів </t>
  </si>
  <si>
    <t>Придбання мікроавтобусу для багатодітної сім'ї Гуцало</t>
  </si>
  <si>
    <t>Придбання автомобіля (5 дв. мінівен)</t>
  </si>
  <si>
    <t xml:space="preserve">Капітальний ремонт тротуару по вул. Нарбутівська від вул. Чехова до вул. Кривалівської (парна сторона)  </t>
  </si>
  <si>
    <t xml:space="preserve">Департамент архітектури та містобудування, Департамент житлово-комунального комплексу
</t>
  </si>
  <si>
    <t xml:space="preserve">КП "Черкасиінвестбуд"  Департамент архітектури та містобудування </t>
  </si>
  <si>
    <t>Капітальний ремонт будівлі (їдальня) СШ №13 (з ПКД)</t>
  </si>
  <si>
    <t>КП "Черкасиінвестбуд",  Департамент архітектури та містобудування</t>
  </si>
  <si>
    <t>КП "Черкаські ринки",     
         Департамент економіки та розвитку</t>
  </si>
  <si>
    <t>КП "Черкаські ринки",
              Департамент економіки та розвитку</t>
  </si>
  <si>
    <t>Придбання крісел глядацьких для актової зали Черкаського міського палацу молоді</t>
  </si>
  <si>
    <t>Субвенція обласному бюджету на придбання медичного обладнання для Черкаського обласного кардіологічного центру</t>
  </si>
  <si>
    <t xml:space="preserve">Звіт про виконання
</t>
  </si>
  <si>
    <t>Реконструкція гуртожитку  по вул.Гоголя,555  (мережі електропостачання) (з ПКД)</t>
  </si>
  <si>
    <t>Реконструкція гуртожитку  по вул. Сергія Амброса,48  (мережі електропостачання) (з ПКД)</t>
  </si>
  <si>
    <t>Реконструкція гуртожитку  по вул. Нарбутівська,279  (мережі електропостачання) (з ПКД)</t>
  </si>
  <si>
    <t>Реконструкція житлового будинку  по вул. Нечуй-Левицького,6  (мережі електропостачання) (з ПКД)</t>
  </si>
  <si>
    <t>Департамент 
житлово-комунального комплексу 
КП "Придніпровська СУБ"</t>
  </si>
  <si>
    <t>Департамент 
житлово-комунального комплексу КП "Придніпровська СУБ"</t>
  </si>
  <si>
    <t>Проведення обстеження технічного стану житлового будинку №216 по вул. Надпільна (кв.33)</t>
  </si>
  <si>
    <t xml:space="preserve">Департамент 
житлово-комунального комплексу КП "Соснівська СУБ" </t>
  </si>
  <si>
    <t>Облаштування дитячого майданчика в дворі будинку по:</t>
  </si>
  <si>
    <t>Будівництво мережі зовнішнього освітлення прибудинкової території житлових будинків
- вул. Новопречистенська, 447;
- Гоголя, 409  - вул. Кривалівська, 37;    
- вул.Нарбутівська, 95/1 -   вул. Кривалівська, 71</t>
  </si>
  <si>
    <t>Реконструкція мережі зовнішнього освітлення Пагорбу Слави  (внески в статутний капітал КП "Міськсвітло")</t>
  </si>
  <si>
    <t>Реконструкція  мережі зовнішнього освітленняна вул. Путейка (від вул.Вернигори до вул. Оборонної)  (внески в статутний капітал КП "Міськсвітло")</t>
  </si>
  <si>
    <t>Реконструкція мережі зовнішнього освітлення прибудинкової території житлового будинку № 175  по вул. Гетьмана Сагайдачного  (внески в статутний капітал КП "Міськсвітло")</t>
  </si>
  <si>
    <t xml:space="preserve"> Реконструкція мережі зовнішнього освітлення вулиці Попівка (внески в статутний капітал КП "Міськсвітло")</t>
  </si>
  <si>
    <t xml:space="preserve">Департамент 
архітектрури та містобування </t>
  </si>
  <si>
    <t>Реконструкція будівлі ДНЗ №37</t>
  </si>
  <si>
    <t>Реконструкція парку-пам'ятки садово-паркового мистецтва "Сквер Хіміків" (реконструкція фонтану) в м. Черкаси (внески до статутного капіталу КП "Дирекція парків")</t>
  </si>
  <si>
    <t>Реконструкція парку-пам'ятки садово-паркового мистецтва місцевого значення "Юність" в м. Черкаси (внески до статутного капіталу КП "Дирекція парків")</t>
  </si>
  <si>
    <t>Завершення будівництва школи в мікрорайоні "Дахнівський" по вул.Сержанта Волкова (ІІ-й пусковий комплекс) (ПКД)</t>
  </si>
  <si>
    <t>Капітальний ремонт прибудинкової території житлового будинку № 22 по вул. Ярославській (внески в статутний капітал КП "Соснівська СУБ")</t>
  </si>
  <si>
    <t>Капітальний ремонт прибудинкової території житлового будинку № 183 по вул. С. Кішки (внески в статутний капітал КП "Соснівська СУБ")</t>
  </si>
  <si>
    <t>Капітальний ремонт прибудинкової території житлового будинку № 44 по вул. Чайковського (внески в статутний капітал КП "Соснівська СУБ")</t>
  </si>
  <si>
    <t>Капітальний ремонт прибудинкової території житлового будинку № 21 по вул. Гагаріна (внески в статутний капітал КП "Соснівська СУБ")</t>
  </si>
  <si>
    <t>Капітальний ремонт будівлі по вул. Кобзарська, 1 для розміщення кризового центру для жінок-жертв насильства (з ПКД)</t>
  </si>
  <si>
    <t>Придбання мікроавтобусу для будинку сімейного типу сім'ї Гнатюк</t>
  </si>
  <si>
    <t>Капітальний ремонт будівлі КДЮСШ "Вікторія" по вул. Пацаєва</t>
  </si>
  <si>
    <t>Капітальний ремонт будівлі ЗОШ № 6</t>
  </si>
  <si>
    <t>Капітальний ремонт прилеглої території (мощення) ЗНЗ міста (з ПКД)</t>
  </si>
  <si>
    <t>Реконструкція будівлі СШ № 17 (внутрішні мережі) (з ПКД)</t>
  </si>
  <si>
    <t>Реконструкція будівлі СШ № 17 (санітарні вузли) (з ПКД)</t>
  </si>
  <si>
    <t>Прибання віртуального тиру для СШ № 17</t>
  </si>
  <si>
    <t>Реконструкція будівлі ЗОШ № 8 (з ПКД)</t>
  </si>
  <si>
    <t>Капітальний ремонт будівлі ДНЗ № 2</t>
  </si>
  <si>
    <t>Реконструкція будівлі ДНЗ № 21 (з ПКД)</t>
  </si>
  <si>
    <t>Реконструкція будівлі (заміна вікон) ДНЗ №22 (з ПКД)</t>
  </si>
  <si>
    <t>Капітальний ремонт прилеглої території (павільйони) ДНЗ №22 (з ПКД)</t>
  </si>
  <si>
    <t>Реконструкція будівлі ДНЗ № 23 (з ПКД)</t>
  </si>
  <si>
    <t>Реконструкція будівлі ДНЗ №29 (з ПКД)</t>
  </si>
  <si>
    <t>Реконструкція будівлі (фасад) дошкільного навчального закладу № 33 (з ПКД)</t>
  </si>
  <si>
    <t>Реконструкція будівлі (фасад) дошкільного навчального закладу № 34 "Дніпряночка" Черкаської міської ради (з ПКД)</t>
  </si>
  <si>
    <t xml:space="preserve">Реконструкція будівлі (дитячий майданчик) ДНЗ №35 (з ПКД) </t>
  </si>
  <si>
    <t>Реконструкція будівлі (заміна  вікон) ДНЗ №43 (з ПКД)</t>
  </si>
  <si>
    <t>Реконструкція будівлі  ДНЗ №  55 (з ПКД)</t>
  </si>
  <si>
    <t>Капітальний ремонт прилеглої території дошкільного навчального закладу   № 57  (з ПКД)</t>
  </si>
  <si>
    <t>Реконструкція будівлі  ДНЗ №61 (з ПКД)</t>
  </si>
  <si>
    <t>Реконструкція будівлі) ДНЗ №63 (з ПКД)</t>
  </si>
  <si>
    <t>Реконструкція будівлі  ДНЗ №73 (з ПКД)</t>
  </si>
  <si>
    <t>Реконструкція будівлі  колегіум "Берегиня" (з ПКД)</t>
  </si>
  <si>
    <t>Реконструкція будівлі  ЗОШ № 4 (з ПКД)</t>
  </si>
  <si>
    <t>Реконструкція будівлі ЗОШ № 19 (з ПКД)</t>
  </si>
  <si>
    <t>Реконструкція будівлі (фасад) Черкаський навчально-виховний комплекс ЗОШ № 34 ліцей спортивного профілю (з ПКД)</t>
  </si>
  <si>
    <t>Придбання петель для захвату та утримання тварин</t>
  </si>
  <si>
    <t>Придбання морозильної камери</t>
  </si>
  <si>
    <t>Придбання холодильника</t>
  </si>
  <si>
    <t>Придбання вагів</t>
  </si>
  <si>
    <t>Реалізація заходів транспортної реформи</t>
  </si>
  <si>
    <t xml:space="preserve">Будівництво малих архітектурних форм по вул. Благовісна, (непарна сторона між вул. Небесної  Сотні та Смілянська) (внески в статутний капітал КП"Черкаські ринки") </t>
  </si>
  <si>
    <t xml:space="preserve">Придбання комп"ютерної техніки (внески в статутний капітал КП "ЧЕЛУАШ") </t>
  </si>
  <si>
    <t>Придбання легкового  автомобіля</t>
  </si>
  <si>
    <t>Реконструкція будівлі (заміна вікон) ДНЗ № 78 (з ПКД)</t>
  </si>
  <si>
    <t xml:space="preserve">Придбання обладнання для облаштування муніципальних ярмарків (торгівельних павільйонів, прилавків) (внески в статутний капітал КП"Черкаські ринки") 
</t>
  </si>
  <si>
    <t>Реконструкція вул. Богдана Хмельницького (тротуар від вул. Гагаріна до вул. Героїв Дніпра)</t>
  </si>
  <si>
    <t>Реконструкція прибудинкової території вул. Героїв Дніпра, 69</t>
  </si>
  <si>
    <t>Капітальний ремонт прибудинкової територій по вул. С. Смірнова, 2 (внески в статутний капітал КП "Соснівська СУБ")</t>
  </si>
  <si>
    <t>Реконструкція будівлі ДНЗ №5 (з ПКД)</t>
  </si>
  <si>
    <t>Реконструкція будівлі (покрівля) ДНЗ №41 (з ПКД)</t>
  </si>
  <si>
    <t>Реконструкція будівлі Черкаської ЗОШ І-ІІІ ступенів № 15 (з ПКД)</t>
  </si>
  <si>
    <t>Капітальний ремонт будівлі (фасаду, заміна вікон та дворової групи) Черкаської ЗОШ І-ІІІ ступенів № 15 (з ПКД)</t>
  </si>
  <si>
    <t>Реконструкція будівлі (фасад) СШ № 28 (з ПКД)</t>
  </si>
  <si>
    <t>Реконструкція будівлі (фасад) ЗОШ № 32 (з ПКД)</t>
  </si>
  <si>
    <t>Реконструкція прилеглої території (спортивний майданчик) ЗОШ № 32 (з ПКД)</t>
  </si>
  <si>
    <t>Реконструкція будівлі Черкаського міського Будинку культури ім. І. Кулика (фойє) (з ПКД)</t>
  </si>
  <si>
    <t>Капітальний ремонт будівлі (санітарні вузли) стрілецького тиру Коплексної дитячо-юнацької спортивної школи № 2 Черкаської міської ради по вул. О. Теліги, 15 в місті Черкаси</t>
  </si>
  <si>
    <t>Реконструкція прилеглої території (спортивний майданчик) СШ № 28 (з ПКД)</t>
  </si>
  <si>
    <t xml:space="preserve">Придбання інвентарю для фехтування КДЮСШ № 2 </t>
  </si>
  <si>
    <t>Капітальний ремонт прилеглої території (огорожа) ДНЗ № 54 ЧМР (з ПКД)</t>
  </si>
  <si>
    <t xml:space="preserve">Придбання навісного обладнання для холодного фрезерування асфальтного покриття (внески в статутний капітал КП "ЧЕЛУАШ") </t>
  </si>
  <si>
    <t>Реконструкція узвозу Пастерівський (сходи) в м. Черкаси</t>
  </si>
  <si>
    <t>Будівництво мережі зовнішнього освітлення прибудинкової території житлових будинків № 30 та 32 по вул. Хоменка</t>
  </si>
  <si>
    <t>Капітальний ремонт прибудинкової території "Дитячий майданчик" за адресою вул. Смілянська, 80 (внески в статутний капітал КП "Соснівська СУБ")</t>
  </si>
  <si>
    <t>Придбання дитячого майданчика в парк ім. Богдана Хмельницького (як внески до статутного капіталу КП "Дирекція парків")</t>
  </si>
  <si>
    <t>Придбання ноутбуків (як внески до статутного капіталу КП "Дирекція парків")</t>
  </si>
  <si>
    <t xml:space="preserve"> Встановлення футбольно-баскетбольного облаштування по вул. Кобзарська, 1  (внески в статутний капітал КП "Придніпровська СУБ")</t>
  </si>
  <si>
    <t>Пріоритет  1.  КОМФОРТ</t>
  </si>
  <si>
    <t>1.1. Якісні житлово-комунальні послуги</t>
  </si>
  <si>
    <t>1.1.1. Поліпшення якості теплопостачання та гарячого водопостачання</t>
  </si>
  <si>
    <t>1.1.1.1</t>
  </si>
  <si>
    <t>1.1.1.2</t>
  </si>
  <si>
    <t>1.1.1.3</t>
  </si>
  <si>
    <t>1.1.1.4</t>
  </si>
  <si>
    <t>1.1.1.5</t>
  </si>
  <si>
    <t>1.1.1.6</t>
  </si>
  <si>
    <t>1.1.1.7</t>
  </si>
  <si>
    <t xml:space="preserve">1.1.2. Поліпшення якості холодного водопостачання та водовідведення
</t>
  </si>
  <si>
    <t>1.1.2.1</t>
  </si>
  <si>
    <t>1.1.2.2</t>
  </si>
  <si>
    <t>1.1.2.3</t>
  </si>
  <si>
    <t>1.1.2.4</t>
  </si>
  <si>
    <t>1.1.2.5</t>
  </si>
  <si>
    <t>1.1.2.6</t>
  </si>
  <si>
    <t>1.1.2.7</t>
  </si>
  <si>
    <t>1.1.2.8</t>
  </si>
  <si>
    <t>1.1.2.9</t>
  </si>
  <si>
    <t>1.1.2.10</t>
  </si>
  <si>
    <t>1.1.3. Поліпшення якості послуг з утримання житлових будинків</t>
  </si>
  <si>
    <t>1.1.3.1</t>
  </si>
  <si>
    <t>1.1.3.2</t>
  </si>
  <si>
    <t>1.1.3.3</t>
  </si>
  <si>
    <t>1.1.3.4</t>
  </si>
  <si>
    <t>1.1.3.5</t>
  </si>
  <si>
    <t>1.1.3.6</t>
  </si>
  <si>
    <t>1.1.3.7</t>
  </si>
  <si>
    <t>1.1.3.8</t>
  </si>
  <si>
    <t>1.1.3.9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</si>
  <si>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</si>
  <si>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</si>
  <si>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</si>
  <si>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</si>
  <si>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</si>
  <si>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</si>
  <si>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</si>
  <si>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</si>
  <si>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</si>
  <si>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</si>
  <si>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</si>
  <si>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</si>
  <si>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</si>
  <si>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</si>
  <si>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</si>
  <si>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</si>
  <si>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</si>
  <si>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</si>
  <si>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</si>
  <si>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</si>
  <si>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</si>
  <si>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</si>
  <si>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</si>
  <si>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</si>
  <si>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</si>
  <si>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</si>
  <si>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</si>
  <si>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</si>
  <si>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</si>
  <si>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</si>
  <si>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</si>
  <si>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</si>
  <si>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</si>
  <si>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</si>
  <si>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</si>
  <si>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</si>
  <si>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</si>
  <si>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</si>
  <si>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</si>
  <si>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</si>
  <si>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</si>
  <si>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</si>
  <si>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</si>
  <si>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</si>
  <si>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</si>
  <si>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</si>
  <si>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</si>
  <si>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</si>
  <si>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</si>
  <si>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</si>
  <si>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</si>
  <si>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</si>
  <si>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</si>
  <si>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</si>
  <si>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</si>
  <si>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</si>
  <si>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</si>
  <si>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</si>
  <si>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</si>
  <si>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</si>
  <si>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</si>
  <si>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</si>
  <si>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</si>
  <si>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 xml:space="preserve">1.1.4. Капітальний ремонт та облаштування прибудинкових  територій </t>
  </si>
  <si>
    <t>1.2. Поліпшення матеріально-технічної бази комунальних  підрприємств</t>
  </si>
  <si>
    <t>1.2.1. Придбання обладнання та техніки для комунальних підприємств</t>
  </si>
  <si>
    <t xml:space="preserve">1.3. Комфортне та безпечене місто </t>
  </si>
  <si>
    <t xml:space="preserve">1.3.2. Створення матеріального резерву для ліквідації наслідків надзвичайних ситуацій </t>
  </si>
  <si>
    <t>1.3.3. Забезпечення якісного освітлення вулиць та прибудинкових територій житлових будинків</t>
  </si>
  <si>
    <t xml:space="preserve">1.3.4. Покращення стану безпеки руху </t>
  </si>
  <si>
    <t>1.3.5. Реконструкція із застосуванням щебенево-мастичного асфальтобетону бульв. Шевченка</t>
  </si>
  <si>
    <t>1.3.6. Реконструкція вул. Героїв Дніпра</t>
  </si>
  <si>
    <t>1.3.7. Реконструкція вул. Молоткова, м. Черкаси (з ПКД)</t>
  </si>
  <si>
    <t>1.3.8. Реконструкція об'єктів вулично-дорожньої інфраструктури</t>
  </si>
  <si>
    <t>1.3.9. Капітальний ремонт об'єктів вулично-дорожньої інфраструктури</t>
  </si>
  <si>
    <t>1.3.10. Будівництво об'єктів вулично-дорожньої інфраструктури</t>
  </si>
  <si>
    <t>1.3.11. Розвиток міського електротранспорту та покращення якості надання транспортних послуг громадським транспортом</t>
  </si>
  <si>
    <t>1.3.12. Приведення стану міста у відповідність до санітарно-нормативних вимог</t>
  </si>
  <si>
    <t xml:space="preserve">1.4. Благоустрій території </t>
  </si>
  <si>
    <t>1.4.1. Реконструкція та упорядкування територій міста</t>
  </si>
  <si>
    <t>1.4.2. Реконструкція спортивних майданчиків</t>
  </si>
  <si>
    <t xml:space="preserve">1.4.3. Формування та створення естетично-привабливого міського середовища  </t>
  </si>
  <si>
    <t xml:space="preserve"> 1.5. Ремонт та реконструкція об'єктів комунальної власності</t>
  </si>
  <si>
    <t>1.5.1. Капітальний ремонт, реконструкція  та упорядкування прилеглої території адміністративних будівель та інших об'єктів комунальної власності</t>
  </si>
  <si>
    <t>1.5.2. Капітальний ремонт приміщень майнового комплексу за адресою вул. Благовісна, 170</t>
  </si>
  <si>
    <t xml:space="preserve"> 1.5.3. Капітальний ремонт адмінбудівлі Черкаського міськвиконкому за адресою Б.Вишневецького, 36 </t>
  </si>
  <si>
    <t xml:space="preserve">1.5.4. Капітальний ремонт адміністративної будівлі територіального центру соціальної допомоги Соснівського району м.Черкаси за адресою: вул. Пушкіна, 13-а </t>
  </si>
  <si>
    <t>1.5.6. Капітальний ремонт адміністративної будівлі територіального центру соціальної допомоги Придніпровського району   м. Черкаси за адресою: вул. Гвардійська, 7/5</t>
  </si>
  <si>
    <t xml:space="preserve">1.5.7. Капітальний ремонт будівлі "Палацу одруження" по вул. Небесної Сотні, 3 </t>
  </si>
  <si>
    <t xml:space="preserve">1.5.9. Капітальний ремонт адміністративної будівлі по бул. Шевченка, 117 </t>
  </si>
  <si>
    <t xml:space="preserve">1.5.10. Капітальний ремонт нежитлової будівлі по вул. 30 річчя Перемоги, 26 </t>
  </si>
  <si>
    <t xml:space="preserve">1.5.11. Капітальний ремонт будівель станції швидкої допомоги по вул. О.Дашковича, 41, 40-42 </t>
  </si>
  <si>
    <t xml:space="preserve">1.5.12. Капітальний ремонт нежитлової будівлі по вул. О.Дашковича, 41/1 </t>
  </si>
  <si>
    <t xml:space="preserve">Пріоритет  2. ОСВІТА </t>
  </si>
  <si>
    <t xml:space="preserve">2.1. Будівництво об'єктів </t>
  </si>
  <si>
    <t>2.1.1. Розширення мережі закладів освіти</t>
  </si>
  <si>
    <t>2.2. Поліпшення матеріально-технічної бази закладів освіти</t>
  </si>
  <si>
    <t>2.2.1. Покращення інфраструктури навчально - виховних закладів, закладів культури, спортивно - оздоровчих закладів і комплексів</t>
  </si>
  <si>
    <t xml:space="preserve">2.2.3. Покращення інфраструктури дошкільного навчального закладу № 2 Черкаської міської ради </t>
  </si>
  <si>
    <t xml:space="preserve">2.2.4. Покращення інфраструктури дошкільного навчального закладу № 5 Черкаської міської ради </t>
  </si>
  <si>
    <t xml:space="preserve">2.2.5. Покращення інфраструктури дошкільного навчального закладу  № 7  Черкаської міської ради </t>
  </si>
  <si>
    <t xml:space="preserve">2.2.6. Покращення інфраструктури дошкільного навчального закладу  № 9 Черкаської міської ради </t>
  </si>
  <si>
    <t xml:space="preserve">2.2.7. Покращення інфраструктури дошкільного навчального закладу  № 10  Черкаської міської ради </t>
  </si>
  <si>
    <t xml:space="preserve">2.2.8. Покращення інфраструктури дошкільного навчального закладу  № 13 Черкаської міської ради </t>
  </si>
  <si>
    <t xml:space="preserve">2.2.9. Покращення інфраструктури дошкільного навчального закладу  № 18 Черкаської міської ради </t>
  </si>
  <si>
    <t xml:space="preserve">2.2.10. Покращення інфраструктури дошкільного навчального закладу  № 21  Черкаської міської ради </t>
  </si>
  <si>
    <t xml:space="preserve">2.2.11. Покращення інфраструктури дошкільного навчального закладу  № 22  Черкаської міської ради </t>
  </si>
  <si>
    <t xml:space="preserve">2.2.12. Покращення інфраструктури дошкільного навчального закладу № 23 Черкаської міської ради </t>
  </si>
  <si>
    <t xml:space="preserve">2.2.13. Покращення інфраструктури дошкільного навчального закладу № 25 Черкаської міської ради </t>
  </si>
  <si>
    <t xml:space="preserve">2.2.14. Покращення інфраструктури дошкільного навчального закладу  № 27  Черкаської міської ради </t>
  </si>
  <si>
    <t xml:space="preserve">2.2.15. Покращення інфраструктури дошкільного навчального закладу № 29 Черкаської міської ради </t>
  </si>
  <si>
    <t xml:space="preserve">2.2.16. Покращення інфраструктури дошкільного навчального закладу № 30 Черкаської міської ради </t>
  </si>
  <si>
    <t xml:space="preserve">2.2.17. Покращення інфраструктури дошкільного навчального закладу спеціального типу № 31 "Калинка" Черкаської міської ради </t>
  </si>
  <si>
    <t xml:space="preserve">2.2.18. Покращення інфраструктури дошкільного навчального закладу № 32 Черкаської міської ради </t>
  </si>
  <si>
    <t xml:space="preserve">2.2.19. Покращення інфраструктури дошкільного навчального закладу  № 33 Черкаської міської ради </t>
  </si>
  <si>
    <t xml:space="preserve">2.2.20. Покращення інфраструктури дошкільного навчального закладу (ясла-садок) № 34 "Дніпряночка" Черкаської міської ради </t>
  </si>
  <si>
    <t xml:space="preserve">2.2.21. Покращення інфраструктури дошкільного навчального закладу № 35 Черкаської міської ради </t>
  </si>
  <si>
    <t xml:space="preserve">2.2.22. Покращення інфраструктури дошкільного навчального закладу  № 37 Черкаської міської ради </t>
  </si>
  <si>
    <t xml:space="preserve">2.2.23. Покращення інфраструктури дошкільного навчального закладу  № 38 Черкаської міської ради </t>
  </si>
  <si>
    <t xml:space="preserve">2.2.24. Покращення інфраструктури дошкільного навчального закладу  № 39 Черкаської міської ради </t>
  </si>
  <si>
    <t xml:space="preserve">2.2.25. Покращення інфраструктури дошкільного навчального закладу № 41 Черкаської міської ради </t>
  </si>
  <si>
    <t xml:space="preserve">2.2.26. Покращення інфраструктури дошкільного навчального закладу № 43 Черкаської міської ради </t>
  </si>
  <si>
    <t xml:space="preserve">2.2.27. Покращення інфраструктури дошкільного навчального закладу № 45 Черкаської міської ради </t>
  </si>
  <si>
    <t xml:space="preserve">2.2.28. Покращення інфраструктури дошкільного навчального закладу № 46  Черкаської міської ради </t>
  </si>
  <si>
    <t xml:space="preserve">2.2.29. Покращення інфраструктури дошкільного навчального закладу  № 50 Черкаської міської ради </t>
  </si>
  <si>
    <t xml:space="preserve">2.2.30. Покращення інфраструктури дошкільного навчального закладу  № 54 Черкаської міської ради </t>
  </si>
  <si>
    <t xml:space="preserve">2.2.31. Покращення інфраструктури дошкільного навчального закладу  № 55 Черкаської міської ради </t>
  </si>
  <si>
    <t xml:space="preserve">2.2.32. Покращення інфраструктури дошкільного навчального закладу № 57 Черкаської міської ради </t>
  </si>
  <si>
    <t xml:space="preserve">2.2.33. Покращення інфраструктури дошкільного навчального закладу № 59 Черкаської міської ради </t>
  </si>
  <si>
    <t xml:space="preserve">2.2.34. Покращення інфраструктури дошкільного навчального закладу № 60 Черкаської міської ради </t>
  </si>
  <si>
    <t xml:space="preserve">2.2.35. Покращення інфраструктури дошкільного навчального закладу № 61 Черкаської міської ради </t>
  </si>
  <si>
    <t xml:space="preserve">2.2.36. Покращення інфраструктури дошкільного навчального закладу  № 62 Черкаської міської ради </t>
  </si>
  <si>
    <t xml:space="preserve">2.2.37. Покращення інфраструктури дошкільного навчального закладу № 63 Черкаської міської ради </t>
  </si>
  <si>
    <t xml:space="preserve">2.2.38. Покращення інфраструктури дошкільного навчального закладу  № 65 Черкаської міської ради </t>
  </si>
  <si>
    <t xml:space="preserve">2.2.39. Покращення інфраструктури дошкільного навчального закладу № 69 Черкаської міської ради </t>
  </si>
  <si>
    <t xml:space="preserve">2.2.40. Покращення інфраструктури дошкільного навчального закладу  № 70 Черкаської міської ради </t>
  </si>
  <si>
    <t xml:space="preserve">2.2.41. Покращення інфраструктури дошкільного навчального закладу  № 72 Черкаської міської ради </t>
  </si>
  <si>
    <t xml:space="preserve">2.2.42. Покращення інфраструктури дошкільного навчального закладу  № 73 Черкаської міської ради </t>
  </si>
  <si>
    <t xml:space="preserve">2.2.43. Покращення інфраструктури дошкільного навчального закладу  № 74 Черкаської міської ради </t>
  </si>
  <si>
    <t xml:space="preserve">2.2.44. Покращення інфраструктури дошкільного навчального закладу  № 76 Черкаської міської ради </t>
  </si>
  <si>
    <t xml:space="preserve">2.2.45. Покращення інфраструктури дошкільного навчального закладу № 77 Черкаської міської ради </t>
  </si>
  <si>
    <t xml:space="preserve">2.2.46. Покращення інфраструктури дошкільного навчального закладу № 78 Черкаської міської ради </t>
  </si>
  <si>
    <t xml:space="preserve">2.2.47. Покращення інфраструктури дошкільного навчального закладу № 81 Черкаської міської ради </t>
  </si>
  <si>
    <t xml:space="preserve">2.2.48. Покращення інфраструктури дошкільного навчального закладу № 83 Черкаської міської ради </t>
  </si>
  <si>
    <t>2.2.49. Покращення інфраструктури дошкільного навчального закладу № 84 Черкаської міської ради</t>
  </si>
  <si>
    <t xml:space="preserve">2.2.50. Покращення інфраструктури дошкільного навчального закладу  № 86 Черкаської міської ради </t>
  </si>
  <si>
    <t>2.2.51. Покращення інфраструктури дошкільного навчального закладу  № 87 Черкаської міської ради</t>
  </si>
  <si>
    <t>2.2.52. Покращення інфраструктури дошкільного навчального закладу  № 89 Черкаської міської ради</t>
  </si>
  <si>
    <t xml:space="preserve">2.2.53. Покращення інфраструктури дошкільного навчального закладу № 90 Черкаської міської ради </t>
  </si>
  <si>
    <t xml:space="preserve">2.2.54. Покращення інфраструктури дошкільного навчального закладу (ясла-садок) № 91 "Кобзарик" Черкаської міської ради </t>
  </si>
  <si>
    <t>2.2.55. Покращення інфраструктури колегіум "Берегиня"</t>
  </si>
  <si>
    <t>2.2.56. Покращення інфраструктури Першої міської гімназії</t>
  </si>
  <si>
    <t>2.2.57. Покращення інфраструктури                                                  ЗОШ № 2</t>
  </si>
  <si>
    <t>2.2.58. Покращення інфраструктури                                                ЗОШ № 3</t>
  </si>
  <si>
    <t>2.2.59. Покращення інфраструктури                                  ЗОШ № 4</t>
  </si>
  <si>
    <t>2.2.60. Покращення інфраструктури                                 ЗОШ № 5</t>
  </si>
  <si>
    <t>2.2.61. Покращення інфраструктури                                   ЗОШ № 6</t>
  </si>
  <si>
    <t xml:space="preserve">2.2.62. Покращення інфраструктури Черкаської спеціалізованої школи І-ІІІ ступенів № 7 </t>
  </si>
  <si>
    <t>2.2.62. Покращення інфраструктури                           ЗОШ № 8</t>
  </si>
  <si>
    <t>2.2.63. Покращення інфраструктури гімназії № 9</t>
  </si>
  <si>
    <t>2.2.64. Покращення інфраструктури                                     ЗОШ № 10</t>
  </si>
  <si>
    <t>2.2.65. Покращення інфраструктури                        ЗОШ № 11</t>
  </si>
  <si>
    <t>2.2.66. Покращення інфраструктури Черкаський-гуманітарно правовий ліцей</t>
  </si>
  <si>
    <t>2.2.67. Покращення інфраструктури                            ЗОШ № 12</t>
  </si>
  <si>
    <t>2.2.68. Покращення інфраструктури Черкаська спеціалізована школа І-ІІІ ступенів № 13</t>
  </si>
  <si>
    <t>2.2.69. Покращення інфраструктури ЗОШ І-ІІІ ступенів № 15</t>
  </si>
  <si>
    <t>2.2.70. Покращення інфраструктури                            ЗОШ № 17</t>
  </si>
  <si>
    <t>2.2.71. Покращення інфраструктури                              ЗОШ № 18</t>
  </si>
  <si>
    <t>2.2.72. Покращення інфраструктури                       ЗОШ №19</t>
  </si>
  <si>
    <t>2.2.73. Покращення інфраструктури                        ЗОШ № 20</t>
  </si>
  <si>
    <t>2.2.74. Покращення інфраструктури                       ЗОШ № 21</t>
  </si>
  <si>
    <t>2.2.75. Покращення інфраструктури                   ЗОШ № 22</t>
  </si>
  <si>
    <t>2.2.76. Покращення інфраструктури                       ЗОШ № 24</t>
  </si>
  <si>
    <t>2.2.77. Покращення інфраструктури                 ЗОШ № 25</t>
  </si>
  <si>
    <t>2.2.78. Покращення інфраструктури ЗОШ І-ІІІ ступенів № 26</t>
  </si>
  <si>
    <t>2.2.79. Покращення інфраструктури                 СШ № 27</t>
  </si>
  <si>
    <t>2.2.80. Покращення інфраструктури               СШ № 28</t>
  </si>
  <si>
    <t>2.2.81. Покращення інфраструктури                ЗОШ № 29</t>
  </si>
  <si>
    <t>2.2.82. Покращення інфраструктури Черкаської загальноосвітньої школи  Ι-ΙΙΙ ступенів № 30 Черкаської міської ради</t>
  </si>
  <si>
    <t>2.2.83. Покращення інфраструктури  Черкаської гімназії № 31</t>
  </si>
  <si>
    <t>2.2.84. Покращення інфраструктури                    ЗОШ № 32</t>
  </si>
  <si>
    <t>2.2.85. Покращення інфраструктури                      СШ № 33</t>
  </si>
  <si>
    <t>2.2.86. Покращення інфраструктури  Черкаського навчально-виховного комплексу ЗОШ № 34 ліцей спортивного профілю</t>
  </si>
  <si>
    <t>2.2.87. Покращення інфраструктури ЗОШ І-ІІ ступенів ім.Героїв Прикордонників № 36</t>
  </si>
  <si>
    <t>2.2.88. Покращення інфраструктури ДНЗ</t>
  </si>
  <si>
    <t xml:space="preserve"> Пріоритет  3. ЗДОРОВ’Я</t>
  </si>
  <si>
    <t>3.1. Поліпшення матеріально-технічної бази закладів охорони здоров’я міста</t>
  </si>
  <si>
    <t>3.1.1. Забезпечення гідного рівня лікувально-діагностичного процесу в закладах охорони здоров’я міста</t>
  </si>
  <si>
    <t>3.1.2. Розвиток паліативної допомоги: "Хоспіс"</t>
  </si>
  <si>
    <t>3.1.3. Створення амбулаторії загальної практики - сімейної медицини в мікрорайоні "Митниця"</t>
  </si>
  <si>
    <t>3.2. Капітальний ремонт та реконструкція закладів охорони здоров'я</t>
  </si>
  <si>
    <t>3.2.1. Заходи з енергозбереження, забезпечення належного санітарно-технічного стану будівель, охорони праці та пожежної безпеки в закладах охорони здоров’я міста</t>
  </si>
  <si>
    <t>Пріоритет 4. РЕСУРСИ</t>
  </si>
  <si>
    <t>4.1. Удосконалення системи управління комунальними ресурсами</t>
  </si>
  <si>
    <t xml:space="preserve">4.1.1. Планування території </t>
  </si>
  <si>
    <t xml:space="preserve">4.2. Поліпшення матеріально-технічної бази </t>
  </si>
  <si>
    <t>4.2.1. Придбання техніки  та програмного забезпечення</t>
  </si>
  <si>
    <t xml:space="preserve">4.2.2. Придбання компьютерів та оргтехніки </t>
  </si>
  <si>
    <t xml:space="preserve">4.2.3. Придбання  меблів та обладнання </t>
  </si>
  <si>
    <t>4.2.4. Прибання предметів довгострокового кориситування та технічних засобів</t>
  </si>
  <si>
    <t>4.2.5. Придбання траспортних засобів</t>
  </si>
  <si>
    <t>1.1.3.73</t>
  </si>
  <si>
    <t>1.1.3.74</t>
  </si>
  <si>
    <t>1.1.3.75</t>
  </si>
  <si>
    <t>1.1.3.76</t>
  </si>
  <si>
    <t>1.1.3.77</t>
  </si>
  <si>
    <t>1.1.3.78</t>
  </si>
  <si>
    <t>1.1.3.79</t>
  </si>
  <si>
    <t>1.1.3.80</t>
  </si>
  <si>
    <t>1.1.3.81</t>
  </si>
  <si>
    <t>1.1.3.82</t>
  </si>
  <si>
    <t>1.1.3.83</t>
  </si>
  <si>
    <t>1.1.3.84</t>
  </si>
  <si>
    <t>1.1.3.85</t>
  </si>
  <si>
    <t>1.1.3.86</t>
  </si>
  <si>
    <t>1.1.3.87</t>
  </si>
  <si>
    <t>1.1.3.89</t>
  </si>
  <si>
    <t>1.1.3.90</t>
  </si>
  <si>
    <t>1.1.3.91</t>
  </si>
  <si>
    <t>1.1.3.92</t>
  </si>
  <si>
    <t>1.1.3.93</t>
  </si>
  <si>
    <t>1.1.3.94</t>
  </si>
  <si>
    <t>1.1.3.95</t>
  </si>
  <si>
    <t>1.1.3.96</t>
  </si>
  <si>
    <t>1.1.3.97</t>
  </si>
  <si>
    <t>1.1.3.98</t>
  </si>
  <si>
    <t>1.1.3.99</t>
  </si>
  <si>
    <t>1.1.3.100</t>
  </si>
  <si>
    <t>1.1.3.101</t>
  </si>
  <si>
    <t>1.1.3.102</t>
  </si>
  <si>
    <t>1.1.3.103</t>
  </si>
  <si>
    <t>1.1.3.104</t>
  </si>
  <si>
    <t>1.1.4.1</t>
  </si>
  <si>
    <t>1.1.4.2</t>
  </si>
  <si>
    <t>1.1.4.3</t>
  </si>
  <si>
    <t>1.1.4.4</t>
  </si>
  <si>
    <t>1.1.4.5</t>
  </si>
  <si>
    <t>1.1.4.6</t>
  </si>
  <si>
    <t>1.1.4.7</t>
  </si>
  <si>
    <t>1.1.4.8</t>
  </si>
  <si>
    <t>1.1.4.9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</si>
  <si>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</si>
  <si>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</si>
  <si>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</si>
  <si>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</si>
  <si>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</si>
  <si>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</si>
  <si>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</si>
  <si>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</si>
  <si>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</si>
  <si>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</si>
  <si>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</si>
  <si>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</si>
  <si>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</si>
  <si>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</si>
  <si>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</si>
  <si>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</si>
  <si>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</si>
  <si>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</si>
  <si>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</si>
  <si>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</si>
  <si>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</si>
  <si>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</si>
  <si>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</si>
  <si>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</si>
  <si>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</si>
  <si>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</si>
  <si>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</si>
  <si>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</si>
  <si>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</si>
  <si>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</si>
  <si>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</si>
  <si>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</si>
  <si>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</si>
  <si>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</si>
  <si>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</si>
  <si>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</si>
  <si>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</si>
  <si>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</si>
  <si>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</si>
  <si>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</si>
  <si>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</si>
  <si>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</si>
  <si>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</si>
  <si>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</si>
  <si>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</si>
  <si>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</si>
  <si>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</si>
  <si>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</si>
  <si>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</si>
  <si>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</si>
  <si>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</si>
  <si>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</si>
  <si>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</si>
  <si>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</si>
  <si>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</si>
  <si>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</si>
  <si>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</si>
  <si>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</si>
  <si>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</si>
  <si>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</si>
  <si>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</si>
  <si>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</si>
  <si>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</si>
  <si>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</si>
  <si>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</si>
  <si>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</si>
  <si>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</si>
  <si>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</si>
  <si>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</si>
  <si>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</si>
  <si>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</si>
  <si>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</si>
  <si>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</si>
  <si>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</si>
  <si>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</si>
  <si>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</si>
  <si>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</si>
  <si>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</si>
  <si>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</si>
  <si>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1.1.5.2</t>
  </si>
  <si>
    <t>1.1.5.1</t>
  </si>
  <si>
    <t>1.1.5.3</t>
  </si>
  <si>
    <t>1.1.5.4</t>
  </si>
  <si>
    <t>1.1.5.5</t>
  </si>
  <si>
    <t>1.1.5.6</t>
  </si>
  <si>
    <t>1.1.5.7</t>
  </si>
  <si>
    <t>1.1.5.8</t>
  </si>
  <si>
    <t>1.1.5.9</t>
  </si>
  <si>
    <t>1.1.5.10</t>
  </si>
  <si>
    <t>1.1.5.11</t>
  </si>
  <si>
    <t>1.1.5.12</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</si>
  <si>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</si>
  <si>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</si>
  <si>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</si>
  <si>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</si>
  <si>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</si>
  <si>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</si>
  <si>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</si>
  <si>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</si>
  <si>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</si>
  <si>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</si>
  <si>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</si>
  <si>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</si>
  <si>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</si>
  <si>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</si>
  <si>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</si>
  <si>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</si>
  <si>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</si>
  <si>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</si>
  <si>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</si>
  <si>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</si>
  <si>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</si>
  <si>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</si>
  <si>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</si>
  <si>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</si>
  <si>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</si>
  <si>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</si>
  <si>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</si>
  <si>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</si>
  <si>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</si>
  <si>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</si>
  <si>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</si>
  <si>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</si>
  <si>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</si>
  <si>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</si>
  <si>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</si>
  <si>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</si>
  <si>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</si>
  <si>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</si>
  <si>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</si>
  <si>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</si>
  <si>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</si>
  <si>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</si>
  <si>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</si>
  <si>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</si>
  <si>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</si>
  <si>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</si>
  <si>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</si>
  <si>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</si>
  <si>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</si>
  <si>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</si>
  <si>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</si>
  <si>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</si>
  <si>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</si>
  <si>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</si>
  <si>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</si>
  <si>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</si>
  <si>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</si>
  <si>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</si>
  <si>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</si>
  <si>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</si>
  <si>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</si>
  <si>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</si>
  <si>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</si>
  <si>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</si>
  <si>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</si>
  <si>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</si>
  <si>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</si>
  <si>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</si>
  <si>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</si>
  <si>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</si>
  <si>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</si>
  <si>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</si>
  <si>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</si>
  <si>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</si>
  <si>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</si>
  <si>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</si>
  <si>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</si>
  <si>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</si>
  <si>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</si>
  <si>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</si>
  <si>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</si>
  <si>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</si>
  <si>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</si>
  <si>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</si>
  <si>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</si>
  <si>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</si>
  <si>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</si>
  <si>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</si>
  <si>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</si>
  <si>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</si>
  <si>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</si>
  <si>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</si>
  <si>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1.3.1.1</t>
  </si>
  <si>
    <t>1.3.2.1</t>
  </si>
  <si>
    <t>1.3.3.1</t>
  </si>
  <si>
    <t>1.3.3.2</t>
  </si>
  <si>
    <t>1.3.3.3</t>
  </si>
  <si>
    <t>1.3.3.4</t>
  </si>
  <si>
    <t>1.3.3.5</t>
  </si>
  <si>
    <t>1.3.3.6</t>
  </si>
  <si>
    <t>1.3.3.7</t>
  </si>
  <si>
    <t>1.3.3.8</t>
  </si>
  <si>
    <t>1.3.3.9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</si>
  <si>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</si>
  <si>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</si>
  <si>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</si>
  <si>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</si>
  <si>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</si>
  <si>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</si>
  <si>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</si>
  <si>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</si>
  <si>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</si>
  <si>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</si>
  <si>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</si>
  <si>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</si>
  <si>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</si>
  <si>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</si>
  <si>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</si>
  <si>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</si>
  <si>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</si>
  <si>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</si>
  <si>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</si>
  <si>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</si>
  <si>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</si>
  <si>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</si>
  <si>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</si>
  <si>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</si>
  <si>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</si>
  <si>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</si>
  <si>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</si>
  <si>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</si>
  <si>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</si>
  <si>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</si>
  <si>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</si>
  <si>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</si>
  <si>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</si>
  <si>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</si>
  <si>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</si>
  <si>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</si>
  <si>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</si>
  <si>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</si>
  <si>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</si>
  <si>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</si>
  <si>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</si>
  <si>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</si>
  <si>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</si>
  <si>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</si>
  <si>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</si>
  <si>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</si>
  <si>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</si>
  <si>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</si>
  <si>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</si>
  <si>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</si>
  <si>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</si>
  <si>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</si>
  <si>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</si>
  <si>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</si>
  <si>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</si>
  <si>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</si>
  <si>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</si>
  <si>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</si>
  <si>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</si>
  <si>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</si>
  <si>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</si>
  <si>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</si>
  <si>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</si>
  <si>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</si>
  <si>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</si>
  <si>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</si>
  <si>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</si>
  <si>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</si>
  <si>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</si>
  <si>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</si>
  <si>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</si>
  <si>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</si>
  <si>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</si>
  <si>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</si>
  <si>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</si>
  <si>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</si>
  <si>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</si>
  <si>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</si>
  <si>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</si>
  <si>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</si>
  <si>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</si>
  <si>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</si>
  <si>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</si>
  <si>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</si>
  <si>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</si>
  <si>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</si>
  <si>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</si>
  <si>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</si>
  <si>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</si>
  <si>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</si>
  <si>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1.3.3.100</t>
  </si>
  <si>
    <t>1.3.3.101</t>
  </si>
  <si>
    <t>1.3.3.102</t>
  </si>
  <si>
    <t>1.3.3.103</t>
  </si>
  <si>
    <t>1.3.3.104</t>
  </si>
  <si>
    <t>1.3.3.105</t>
  </si>
  <si>
    <t>1.3.3.106</t>
  </si>
  <si>
    <t>1.3.3.107</t>
  </si>
  <si>
    <t>1.3.3.108</t>
  </si>
  <si>
    <t>1.3.3.109</t>
  </si>
  <si>
    <t>1.3.3.110</t>
  </si>
  <si>
    <t>1.3.3.111</t>
  </si>
  <si>
    <t>1.3.3.112</t>
  </si>
  <si>
    <t>1.3.3.113</t>
  </si>
  <si>
    <t>1.3.3.114</t>
  </si>
  <si>
    <t>1.3.3.115</t>
  </si>
  <si>
    <t>1.3.3.116</t>
  </si>
  <si>
    <t>1.3.3.117</t>
  </si>
  <si>
    <t>1.3.3.118</t>
  </si>
  <si>
    <t>1.3.3.119</t>
  </si>
  <si>
    <t>1.3.3.120</t>
  </si>
  <si>
    <t>1.3.3.121</t>
  </si>
  <si>
    <t>1.3.3.122</t>
  </si>
  <si>
    <t>1.3.3.123</t>
  </si>
  <si>
    <t>1.3.3.124</t>
  </si>
  <si>
    <t>1.3.3.125</t>
  </si>
  <si>
    <t>1.3.3.126</t>
  </si>
  <si>
    <t>1.3.3.127</t>
  </si>
  <si>
    <t>1.3.3.128</t>
  </si>
  <si>
    <t>1.3.3.129</t>
  </si>
  <si>
    <t>1.3.3.130</t>
  </si>
  <si>
    <t>1.3.3.131</t>
  </si>
  <si>
    <t>1.3.3.132</t>
  </si>
  <si>
    <t>1.3.3.133</t>
  </si>
  <si>
    <t>1.3.3.134</t>
  </si>
  <si>
    <t>1.3.3.135</t>
  </si>
  <si>
    <t>1.3.3.136</t>
  </si>
  <si>
    <t>1.3.3.137</t>
  </si>
  <si>
    <t>1.3.3.138</t>
  </si>
  <si>
    <t>1.3.3.139</t>
  </si>
  <si>
    <t>1.3.3.140</t>
  </si>
  <si>
    <t>1.3.3.141</t>
  </si>
  <si>
    <t>1.3.3.142</t>
  </si>
  <si>
    <t>1.3.3.143</t>
  </si>
  <si>
    <t>1.3.3.144</t>
  </si>
  <si>
    <t>1.3.3.145</t>
  </si>
  <si>
    <t>1.3.3.146</t>
  </si>
  <si>
    <t>1.3.3.147</t>
  </si>
  <si>
    <t>1.3.3.148</t>
  </si>
  <si>
    <t>1.3.3.149</t>
  </si>
  <si>
    <t>1.3.3.150</t>
  </si>
  <si>
    <t>1.3.3.151</t>
  </si>
  <si>
    <t>1.3.3.152</t>
  </si>
  <si>
    <t>1.3.3.153</t>
  </si>
  <si>
    <t>1.3.3.154</t>
  </si>
  <si>
    <t>1.3.3.155</t>
  </si>
  <si>
    <t>1.3.3.156</t>
  </si>
  <si>
    <t>1.3.3.157</t>
  </si>
  <si>
    <t>1.3.3.158</t>
  </si>
  <si>
    <t>1.3.3.159</t>
  </si>
  <si>
    <t>1.3.3.160</t>
  </si>
  <si>
    <t>1.3.3.161</t>
  </si>
  <si>
    <t>1.3.3.162</t>
  </si>
  <si>
    <t>1.3.3.163</t>
  </si>
  <si>
    <t>1.3.3.164</t>
  </si>
  <si>
    <t>1.3.3.165</t>
  </si>
  <si>
    <t>1.3.3.166</t>
  </si>
  <si>
    <t>1.3.3.167</t>
  </si>
  <si>
    <t>1.3.3.168</t>
  </si>
  <si>
    <t>1.3.3.169</t>
  </si>
  <si>
    <t>1.3.3.170</t>
  </si>
  <si>
    <t>1.3.3.171</t>
  </si>
  <si>
    <t>1.3.3.172</t>
  </si>
  <si>
    <t>1.3.3.173</t>
  </si>
  <si>
    <t>1.3.3.174</t>
  </si>
  <si>
    <t>1.3.3.175</t>
  </si>
  <si>
    <t>1.3.3.176</t>
  </si>
  <si>
    <t>1.3.3.177</t>
  </si>
  <si>
    <t>1.3.3.178</t>
  </si>
  <si>
    <t>1.3.3.179</t>
  </si>
  <si>
    <t>1.3.3.180</t>
  </si>
  <si>
    <t>1.3.3.181</t>
  </si>
  <si>
    <t>1.3.3.182</t>
  </si>
  <si>
    <t>1.3.3.183</t>
  </si>
  <si>
    <t>1.3.3.184</t>
  </si>
  <si>
    <t>1.3.3.185</t>
  </si>
  <si>
    <t>1.3.3.186</t>
  </si>
  <si>
    <t>1.3.3.187</t>
  </si>
  <si>
    <t>1.3.3.188</t>
  </si>
  <si>
    <t>1.3.3.189</t>
  </si>
  <si>
    <t>1.3.3.190</t>
  </si>
  <si>
    <t>1.3.3.191</t>
  </si>
  <si>
    <t>1.3.3.192</t>
  </si>
  <si>
    <t>1.3.3.193</t>
  </si>
  <si>
    <t>1.3.3.194</t>
  </si>
  <si>
    <t>1.3.3.195</t>
  </si>
  <si>
    <t>1.3.3.196</t>
  </si>
  <si>
    <t>1.3.3.197</t>
  </si>
  <si>
    <t>1.3.3.198</t>
  </si>
  <si>
    <t>1.3.3.199</t>
  </si>
  <si>
    <t>1.3.3.200</t>
  </si>
  <si>
    <t>1.3.3.201</t>
  </si>
  <si>
    <t>1.3.3.202</t>
  </si>
  <si>
    <t>1.3.3.203</t>
  </si>
  <si>
    <t>1.3.3.204</t>
  </si>
  <si>
    <t>1.3.3.205</t>
  </si>
  <si>
    <t>1.3.3.206</t>
  </si>
  <si>
    <t>1.3.3.207</t>
  </si>
  <si>
    <t>1.3.3.208</t>
  </si>
  <si>
    <t>1.3.3.209</t>
  </si>
  <si>
    <t>1.3.3.210</t>
  </si>
  <si>
    <t>1.3.3.211</t>
  </si>
  <si>
    <t>1.3.3.212</t>
  </si>
  <si>
    <t>1.3.3.213</t>
  </si>
  <si>
    <t>1.3.3.214</t>
  </si>
  <si>
    <t>1.3.3.215</t>
  </si>
  <si>
    <t>1.3.3.216</t>
  </si>
  <si>
    <t>1.3.3.217</t>
  </si>
  <si>
    <t>1.3.3.218</t>
  </si>
  <si>
    <t>1.3.3.219</t>
  </si>
  <si>
    <t>1.3.3.220</t>
  </si>
  <si>
    <t>1.3.3.221</t>
  </si>
  <si>
    <t>1.3.3.222</t>
  </si>
  <si>
    <t>1.3.3.223</t>
  </si>
  <si>
    <t>1.3.3.224</t>
  </si>
  <si>
    <t>1.3.3.225</t>
  </si>
  <si>
    <t>1.3.3.226</t>
  </si>
  <si>
    <t>1.3.3.227</t>
  </si>
  <si>
    <t>1.3.3.228</t>
  </si>
  <si>
    <t>1.3.3.229</t>
  </si>
  <si>
    <t>1.3.3.230</t>
  </si>
  <si>
    <t>1.3.3.231</t>
  </si>
  <si>
    <t>1.3.3.232</t>
  </si>
  <si>
    <t>1.3.3.233</t>
  </si>
  <si>
    <t>1.3.3.234</t>
  </si>
  <si>
    <t>1.3.3.235</t>
  </si>
  <si>
    <t>1.3.3.236</t>
  </si>
  <si>
    <t>1.3.3.237</t>
  </si>
  <si>
    <t>1.3.3.238</t>
  </si>
  <si>
    <t>1.3.3.239</t>
  </si>
  <si>
    <t>1.3.3.240</t>
  </si>
  <si>
    <t>1.3.3.241</t>
  </si>
  <si>
    <t>1.3.3.242</t>
  </si>
  <si>
    <t>1.3.3.243</t>
  </si>
  <si>
    <t>1.3.3.244</t>
  </si>
  <si>
    <t>1.3.3.245</t>
  </si>
  <si>
    <t>1.3.3.246</t>
  </si>
  <si>
    <t>1.3.3.247</t>
  </si>
  <si>
    <t>1.3.3.248</t>
  </si>
  <si>
    <t>1.3.3.249</t>
  </si>
  <si>
    <t>1.3.3.250</t>
  </si>
  <si>
    <t>1.3.3.251</t>
  </si>
  <si>
    <t>1.3.3.252</t>
  </si>
  <si>
    <t>1.3.3.253</t>
  </si>
  <si>
    <t>1.3.3.254</t>
  </si>
  <si>
    <t>1.3.3.255</t>
  </si>
  <si>
    <t>1.3.3.256</t>
  </si>
  <si>
    <t>1.3.3.257</t>
  </si>
  <si>
    <t>1.3.3.258</t>
  </si>
  <si>
    <t>1.3.3.259</t>
  </si>
  <si>
    <t>1.3.3.260</t>
  </si>
  <si>
    <t>1.3.3.261</t>
  </si>
  <si>
    <t>1.3.3.262</t>
  </si>
  <si>
    <t>1.3.3.263</t>
  </si>
  <si>
    <t>1.3.3.264</t>
  </si>
  <si>
    <t>1.3.3.265</t>
  </si>
  <si>
    <t>1.3.4.1</t>
  </si>
  <si>
    <t>1.3.4.2</t>
  </si>
  <si>
    <t>1.3.4.3</t>
  </si>
  <si>
    <t>1.3.4.4</t>
  </si>
  <si>
    <t>1.3.4.5</t>
  </si>
  <si>
    <t>1.3.4.6</t>
  </si>
  <si>
    <t>1.3.5.1</t>
  </si>
  <si>
    <t>1.3.5.2</t>
  </si>
  <si>
    <t>1.3.5.3</t>
  </si>
  <si>
    <t>1.3.5.4</t>
  </si>
  <si>
    <t>1.3.6.1</t>
  </si>
  <si>
    <t>1.3.6.2</t>
  </si>
  <si>
    <t>1.3.6.3</t>
  </si>
  <si>
    <t>1.3.7.1</t>
  </si>
  <si>
    <t>1.3.7.2</t>
  </si>
  <si>
    <t>1.3.8.1</t>
  </si>
  <si>
    <t>1.3.8.2</t>
  </si>
  <si>
    <t>1.3.8.3</t>
  </si>
  <si>
    <t>1.3.8.4</t>
  </si>
  <si>
    <t>1.3.8.5</t>
  </si>
  <si>
    <t>1.3.8.6</t>
  </si>
  <si>
    <t>1.3.8.7</t>
  </si>
  <si>
    <t>1.3.8.8</t>
  </si>
  <si>
    <t>1.3.8.9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</si>
  <si>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</si>
  <si>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</si>
  <si>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</si>
  <si>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</si>
  <si>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</si>
  <si>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</si>
  <si>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</si>
  <si>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</si>
  <si>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</si>
  <si>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</si>
  <si>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</si>
  <si>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</si>
  <si>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</si>
  <si>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</si>
  <si>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</si>
  <si>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</si>
  <si>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</si>
  <si>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</si>
  <si>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</si>
  <si>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</si>
  <si>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</si>
  <si>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</si>
  <si>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</si>
  <si>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</si>
  <si>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</si>
  <si>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</si>
  <si>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</si>
  <si>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</si>
  <si>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</si>
  <si>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</si>
  <si>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</si>
  <si>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</si>
  <si>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</si>
  <si>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</si>
  <si>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</si>
  <si>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</si>
  <si>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</si>
  <si>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</si>
  <si>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</si>
  <si>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</si>
  <si>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</si>
  <si>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</si>
  <si>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</si>
  <si>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</si>
  <si>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</si>
  <si>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</si>
  <si>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</si>
  <si>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</si>
  <si>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</si>
  <si>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1.3.9.1</t>
  </si>
  <si>
    <t>1.3.9.2</t>
  </si>
  <si>
    <t>1.3.9.3</t>
  </si>
  <si>
    <t>1.3.9.4</t>
  </si>
  <si>
    <t>1.3.9.5</t>
  </si>
  <si>
    <t>1.3.9.6</t>
  </si>
  <si>
    <t>1.3.9.7</t>
  </si>
  <si>
    <t>1.3.9.8</t>
  </si>
  <si>
    <t>1.3.9.9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</si>
  <si>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</si>
  <si>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</si>
  <si>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</si>
  <si>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</si>
  <si>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</si>
  <si>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</si>
  <si>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</si>
  <si>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</si>
  <si>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</si>
  <si>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</si>
  <si>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</si>
  <si>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</si>
  <si>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</si>
  <si>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</si>
  <si>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</si>
  <si>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</si>
  <si>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</si>
  <si>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</si>
  <si>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</si>
  <si>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</si>
  <si>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</si>
  <si>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</si>
  <si>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</si>
  <si>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</si>
  <si>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</si>
  <si>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</si>
  <si>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</si>
  <si>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</si>
  <si>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</si>
  <si>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</si>
  <si>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</si>
  <si>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</si>
  <si>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</si>
  <si>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</si>
  <si>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</si>
  <si>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</si>
  <si>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</si>
  <si>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</si>
  <si>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</si>
  <si>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</si>
  <si>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</si>
  <si>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</si>
  <si>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</si>
  <si>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</si>
  <si>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</si>
  <si>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</si>
  <si>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</si>
  <si>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</si>
  <si>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</si>
  <si>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</si>
  <si>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</si>
  <si>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</si>
  <si>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</si>
  <si>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</si>
  <si>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</si>
  <si>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</si>
  <si>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</si>
  <si>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</si>
  <si>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</si>
  <si>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</si>
  <si>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</si>
  <si>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</si>
  <si>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</si>
  <si>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</si>
  <si>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</si>
  <si>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</si>
  <si>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</si>
  <si>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</si>
  <si>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</si>
  <si>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</si>
  <si>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</si>
  <si>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</si>
  <si>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</si>
  <si>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</si>
  <si>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</si>
  <si>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</si>
  <si>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</si>
  <si>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</si>
  <si>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</si>
  <si>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</si>
  <si>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</si>
  <si>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</si>
  <si>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</si>
  <si>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</si>
  <si>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</si>
  <si>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</si>
  <si>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</si>
  <si>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</si>
  <si>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</si>
  <si>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</si>
  <si>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1.3.9.100</t>
  </si>
  <si>
    <t>1.3.9.101</t>
  </si>
  <si>
    <t>1.3.9.102</t>
  </si>
  <si>
    <t>1.3.9.103</t>
  </si>
  <si>
    <t>1.3.9.104</t>
  </si>
  <si>
    <t>1.3.9.105</t>
  </si>
  <si>
    <t>1.3.9.106</t>
  </si>
  <si>
    <t>1.3.9.107</t>
  </si>
  <si>
    <t>1.3.9.108</t>
  </si>
  <si>
    <t>1.3.9.109</t>
  </si>
  <si>
    <t>1.3.9.110</t>
  </si>
  <si>
    <t>1.3.9.111</t>
  </si>
  <si>
    <t>1.3.9.112</t>
  </si>
  <si>
    <t>1.3.9.113</t>
  </si>
  <si>
    <t>1.3.9.114</t>
  </si>
  <si>
    <t>1.3.9.115</t>
  </si>
  <si>
    <t>1.3.9.116</t>
  </si>
  <si>
    <t>1.3.9.117</t>
  </si>
  <si>
    <t>1.3.9.118</t>
  </si>
  <si>
    <t>1.3.9.119</t>
  </si>
  <si>
    <t>1.3.9.120</t>
  </si>
  <si>
    <t>1.3.9.121</t>
  </si>
  <si>
    <t>1.3.9.122</t>
  </si>
  <si>
    <t>1.3.9.123</t>
  </si>
  <si>
    <t>1.3.9.124</t>
  </si>
  <si>
    <t>1.3.9.125</t>
  </si>
  <si>
    <t>1.3.9.126</t>
  </si>
  <si>
    <t>1.3.9.127</t>
  </si>
  <si>
    <t>1.3.9.128</t>
  </si>
  <si>
    <t>1.3.9.129</t>
  </si>
  <si>
    <t>1.3.9.130</t>
  </si>
  <si>
    <t>1.3.9.131</t>
  </si>
  <si>
    <t>1.3.9.132</t>
  </si>
  <si>
    <t>1.3.9.133</t>
  </si>
  <si>
    <t>1.3.9.134</t>
  </si>
  <si>
    <t>1.3.9.135</t>
  </si>
  <si>
    <t>1.3.9.136</t>
  </si>
  <si>
    <t>1.3.9.137</t>
  </si>
  <si>
    <t>1.3.9.138</t>
  </si>
  <si>
    <t>1.3.9.139</t>
  </si>
  <si>
    <t>1.3.9.140</t>
  </si>
  <si>
    <t>1.3.9.141</t>
  </si>
  <si>
    <t>1.3.9.142</t>
  </si>
  <si>
    <t>1.3.9.143</t>
  </si>
  <si>
    <t>1.3.9.144</t>
  </si>
  <si>
    <t>1.3.9.145</t>
  </si>
  <si>
    <t>1.3.9.146</t>
  </si>
  <si>
    <t>1.3.9.147</t>
  </si>
  <si>
    <t>1.3.9.148</t>
  </si>
  <si>
    <t>1.3.9.149</t>
  </si>
  <si>
    <t>1.3.9.150</t>
  </si>
  <si>
    <t>1.3.9.151</t>
  </si>
  <si>
    <t>1.3.9.152</t>
  </si>
  <si>
    <t>1.3.9.153</t>
  </si>
  <si>
    <t>1.3.9.154</t>
  </si>
  <si>
    <t>1.3.9.155</t>
  </si>
  <si>
    <t>1.3.9.156</t>
  </si>
  <si>
    <t>1.3.9.157</t>
  </si>
  <si>
    <t>1.3.9.158</t>
  </si>
  <si>
    <t>1.3.9.159</t>
  </si>
  <si>
    <t>1.3.9.160</t>
  </si>
  <si>
    <t>1.3.9.161</t>
  </si>
  <si>
    <t>1.3.9.162</t>
  </si>
  <si>
    <t>1.3.9.163</t>
  </si>
  <si>
    <t>1.3.9.164</t>
  </si>
  <si>
    <t>1.3.9.165</t>
  </si>
  <si>
    <t>1.3.9.166</t>
  </si>
  <si>
    <t>1.3.9.167</t>
  </si>
  <si>
    <t>1.3.9.168</t>
  </si>
  <si>
    <t>1.3.9.169</t>
  </si>
  <si>
    <t>1.3.9.170</t>
  </si>
  <si>
    <t>1.3.9.171</t>
  </si>
  <si>
    <t>1.3.9.172</t>
  </si>
  <si>
    <t>1.3.9.173</t>
  </si>
  <si>
    <t>1.3.9.174</t>
  </si>
  <si>
    <t>1.3.9.175</t>
  </si>
  <si>
    <t>1.3.9.176</t>
  </si>
  <si>
    <t>1.3.9.177</t>
  </si>
  <si>
    <t>1.3.9.178</t>
  </si>
  <si>
    <t>1.3.9.179</t>
  </si>
  <si>
    <t>1.3.9.180</t>
  </si>
  <si>
    <t>1.3.9.181</t>
  </si>
  <si>
    <t>1.3.9.182</t>
  </si>
  <si>
    <t>1.3.9.183</t>
  </si>
  <si>
    <t>1.3.9.184</t>
  </si>
  <si>
    <t>1.3.9.185</t>
  </si>
  <si>
    <t>1.3.9.186</t>
  </si>
  <si>
    <t>1.3.9.187</t>
  </si>
  <si>
    <t>1.3.9.188</t>
  </si>
  <si>
    <t>1.3.9.189</t>
  </si>
  <si>
    <t>1.3.9.190</t>
  </si>
  <si>
    <t>1.3.9.191</t>
  </si>
  <si>
    <t>1.3.9.192</t>
  </si>
  <si>
    <t>1.3.9.193</t>
  </si>
  <si>
    <t>1.3.9.194</t>
  </si>
  <si>
    <t>1.3.9.195</t>
  </si>
  <si>
    <t>1.3.9.196</t>
  </si>
  <si>
    <t>1.3.9.197</t>
  </si>
  <si>
    <t>1.3.9.198</t>
  </si>
  <si>
    <t>1.3.9.199</t>
  </si>
  <si>
    <t>1.3.9.200</t>
  </si>
  <si>
    <t>1.3.9.201</t>
  </si>
  <si>
    <t>1.3.9.202</t>
  </si>
  <si>
    <t>1.3.9.203</t>
  </si>
  <si>
    <t>1.3.9.204</t>
  </si>
  <si>
    <t>1.3.9.205</t>
  </si>
  <si>
    <t>1.3.9.206</t>
  </si>
  <si>
    <t>1.3.9.207</t>
  </si>
  <si>
    <t>1.3.9.208</t>
  </si>
  <si>
    <t>1.3.9.209</t>
  </si>
  <si>
    <t>1.3.9.210</t>
  </si>
  <si>
    <t>1.3.9.211</t>
  </si>
  <si>
    <t>1.3.9.212</t>
  </si>
  <si>
    <t>1.3.9.213</t>
  </si>
  <si>
    <t>1.3.9.214</t>
  </si>
  <si>
    <t>1.3.10.1</t>
  </si>
  <si>
    <t>1.3.10.2</t>
  </si>
  <si>
    <t>1.3.10.3</t>
  </si>
  <si>
    <t>1.3.10.4</t>
  </si>
  <si>
    <t>1.3.10.5</t>
  </si>
  <si>
    <t>1.3.11.1</t>
  </si>
  <si>
    <t>1.3.11.2</t>
  </si>
  <si>
    <t>1.3.11.3</t>
  </si>
  <si>
    <t>1.3.11.4</t>
  </si>
  <si>
    <t>1.3.11.5</t>
  </si>
  <si>
    <t>1.3.11.6</t>
  </si>
  <si>
    <t>1.3.11.7</t>
  </si>
  <si>
    <t>1.3.11.8</t>
  </si>
  <si>
    <t>1.3.11.9</t>
  </si>
  <si>
    <t>1.3.12.1</t>
  </si>
  <si>
    <t>1.3.12.2</t>
  </si>
  <si>
    <t>1.3.12.3</t>
  </si>
  <si>
    <t>1.3.12.4</t>
  </si>
  <si>
    <t xml:space="preserve">1.3.13. Удосконалення та розвиток системи водовідведення </t>
  </si>
  <si>
    <t>1.3.13.1</t>
  </si>
  <si>
    <t>1.3.13.2</t>
  </si>
  <si>
    <t>1.3.13.3</t>
  </si>
  <si>
    <t>1.3.13.4</t>
  </si>
  <si>
    <t>1.3.13.5</t>
  </si>
  <si>
    <t>1.3.13.6</t>
  </si>
  <si>
    <t>1.3.13.7</t>
  </si>
  <si>
    <t>1.3.13.8</t>
  </si>
  <si>
    <t>1.3.13.9</t>
  </si>
  <si>
    <t>1.3.13.10</t>
  </si>
  <si>
    <t>1.3.13.11</t>
  </si>
  <si>
    <t>1.3.13.12</t>
  </si>
  <si>
    <t>1.3.13.13</t>
  </si>
  <si>
    <t>1.3.13.14</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</si>
  <si>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</si>
  <si>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</si>
  <si>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</si>
  <si>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</si>
  <si>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</si>
  <si>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</si>
  <si>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</si>
  <si>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</si>
  <si>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</si>
  <si>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</si>
  <si>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</si>
  <si>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</si>
  <si>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</si>
  <si>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</si>
  <si>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</si>
  <si>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</si>
  <si>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</si>
  <si>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</si>
  <si>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</si>
  <si>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</si>
  <si>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</si>
  <si>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</si>
  <si>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</si>
  <si>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</si>
  <si>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</si>
  <si>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</si>
  <si>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</si>
  <si>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</si>
  <si>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</si>
  <si>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</si>
  <si>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</si>
  <si>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</si>
  <si>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</si>
  <si>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</si>
  <si>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</si>
  <si>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</si>
  <si>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</si>
  <si>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</si>
  <si>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</si>
  <si>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</si>
  <si>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</si>
  <si>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</si>
  <si>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</si>
  <si>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</si>
  <si>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</si>
  <si>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</si>
  <si>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</si>
  <si>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</si>
  <si>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</si>
  <si>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</si>
  <si>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</si>
  <si>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</si>
  <si>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</si>
  <si>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</si>
  <si>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</si>
  <si>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</si>
  <si>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</si>
  <si>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</si>
  <si>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</si>
  <si>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1.4.2.1</t>
  </si>
  <si>
    <t>1.4.2.2</t>
  </si>
  <si>
    <t>1.4.2.3</t>
  </si>
  <si>
    <t>1.4.2.4</t>
  </si>
  <si>
    <t>1.4.2.5</t>
  </si>
  <si>
    <t>1.4.2.6</t>
  </si>
  <si>
    <t>1.4.2.7</t>
  </si>
  <si>
    <t>1.4.2.8</t>
  </si>
  <si>
    <t>1.4.2.9</t>
  </si>
  <si>
    <t>1.4.2.10</t>
  </si>
  <si>
    <t>1.4.2.11</t>
  </si>
  <si>
    <t>1.4.2.12</t>
  </si>
  <si>
    <t>1.4.2.13</t>
  </si>
  <si>
    <t>КП "Черкасиінвестбуд"  Департамент архітектури та містобудування</t>
  </si>
  <si>
    <t>1.4.3.1</t>
  </si>
  <si>
    <t>1.4.3.2</t>
  </si>
  <si>
    <t>1.4.3.3</t>
  </si>
  <si>
    <t>1.4.3.4</t>
  </si>
  <si>
    <t>1.4.3.5</t>
  </si>
  <si>
    <t>1.4.3.6</t>
  </si>
  <si>
    <t>1.4.3.7</t>
  </si>
  <si>
    <t>1.5.1.1</t>
  </si>
  <si>
    <t>1.5.1.2</t>
  </si>
  <si>
    <t>1.5.1.3</t>
  </si>
  <si>
    <t>1.5.1.4</t>
  </si>
  <si>
    <t>1.5.1.5</t>
  </si>
  <si>
    <t>1.5.1.6</t>
  </si>
  <si>
    <t>1.5.1.7</t>
  </si>
  <si>
    <t>1.5.1.8</t>
  </si>
  <si>
    <t>1.5.1.9</t>
  </si>
  <si>
    <t>1.5.2.1</t>
  </si>
  <si>
    <t>1.5.2.2</t>
  </si>
  <si>
    <t>1.5.2.3</t>
  </si>
  <si>
    <t>1.5.2.4</t>
  </si>
  <si>
    <t>1.5.2.5</t>
  </si>
  <si>
    <t>1.5.2.6</t>
  </si>
  <si>
    <t>1.5.2.7</t>
  </si>
  <si>
    <t>1.5.2.8</t>
  </si>
  <si>
    <t>1.5.2.9</t>
  </si>
  <si>
    <t>1.5.2.10</t>
  </si>
  <si>
    <t>1.5.2.11</t>
  </si>
  <si>
    <t>1.5.2.12</t>
  </si>
  <si>
    <t>1.5.2.13</t>
  </si>
  <si>
    <t>1.5.3.1</t>
  </si>
  <si>
    <t>1.5.3.2</t>
  </si>
  <si>
    <t>1.5.3.3</t>
  </si>
  <si>
    <t>1.5.3.4</t>
  </si>
  <si>
    <t>1.5.3.5</t>
  </si>
  <si>
    <t>1.5.3.6</t>
  </si>
  <si>
    <t>1.5.3.7</t>
  </si>
  <si>
    <t>1.5.3.8</t>
  </si>
  <si>
    <t>1.5.3.9</t>
  </si>
  <si>
    <t>1.5.4.1</t>
  </si>
  <si>
    <t>1.5.4.2</t>
  </si>
  <si>
    <t>1.5.4.3</t>
  </si>
  <si>
    <t>1.5.6.1</t>
  </si>
  <si>
    <t>1.5.6.2</t>
  </si>
  <si>
    <t>1.5.6.3</t>
  </si>
  <si>
    <t>1.5.7.1</t>
  </si>
  <si>
    <t>1.5.7.2</t>
  </si>
  <si>
    <t xml:space="preserve">1.5.8 Капітальний ремонт адміністративної будівлі по бул. Шевченка, 307 </t>
  </si>
  <si>
    <t>1.5.8.1</t>
  </si>
  <si>
    <t>1.5.8.2</t>
  </si>
  <si>
    <t>1.5.8.3</t>
  </si>
  <si>
    <t>1.5.8.4</t>
  </si>
  <si>
    <t>1.5.8.5</t>
  </si>
  <si>
    <t>1.5.9.1</t>
  </si>
  <si>
    <t>1.5.9.2</t>
  </si>
  <si>
    <t>1.5.9.3</t>
  </si>
  <si>
    <t>1.5.10.1</t>
  </si>
  <si>
    <t>1.5.11.1</t>
  </si>
  <si>
    <t>1.5.12.1</t>
  </si>
  <si>
    <t xml:space="preserve">1.5.13. Капітальний ремонт приміщення по вул. Нарбутівська, 279 </t>
  </si>
  <si>
    <t>1.5.13.1</t>
  </si>
  <si>
    <t>1.5.17.1</t>
  </si>
  <si>
    <t>1.5.14.1</t>
  </si>
  <si>
    <t xml:space="preserve">1.5.14. Капітальний ремонт нежитлового приміщення по вул. Репіна, 12/1 </t>
  </si>
  <si>
    <t>1.5.15. Капітальний ремонт нежитлового приміщення по вул. Можайського, 50</t>
  </si>
  <si>
    <t>1.5.16. Капітальний ремонт житла дитячих будинків сімейного типу</t>
  </si>
  <si>
    <t>1.5.15.1</t>
  </si>
  <si>
    <t>1.5.16.1</t>
  </si>
  <si>
    <t xml:space="preserve">1.5.17. Будівництво нових об'єктів </t>
  </si>
  <si>
    <t>1.5.17.2</t>
  </si>
  <si>
    <t>1.5.17.3</t>
  </si>
  <si>
    <t>1.5.17.4</t>
  </si>
  <si>
    <t>1.5.17.5</t>
  </si>
  <si>
    <t>1.5.17.6</t>
  </si>
  <si>
    <t>1.5.17.7</t>
  </si>
  <si>
    <t>1.5.17.8</t>
  </si>
  <si>
    <t>1.5.17.9</t>
  </si>
  <si>
    <t>2.1.1.1</t>
  </si>
  <si>
    <t>2.1.1.2</t>
  </si>
  <si>
    <t>2.1.1.3</t>
  </si>
  <si>
    <t>2.1.1.4</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</si>
  <si>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</si>
  <si>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</si>
  <si>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</si>
  <si>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</si>
  <si>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</si>
  <si>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</si>
  <si>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</si>
  <si>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</si>
  <si>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</si>
  <si>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</si>
  <si>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</si>
  <si>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</si>
  <si>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</si>
  <si>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</si>
  <si>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</si>
  <si>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</si>
  <si>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</si>
  <si>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</si>
  <si>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</si>
  <si>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</si>
  <si>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2.2.3.1</t>
  </si>
  <si>
    <t>2.2.4.1</t>
  </si>
  <si>
    <t>2.2.5.1</t>
  </si>
  <si>
    <t xml:space="preserve">2.2.2 Покращення інфраструктури дошкільного навчального закладу  № 1 Черкаської міської ради </t>
  </si>
  <si>
    <t>2.2.2.1</t>
  </si>
  <si>
    <t>2.2.4.2</t>
  </si>
  <si>
    <t>2.2.4.3</t>
  </si>
  <si>
    <t>2.2.5.2</t>
  </si>
  <si>
    <t>2.2.6.1</t>
  </si>
  <si>
    <t>2.2.7.1</t>
  </si>
  <si>
    <t>2.2.7.2</t>
  </si>
  <si>
    <t>2.2.7.3</t>
  </si>
  <si>
    <t>2.2.7.4</t>
  </si>
  <si>
    <t>2.2.8.1</t>
  </si>
  <si>
    <t>2.2.8.2</t>
  </si>
  <si>
    <t>2.2.9.1</t>
  </si>
  <si>
    <t>2.2.9.2</t>
  </si>
  <si>
    <t>2.2.9.3</t>
  </si>
  <si>
    <t>2.2.9.4</t>
  </si>
  <si>
    <t>2.2.9.5</t>
  </si>
  <si>
    <t>2.2.10.1</t>
  </si>
  <si>
    <t>2.2.11.1</t>
  </si>
  <si>
    <t>2.2.11.2</t>
  </si>
  <si>
    <t>2.2.11.3</t>
  </si>
  <si>
    <t>2.2.11.4</t>
  </si>
  <si>
    <t>2.2.12.1</t>
  </si>
  <si>
    <t>2.2.13.1</t>
  </si>
  <si>
    <t>2.2.13.2</t>
  </si>
  <si>
    <t>2.2.14.1</t>
  </si>
  <si>
    <t>2.2.15.1</t>
  </si>
  <si>
    <t>2.2.15.2</t>
  </si>
  <si>
    <t>2.2.16.1</t>
  </si>
  <si>
    <t>2.2.16.2</t>
  </si>
  <si>
    <t>2.2.17.1</t>
  </si>
  <si>
    <t>2.2.17.2</t>
  </si>
  <si>
    <t>2.2.17.3</t>
  </si>
  <si>
    <t>2.2.17.4</t>
  </si>
  <si>
    <t>2.2.17.6</t>
  </si>
  <si>
    <t>2.2.18.1</t>
  </si>
  <si>
    <t>2.2.19.1</t>
  </si>
  <si>
    <t>2.2.19.2</t>
  </si>
  <si>
    <t>2.2.20.1</t>
  </si>
  <si>
    <t>2.2.21.1</t>
  </si>
  <si>
    <t>2.2.21.2</t>
  </si>
  <si>
    <t>2.2.22.1</t>
  </si>
  <si>
    <t>2.2.22.2</t>
  </si>
  <si>
    <t>2.2.22.3</t>
  </si>
  <si>
    <t>2.2.22.4</t>
  </si>
  <si>
    <t>2.2.22.5</t>
  </si>
  <si>
    <t>2.2.23.1</t>
  </si>
  <si>
    <t>2.2.24.1</t>
  </si>
  <si>
    <t>2.2.24.2</t>
  </si>
  <si>
    <t>2.2.24.3</t>
  </si>
  <si>
    <t>2.2.25.1</t>
  </si>
  <si>
    <t>2.2.25.2</t>
  </si>
  <si>
    <t>2.2.25.3</t>
  </si>
  <si>
    <t>2.2.25.4</t>
  </si>
  <si>
    <t>2.2.25.5</t>
  </si>
  <si>
    <t>2.2.26.1</t>
  </si>
  <si>
    <t>2.2.26.2</t>
  </si>
  <si>
    <t>2.2.26.3</t>
  </si>
  <si>
    <t>2.2.26.4</t>
  </si>
  <si>
    <t>2.2.27.1</t>
  </si>
  <si>
    <t>2.2.28.1</t>
  </si>
  <si>
    <t>2.2.29.1</t>
  </si>
  <si>
    <t>2.2.30.1</t>
  </si>
  <si>
    <t>2.2.30.2</t>
  </si>
  <si>
    <t>2.2.30.3</t>
  </si>
  <si>
    <t>2.2.30.4</t>
  </si>
  <si>
    <t>2.2.31.1</t>
  </si>
  <si>
    <t>2.2.32.1</t>
  </si>
  <si>
    <t>2.2.32.2</t>
  </si>
  <si>
    <t>2.2.33.1</t>
  </si>
  <si>
    <t>2.2.33.2</t>
  </si>
  <si>
    <t>2.2.33.3</t>
  </si>
  <si>
    <t>2.2.34.1</t>
  </si>
  <si>
    <t>2.2.34.2</t>
  </si>
  <si>
    <t>2.2.34.3</t>
  </si>
  <si>
    <t>2.2.34.4</t>
  </si>
  <si>
    <t>2.2.35.1</t>
  </si>
  <si>
    <t>2.2.35.2</t>
  </si>
  <si>
    <t>2.2.35.3</t>
  </si>
  <si>
    <t>2.2.36.1</t>
  </si>
  <si>
    <t>2.2.36.2</t>
  </si>
  <si>
    <t>2.2.36.3</t>
  </si>
  <si>
    <t>2.2.36.4</t>
  </si>
  <si>
    <t>2.2.36.5</t>
  </si>
  <si>
    <t>2.2.37.1</t>
  </si>
  <si>
    <t>2.2.38.1</t>
  </si>
  <si>
    <t>2.2.39.1</t>
  </si>
  <si>
    <t>2.2.39.2</t>
  </si>
  <si>
    <t>2.2.40.1</t>
  </si>
  <si>
    <t>2.2.40.2</t>
  </si>
  <si>
    <t>2.2.41.1</t>
  </si>
  <si>
    <t>2.2.42.1</t>
  </si>
  <si>
    <t>2.2.42.2</t>
  </si>
  <si>
    <t>2.2.42.3</t>
  </si>
  <si>
    <t>2.2.42.4</t>
  </si>
  <si>
    <t>2.2.43.1</t>
  </si>
  <si>
    <t>2.2.43.2</t>
  </si>
  <si>
    <t>2.2.43.3</t>
  </si>
  <si>
    <t>2.2.44.1</t>
  </si>
  <si>
    <t>2.2.45.1</t>
  </si>
  <si>
    <t>2.2.45.2</t>
  </si>
  <si>
    <t>2.2.45.3</t>
  </si>
  <si>
    <t>2.2.46.1</t>
  </si>
  <si>
    <t>2.2.46.2</t>
  </si>
  <si>
    <t>2.2.46.3</t>
  </si>
  <si>
    <t>2.2.47.1</t>
  </si>
  <si>
    <t>2.2.48.1</t>
  </si>
  <si>
    <t>2.2.48.2</t>
  </si>
  <si>
    <t>2.2.48.3</t>
  </si>
  <si>
    <t>2.2.49.1</t>
  </si>
  <si>
    <t>2.2.49.2</t>
  </si>
  <si>
    <t>2.2.49.3</t>
  </si>
  <si>
    <t>2.2.50.1</t>
  </si>
  <si>
    <t>2.2.50.2</t>
  </si>
  <si>
    <t>2.2.50.3</t>
  </si>
  <si>
    <t>2.2.51.1</t>
  </si>
  <si>
    <t>2.2.51.2</t>
  </si>
  <si>
    <t>2.2.51.3</t>
  </si>
  <si>
    <t>2.2.51.4</t>
  </si>
  <si>
    <t>2.2.52.1</t>
  </si>
  <si>
    <t>2.2.53.1</t>
  </si>
  <si>
    <t>2.2.53.2</t>
  </si>
  <si>
    <t>2.2.54.1</t>
  </si>
  <si>
    <t>2.2.54.2</t>
  </si>
  <si>
    <t>2.2.55.1</t>
  </si>
  <si>
    <t>2.2.55.2</t>
  </si>
  <si>
    <t>2.2.56.1</t>
  </si>
  <si>
    <t>2.2.56.2</t>
  </si>
  <si>
    <t>2.2.56.3</t>
  </si>
  <si>
    <t>2.2.57.1</t>
  </si>
  <si>
    <t>2.2.58.1</t>
  </si>
  <si>
    <t>2.2.58.2</t>
  </si>
  <si>
    <t>2.2.58.3</t>
  </si>
  <si>
    <t>2.2.59.1</t>
  </si>
  <si>
    <t>2.2.59.2</t>
  </si>
  <si>
    <t>2.2.59.3</t>
  </si>
  <si>
    <t>2.2.60.1</t>
  </si>
  <si>
    <t>2.2.60.2</t>
  </si>
  <si>
    <t>2.2.60.3</t>
  </si>
  <si>
    <t>2.2.60.4</t>
  </si>
  <si>
    <t>2.2.61.1</t>
  </si>
  <si>
    <t>2.2.61.2</t>
  </si>
  <si>
    <t>2.2.61.3</t>
  </si>
  <si>
    <t>2.2.61.4</t>
  </si>
  <si>
    <t>2.2.62.1</t>
  </si>
  <si>
    <t>2.2.62.2</t>
  </si>
  <si>
    <t>2.2.63.1</t>
  </si>
  <si>
    <t>2.2.63.2</t>
  </si>
  <si>
    <t>2.2.63.3</t>
  </si>
  <si>
    <t>2.2.63.4</t>
  </si>
  <si>
    <t>2.2.63.5</t>
  </si>
  <si>
    <t>2.2.63.6</t>
  </si>
  <si>
    <t>2.2.63.7</t>
  </si>
  <si>
    <t>2.2.64.1</t>
  </si>
  <si>
    <t>2.2.64.2</t>
  </si>
  <si>
    <t>2.2.64.3</t>
  </si>
  <si>
    <t>2.2.64.4</t>
  </si>
  <si>
    <t>2.2.64.5</t>
  </si>
  <si>
    <t>2.2.64.6</t>
  </si>
  <si>
    <t>2.2.65.1</t>
  </si>
  <si>
    <t>2.2.65.2</t>
  </si>
  <si>
    <t>2.2.65.3</t>
  </si>
  <si>
    <t>2.2.65.4</t>
  </si>
  <si>
    <t>2.2.65.5</t>
  </si>
  <si>
    <t>2.2.66.1</t>
  </si>
  <si>
    <t>2.2.67.1</t>
  </si>
  <si>
    <t>2.2.67.2</t>
  </si>
  <si>
    <t>2.2.67.3</t>
  </si>
  <si>
    <t>2.2.67.4</t>
  </si>
  <si>
    <t>2.2.67.5</t>
  </si>
  <si>
    <t>2.2.68.1</t>
  </si>
  <si>
    <t>2.2.68.2</t>
  </si>
  <si>
    <t>2.2.68.3</t>
  </si>
  <si>
    <t>2.2.68.4</t>
  </si>
  <si>
    <t>2.2.68.5</t>
  </si>
  <si>
    <t>2.2.68.6</t>
  </si>
  <si>
    <t>2.2.68.7</t>
  </si>
  <si>
    <t>2.2.68.8</t>
  </si>
  <si>
    <t>2.2.68.9</t>
  </si>
  <si>
    <t>2.2.68.10</t>
  </si>
  <si>
    <t>2.2.68.11</t>
  </si>
  <si>
    <t>2.2.68.12</t>
  </si>
  <si>
    <t>2.2.68.13</t>
  </si>
  <si>
    <t>2.2.69.1</t>
  </si>
  <si>
    <t>2.2.69.2</t>
  </si>
  <si>
    <t>2.2.69.3</t>
  </si>
  <si>
    <t>2.2.69.4</t>
  </si>
  <si>
    <t>2.2.70.1</t>
  </si>
  <si>
    <t>2.2.70.2</t>
  </si>
  <si>
    <t>2.2.70.3</t>
  </si>
  <si>
    <t>2.2.70.4</t>
  </si>
  <si>
    <t>2.2.70.5</t>
  </si>
  <si>
    <t>2.2.70.6</t>
  </si>
  <si>
    <t>2.2.70.7</t>
  </si>
  <si>
    <t>2.2.71.1</t>
  </si>
  <si>
    <t>2.2.72.1</t>
  </si>
  <si>
    <t>2.2.73.1</t>
  </si>
  <si>
    <t>2.2.73.2</t>
  </si>
  <si>
    <t>2.2.73.3</t>
  </si>
  <si>
    <t>2.2.73.4</t>
  </si>
  <si>
    <t>2.2.73.5</t>
  </si>
  <si>
    <t>2.2.74.1</t>
  </si>
  <si>
    <t>2.2.74.2</t>
  </si>
  <si>
    <t>2.2.74.3</t>
  </si>
  <si>
    <t>2.2.74.4</t>
  </si>
  <si>
    <t>2.2.74.5</t>
  </si>
  <si>
    <t>2.2.74.6</t>
  </si>
  <si>
    <t>2.2.74.7</t>
  </si>
  <si>
    <t>2.2.75.1</t>
  </si>
  <si>
    <t>2.2.75.2</t>
  </si>
  <si>
    <t>2.2.75.3</t>
  </si>
  <si>
    <t>2.2.75.4</t>
  </si>
  <si>
    <t>2.2.76.1</t>
  </si>
  <si>
    <t>2.2.76.2</t>
  </si>
  <si>
    <t>2.2.76.3</t>
  </si>
  <si>
    <t>2.2.76.4</t>
  </si>
  <si>
    <t>2.2.76.5</t>
  </si>
  <si>
    <t>2.2.76.6</t>
  </si>
  <si>
    <t>2.2.76.7</t>
  </si>
  <si>
    <t>2.2.76.8</t>
  </si>
  <si>
    <t>2.2.76.9</t>
  </si>
  <si>
    <t>2.2.77.1</t>
  </si>
  <si>
    <t>2.2.77.2</t>
  </si>
  <si>
    <t>2.2.78.1</t>
  </si>
  <si>
    <t>2.2.78.2</t>
  </si>
  <si>
    <t>2.2.79.1</t>
  </si>
  <si>
    <t>2.2.80.1</t>
  </si>
  <si>
    <t>2.2.80.2</t>
  </si>
  <si>
    <t>2.2.81.1</t>
  </si>
  <si>
    <t>2.2.82.1</t>
  </si>
  <si>
    <t>2.2.83.1</t>
  </si>
  <si>
    <t>2.2.83.2</t>
  </si>
  <si>
    <t>2.2.83.3</t>
  </si>
  <si>
    <t>2.2.83.4</t>
  </si>
  <si>
    <t>2.2.84.1</t>
  </si>
  <si>
    <t>2.2.84.2</t>
  </si>
  <si>
    <t>2.2.84.3</t>
  </si>
  <si>
    <t>2.2.85.1</t>
  </si>
  <si>
    <t>2.2.86.1</t>
  </si>
  <si>
    <t>2.2.86.2</t>
  </si>
  <si>
    <t>2.2.86.3</t>
  </si>
  <si>
    <t>2.2.87.1</t>
  </si>
  <si>
    <t>2.2.87.2</t>
  </si>
  <si>
    <t>2.2.87.3</t>
  </si>
  <si>
    <t>2.2.87.4</t>
  </si>
  <si>
    <t>2.2.88.1</t>
  </si>
  <si>
    <t>2.2.88.2</t>
  </si>
  <si>
    <t>2.2.88.3</t>
  </si>
  <si>
    <t>2.2.89. Покращення інфраструктури ЗНЗ</t>
  </si>
  <si>
    <t>2.2.89.1</t>
  </si>
  <si>
    <t>2.2.89.2</t>
  </si>
  <si>
    <t>2.2.89.3</t>
  </si>
  <si>
    <t>2.2.89.4</t>
  </si>
  <si>
    <t>2.2.89.5</t>
  </si>
  <si>
    <t>2.2.89.6</t>
  </si>
  <si>
    <t>2.2.90. Покращення інфраструктури Черкаської дитячої школи мистецтв по пров. Гастелло, 3</t>
  </si>
  <si>
    <t>2.2.90.1</t>
  </si>
  <si>
    <t>2.2.90.2</t>
  </si>
  <si>
    <t>2.2.90.3</t>
  </si>
  <si>
    <t>2.2.91. Покращення інфраструктури ДЮСШ</t>
  </si>
  <si>
    <t>2.2.91.1</t>
  </si>
  <si>
    <t>2.2.91.2</t>
  </si>
  <si>
    <t>2.2.91.3</t>
  </si>
  <si>
    <t xml:space="preserve">2.2.92. Покращення інфраструктури Палацу Молоді  </t>
  </si>
  <si>
    <t>2.2.92.1</t>
  </si>
  <si>
    <t>2.2.92.2</t>
  </si>
  <si>
    <t>2.2.92.3</t>
  </si>
  <si>
    <t>2.2.92.4</t>
  </si>
  <si>
    <t>3.1.1.1</t>
  </si>
  <si>
    <t>3.1.1.2</t>
  </si>
  <si>
    <t>3.1.1.3</t>
  </si>
  <si>
    <t>3.1.1.4</t>
  </si>
  <si>
    <t>3.1.1.5</t>
  </si>
  <si>
    <t>3.1.1.6</t>
  </si>
  <si>
    <t>3.1.1.7</t>
  </si>
  <si>
    <t>3.1.1.8</t>
  </si>
  <si>
    <t>3.1.1.9</t>
  </si>
  <si>
    <t>3.1.1.10</t>
  </si>
  <si>
    <t>3.1.1.11</t>
  </si>
  <si>
    <t>3.1.1.12</t>
  </si>
  <si>
    <t>3.1.1.13</t>
  </si>
  <si>
    <t>3.1.1.14</t>
  </si>
  <si>
    <t>3.1.1.15</t>
  </si>
  <si>
    <t>3.1.2.1</t>
  </si>
  <si>
    <t>3.1.3.1</t>
  </si>
  <si>
    <t>3.1.3.2</t>
  </si>
  <si>
    <t>3.1.3.3</t>
  </si>
  <si>
    <t>3.2.1.1</t>
  </si>
  <si>
    <t>3.2.1.2</t>
  </si>
  <si>
    <t>3.2.1.3</t>
  </si>
  <si>
    <t>3.2.1.4</t>
  </si>
  <si>
    <t>3.2.1.5</t>
  </si>
  <si>
    <t>3.2.1.6</t>
  </si>
  <si>
    <t>3.2.1.7</t>
  </si>
  <si>
    <t>3.2.1.8</t>
  </si>
  <si>
    <t>3.2.1.9</t>
  </si>
  <si>
    <t>3.2.1.10</t>
  </si>
  <si>
    <t>3.2.1.11</t>
  </si>
  <si>
    <t>3.2.1.12</t>
  </si>
  <si>
    <t>3.2.1.13</t>
  </si>
  <si>
    <t>3.2.1.14</t>
  </si>
  <si>
    <t>3.2.1.15</t>
  </si>
  <si>
    <t>3.2.1.16</t>
  </si>
  <si>
    <t>3.2.1.17</t>
  </si>
  <si>
    <t>3.2.1.18</t>
  </si>
  <si>
    <t>3.2.1.19</t>
  </si>
  <si>
    <t>3.2.1.20</t>
  </si>
  <si>
    <t>3.2.1.21</t>
  </si>
  <si>
    <t>3.2.1.22</t>
  </si>
  <si>
    <t>3.2.1.23</t>
  </si>
  <si>
    <t>3.2.1.24</t>
  </si>
  <si>
    <t>3.2.1.25</t>
  </si>
  <si>
    <t>3.2.1.26</t>
  </si>
  <si>
    <t>3.2.1.27</t>
  </si>
  <si>
    <t>3.2.1.28</t>
  </si>
  <si>
    <t>3.2.2. Програма "Громадський бюджет міста Черкаси на 2015-2019 роки" реалізація проектів-переможців</t>
  </si>
  <si>
    <t>3.2.3. Створення безперешкодного, безпечного під'їзду та проходу до будівель закладів охорони здоров’я міста</t>
  </si>
  <si>
    <t>3.2.2.1</t>
  </si>
  <si>
    <t>3.2.2.2</t>
  </si>
  <si>
    <t>3.2.3.1</t>
  </si>
  <si>
    <t>3.2.3.2</t>
  </si>
  <si>
    <t>3.2.3.3</t>
  </si>
  <si>
    <t xml:space="preserve">3.2.4. Дотримання екологічних стандартів </t>
  </si>
  <si>
    <t>3.2.4.1</t>
  </si>
  <si>
    <t>3.2.5. Покращання якості медичної допомоги мешканцям міста Черкаси в закладах охорони здоров"я обласного підпорядкування</t>
  </si>
  <si>
    <t>3.2.5.1</t>
  </si>
  <si>
    <t>4.1.1.1</t>
  </si>
  <si>
    <t>4.1.1.2</t>
  </si>
  <si>
    <t>4.1.1.3</t>
  </si>
  <si>
    <t>4.1.1.4</t>
  </si>
  <si>
    <t>4.1.1.5</t>
  </si>
  <si>
    <t>4.1.1.6</t>
  </si>
  <si>
    <t>4.1.1.7</t>
  </si>
  <si>
    <t>4.1.1.8</t>
  </si>
  <si>
    <t>4.1.1.9</t>
  </si>
  <si>
    <t>4.1.1.10</t>
  </si>
  <si>
    <t>4.2.1.1</t>
  </si>
  <si>
    <t>4.2.1.2</t>
  </si>
  <si>
    <t>4.2.1.3</t>
  </si>
  <si>
    <t>4.2.1.4</t>
  </si>
  <si>
    <t>4.2.1.5</t>
  </si>
  <si>
    <t>4.2.1.6</t>
  </si>
  <si>
    <t>4.2.1.7</t>
  </si>
  <si>
    <t>4.2.1.8</t>
  </si>
  <si>
    <t>4.2.1.9</t>
  </si>
  <si>
    <t>4.2.1.10</t>
  </si>
  <si>
    <t>4.2.1.11</t>
  </si>
  <si>
    <t>4.2.1.12</t>
  </si>
  <si>
    <t>4.2.1.13</t>
  </si>
  <si>
    <t>4.2.1.14</t>
  </si>
  <si>
    <t>4.2.2.1</t>
  </si>
  <si>
    <t>4.2.2.2</t>
  </si>
  <si>
    <t>4.2.2.3</t>
  </si>
  <si>
    <t>4.2.2.4</t>
  </si>
  <si>
    <t>4.2.2.5</t>
  </si>
  <si>
    <t>4.2.2.6</t>
  </si>
  <si>
    <t>4.2.2.7</t>
  </si>
  <si>
    <t>4.2.2.8</t>
  </si>
  <si>
    <t>4.2.2.9</t>
  </si>
  <si>
    <t>4.2.3.1</t>
  </si>
  <si>
    <t>4.2.3.2</t>
  </si>
  <si>
    <t>4.2.3.3</t>
  </si>
  <si>
    <t>4.2.3.4</t>
  </si>
  <si>
    <t>4.2.3.5</t>
  </si>
  <si>
    <t>4.2.3.6</t>
  </si>
  <si>
    <t>4.2.3.7</t>
  </si>
  <si>
    <t>4.2.3.8</t>
  </si>
  <si>
    <t>4.2.3.9</t>
  </si>
  <si>
    <t>4.2.3.10</t>
  </si>
  <si>
    <t>4.2.3.11</t>
  </si>
  <si>
    <t>4.2.3.12</t>
  </si>
  <si>
    <t>4.2.3.13</t>
  </si>
  <si>
    <t>4.2.3.14</t>
  </si>
  <si>
    <t>4.2.3.15</t>
  </si>
  <si>
    <t>4.2.3.16</t>
  </si>
  <si>
    <t>4.2.4.1</t>
  </si>
  <si>
    <t>4.2.4.2</t>
  </si>
  <si>
    <t>4.2.4.3</t>
  </si>
  <si>
    <t>4.2.4.4</t>
  </si>
  <si>
    <t>4.2.4.5</t>
  </si>
  <si>
    <t>4.2.4.6</t>
  </si>
  <si>
    <t>4.2.4.7</t>
  </si>
  <si>
    <t>4.2.4.8</t>
  </si>
  <si>
    <t>4.2.4.9</t>
  </si>
  <si>
    <t>4.2.4.10</t>
  </si>
  <si>
    <t>4.2.4.11</t>
  </si>
  <si>
    <t>4.2.4.12</t>
  </si>
  <si>
    <t>4.2.5.1</t>
  </si>
  <si>
    <t>4.2.5.2</t>
  </si>
  <si>
    <t>4.2.5.3</t>
  </si>
  <si>
    <t>4.2.5.4</t>
  </si>
  <si>
    <t>4.2.5.5</t>
  </si>
  <si>
    <t>Додаток 2 
до рішення міської  ради
від 13.02.2017 № 2-1613</t>
  </si>
  <si>
    <t>Капітальний ремонт мереж теплопостачання до житлового будинку№ 11 по вул. Пастерівській (внески в статутний капітал КПТМ "Черкаситеплокомуненерго")</t>
  </si>
  <si>
    <t>Будівництво контейнерних майданчиків для збору ТПВ по вул. Чехова, 9а (З ПКД, внески в статутний капітал КП "Черкаська служба чистоти")</t>
  </si>
  <si>
    <t>Капітальний ремонт житлового будинку №103 по вул. Нижня Горова (заміна вікон)</t>
  </si>
  <si>
    <t>Капітальний ремонт житлового будинку №105 по вул. Нижня Горова (заміна вікон)</t>
  </si>
  <si>
    <t>Капітальний ремонт житлового будинку №115 по вул. Нижня Горова (заміна вікон)</t>
  </si>
  <si>
    <t>Капітальний ремонт житлового будинку №164 по вул. Нижня Горова (заміна вікон)</t>
  </si>
  <si>
    <t>Капітальний ремонт житлового будинку №168 по вул. Нижня Горова (заміна вікон)</t>
  </si>
  <si>
    <t>Капітальний ремонт житлового будинку №143/4 по вул. Нижня Горова (заміна вікон)</t>
  </si>
  <si>
    <t>Капітальний ремонт житлового будинку №50 по вул. Толстого (заміна вікон)</t>
  </si>
  <si>
    <t>Капітальний ремонт житлового будинку №76 по вул. Толстого (заміна вікон)</t>
  </si>
  <si>
    <t>Капітальний ремонт житлового будинку №78 по вул. Толстого (заміна вікон)</t>
  </si>
  <si>
    <t>Капітальний ремонт житлового будинку №9а по вул. Чехова (заміна вікон)</t>
  </si>
  <si>
    <t>Капітальний ремонт житлового будинку №43 по вул. Різдвяна (заміна вікон)</t>
  </si>
  <si>
    <t>Капітальний ремонт житлового будинку №57 по вул. Різдвяна (заміна вікон)</t>
  </si>
  <si>
    <t>Капітальний ремонт житлового будинку №57/1 по вул. Різдвяна (заміна вікон)</t>
  </si>
  <si>
    <t>Будівництво мережі зовнішнього освітлення від будинку № 40 по вул. Бидгощській до будинку № 116/2 по вул. В. Чорновола</t>
  </si>
  <si>
    <t xml:space="preserve"> Капітальний ремонт вул. Симиренківської (вул. Чигиринська до вул. вул. Гетьмана Сагайдачного)</t>
  </si>
  <si>
    <t>Капремонт бул. Шевченка (тротуар, непарна сторона, від вул. Митницька до вул. Небесної Сотні)</t>
  </si>
  <si>
    <t xml:space="preserve">Придбання шкільного лінгафонічного кабінету для ПМГ (в тому числі за рахунок залишку коштів освітньої субвенції з державного бюджету на виконання обласної програми підвищення якості шкільної природничо-матеріальної освіти на період до 2020 року (на умовах співфінансування) - 199096,00 грн.) </t>
  </si>
  <si>
    <t>Реконструкція фасаду будівлі Черкаської гімназії № 9 ім. Луценка О.М. м. Черкаси (підвищення енергоефективності закладів освіти в рамках спільного проекту з НЕФКО)</t>
  </si>
  <si>
    <t>2.2.63.8</t>
  </si>
  <si>
    <t>Реконструкція ЗОШ І-ІІІ ступенів № 21 (підвищення енергоефективності закладів освіти в рамках спільного проекту з НЕФКО)</t>
  </si>
  <si>
    <t>2.2.74.8</t>
  </si>
  <si>
    <t>Капітальний ремонт будівлі (фасад) Черкаської дитячої художньої школи ім. Данила Нарбута (з ПКД)</t>
  </si>
  <si>
    <t>Реконструкція будівлі ДМШ № 1 ім. М.В. Лисенка (з ПКД)</t>
  </si>
  <si>
    <t>Капітальний ремонт будівлі ДНЗ №  70 (з ПКД)</t>
  </si>
  <si>
    <t>2.2.41.2</t>
  </si>
  <si>
    <t>Капітальний ремонт будівлі ДНЗ № 72 (з ПКД)</t>
  </si>
  <si>
    <t>2.2.3.2</t>
  </si>
  <si>
    <t>Реконструкція будівлі ДНЗ № 2 (з ПКД)</t>
  </si>
  <si>
    <t xml:space="preserve">Придбання інвентарю для Центру туризму, краєзнавства, екскурсій та спорту учнівської молоді </t>
  </si>
  <si>
    <t>2.2.1.21</t>
  </si>
  <si>
    <t>2.2.1.22</t>
  </si>
  <si>
    <t>Придбання музичних інструментів для Черкаського міського Будинку ім. Івана Кулика</t>
  </si>
  <si>
    <t>1.3.1. Створення безпечного простору</t>
  </si>
  <si>
    <t>1.3.1.2</t>
  </si>
  <si>
    <t>Субвенція Черкаському відділу поліції ГУНП в Черкаській області для проведення капітального ремонту приміщення</t>
  </si>
  <si>
    <t xml:space="preserve">КПТМ "Черкаситеплокомуненерго", департамент житлово-комунального комплексу </t>
  </si>
  <si>
    <t xml:space="preserve">Департамент 
житлово-комунального комплексу, 
КПТМ "Черкаситеплокомуненерго" </t>
  </si>
  <si>
    <t xml:space="preserve"> Департамент 
житлово-комунального комплексу,
КПТМ "Черкаситеплокомуненерго"</t>
  </si>
  <si>
    <t>Внесено зміни до дії (змінено назву) рішенням міської ради від 15.03.2017 № 2-1797
стара редакція: Будівництво зовнішніх мереж водопостачання в місті Черкаси та водовідведення мікрорайону "Дахнівський" (з ПКД)
(внески в статутний капітал КП "Черкасиводоканал")</t>
  </si>
  <si>
    <t>Будівництво зовнішніх мереж водопостачання в місті Черкаси (внески в статутний капітал КП "Черкасиводоканал")</t>
  </si>
  <si>
    <t>Внесено зміни до дії (змінено назву) рішенням міської ради від 15.03.2017 № 2-1797
стара редакція: Будівництво зовнішніх мереж водопостачання в місті Черкаси (з ПКД)</t>
  </si>
  <si>
    <t>Будівництво зовнішніх мереж водопостачання та водовідведення мікрорайону “Дахнівський” в місті Черкаси</t>
  </si>
  <si>
    <t>Виключено дію рішенням міської ради від 15.03.2017 № 2-1797 
стара редакція: 300,0 тис. грн. на 0,0 тис. грн. (бюджет розвитку)
обсяг фінансового забезпечення (бюджет розвитку) перерозподілено на виконання дії 1.3.8.16 у сумі 100,0 тис. грн., обсяг фінансового забезпечення перерозподілено з бюджету розвитку до загального фонду на суму 200,0 тис. грн.</t>
  </si>
  <si>
    <t xml:space="preserve">Внесено зміни до дії (змінено обсяг фінансового забезпечення) рішенням міської ради від 15.03.2017 № 2-1797
стара редакція: 10000,0 тис.грн. на 6575,8 тис. грн. (бюджет розвитку) 2017 рік; 
34450,0 тис. грн. на 37874,2 тис. грн. (бюджет розвитку) 2018 рік
зменшено обсяг фінансового забезпечення (на 3424,2 тис. грн. з перерозподілом обсягу фінансового забезпечення на виконання дії 1.2.1.93 (бюджет розвитку)) </t>
  </si>
  <si>
    <t>Придбання тракторів з навісним обладнанням (відвал, щітка комунальна) 9 од. (внески в статутний капітал КП "ЧЕЛУАШ")</t>
  </si>
  <si>
    <t xml:space="preserve">Внесено зміни до дії (змінено назву і обсяг фінансового забезпечення) рішенням міської ради від 15.03.2017 № 2-1797
стара редакція: Придбання тракторів з навісним обладнанням (відвал, щітка комунальна) 6 од. (внески в статутний капітал КП "ЧЕЛУАШ") 
стара редакція: 3773,0 тис. грн. на 5820,4 тис. грн. (бюджет розвитку)
збільшено обсяг фінансового забезпечення (на суму 2 047,4 тис. грн. за рахунок перерозподілу обсягу фінансового забезпечення на виконання дії 1.4.1.29 (бюджет розвитку)) </t>
  </si>
  <si>
    <t>Придбання установки ямкового ремонту (внески  в статутний капітал КП "ЧЕЛУАШ")</t>
  </si>
  <si>
    <t xml:space="preserve">Департамент 
житлово-комунального комплексу, КП "ЧЕЛУАШ"
</t>
  </si>
  <si>
    <t>1.2.1.93</t>
  </si>
  <si>
    <t>1.2.1.94</t>
  </si>
  <si>
    <t>1.2.1.95</t>
  </si>
  <si>
    <t>1.2.1.96</t>
  </si>
  <si>
    <t>Придбання рециклера (внески  в статутний капітал КП "ЧЕЛУАШ")</t>
  </si>
  <si>
    <t>за рахунок перерозподілу обсягу фінансового забезпечення на виконання дії 1.5.17.2</t>
  </si>
  <si>
    <t>Включено дії рішенням міської ради від 15.03.2017 № 2-1797
за рахунок перерозподілу обсягу фінансового забезпечення на виконання дії 1.1.5.4</t>
  </si>
  <si>
    <t>Придбання навісного обладнання (відвал, 2 шт.) (внески  в статутний капітал КП "ЧЕЛУАШ")</t>
  </si>
  <si>
    <t>Придбання екскаватора (внески  в статутний капітал КП "ЧЕЛУАШ")</t>
  </si>
  <si>
    <t xml:space="preserve">Внесено зміни до дії (змінено обсяг фінансового забезпечення) рішенням міської ради від 15.03.2017 № 2-1797
стара редакція:3920,0 тис. грн. на 3620,0 тис. грн. (бюджет розвитку)
зменшено обсяг фінансового забезпечення (на 300,0 тис. грн. з перерозподілом обсягу фінансового забезпечення з бюджету розвитку до загального фонду) </t>
  </si>
  <si>
    <t>Надання субвенції з місцевого бюджету  2-му державному пожежно-рятувальному загону УДСНС України у Черкаській області для придбання  пожежного автомобіля (автоцистерна)</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</si>
  <si>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 43, 45 по вул. Гагаріна</t>
  </si>
  <si>
    <t>Реконструкція мереж зовнішнього освітлення прибудинкової території житлових будинків № 45, 47 по вул.Гагаріна (внески в статутний капітал КП “Міськсвітло”)</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</si>
  <si>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 9а по вул. Чехова</t>
  </si>
  <si>
    <t>Будівництво мережі зовнішнього освітлення прибудинкових територій житлових будинків № 9а, 17а по вул. Чехова, № 76, 78 по вул. Толстого, № 115 по вул. Сергія Амброса</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</si>
  <si>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 103 по вул. Нижня Горова до вантажного порту</t>
  </si>
  <si>
    <t>Будівництво мережі зовнішнього освітлення прибудинкової території житлового будинку № 103 по вул.Нижня Горова</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</si>
  <si>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 31/1 по вул. Короленка</t>
  </si>
  <si>
    <t>Будівництво мережі зовнішнього освітлення прибудинкових територій житлового будинку № 31/1 по вул.Гвардійська</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</si>
  <si>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 15/1 по пров. Авіаційний</t>
  </si>
  <si>
    <t>Будівництво мережі зовнішнього освітлення прибудинкових територій житлового будинку № 16/1 по пров.Авіаційний</t>
  </si>
  <si>
    <t xml:space="preserve">Внесено зміни до дії (змінено обсяг фінансового забезпечення) рішенням міської ради від 15.03.2017 № 2-1797
стара редакція:46,4 тис. грн. на 185,6 тис. грн. (бюджет розвитку)
збільшено обсяг фінансового забезпечення (на 139,2 тис. грн. за рахунок перерозподілу обсягу фінансового забезпечення на виконання дій:1.3.3.14-46,4 тис. грн., 1.3.3.15-46,4 тис. грн., 1.3.3.17-46,4 тис. грн. (бюджет розвитку)) </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</si>
  <si>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 51 по пров. Хіміків</t>
  </si>
  <si>
    <t>Будівництво мережі зовнішнього освітлення прибудинкових територій житлового будинку № 51 по просп.Хіміків</t>
  </si>
  <si>
    <t>Виключено дію рішенням міської ради від 15.03.2017 № 2-1797
стара редакція:232,0 тис. грн. на 0,0 тис. грн. (бюджет розвитку)
обсяг фінансового забезпечення (бюджет розвитку) перерозподілено на виконання дій: 1.3.3.266 – 100,0 тис.грн., 1.3.3.267-100,0 тис.грн., 1.3.3.268 -32,0 тис.грн.</t>
  </si>
  <si>
    <t>Виключено дію рішенням міської ради від 15.03.2017 № 2-1797
стара редакція:46,4 тис. грн. на 0,0 тис. грн. (бюджет розвитку)
обсяг фінансового забезпечення (бюджет розвитку) перерозподілено на виконання дії 1.3.3.16</t>
  </si>
  <si>
    <t>Внесено зміни до дії (змінено назву) рішенням міської ради від 15.03.2017 № 2-1797
стара редакція:Будівництво мережі зовнішнього освітлення прибудинкових територій житлового будинку по вул. Карбишева (від вул. 2-го Українського фронту до вул. Канівська)</t>
  </si>
  <si>
    <t>Реконструкція мережі зовнішнього освітлення вул.Карбишева (від вул.2-го Українського фронту до вул.Канівська) (внески в статутний капітал КП “Міськсвітло”)</t>
  </si>
  <si>
    <t>Внесено зміни до дії (змінено назву) рішенням міської ради від 15.03.2017 № 2-1797
стара редакція: Реконструкція мережі зовнішнього освітлення вул. Митницька (від вул. Надпільна до вул. Благовісна) (внески в статутний капітал КП "Міськсвітло")</t>
  </si>
  <si>
    <t>Будівництво мережі зовнішнього освітлення пішохідної алеї по вул.Митницька (від вул.Надпільна до вул.Благовісна)</t>
  </si>
  <si>
    <t>Внесено зміни до дії (змінено назву) рішенням міської ради від 15.03.2017 № 2-1797
стара редакція: Реконструкція мережі зовнішнього освітлення вул. Надпільна (від вул. Пастерівська до вул. Б. Хмельницького) (внески в статутний капітал КП "Міськсвітло")</t>
  </si>
  <si>
    <t xml:space="preserve">Будівництво мережі зовнішнього освітлення пішохідної алеї по вул.Надпільна (від вул.Пастерівська до вул.Б.Хмельницького) </t>
  </si>
  <si>
    <t>Внесено зміни до дії (змінено назву) рішенням міської ради від 15.03.2017 № 2-1797
стара редакція: Будівництво мережі зовнішнього освітлення прибудинкової території житлового будинку № 16/1 по вул. Стасова</t>
  </si>
  <si>
    <t>Будівництво мережі зовнішнього освітлення прибудинкової території житлового будинку № 16/1 по пров. Стасова</t>
  </si>
  <si>
    <t>Внесено зміни до дії (змінено назву) рішенням міської ради від 15.03.2017 № 2-1797
стара редакція:Будівництво мережі зовнішнього освітлення прибудинкової території житлових будинків № 37-39 по вул. Сумгаїтській</t>
  </si>
  <si>
    <t>Будівництво мережі зовнішнього освітлення пішохідної  алеї вздовж житлових будинків № 37-39 по вул. Сумгаїтській</t>
  </si>
  <si>
    <t>1.3.3.266</t>
  </si>
  <si>
    <t>1.3.3.267</t>
  </si>
  <si>
    <t>1.3.3.268</t>
  </si>
  <si>
    <t>Будівництво мережі зовнішнього освітлення прибудинкових територій житлового будинку № 8а, 8/1 по вул. Одеській</t>
  </si>
  <si>
    <t xml:space="preserve">Включено дії рішенням міської ради від 15.03.2017 № 2-1797
за рахунок перерозподілу обсягу фінансового забезпечення на виконання дії 1.3.3.22 </t>
  </si>
  <si>
    <t>Будівництво мережі зовнішнього освітлення прибудинкових територій житлового будинку № 12/1, 14  по вул. Одеській</t>
  </si>
  <si>
    <t xml:space="preserve">Реконструкція мережі зовнішнього освітлення прибудинкової території житлового будинку № 10/1 по вул .Одеській (внески в статутний капітал КП "Міськсвітло") </t>
  </si>
  <si>
    <t xml:space="preserve">Департамент 
житлово-комунального комплексу,
 КП "Міськсвітло"
</t>
  </si>
  <si>
    <t xml:space="preserve">Внесено зміни до дії (змінено обсяг фінансового забезпечення) рішенням міської ради від 15.03.2017 № 2-1797
стара редакція: 0,0 на 446,0 тис. грн.(бюджет розвитку)
збільшено обсяг фінансового забезпечення (на 446,0 тис. грн. за рахунок перерозподілу обсягу фінансового забезпечення на виконання дій: 1.1.4.68-100,0 тис. грн.; 1.3.9.140-346,0 тис. грн. (бюджет розвитку)) </t>
  </si>
  <si>
    <t>Внесено зміни до дії (змінено назву) рішенням міської ради від 15.03.2017 № 2-1797
стара редакція: Капітальний ремонт вул. Нечуй-Левицького (від вул. Чіковані до пр. Хіміків)</t>
  </si>
  <si>
    <t xml:space="preserve">Реконструкція вул.Нечуй-Левицького (від вул.Чіковані до пр.Хіміків) </t>
  </si>
  <si>
    <t>Внесено зміни до дії (змінено назву) рішенням міської ради від 15.03.2017 № 2-1797
стара редакція: Капітальний ремонт міжквартального проїзду до будинків №57, 57/1, 57/2 по вул. Чехова</t>
  </si>
  <si>
    <t>Капітальний ремонт міжквартального проїзду до будинків № 57, 57/1, 57/2 по вул. Різдвяна</t>
  </si>
  <si>
    <t xml:space="preserve">Внесено зміни до дії (змінено обсяг фінансового забезпечення) рішенням міської ради від 15.03.2017 № 2-1797
стара редакція:346,0 тис. грн. на 0,0 тис. грн. (бюджет розвитку)
зменшено обсяг фінансового забезпечення (на 346,0 тис. грн. з перерозподілом обсягу фінансового забезпечення на виконання дії 1.3.8.16 (бюджет розвитку)) </t>
  </si>
  <si>
    <t xml:space="preserve">Внесено зміни до дії (змінено обсяг фінансового забезпечення) рішенням міської ради від 15.03.2017 № 2-1797
стара редакція:7996,0 тис. грн. на 5948,6 тис. грн. (бюджет розвитку)
зменшено обсяг фінансового забезпечення (на 2047,4 тис. грн. з перерозподілом обсягу фінансового забезпечення на виконання дії 1.2.1.67 (бюджет розвитку)) </t>
  </si>
  <si>
    <t xml:space="preserve">Внесено зміни до дії (змінено обсяг фінансового забезпечення) рішенням міської ради від 15.03.2017 № 2-1797
стара редакція:20000,0 тис. грн. на 17750,0 (бюджет розвитку)
зменшено обсяг фінансового забезпечення (на 2 250,0 тис. грн. з перерозподілом обсягу фінансового забезпечення на виконання дій: 1.2.1.94-450,0  тис. грн., 1.2.1.95 – 700,0 тис. грн.,1.2.1.96- 1100,0 тис. грн. (бюджет розвитку)) </t>
  </si>
  <si>
    <t>Внесено зміни до дії (змінено назву) рішенням міської ради від 15.03.2017 № 2-1797
стара редакція:Будівництво комплексу для ігрових видів спорту по вул. Героїв Дніпра (внески до статутного капіталу КП "Будівельник") з (ПКД)</t>
  </si>
  <si>
    <t>Будівництво комплексу для ігрових видів спорту по вул. Героїв Дніпра (внески до статутного капіталу КП СК "Будівельник") (з ПКД)</t>
  </si>
  <si>
    <t xml:space="preserve">Внесено зміни до дії (змінено обсяг фінансового забезпечення) рішенням міської ради від 15.03.2017 № 2-1797
стара редакція:350,0 тис. грн. на 100,0 тис. грн. (бюджет розвитку)
зменшено обсяг фінансового забезпечення (на 250,0 тис. грн. з перерозподілом обсягу фінансового забезпечення на виконання дії 2.2.32.3 (бюджет розвитку)) </t>
  </si>
  <si>
    <t>Реконструкція будівлі ДНЗ № 57 (з ПКД)</t>
  </si>
  <si>
    <t>2.2.32.3</t>
  </si>
  <si>
    <t>Включено дію рішенням міської ради від 15.03.2017 № 2-1797
за рахунок перерозподілу обсягу фінансового забезпечення на виконання дії 2.2.32.2</t>
  </si>
  <si>
    <t>Внесено зміни до дії (змінено назву) рішенням міської ради від 15.03.2017 № 2-1797
стара редакція:Капітальний ремонт будівлі (фасад) ДНЗ № 83 (з ПКД)</t>
  </si>
  <si>
    <t>Капітальний ремонт будівлі ДНЗ № 83 (з ПКД)</t>
  </si>
  <si>
    <t xml:space="preserve">Внесено зміни до дії (змінено обсяг фінансового забезпечення) рішенням міської ради від 15.03.2017 № 2-1797
стара редакція:1470,0 тис. грн. на 1220,0 тис. грн. (бюджет розвитку)
зменшено обсяг фінансового забезпечення (на 250,0 тис. грн. з перерозподілом обсягу фінансового забезпечення на виконання дії 2.2.65.6 (бюджет розвитку)) </t>
  </si>
  <si>
    <t>Капітальний ремонт будівлі (санітарні вузли) ЗОШ № 11 (з ПКД)</t>
  </si>
  <si>
    <t>2.2.65.6</t>
  </si>
  <si>
    <t>Включено дію рішенням міської ради від 15.03.2017 № 2-1797
за рахунок перерозподілу обсягу фінансового забезпечення на виконання дії 2.2.65.2</t>
  </si>
  <si>
    <t>Капітальний ремонт будівлі (покрівля) СШ № 20 (з ПКД)</t>
  </si>
  <si>
    <t>Внесено зміни до дії (змінено назву) рішенням міської ради від 15.03.2017 № 2-1797
стара редакція:Капітальний ремонт будівлі (покрівля) ЗОШ № 20 (з ПКД)</t>
  </si>
  <si>
    <t>Внесено зміни до дії (змінено назву) рішенням міської ради від 15.03.2017 № 2-1797
стара редакція:Капітальний ремонт прилеглої території (мощення) ЗОШ № 20 (з ПКД)</t>
  </si>
  <si>
    <t>Капітальний ремонт прилеглої території (мощення) СШ № 20 (з ПКД)</t>
  </si>
  <si>
    <t>Внесено зміни до дії (змінено назву) рішенням міської ради від 15.03.2017 № 2-1797
стара редакція:Реконструкція будівлі (фасад, заміна вікон, дворова вхідна група) ЗОШ № 20 (з ПКД)</t>
  </si>
  <si>
    <t>Реконструкція будівлі (фасад, заміна вікон, дворова вхідна група) СШ № 20 (з ПКД)</t>
  </si>
  <si>
    <t>Внесено зміни до дії (змінено назву) рішенням міської ради від 15.03.2017 № 2-1797
стара редакція:Придбання лабораторного обладнання для кабінетів фізики, хімії, біології ЗОШ № 20 (за рахунок залишків освітньої субвенції)</t>
  </si>
  <si>
    <t>Придбання лабораторного обладнання для кабінетів фізики, хімії, біології СШ № 20 (за рахунок залишку освітньої субвенції з державного бюджету)</t>
  </si>
  <si>
    <t>Внесено зміни до дії (змінено назву) рішенням міської ради від 15.03.2017 № 2-1797
стара редакція:Придбання музичних інструментів (синтезатор Casio WK-7600, Альт-саксафон Buffer BC8101) для ЗОШ І-ІІІ ступенів № 20 ЧМР</t>
  </si>
  <si>
    <t>Придбання музичних інструментів для СШ І-ІІІ ступенів № 20 ЧМР</t>
  </si>
  <si>
    <t xml:space="preserve">Внесено зміни до дії (змінено обсяг фінансового забезпечення) рішенням міської ради від 15.03.2017 № 2-1797
стара редакція:600,0 тис. грн. на 940,0 тис. грн. (бюджет розвитку)
збільшено обсяг фінансового забезпечення (на 340,0 тис. грн. за рахунок перерозподілу обсягу фінансового забезпечення на виконання дії 2.2.74.5 – 340,0 тис. грн. (бюджет розвитку)) </t>
  </si>
  <si>
    <t xml:space="preserve">Внесено зміни до дії (змінено обсяг фінансового забезпечення) рішенням міської ради від 15.03.2017 № 2-1797
стара редакція:340,0 тис. грн. на 0,0 тис. грн. (бюджет розвитку)
зменшено обсяг фінансового забезпечення (на 340,0 тис. грн. з перерозподілом обсягу фінансового забезпечення на виконання дії 2.2.74.2 (бюджет розвитку)) </t>
  </si>
  <si>
    <t>Капітальний ремонт ЗОШ № 24 (з ПКД)</t>
  </si>
  <si>
    <t>Внесено зміни до дії (змінено назву) рішенням міської ради від 15.03.2017 № 2-1797
стара редакція:Капітальний ремонт будівлі (спортивна зала) ЗОШ № 24 (з ПКД)</t>
  </si>
  <si>
    <t xml:space="preserve">Внесено зміни до дії (змінено обсяг фінансового забезпечення) рішенням міської ради від 15.03.2017 № 2-1797
стара редакція:1470,0 тис. грн. на 872,0 тис. грн. (бюджет розвитку)
зменшено обсяг фінансового забезпечення (на 598,0 тис. грн. з перерозподілом обсягу фінансового забезпечення на виконання дії 2.2.81.2-400,0 тис. грн.(бюджет розвитку); на 198,0 тис. грн. з перерозподілом обсягу фінансового забезпечення з бюджету розвитку до загального фонду) </t>
  </si>
  <si>
    <t>2.2.81.2</t>
  </si>
  <si>
    <t>Капітальний ремонт будівлі ЗОШ № 29</t>
  </si>
  <si>
    <t xml:space="preserve">Включено дію рішенням міської ради від 15.03.2017 № 2-1797
за рахунок перерозподілу обсягу фінансового забезпечення на виконання дії 2.2.81.1 </t>
  </si>
  <si>
    <t>Внесено зміни до дії (змінено назву) рішенням міської ради від 15.03.2017 № 2-1797
стара редакція:Реконструкція будівлі (спортивний майданчик) НВК ЗОШ № 34 (з ПКД)</t>
  </si>
  <si>
    <t>Реконструкція прилеглої території (спортивний майданчик) НВК ЗОШ № 34 (з ПКД)</t>
  </si>
  <si>
    <t xml:space="preserve">Внесено зміни до дії (змінено обсяг фінансового забезпечення) рішенням міської ради від 15.03.2017 № 2-1797
стара редакція:946,868 тис. грн. на 372,668 тис. грн. (бюджет розвитку)
зменшено обсяг фінансового забезпечення (на 574,2 тис. грн. з перерозподілом обсягу фінансового забезпечення на виконання дії 3.2.1.29 (бюджет розвитку)) </t>
  </si>
  <si>
    <t>3.2.1.29</t>
  </si>
  <si>
    <t>Реконструкція будівлі КЗ “Черкаська міська стоматологічна поліклініка ЧМР” за адресою бул. Шевченка, 325 (з розробкою ПКД)</t>
  </si>
  <si>
    <t xml:space="preserve">Департамент
 охорони здоров'я та медичних послуг
</t>
  </si>
  <si>
    <t>Включено дію рішенням міської ради від 15.03.2017 № 2-1797
за рахунок перерозподілу обсягу фінансового забезпечення на виконання дії 3.2.1.18</t>
  </si>
  <si>
    <t xml:space="preserve">1.1.5. Поліпшення якості послуг з вивезення
та утилізації ТПВ </t>
  </si>
  <si>
    <t>від 15.03.2017 № 2-1797</t>
  </si>
  <si>
    <t>Додаток 2 
до рішення міської  ради
від 15.03.2017 № 2-1797</t>
  </si>
  <si>
    <t>Будівництво дитячого майданчика біля будинку по вул. Максима Залізняка,96/1</t>
  </si>
  <si>
    <t>Реконструкція прибудинкової території 31,33 по вул.Симиренківська, 223, 225, 229 по вул. Гетьмана Сагайдачного</t>
  </si>
  <si>
    <t>1.1.4.89</t>
  </si>
  <si>
    <t xml:space="preserve">Акти
 виконаних робіт
</t>
  </si>
  <si>
    <t xml:space="preserve">Департамент 
житлово-комунального комплексу                       
</t>
  </si>
  <si>
    <t>Будівництво контейнерних майданчиків для збору ТПВ по вул. Максима Залізняка, 96/1 (з ПКД) (внески в статутний капітал КП "Черкаська служба чистоти")</t>
  </si>
  <si>
    <t>Реконструкція мережі зовнішнього освітлення пров. Андрія Яковліва (внески в статутний капітал КП "Міськсвітло")</t>
  </si>
  <si>
    <t>Реконструкція мережі зовнішнього освітлення вул. Василини (внески в статутний капітал КП "Міськсвітло")</t>
  </si>
  <si>
    <t>Реконструкція мережі зовнішнього освітлення вул. Івана Гонти (внески в статутний капітал КП "Міськсвітло")</t>
  </si>
  <si>
    <t>Реконструкція мережі зовнішнього освітлення вул. Раїси Кириченко (внески в статутний капітал КП "Міськсвітло")</t>
  </si>
  <si>
    <t>Капітальний ремонт мережі зовнішнього освітлення прибудинкової території житлових будинків № 163 по вул. Нарбутівська (внески в статутний капітал КП "Міськсвітло")</t>
  </si>
  <si>
    <t>1.3.3.269</t>
  </si>
  <si>
    <t>1.3.3.270</t>
  </si>
  <si>
    <t>1.3.3.271</t>
  </si>
  <si>
    <t xml:space="preserve">Капітальний ремонт мережі зовнішнього освітлення прибудинкової території житлових будинків № 130 по вул. Юрія Іллєнка
 (внески в статутний капітал КП "Міськсвітло")
</t>
  </si>
  <si>
    <t>за рахунок перерозподілу обсягу фінансового забезпечення на виконання дії 1.3.3.43</t>
  </si>
  <si>
    <t xml:space="preserve">Будівництво мережі зовнішнього освітлення прибудинкової території житлових будинків № 43 по вул. Сергія Амброса та № 9 по вул. Різдвяна
(внески в статутний капітал КП "Міськсвітло")
</t>
  </si>
  <si>
    <t>за рахунок перерозподілу обсягу фінансового забезпечення на виконання дії 1.3.3.45</t>
  </si>
  <si>
    <t>Капітальний ремонт міжквартального проїзду по вул. Максима Залізняка, 96</t>
  </si>
  <si>
    <t>Капітальний ремонт міжквартального проїзду по вул. Максима Залізняка, 96/1</t>
  </si>
  <si>
    <t>Капітальний ремонт тролейбусної мережі м. Черкаси</t>
  </si>
  <si>
    <t>1.1.2. Поліпшення якості холодного водопостачання та водовідведення</t>
  </si>
  <si>
    <t>Геоінформаційна система водопостачання та водовідведення  м. Черкаси  (внески в статутний капітал КП "Черкасиводоканал)</t>
  </si>
  <si>
    <t>Будівництво спортивного майданчика по вул.Гагаріна (перехрестя з узвозом Франка)</t>
  </si>
  <si>
    <t>Реконструкція спортивного майданчика №3 з улаштуванням штучного покриття 40х60 (штучна трава) для гри в футбол на КП "Центральний стадіон"   вул.. Смілянська, 78 м. Черкаси</t>
  </si>
  <si>
    <t>2.2.25.6</t>
  </si>
  <si>
    <t>Реконструкція будівлі (заміна вікон) ДНЗ №41 (з ПКД)</t>
  </si>
  <si>
    <t>Капітальний ремонт будівлі (покрівля)  ДНЗ № 87 (з ПКД)</t>
  </si>
  <si>
    <t>Реконструкція будівлі СШ № 3 (з ПКД)</t>
  </si>
  <si>
    <t>Реконструкція прилеглої території СШ № 17 (з ПКД)</t>
  </si>
  <si>
    <t>Реконструкція будівлі Черкаської загальноосвітньої школи  Ι-ΙΙΙ ступенів № 30 Черкаської міської ради (з ПКД)</t>
  </si>
  <si>
    <t>2.2.82.2</t>
  </si>
  <si>
    <t>Капітальний ремонт будівлі(санітарні вузли) ЗОШ 30</t>
  </si>
  <si>
    <t>Капітальний ремонт будівлі (спортивна зала для заняття греко-римською боротьбою) ЗОШ № 15 (з ПКД)</t>
  </si>
  <si>
    <t>Реконструкція житлового будинку по вул. Гагаріна,45 з посиленням несучих конструкцій (усунення аварійного стану першого під'їзду)</t>
  </si>
  <si>
    <t xml:space="preserve">Будівництво полігону твердих побутових відходів в районі с.Руська Поляна І черга </t>
  </si>
  <si>
    <t>1.1.5.13</t>
  </si>
  <si>
    <t>Будівництво полігону твердих побутових відходів в районі с.Руська Поляна (ПКД І, ІІ, ІІІ черга)</t>
  </si>
  <si>
    <t xml:space="preserve">Акт
виконаних робіт
</t>
  </si>
  <si>
    <t xml:space="preserve">Департамент 
архітектури та містобудування 
</t>
  </si>
  <si>
    <t>Придбання автобусу загального призначення (внески в статутний капітал КП "Черкасиводоканал)</t>
  </si>
  <si>
    <t>Будівництво зовнішніх мереж електропостачання та трансформаторних підстанцій в межах м. Черкаси (до об'єктів комунальної власності в мікрорайоні "Митниця")" (з ПКД)</t>
  </si>
  <si>
    <t>Капремонт вул.Кавказька від вул.Франка до вул.Крилова</t>
  </si>
  <si>
    <t>Реконструкція спортивного майданчика за адресою вул. Новопречистенська (біля житлового будинку №31/1) (покриття)(Програма "Громадський бюджет міста Черкаси на 2015-2019 роки"реалізація проектів-переможців) (з ПКД)</t>
  </si>
  <si>
    <t>Прибудова до Палацу молоді по вул.Сумгаїтській, 12 в м. Черкаси" (з ПКД)</t>
  </si>
  <si>
    <t>Будівництво каналізаційної насосної станції з мережами напірної та самопливної каналізації по вул. Дахнівська в м. Черкаси (з ПКД)</t>
  </si>
  <si>
    <t>Добудова спортивно-оздоровчого корпусу дитячого садочку №74 пров. Боженка, 14 (з ПКД)</t>
  </si>
  <si>
    <t>Придбання обладнання для облаштування дитячого ігрового майданчика для ДНЗ (ясла-садок) № 55 "Лісовий куточок" Черкаської міської ради</t>
  </si>
  <si>
    <t>2.2.31.2</t>
  </si>
  <si>
    <t>Реконструкція будівлі КЗ “Третя Черкаська міська лікарня швидкої медичної допомоги” ЧМР (система медичного газопостачання) (розробка ПКД)</t>
  </si>
  <si>
    <t xml:space="preserve">
стара редакція: 116,0 тис. грн. (бюджет розвитку)
обсяг фінансового забезпечення перерозподілити з бюджету розвитку до загального фонду</t>
  </si>
  <si>
    <t xml:space="preserve">Капітальний ремонт прибудинкової території житлових будинків(внески в статутний капітал КП "Соснівська СУБ"): </t>
  </si>
  <si>
    <t>Вул.В.Чорновола, 142</t>
  </si>
  <si>
    <t>Вул.Чорновола, 158/1</t>
  </si>
  <si>
    <t>2.2.54.3</t>
  </si>
  <si>
    <t>Реконструкція будівлі ( влаштування системи геліоколекторів для забезпечення гарячого водопостачання ) дошкільного навчального закладу (ясла-садок) № 91 "Кобзарик" Черкаської міської ради (з ПКД)</t>
  </si>
  <si>
    <t>Капітальний ремонт будівлі дошкільного навчального закладу (ясла-садок) № 91 "Кобзарик" Черкаської міської ради (з ПКД)</t>
  </si>
  <si>
    <t>2.2.54.4</t>
  </si>
  <si>
    <t>2.2.60.5</t>
  </si>
  <si>
    <t>Капітальний ремонт будівлі (покрівля) ЗОШ № 5 (з ПКД)</t>
  </si>
  <si>
    <t>Капітальний ремонт вул. Гагаріна (тротуар, непарна сторона, від узвозу Франка до узвозу Острозький)</t>
  </si>
  <si>
    <t>Внесено зміни до дії (змінено назву) рішенням міської ради від 19.04.2017 № 2-1967
стара редакція:Розроблення геоінформаційної системи водопостачання та водовідведення  м. Черкаси  (внески в статутний капітал КП "Черкасиводоканал)</t>
  </si>
  <si>
    <t xml:space="preserve">Внесено зміни до дії (змінено назву) рішенням міської ради від 19.04.2017 № 2-1967
стара редакція:Реконструкція житлового будинку по вул. Гагаріна, 45 з вбудовано-прибудованими торгівельно-офісними приміщеннями зблокованого з житловими будинками по вул. Гагаріна, 45 та вул. Гагаріна, 49 (з ПКД) </t>
  </si>
  <si>
    <t>1.1.3.88</t>
  </si>
  <si>
    <t xml:space="preserve">Внесено зміни до дії (змінено обсяг фінансового забезпечення) рішенням міської ради від 19.04.2017 № 2-1967
стара редакця:60,0 тис. грн. на 106,0 тис. грн. (бюджет розвитку)
збільшено обсяг фінансового забезпечення (на 46,0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</si>
  <si>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72,0 тис. грн. (бюджет розвитку)
збільшено обсяг фінансового забезпечення (на 22,0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</si>
  <si>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 0 тис. грн. на 72,0 тис. грн. (бюджет розвитку)
збільшено обсяг фінансового забезпечення (на 22,0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</si>
  <si>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114,0  тис. грн. (бюджет розвитку)
збільшено обсяг фінансового забезпечення (на 64,0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</si>
  <si>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72,0 тис. грн. (бюджет розвитку)
збільшено обсяг фінансового забезпечення (на 22,0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</si>
  <si>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72,0 тис. грн. (бюджет розвитку)
збільшено обсяг фінансового забезпечення (на 22,0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</si>
  <si>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164,0 тис. грн. (бюджет розвитку)
збільшено обсяг фінансового забезпечення (на 114,0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</si>
  <si>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105,0 тис. грн. (бюджет розвитку)
збільшено обсяг фінансового забезпечення (на 55,0 тис. грн. за рахунок перерозподілу обсягу фінансового забезпечення на виконання дії 2.2.74.2  (бюджет розвитку)) </t>
  </si>
  <si>
    <t xml:space="preserve">Внесено зміни до дії (змінено обсяг фінансового забезпечення) рішенням міської ради від 19.04.2017 № 2-1967
стара редакця:50,0 тис. грн. на 72,0 тис. грн. (бюджет розвитку)
збільшено обсяг фінансового забезпечення (на 22,0 тис. грн. за рахунок перерозподілу обсягу фінансового забезпечення на виконання дії 2.2.74.2  (бюджет розвитку)) </t>
  </si>
  <si>
    <t>1.1.3.105</t>
  </si>
  <si>
    <t>Капітальний ремонт житлового будинку № 105 по вул. Нижня Горова (інженерні мережі)</t>
  </si>
  <si>
    <t>Включено дію рішенням міської ради від 19.04.2017 № 2-1967
за рахунок перерозподілу обсягу фінансового забезпечення на виконання дій: 2.2.74.2-189,0 тис. грн.; 1.1.3.30-19,0 тис. грн.; 1.1.3.36-30,0 тис. грн. (бюджет розвитку)</t>
  </si>
  <si>
    <t>Капітальний ремонт житлового будинку № 103 по вул. Нижня Горова (інженерні мережі)</t>
  </si>
  <si>
    <t>1.1.3.106</t>
  </si>
  <si>
    <t xml:space="preserve">Включено дію рішенням міської ради від 19.04.2017 № 2-1967
за рахунок перерозподілу обсягу фінансового забезпечення на виконання дій: 1.1.3.30-31,0 тис. грн.; 1.1.3.31-100,0 тис. грн.; 1.1.3.29-100,0 тис. грн.; 1.1.3.35 -7,0 тис. грн. (бюджет розвитку) </t>
  </si>
  <si>
    <t>Капітальний ремонт житлового будинку № 50 по вул. Толстого (інженерні мережі)</t>
  </si>
  <si>
    <t>1.1.3.107</t>
  </si>
  <si>
    <t xml:space="preserve">Включено дію рішенням міської ради від 19.04.2017 № 2-1967
за рахунок перерозподілу обсягу фінансового забезпечення на виконання дій: 1.1.3.35-23,0 тис. грн.; 1.1.3.43-50,0 тис. грн.; 1.1.3.32- 48,0 тис. грн. (бюджет розвитку) </t>
  </si>
  <si>
    <t>Капітальний ремонт житлового будинку № 76 по вул. Толстого (інженерні мережі)</t>
  </si>
  <si>
    <t>1.1.3.108</t>
  </si>
  <si>
    <t xml:space="preserve">Включено дію рішенням міської ради від 19.04.2017 № 2-1967
за рахунок перерозподілу обсягу фінансового забезпечення на виконання дій: 1.1.3.32- 52,0 тис. грн.; 1.1.3.33-78,0 тис. грн. (бюджет розвитку) </t>
  </si>
  <si>
    <t>Капітальний ремонт житлового будинку № 78 по вул. Толстого (інженерні мережі)</t>
  </si>
  <si>
    <t>1.1.3.109</t>
  </si>
  <si>
    <t>Включено дію рішенням міської ради від 19.04.2017 № 2-1967
за рахунок перерозподілу обсягу фінансового забезпечення на виконання дій: 1.1.3.33-22,0 тис.грн.; 1.1.3.88 -28,0 тис. грн.(бюджет розвитку)</t>
  </si>
  <si>
    <t>1.1.3.110</t>
  </si>
  <si>
    <t>Капітальний ремонт житлового будинку № 164 по вул. Нижня Горова (інженерні мережі)</t>
  </si>
  <si>
    <t>Включено дію рішенням міської ради від 19.04.2017 № 2-1967
за рахунок перерозподілу обсягу фінансового забезпечення на виконання дій: 1.1.3.88-32,0 тис. грн.; 1.1.3.89-60,0 тис. грн.; 1.1.3.93-8,0 тис. грн. (бюджет розвитку)</t>
  </si>
  <si>
    <t>Капітальний ремонт житлового будинку № 168 по вул. Нижня Горова (інженерні мережі)</t>
  </si>
  <si>
    <t>1.1.3.111</t>
  </si>
  <si>
    <t>Включено дію рішенням міської ради від 19.04.2017 № 2-1967
за рахунок перерозподілу обсягу фінансового забезпечення на виконання дій: 1.1.3.93-52,0 тис. грн.; 1.1.3.66-48,0 тис. грн. (бюджет розвитку)</t>
  </si>
  <si>
    <t>Капітальний ремонт житлового будинку № 43/1 по вул. Різдвяна (заміна вікон)</t>
  </si>
  <si>
    <t>1.1.3.112</t>
  </si>
  <si>
    <t xml:space="preserve">Включено дію рішенням міської ради від 19.04.2017 № 2-1967
за рахунок перерозподілу обсягу фінансового забезпечення на виконання дії 1.1.3.66 </t>
  </si>
  <si>
    <t>1.1.3.113</t>
  </si>
  <si>
    <t>Капітальний ремонт житлового будинку № 6 по вул. Юрія Іллєнка (заміна вікон)</t>
  </si>
  <si>
    <t>Включено дію рішенням міської ради від 19.04.2017 № 2-1967
за рахунок перерозподілу обсягу фінансового забезпечення на виконання дій: 1.1.3.66-12,0 тис. грн.; 1.1.3.67-100,0 тис. грн. (бюджет розвитку)</t>
  </si>
  <si>
    <t>1.1.3.114</t>
  </si>
  <si>
    <t>Реконструкція внутрішньобудинкових мереж теплопостачання в житловому будинку № 214 по вул. Благовісній</t>
  </si>
  <si>
    <t xml:space="preserve">Департамент 
житлово-комунального комплексу 
</t>
  </si>
  <si>
    <t>Включено дію рішенням міської ради від 19.04.2017 № 2-1967
за рахунок перерозподілу обсягу фінансового забезпечення на виконання дії 1.3.10.1</t>
  </si>
  <si>
    <t xml:space="preserve">Внесено зміни до дії (змінено обсяг фінансового забезпечення) рішенням міської ради від 19.04.2017 № 2-1967
стара редакція:360,0 тис. грн. на 0,0 тис. грн. (бюджет розвитку)
зменшено обсяг фінансового забезпечення (на 360,0 тис. грн. з перерозподілом обсягу фінансового забезпечення на виконання дій 1.2.1.29 (бюджет розвитку)) </t>
  </si>
  <si>
    <t xml:space="preserve">Внесено зміни до дії (змінено обсяг фінансового забезпечення) рішенням міської ради від 19.04.2017 № 2-1967
стара редакція:116,0 тис. грн. на 58,0 тис. грн. (бюджет розвитку)
зменшено обсяг фінансового забезпечення (на 58,0 тис. грн. з перерозподілом обсягу фінансового забезпечення на виконання дій 1.1.4.90 (бюджет розвитку)) </t>
  </si>
  <si>
    <t xml:space="preserve">Внесено зміни до дії (змінено обсяг фінансового забезпечення) рішенням міської ради від 19.04.2017 № 2-1967
стара редакція:116,0 тис. грн. на 58,0 тис. грн. (бюджет розвитку)
зменшено обсяг фінансового забезпечення (на 58,0 тис. грн. з перерозподілом обсягу фінансового забезпечення на виконання дій 1.1.4.91 (бюджет розвитку)) </t>
  </si>
  <si>
    <t xml:space="preserve">Виключено дію рішенням міської ради від 19.04.2017 № 2-1967
стара редакція:100,0 тис. грн. (бюджет розвитку)
обсяг фінансового забезпечення (бюджет розвитку) перерозподілено на виконання дії 1.1.3.106 </t>
  </si>
  <si>
    <t xml:space="preserve">Виключено дію рішенням міської ради від 19.04.2017 № 2-1967
стара редакція:50,0 тис. грн. (бюджет розвитку)
обсяг фінансового забезпечення (бюджет розвитку) перерозподілено на виконання дій: 1.1.3.105-19,0 тис. грн.; 1.1.3.106-31,0 тис. грн. </t>
  </si>
  <si>
    <t>Виключено дію рішенням міської ради від 19.04.2017 № 2-1967
стара редакція:100,0 тис. грн. (бюджет розвитку)
обсяг фінансового забезпечення (бюджет розвитку) перерозподілено на виконання дії 1.1.3.106</t>
  </si>
  <si>
    <t xml:space="preserve">Виключено дію рішенням міської ради від 19.04.2017 № 2-1967
стара редакція:100,0 тис. грн. (бюджет розвитку)
обсяг фінансового забезпечення (бюджет розвитку) перерозподілено на виконання дій: 1.1.3.107 – 48,0 тис. грн.; 1.1.3.108-52,0 тис. грн. </t>
  </si>
  <si>
    <t xml:space="preserve">Виключено дію рішенням міської ради від 19.04.2017 № 2-1967
стара редакція:100,0 тис. грн. (бюджет розвитку)
обсяг фінансового забезпечення (бюджет розвитку) перерозподілено на виконання дій: 1.1.3.108-78,0 тис. грн.; 1.1.3.109-22,0 тис. грн. </t>
  </si>
  <si>
    <t xml:space="preserve">Виключено дію рішенням міської ради від 19.04.2017 № 2-1967
стара редакція:30,0 тис. грн. (бюджет розвитку)
обсяг фінансового забезпечення (бюджет розвитку) перерозподілено на виконання дій: 1.1.3.106-7,0 тис. грн.; 1.1.3.107-23,0 тис. грн. </t>
  </si>
  <si>
    <t xml:space="preserve">Виключено дію рішенням міської ради від 19.04.2017 № 2-1967
 стара редакція:30,0 тис. грн. (бюджет розвитку)
обсяг фінансового забезпечення (бюджет розвитку) перерозподілено на виконання дії 1.1.3.105 </t>
  </si>
  <si>
    <t>Виключено дію рішенням міської ради від 19.04.2017 № 2-1967
стара редакція:50,0 тис. грн. (бюджет розвитку)
обсяг фінансового забезпечення (бюджет розвитку) перерозподілено на виконання дії 1.1.3.107</t>
  </si>
  <si>
    <t xml:space="preserve">Виключено дію рішенням міської ради від 19.04.2017 № 2-1967
стара редакція:100,0 тис. грн. (бюджет розвитку)
обсяг фінансового забезпечення (бюджет розвитку) перерозподілено на виконання дій: 1.1.3.66-48,0 тис. грн.; 1.1.3.112-40,0 тис. грн.; 1.1.3.113-12,0 тис. грн. </t>
  </si>
  <si>
    <t xml:space="preserve">Виключено дію рішенням міської ради від 19.04.2017 № 2-1967
стара редакція:100,0 тис. грн. (бюджет розвитку)
обсяг фінансового забезпечення (бюджет розвитку) перерозподілено на виконання дії 1.1.3.113 </t>
  </si>
  <si>
    <t xml:space="preserve">Виключено дію рішенням міської ради від 19.04.2017 № 2-1967
стара редакція:60,0 тис. грн. (бюджет розвитку)
обсяг фінансового забезпечення (бюджет розвитку) перерозподілено на виконання дій: 1.1.3.109-28,0 тис. грн.; 1.1.3.110-32,0 тис. грн. </t>
  </si>
  <si>
    <t>Виключено дію рішенням міської ради від 19.04.2017 № 2-1967
стара редакція:60,0 тис. грн. (бюджет розвитку)
обсяг фінансового забезпечення (бюджет розвитку) перерозподілено на виконання дії 1.1.3.110</t>
  </si>
  <si>
    <t xml:space="preserve">Виключено дію рішенням міської ради від 19.04.2017 № 2-1967
стара редакція:60,0 тис. грн. (бюджет розвитку)
обсяг фінансового забезпечення (бюджет розвитку) перерозподілено на виконання дій: 1.1.3.110-8,0 тис. грн.; 1.1.3.111-52,0 тис. грн. </t>
  </si>
  <si>
    <t xml:space="preserve">Виключено дію рішенням міської ради від 19.04.2017 № 2-1967
стара редакція: 194,0 тис. грн. (бюджет розвитку)
обсяг фінансового забезпечення (бюджет розвитку) перерозподілено на виконання дії 1.1.4.89 </t>
  </si>
  <si>
    <t xml:space="preserve">Внесено зміни до дії (змінено обсяг фінансового забезпечення) рішенням міської ради від 19.04.2017 № 2-1967
стара редакція:831,0 тис. грн. на 478,1636 тис.грн. (бюджет розвитку)
зменшено обсяг фінансового забезпечення (на 319,0 тис. грн. з перерозподілом обсягу фінансового забезпечення на виконання дії 1.2.1.29 (бюджет розвитку); на 33,8364 тис.грн. з перерозподілом обсягу фінансового забезпечення з бюджету розвитку до загального фонду) </t>
  </si>
  <si>
    <t>Виключено дії рішенням міської ради від  19.04.2017 № 2-1967
стара редакція:120,0 тис. грн. (бюджет розвитку)
обсяг фінансового забезпечення перерозподілити з бюджету розвитку до загального фонду</t>
  </si>
  <si>
    <t>Виключено дії рішенням міської ради від  19.04.2017 № 2-1967
стара редакція: 59,0 тис. грн. (бюджет розвитку)
обсяг фінансового забезпечення перерозподілити з бюджету розвитку до загального фонду</t>
  </si>
  <si>
    <t>Виключено дії рішенням міської ради від  19.04.2017 № 2-1967
стара редакція: 12,0 тис. грн. (бюджет розвитку)
обсяг фінансового забезпечення перерозподілити з бюджету розвитку до загального фонду</t>
  </si>
  <si>
    <t>Внесено зміни до дії (змінено назву) рішенням міської ради від 19.04.2017 № 2-1967 
стара редакція:Капітальний ремонт прибудинкової території житлового будинку по вул. Самійла Кішки, 185/2 (внески в статутний капітал КП "Соснівська СУБ")
стара редакція:232,0 тис. грн. (бюджет розвитку)</t>
  </si>
  <si>
    <t>вул. Самійла Кішки, 185/1</t>
  </si>
  <si>
    <t xml:space="preserve">Капітальний ремонт прилеглої території (спортивний майданчик) СШ № 28 (з ПКД)
 (реалізація проектів-переможців визначених згідно Програми “Громадський бюджет міста Черкаси на 2015- 2019 роки”) 
</t>
  </si>
  <si>
    <t>Внесено зміни до дії (змінено назву і відповідального виконавця) рішенням міської ради від 19.04.2017 № 2-1967
стара редакція:Будівництво  спортивного та дитячого майданчику на земельній ділянці кадастровий № яя347869 (Програма "Громадський бюджет міста Черкаси на 2015-2019 роки" реалізація проектів-переможців)
стара редакція:Департамент житлово-комунального комплексу</t>
  </si>
  <si>
    <t>Внесено зміни до дії (змінено назву) рішенням міської ради від  19.04.2017 № 2-1967
стара редакція:Будівництво дитячого майданчика біля будинку по вул. Громова,96/1</t>
  </si>
  <si>
    <t>Включено дії рішенням міської ради від 19.04.2017 № 2-1967
за рахунок перерозподілу обсягу фінансового забезпечення на виконання дії 1.1.4.8</t>
  </si>
  <si>
    <t>1.1.4.90</t>
  </si>
  <si>
    <t xml:space="preserve">Капітальний ремонт прибудинкової території житлового будинку вул.Нижня Горова, 103
(внески в статутний капітал КП "Придніпровська СУБ")
</t>
  </si>
  <si>
    <t>Включено дії рішенням міської ради від 19.04.2017 № 2-1967
за рахунок перерозподілу обсягу фінансового забезпечення на виконання дії 1.1.4.2</t>
  </si>
  <si>
    <t>1.1.4.91</t>
  </si>
  <si>
    <t xml:space="preserve">Капітальний ремонт прибудинкової території житлового будинку вул.Нижня Горова, 105
(внески в статутний капітал КП "Придніпровська СУБ")
</t>
  </si>
  <si>
    <t>Включено дії рішенням міської ради від 19.04.2017 № 2-1967
за рахунок перерозподілу обсягу фінансового забезпечення на виконання дії 1.1.4.3</t>
  </si>
  <si>
    <t>Придбання елементів для дитячого майданчика на прибудинкових територіях біля будинків за адресою: вул. Благовісна, 180 та 180/1(внески в статутний капітал КП "Придніпровська СУБ")</t>
  </si>
  <si>
    <t>1.1.4.92</t>
  </si>
  <si>
    <t>Включено дії рішенням міської ради від 19.04.2017 № 2-1967
за рахунок перерозподілу обсягу фінансового забезпечення із загального фонду до бюджету розвитку</t>
  </si>
  <si>
    <t>1.1.4.93</t>
  </si>
  <si>
    <t xml:space="preserve">Придбання та встановлення одного комплекту поштових скриньок (на 96 відділень) в будинку за адресою вул. Яцика, 8/2
(внески в статутний капітал КП " Соснівська СУБ")
</t>
  </si>
  <si>
    <t>Внесено зміни до дії (змінено назву) рішенням міської ради від 19.04.2017 № 2-1967
стара редакція:Будівництво полігону твердих побутових відходів в районі с.Руська Поляна (з ПКД)</t>
  </si>
  <si>
    <t>Внесено зміни до дії (змінено назву) рішенням міської ради від 19.04.2017 № 2-1967
стара редакція:Будівництво контейнерних майданчиків для збору ТПВ по вул.Громова, 96/1 (з ПКД) (внески в статутний капітал КП "Черкаська служба чистоти")</t>
  </si>
  <si>
    <t xml:space="preserve">Включено дії рішенням міської ради від 19.04.2017 № 2-1967
за рахунок перерозподілу обсягу фінансового забезпечення на виконання дій: 1.3.9.21- 500,0 тис. грн.; 1.3.10.1- 260,0 тис. грн.  </t>
  </si>
  <si>
    <t>1.1.5.14</t>
  </si>
  <si>
    <t xml:space="preserve">Будівництво контейнерних майданчиків для збору ТПВ (з ПКД) (внески в статутний капітал 
КП "Комбінат комунальних підприємств")
</t>
  </si>
  <si>
    <t xml:space="preserve">Департамент
 житлово-комунального комплексу,
КП "Комбінат комунальних підприємств" 
</t>
  </si>
  <si>
    <t>Включено дії рішенням міської ради від 19.04.2017 № 2-1967
за рахунок перерозподілу обсягу фінансового забезпечення на виконання дії 1.3.10.1</t>
  </si>
  <si>
    <t>Внесено зміни до дії (змінено обсяг фінансового забезпечення) рішенням міської ради від 19.04.2017 № 2-1967
стара редакція:2600,0 тис. грн. на 2930,0 тис. грн. (бюджет розвитку)
збільшено обсяг фінансового забезпечення (на 330,0 тис. грн. за рахунок перерозподілу обсягу фінансового забезпечення на виконання дії 1.2.1.16 (бюджет розвитку))</t>
  </si>
  <si>
    <t xml:space="preserve">Внесено зміни до дії (змінено обсяг фінансового забезпечення) рішенням міської ради від 19.04.2017 № 2-1967
стара редакція:1530,0 тис. грн. на 1720,0 тис. грн. (бюджет розвитку)
збільшено обсяг фінансового забезпечення (на 190,0 тис. грн. за рахунок перерозподілу обсягу фінансового забезпечення на виконання дії 1.2.1.16 (бюджет розвитку)) </t>
  </si>
  <si>
    <t>Виключено дію рішенням міської ради від 19.04.2017 № 2-1967
стара редакція:1390,0 тис. грн. (бюджет розвитку)
обсяг фінансового забезпечення (бюджет розвитку) перерозподілено на виконання дій: 1.2.1.12 – 330,0 тис. грн.;  1.2.1.15 – 190,0 тис.грн.; 1.2.1.18 – 630,0 тис.грн.; 1.5.1.10 -240,0 тис. грн. (бюджет розвитку))</t>
  </si>
  <si>
    <t>Внесено зміни до дії (змінено назву) рішенням міської ради від 19.04.2017 № 2-1967 
стара редакція: Придбання автобусу міського призначення (внески в статутний капітал КП "Черкасиводоканал)</t>
  </si>
  <si>
    <t xml:space="preserve">Внесено зміни до дії (змінено обсяг фінансового забезпечення) рішенням міської ради від 19.04.2017 № 2-1967 
стара редакція:2000,0 тис. грн. на 2630,0 тис. грн. (бюджет розвитку)
збільшено обсяг фінансового забезпечення (на 630,0 тис. грн. за рахунок перерозподілу обсягу фінансового забезпечення на виконання дії 1.2.1.16 (бюджет розвитку)) </t>
  </si>
  <si>
    <t xml:space="preserve">Внесено зміни до дії (змінено обсяг фінансового забезпечення) рішенням міської ради від 19.04.2017 № 2-1967 
стара редакція:1300,0 тис. грн. на 1979,0 тис. грн. (бюджет розвитку)
збільшено обсяг фінансового забезпечення (на 679,0 тис. грн. за рахунок перерозподілу обсягу фінансового забезпечення на виконання дій: 1.1.4.27-319,0 тис. грн.; 1.1.4.1-360,0 тис. грн. (бюджет розвитку)) </t>
  </si>
  <si>
    <t>1.2.1.97</t>
  </si>
  <si>
    <t>Будівництво пляжу "Пушкінський" (з ПКД)</t>
  </si>
  <si>
    <t>Внесено зміни до дії (змінено назву) рішенням міської ради від  19.04.2017 № 2-1967 
стара редакція:Будівництво зовнішніх мереж електропостачання та трансформаторних підстанцій в межах м. Черкаси (до об'єктів комунальної власності в мікрорайоні "Митниця")</t>
  </si>
  <si>
    <t>Внесено зміни до дії (змінено назву) рішенням міської ради від 19.04.2017 № 2-1967 
стара редакція:Будівництво мережі зовнішнього освітлення прибудинкової території житлового будинку № 103 по вул.Нижня Горова</t>
  </si>
  <si>
    <t>Будівництво мережі зовнішнього освітлення прибудинкової території житлових будинків № 103, 105, 115  по вул.Нижня Горова</t>
  </si>
  <si>
    <t>Внесено зміни до дії (змінено назву) рішенням міської ради від 19.04.2017 № 2-1967 
стара редакція:Реконструкція мережі зовнішнього освітлення пров. Яковліва (внески в статутний капітал КП "Міськсвітло")</t>
  </si>
  <si>
    <t>Внесено зміни до дії (змінено назву) рішенням міської ради від 19.04.2017 № 2-1967 
стара редакція:Реконструкція мережі зовнішнього освітлення вул. Василини (від вул. Г. Чорнобиля до вул. М. Грушевського) (внески в статутний капітал КП "Міськсвітло")</t>
  </si>
  <si>
    <t>Внесено зміни до дії (змінено назву) рішенням міської ради від 19.04.2017 № 2-1967 
стара редакція:Реконструкція мережі зовнішнього освітлення вул. Івана Гонти (від вул. Крилова до вул. М. Грушевського) (внески в статутний капітал КП "Міськсвітло")</t>
  </si>
  <si>
    <t>Внесено зміни до дії (змінено назву) рішенням міської ради від 19.04.2017 № 2-1967 
стара редакція:Реконструкція мережі зовнішнього освітлення вул. Раїси Кириченко (від вул. Можайського до вул. Красіна) (внески в статутний капітал КП "Міськсвітло")</t>
  </si>
  <si>
    <t>Внесено зміни до дії (змінено назву) рішенням міської ради від 19.04.2017 № 2-1967 
стара редакція:Реконструкція мережі зовнішнього освітлення провулку Миколи Ханенка (внески в статутний капітал КП "Міськсвітло")</t>
  </si>
  <si>
    <t>Реконструкція мережі зовнішнього освітлення провулку Михайла Ханенка (внески в статутний капітал КП "Міськсвітло")</t>
  </si>
  <si>
    <t xml:space="preserve">Виключено дію рішенням міської ради від 19.04.2017 № 2-1967 
стара редакція:464,0 тис. грн. (бюджет розвитку)
обсяг фінансового забезпечення (бюджет розвитку) перерозподілено на виконання дій: 1.3.3.269 – 232,0 тис. грн., 1.3.3.270-232,0 тис. грн.  </t>
  </si>
  <si>
    <t xml:space="preserve">Виключено дію рішенням міської ради від 19.04.2017 № 2-1967 
стара редакція:232,0 тис. грн. (бюджет розвитку)
обсяг фінансового забезпечення (бюджет розвитку) перерозподілено на виконання дії 1.3.3.271  </t>
  </si>
  <si>
    <t>Включено дії рішенням міської ради від 19.04.2017 № 2-1967 
за рахунок перерозподілу обсягу фінансового забезпечення на виконання дії 1.3.3.43</t>
  </si>
  <si>
    <t xml:space="preserve">Внесено зміни до дії (змінено обсяг фінансового забезпечення) рішенням міської ради від 19.04.2017 № 2-1967 
стара редакція:27000,0 тис. грн.на 37000,0 тис. грн. (бюджет розвитку)
збільшено обсяг фінансового забезпечення (на 1993,5 тис. грн. за рахунок перерозподілу обсягу фінансового забезпечення на виконання дії 1.3.10.1 (бюджет розвитку); на 8006,5 тис. грн. за рахунок перерозподілу обсягу фінансового забезпечення із резервного фонду до бюджету розвитку) </t>
  </si>
  <si>
    <t>Внесено зміни до дії (змінено назву) рішенням міської ради від 19.04.2017 № 2-1967 
стара редакція:Реконструкція вул. Олени Теліги від вул. Маршала Батицького до вул. Котовського (з ПКД)</t>
  </si>
  <si>
    <t>Реконструкція вул. Олени Теліги від вул.В. Вергая до вул. М. Грушевського (з ПКД)</t>
  </si>
  <si>
    <t xml:space="preserve">Внесено зміни до дії (змінено обсяг фінансового забезпечення) рішенням міської ради від 19.04.2017 № 2-1967 
стара редакція:4555,598 тис. грн. на 4845,598 тис. грн. (бюджет розвитку)
збільшено обсяг фінансового забезпечення (на 290,0 тис. грн. за рахунок перерозподілу обсягу фінансового забезпечення на виконання дії 1.3.9.18 (бюджет розвитку)) </t>
  </si>
  <si>
    <t>Капітальний ремонт вул. Митницької (від вул. Максима Залізняка до вул.Надпільна, від бульв.Шевченка до вул.Верхня Горова)</t>
  </si>
  <si>
    <t xml:space="preserve">Внесено зміни до дії (змінено назву і обсяг фінансового забезпечення) рішенням міської ради від 19.04.2017 № 2-1967 
стара редакція:Капітальний ремонт вул.Митницької (від вул.Максима Залізняка до пров.Архітектурного, від бульв.Шевченка до вул.Верхня Горова)
стара редакція: 767,0 тис. грн.на 918,9 тис. грн.(бюджет розвитку)
змінено її назву і збільшено обсяг фінансового забезпечення (на 151,9 тис. грн. за рахунок перерозподілу обсягу фінансового забезпечення на виконання дії 1.3.9.72 (бюджет розвитку)) </t>
  </si>
  <si>
    <t xml:space="preserve">Внесено зміни до дії (змінено назву і обсяг фінансового забезпечення) рішенням міської ради від 19.04.2017 № 2-1967 
стара редакція:2400,0 тис. грн. на 2516,0 тис. грн. (бюджет розвитку)
збільшено обсяг фінансового забезпечення (на 116,0 тис. грн. за рахунок перерозподілу обсягу фінансового забезпечення на виконання дії 1.3.9.142  (бюджет розвитку)) </t>
  </si>
  <si>
    <t>Внесено зміни до дії (змінено назву і обсяг фінансового забезпечення) рішенням міської ради від 19.04.2017 № 2-1967 
стара редакція:367,0 тис. грн. на 443,0 тис. грн. (бюджет розвитку)
збільшено обсяг фінансового забезпечення (на 76,0 тис. грн. за рахунок перерозподілу обсягу фінансового забезпечення на виконання дії 1.3.9.213 (бюджет розвитку)) 
стара редакція:Капітальний ремонт вул. Різдвяна (від вул. С.Амброса до вул. Толстого)</t>
  </si>
  <si>
    <t xml:space="preserve">Капітальний ремонт 
вул. Різдвяна (від бул.Шевченка до вул.Толстого)
</t>
  </si>
  <si>
    <t>Внесено зміни до дії (змінено назву і обсяг фінансового забезпечення) рішенням міської ради від  19.04.2017 № 2-1967 
стара редакція:767,0 тис. грн. на 1472,0 тис. грн. (бюджет розвитку)
на 177,0 тис. грн. за рахунок перерозподілу обсягу фінансового забезпечення на виконання дії 1.3.9.18 (бюджет розвитку); на 528,0 тис. грн. за рахунок перерозподілу обсягу фінансового забезпечення із загального фонду до бюджету розвитку
стара редакція:Капремонт вул Кавказька від вул. Університетська до вул. Крилова</t>
  </si>
  <si>
    <t xml:space="preserve">Внесено зміни до дії (змінено обсяг фінансового забезпечення) рішенням міської ради від 19.04.2017 № 2-1967 
стара редакція:767,0 тис. грн. на 300,0 тис. грн. (бюджет розвитку)
зменшено обсяг фінансового забезпечення (на 467,0 тис. грн. з перерозподілом обсягу фінансового забезпечення на виконання дій: 1.3.9.5-290,0 тис. грн.;   1.3.9.15 -177,0 тис.грн.(бюджет розвитку)) </t>
  </si>
  <si>
    <t>Виключено дії рішенням міської ради від 19.04.2017 № 2-1967 
стара редакція:500,0 тис. грн. -2017 рік; 8500,0 тис. грн.-2018 рік (бюджет розвитку)
обсяг фінансового забезпечення (бюджет розвитку) перерозподілити на виконання дії 1.1.5.13</t>
  </si>
  <si>
    <t xml:space="preserve">Внесено зміни до дії (змінено обсяг фінансового забезпечення) рішенням міської ради від 19.04.2017 № 2-1967 
стара редакція:560,0 тис. грн. на 493,0 тис. грн. (бюджет розвитку)
зменшено обсяг фінансового забезпечення (на 67,0 тис. грн. з перерозподілом обсягу фінансового забезпечення на виконання дій 1.3.9.36 (бюджет розвитку)) </t>
  </si>
  <si>
    <t xml:space="preserve">Внесено зміни до дії (змінено обсяг фінансового забезпечення) рішенням міської ради від 19.04.2017 № 2-1967 
стара редакція:770,0 тис. грн. на 837,0 тис. грн. (бюджет розвитку)
збільшено обсяг фінансового забезпечення (на 67,0 тис. грн. за рахунок перерозподілу обсягу фінансового забезпечення на виконання дії 1.3.9.25 (бюджет розвитку)) </t>
  </si>
  <si>
    <t>Внесено зміни до дії (змінено назву) рішенням міської ради від 19.04.2017 № 2-1967 
стара редакція:Капітальний ремонт міжквартального проїзду по вул. Громова, 96</t>
  </si>
  <si>
    <t>Виключено дії рішенням міської ради від 19.04.2017 № 2-1967
стара редакція: 116,0 тис. грн. (бюджет розвитку)
обсяг фінансового забезпечення перерозподілити з бюджету розвитку до загального фонду</t>
  </si>
  <si>
    <t>Виключено дії рішенням міської ради від 19.04.2017 № 2-1967
стара редакція:94,0 тис. грн. (бюджет розвитку)
обсяг фінансового забезпечення перерозподілити з бюджету розвитку до загального фонду</t>
  </si>
  <si>
    <t>Внесено зміни до дії (змінено назву) рішенням міської ради від 19.04.2017 № 2-1967 
стара редакція:Капітальний ремонт міжквартального проїзду по вул. Громова, 96/1</t>
  </si>
  <si>
    <t>Внесено зміни до дії (змінено назву) рішенням міської ради від 19.04.2017 № 2-1967 
стара редакція:Капітальний ремонт міжквартального проїзду до будинку №9а по вул. Чехова</t>
  </si>
  <si>
    <t>Капітальний ремонт між квартального проїзду до будинків № 9а по вул,Чехова, № 164, 168 по вул .Нижня Горова, №74по вул.Толстого</t>
  </si>
  <si>
    <t xml:space="preserve">Внесено зміни до дії (змінено обсяг фінансового забезпечення) рішенням міської ради від 19.04.2017 № 2-1967 
стара редакція:100,0 тис. грн. на 50,0 тис. грн.(бюджет розвитку)
зменшено обсяг фінансового забезпечення (на 50,0 тис. грн. з перерозподілом обсягу фінансового забезпечення на виконання дій 1.3.9.217 (бюджет розвитку)) </t>
  </si>
  <si>
    <t>Внесено зміни до дії (змінено назву) рішенням міської ради від 19.04.2017 № 2-1967 
стара редакція:Капітальний ремонт вул. Гагаріна (тротуар, непарна сторона, від парку "Сосновий Бір" до узвозу Острозький)</t>
  </si>
  <si>
    <t>Виключено дії рішенням міської ради від  19.04.2017 № 2-1967
стара редакція:116,0 тис. грн. (бюджет розвитку)
обсяг фінансового забезпечення (бюджет розвитку) перерозподілено на виконання дії 1.3.9.10</t>
  </si>
  <si>
    <t xml:space="preserve">Внесено зміни до дії (змінено обсяг фінансового забезпечення) рішенням міської ради від 19.04.2017 № 2-1967 
стара редакція:357,0 тис. грн. на 714,0 (бюджет розвитку)
збільшено обсяг фінансового забезпечення (на 357,0 тис. грн. за рахунок перерозподілу обсягу фінансового забезпечення на виконання дії 1.3.9.153 (бюджет розвитку)) </t>
  </si>
  <si>
    <t>Внесено зміни до дії (змінено назву) рішенням міської ради від 19.04.2017 № 2-1967 
стара редакція: Капітальний ремонт тротуару від будинку №1 до буд №15  по вул. Генерала Момота вздовж дитячого, спортивного майданчика та ДНЗ №69</t>
  </si>
  <si>
    <t xml:space="preserve">Капітальний ремонт 
вул .О.Панченка (тротуар, непарна сторона, від вул.Генерала Момота до вул.Смаглія) в м.Черкаси
</t>
  </si>
  <si>
    <t>Виключено дії рішенням міської ради від 19.04.2017 № 2-1967
стара редакція:357,0 тис. грн. (бюджет розвитку)
обсяг фінансового забезпечення (бюджет розвитку) перерозподілено на виконання дії 1.3.9.145</t>
  </si>
  <si>
    <t>Виключено дії рішенням міської ради від 19.04.2017 № 2-1967
стара редакція:150,0 тис. грн. (бюджет розвитку)
обсяг фінансового забезпечення (бюджет розвитку) перерозподілено на виконання дії 1.3.9.218</t>
  </si>
  <si>
    <t>Виключено дії рішенням міської ради від 19.04.2017 № 2-1967
стара редакція:116,0 тис. грн. (бюджет розвитку)
обсяг фінансового забезпечення (бюджет розвитку) перерозподілено на виконання дій: 1.3.9.215-66,0 тис. грн.; 1.3.9.219- 50,0 тис. грн.</t>
  </si>
  <si>
    <t xml:space="preserve">Внесено зміни до дії (змінено обсяг фінансового забезпечення) рішенням міської ради від 19.04.2017 № 2-1967
стара редакція:0,0 тис. грн. на 5,0 тис. грн. (бюджет розвитку)
збільшено обсяг фінансового забезпечення (на 5,0 тис. грн. за рахунок перерозподілу обсягу фінансового забезпечення на виконання дії 1.3.10.1  (бюджет розвитку)) 
</t>
  </si>
  <si>
    <t>Виключено дії рішенням міської ради від 19.04.2017 № 2-1967
стара редакція:82,0 тис. грн. (бюджет розвитку)
обсяг фінансового забезпечення (бюджет розвитку) перерозподілено на виконання дії 1.3.9.218</t>
  </si>
  <si>
    <t>Виключено дії рішенням міської ради від 19.04.2017 № 2-1967
стара редакція:116,0 тис. грн. (бюджет розвитку)
обсяг фінансового забезпечення (бюджет розвитку) перерозподілено на виконання дій: 1.3.9.216-40,0 тис. грн.; 1.3.9.11-76,0 тис. грн.</t>
  </si>
  <si>
    <t>1.3.9.215</t>
  </si>
  <si>
    <t xml:space="preserve">Капітальний ремонт міжквартального проїзду по вул.Юрія Іллєнка,6 </t>
  </si>
  <si>
    <t xml:space="preserve">Включено дію рішенням міської ради від 19.04.2017 № 2-1967
за рахунок перерозподілу обсягу фінансового забезпечення на виконання дії 1.3.9.169  
</t>
  </si>
  <si>
    <t>1.3.9.216</t>
  </si>
  <si>
    <t>Капітальний ремонт міжквартального проїзду від вул.Різдвяна до ЗОШ № 9</t>
  </si>
  <si>
    <t>Включено дію рішенням міської ради від 19.04.2017 № 2-1967</t>
  </si>
  <si>
    <t>Включено дію рішенням міської ради від 19.04.2017 № 2-1967
за рахунок перерозподілу обсягу фінансового забезпечення на виконання дії 1.3.9.213</t>
  </si>
  <si>
    <t>1.3.9.217</t>
  </si>
  <si>
    <t>Капітальний ремонт міжквартального проїзду від житлового будинку № 43 по вул.Різдвяна до будівлі Державної служби охорони</t>
  </si>
  <si>
    <t>Включено дію рішенням міської ради від 19.04.2017 № 2-1967
за рахунок перерозподілу обсягу фінансового забезпечення на виконання дії 1.3.9.109</t>
  </si>
  <si>
    <t>1.3.9.218</t>
  </si>
  <si>
    <t>Капітальний ремонт вул.Благовісна (тротуар, парна сторона, від вул.Б.Хмельницького до вул.Митницька)</t>
  </si>
  <si>
    <t>Включено дію рішенням міської ради від 19.04.2017 № 2-1967
за рахунок перерозподілу обсягу фінансового забезпечення на виконання дій:1.3.9.162-150,0 тис.грн.; 1.3.9.186-82,0 тис. грн. (бюджет розвитку)</t>
  </si>
  <si>
    <t>1.3.9.219</t>
  </si>
  <si>
    <t>Капітальний ремонт міжквартального проїзду по вул. Чехова, 10</t>
  </si>
  <si>
    <t xml:space="preserve">Включено дію рішенням міської ради від 19.04.2017 № 2-1967
за рахунок перерозподілу обсягу фінансового забезпечення на виконання дії 1.3.9.169  </t>
  </si>
  <si>
    <t xml:space="preserve">Внесено зміни до дії (змінено обсяг фінансового забезпечення) рішенням міської ради від 19.04.2017 № 2-1967
стара редакція:4500,0 тис. грн. на  1295,0 тис.грн. (бюджет розвитку)
зменшено обсяг фінансового забезпечення (на 3005,0 тис. грн. з перерозподілом обсягу фінансового забезпечення на виконання дій: 1.1.3.114- 45,0 тис. грн.;  1.1.5.13-260,0 тис.грн.; 1.1.5.14 -700,0 тис. грн.; 1.3.8.22- 1993,5 тис. грн.; 1.3.9.176-5,0 тис. грн. (бюджет розвитку); на 200,0 тис. грн. з перерозподілом обсягу фінансового забезпечення з бюджету розвитку до загального фонду; на 1,5 тис. грн. з перерозподілом обсягу фінансового забезпечення з бюджету розвитку до резервного фонду) </t>
  </si>
  <si>
    <t>Внесено зміни до дії (змінено назву) рішенням міської ради від 19.04.2017 № 2-1967
стара редакція:Капітальний ремонт контактної мережі (з ПКД)  (внески в статутний капітал КП “Черкасиелектротранс”):
- придбання та заміна контактного дроту, спецчастин;
- придбання та заміна аварійних опор контактної мережі</t>
  </si>
  <si>
    <t>1.4.1.60</t>
  </si>
  <si>
    <t>Реконструкція пам'ятника загиблим в Афганістані та інших локальних конфліктах в єдиному меморіальному комплексі по бульвару Шевченка в м. Черкасах  (за рахунок субвенції з обласного бюджету)</t>
  </si>
  <si>
    <t>Департамент архітектури, містобудування та інспектування</t>
  </si>
  <si>
    <t xml:space="preserve">Внесено зміни до дії (змінено назву) рішенням міської ради від 19.04.2017 № 2-1967
стара редакція:Капітальний ремонт спортивного майданчику для заняття кросфітом (облаштування твердого покриття та огорожі) </t>
  </si>
  <si>
    <t>Внесено зміни до дії (змінено назву) рішенням міської ради від 19.04.2017 № 2-1967
стара редакція:Створення сучасного європейського спортивного майданчика з безпечним та комфортним покриттям за адресою: вул. Новопречистенська, 31/1 (реалізація проектів-переможців визначених згідно Програми "Громадський бюджет міста Черкаси на 2015-2019 роки")</t>
  </si>
  <si>
    <t>1.5.2.14</t>
  </si>
  <si>
    <t>Реконструкція будівлі КДЮСШ “Вулкан” за адресою: вул.Благовісна, 170, м.Черкаси (з ПКД) (за рахунок субвенції з обласного бюджету)</t>
  </si>
  <si>
    <t>Внесено зміни до дії (змінено обсяг фінансового забезпечення) рішенням міської ради від 19.04.2017 № 2-1967
стара редакція:920,0 тис. грн. на 320,0 тис. грн. (бюджет розвитку)
зменшено обсяг фінансового забезпечення (на 600,0 тис. грн. з перерозподілом обсягу фінансового забезпечення з бюджету розвитку до загального фонду)</t>
  </si>
  <si>
    <t>Внесено зміни до дії (змінено обсяг фінансового забезпечення) рішенням міської ради від 19.04.2017 № 2-1967
стара редакція: 1000,0 тис.грн. на  200,0 тис. грн. (бюджет розвитку)
зменшено обсяг фінансового забезпечення (на 600,0 тис. грн. з перерозподілом обсягу фінансового забезпечення на виконання дії 1.2.1.97; на 200,0 тис. грн. з перерозподілом обсягу фінансового забезпечення з бюджету розвитку до загального фонду)</t>
  </si>
  <si>
    <t>1.5.1.10</t>
  </si>
  <si>
    <t>Капітальний ремонт меморіального комплексу Пагорб Слави (відновлення вічного вогню) (внески в статутний капітал КП "Комбінат комунальних підприємств")</t>
  </si>
  <si>
    <t xml:space="preserve">Департамент
 житлово-комунального комплексу, 
КП "Комбінат комунальних підприємств"
</t>
  </si>
  <si>
    <t>Включено дію рішенням міської ради від 19.04.2017 № 2-1967
за рахунок перерозподілу обсягу фінансового забезпечення на виконання дії 1.2.1.16</t>
  </si>
  <si>
    <t xml:space="preserve">Внесено зміни до дії (змінено обсяг фінансового забезпечення) рішенням міської ради від 19.04.2017 № 2-1967
стара редакція:500,0 тис. грн. на 400,0 тис. грн. (бюджет розвитку)
зменшено обсяг фінансового забезпечення (на 100,0 тис. грн. з перерозподілом обсягу фінансового забезпечення з бюджету розвитку до загального фонду) </t>
  </si>
  <si>
    <t>Внесено зміни до дії (змінено обсяг фінансового забезпечення) рішенням міської ради від 19.04.2017 № 2-1967
стара редакція:500,0 тис. грн. на 400,0 тис. грн. (бюджет розвитку)
зменшено обсяг фінансового забезпечення (на 100,0 тис. грн. з перерозподілом обсягу фінансового забезпечення з бюджету розвитку до загального фонду)</t>
  </si>
  <si>
    <t>Внесено зміни до дії (змінено назву) рішенням міської ради від 19.04.2017 № 2-1967
стара редакція:Прибудова до Палацу молоді по вул.Сумгаїтській, 12 в м. Черкаси</t>
  </si>
  <si>
    <t>Внесено зміни до дії (змінено назву) рішенням міської ради від 19.04.2017 № 2-1967
стара редакція:Будівництво каналізаційної насосної станції та напірного колектору з мережами напірної та самопливної каналізації по вул. Дахнівська в м. Черкаси (з ПКД)</t>
  </si>
  <si>
    <t xml:space="preserve">Внесено зміни до дії (змінено назву) рішенням міської ради від 19.04.2017 № 2-1967
стара редакція:Добудова спортивно-оздоровчого корпусу д/с №74 пров. Боженка, 14 (з ПКД) </t>
  </si>
  <si>
    <t xml:space="preserve">Реконструкція будівлі (фасад) ДМШ №1
 ім .М.В. Лисенка (з ПКД) за адресою: м.Черкаси, вул.Б. Вишневецького 31, 33, 35
</t>
  </si>
  <si>
    <t xml:space="preserve">Внесено зміни до дії (змінено назву і обсяг фінансового забезпечення) рішенням міської ради від 19.04.2017 № 2-1967
стара редакція:Капітальний ремонт будівлі ДМШ № 1 ім. М.В. Лисенка (з ПКД)
стара редакція:30,0 тис. грн. на 23,414 тис. грн. (бюджет розвитку)
зменшено обсяг фінансового забезпечення (на 6,586 тис. грн. з перерозподілом обсягу фінансового забезпечення на виконання дій  (бюджет розвитку)) </t>
  </si>
  <si>
    <t>Внесено зміни до дії (змінено назву) рішенням міської ради від 19.04.2017 № 2-1967
стара редакція:Капітальний ремонт будівлі (фасад) ДМШ №2 (з ПКД)</t>
  </si>
  <si>
    <t>Реконструкція будівлі (фасад) ДМШ №2 (з ПКД)</t>
  </si>
  <si>
    <t>Внесено зміни до дії (змінено назву) рішенням міської ради від 19.04.2017 № 2-1967
стара редакція:Реконструкція запасного футбольного поля на території КП "Центральний стадіон"  (з ПКД)</t>
  </si>
  <si>
    <t xml:space="preserve">Внесено зміни до дії (змінено обсяг фінансового забезпечення) рішенням міської ради від 19.04.2017 № 2-1967
стара редакція:20,0 тис. грн. на 34,0 тис. грн.  (бюджет розвитку)
збільшено обсяг фінансового забезпечення (на 14,0 тис. грн. за рахунок перерозподілу обсягу фінансового забезпечення на виконання дії 2.2.1.22 (бюджет розвитку)) </t>
  </si>
  <si>
    <t xml:space="preserve">Внесено зміни до дії (змінено обсяг фінансового забезпечення) рішенням міської ради від 19.04.2017 № 2-1967
стара редакція:50,0 тис. грн. на 36,0 тис. грн. (бюджет розвитку)
зменшено обсяг фінансового забезпечення (на 14,0 тис. грн. з перерозподілом обсягу фінансового забезпечення на виконання дій 2.2.1.21 (бюджет розвитку)) </t>
  </si>
  <si>
    <t xml:space="preserve">Внесено зміни до дії (змінено обсяг фінансового забезпечення) рішенням міської ради від 19.04.2017 № 2-1967
стара редакція:500,0 тис. грн. на 700,0 тис. грн. (бюджет розвитку)
збільшено обсяг фінансового забезпечення (на 200,0 тис. грн. за рахунок перерозподілу обсягу фінансового забезпечення на виконання дії 2.2.88.2 (бюджет розвитку)) </t>
  </si>
  <si>
    <t>Виключено дію рішенням міської ради від 19.04.2017 № 2-1967
стара редакція: 46,4 тис. грн. (бюджет розвитку)
обсяг фінансового забезпечення перерозподілено з бюджету розвитку до загального фонду</t>
  </si>
  <si>
    <t>Реконструкція будівлі ДНЗ №13 (з ПКД)</t>
  </si>
  <si>
    <t xml:space="preserve">Внесено зміни до дії (змінено назву і обсяг фінансового забезпечення) рішенням міської ради від 19.04.2017 № 2-1967
стара редакція:Капітальний ремонт будівлі (внутрішні мережі опалення, ІТП) ДНЗ №13 (з ПКД)
стара редакція:800,0 тис. грн. на 995,0 тис. грн. (бюджет розвитку)
збільшено обсяг фінансового забезпечення (на 195,0 тис. грн. за рахунок перерозподілу обсягу фінансового забезпечення на виконання дії  2.2.21.1 (бюджет розвитку)) </t>
  </si>
  <si>
    <t xml:space="preserve">Внесено зміни до дії (змінено обсяг фінансового забезпечення) рішенням міської ради від 19.04.2017 № 2-1967
стара редакція:87,6 тис. грн. на 57,6 тис. грн. (бюджет розвитку)
зменшено обсяг фінансового забезпечення (на 30,0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</si>
  <si>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19.04.2017 № 2-1967
стара редакція:38,0 тис. грн. на 15,0 тис. грн. (бюджет розвитку)
зменшено обсяг фінансового забезпечення (на 23,0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</si>
  <si>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19.04.2017 № 2-1967
стара редакція:800,0  тис. грн. на 865,0 тис. грн. (бюджет розвитку)
збільшено обсяг фінансового забезпечення (на 65,0 тис. грн. за рахунок перерозподілу обсягу фінансового забезпечення на виконання дії 2.2.11.2 (бюджет розвитку)) </t>
  </si>
  <si>
    <t xml:space="preserve">Внесено зміни до дії (змінено обсяг фінансового забезпечення) рішенням міської ради від 19.04.2017 № 2-1967
стара редакція: 350,0 тис. грн. на  285,0 тис. грн. (бюджет розвитку)
зменшено обсяг фінансового забезпечення (на 65,0 тис. грн. з перерозподілом обсягу фінансового забезпечення на виконання дій 2.2.11.1 (бюджет розвитку)) </t>
  </si>
  <si>
    <t>2.2.11.5</t>
  </si>
  <si>
    <t>Реконструкція будівлі (влаштування системи геліоколекторів для забезпечення гарячого водопостачання) дошкільного навчального закладу № 22 Черкаської міської ради (з ПКД)</t>
  </si>
  <si>
    <t xml:space="preserve">Включено дію рішенням міської ради від 19.04.2017 № 2-1967
за рахунок коштів гранту Регіонального Екологічного Центру країн Центральної  та Східної Європи (РЕЦ) </t>
  </si>
  <si>
    <t xml:space="preserve">Внесено зміни до дії (змінено обсяг фінансового забезпечення) рішенням міської ради від 19.04.2017 № 2-1967
стара редакція:1350,0 тис. грн. на 1155,0 тис. грн. (бюджет розвитку)
зменшено обсяг фінансового забезпечення (на 195,0 тис. грн. з перерозподілом обсягу фінансового забезпечення на виконання дій 2.2.8.1 (бюджет розвитку)) </t>
  </si>
  <si>
    <t xml:space="preserve">Внесено зміни до дії (змінено обсяг фінансового забезпечення) рішенням міської ради від 19.04.2017 № 2-1967
стара редакція:500,0 тис. грн. на 100,0 тис. грн. (бюджет розвитку)
зменшено обсяг фінансового забезпечення (на 400,0 тис. грн. з перерозподілом обсягу фінансового забезпечення на виконання дій 2.2.25.6 (бюджет розвитку)) </t>
  </si>
  <si>
    <t xml:space="preserve">Включено дію рішенням міської ради від 19.04.2017 № 2-1967
за рахунок перерозподілу обсягу фінансового забезпечення на виконання дії 2.2.25.1 </t>
  </si>
  <si>
    <t xml:space="preserve">Внесено зміни до дії (змінено обсяг фінансового забезпечення) рішенням міської ради від 19.04.2017 № 2-1967
стара редакція:1470,0 тис. грн. на 1300,0 тис. грн. (бюджет розвитку)
зменшено обсяг фінансового забезпечення (на 45,5 тис. грн. з перерозподілом обсягу фінансового забезпечення на виконання дій 2.2.82.2 (бюджет розвитку); на 124,5 тис. грн. з перерозподілом обсягу фінансового забезпечення з бюджету розвитку до загального фонду) </t>
  </si>
  <si>
    <t>Включено дію рішенням міської ради від 19.04.2017 № 2-1967
за рахунок перерозподілу обсягу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</si>
  <si>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19.04.2017 № 2-1967
стара редакція:100,0 тис. грн. на 250,0 тис. грн. (бюджет розвитку)
збільшено обсяг фінансового забезпечення (на 150,0 тис. грн. за рахунок перерозподілу обсягу фінансового забезпечення на виконання дії 2.2.74.3 (бюджет розвитку)) </t>
  </si>
  <si>
    <t xml:space="preserve">Внесено зміни до дії (змінено обсяг фінансового забезпечення) рішенням міської ради від 19.04.2017 № 2-1967
стара редакція:65,0 тис. грн. на 55,0 тис. грн. (бюджет розвитку)
зменшено обсяг фінансового забезпечення (на 10,0 тис. грн.з перерозподілом обсягу фінансового забезпечення з бюджету розвитку до загального фонду)) </t>
  </si>
  <si>
    <t>Внесено зміни до дії (змінено назву) рішенням міської ради від 19.04.2017 № 2-1967
стара редакція:Реконструкція будівлі (фасад) ДНЗ №65 (з ПКД)</t>
  </si>
  <si>
    <t>Капітальний ремонт прилеглої території ДНЗ № 65 (з ПКД)</t>
  </si>
  <si>
    <t xml:space="preserve">Виключено дію рішенням міської ради від 19.04.2017 № 2-1967
стара редакція:39,6 тис. грн. (бюджет розвитку)
обсяг фінансового забезпечення перерозподілити з бюджету розвитку до загального фонду </t>
  </si>
  <si>
    <t>Внесено зміни до дії (змінено назву) рішенням міської ради від 19.04.2017 № 2-1967
стара редакція: Капітальний ремонт приміщень (покрівля)  ДНЗ № 87 (з ПКД)</t>
  </si>
  <si>
    <t>2.2.53.3</t>
  </si>
  <si>
    <t>Реконструкція будівлі (влаштування системи геліоколекторів для забезпечення гарячого водопостачання) дошкільного навчального закладу № 90 Черкаської міської ради (з ПКД)</t>
  </si>
  <si>
    <t>Включено дію рішенням міської ради від 19.04.2017 № 2-1967
за рахунок перерозподілу обсягу фінансового забезпечення із резервного фонду до бюджету розвитку</t>
  </si>
  <si>
    <t xml:space="preserve">Внесено зміни до дії (змінено обсяг фінансового забезпечення) рішенням міської ради від 19.04.2017 № 2-1967
стара редакція:200,0 тис. грн. на 131,0 тис. грн. (бюджет розвитку)
зменшено обсяг фінансового забезпечення (на 69,0 тис. грн. з перерозподілом обсягу фінансового забезпечення на виконання дій 2.2.56.3 (бюджет розвитку)) </t>
  </si>
  <si>
    <t xml:space="preserve">Внесено зміни до дії (змінено обсяг фінансового забезпечення) рішенням міської ради від 19.04.2017 № 2-1967
стара редакція:80,0 тис. грн. на 149,0 тис. грн. (бюджет розвитку)
збільшено обсяг фінансового забезпечення (на 69,0 тис. грн. за рахунок перерозподілу обсягу фінансового забезпечення на виконання дії 2.2.56.2 (бюджет розвитку)) </t>
  </si>
  <si>
    <t>Внесено зміни до дії (змінено назву) рішенням міської ради від 19.04.2017 № 2-1967
стара редакція:Реконструкція будівлі ЗОШ № 3 (з ПКД)</t>
  </si>
  <si>
    <t>2.2.58.4</t>
  </si>
  <si>
    <t>Придбання шведської стінки для занять з дітьми з порушенням опорно-рухового апарату для СШ І-ІІІ ст. №3 ЧМР (за рахунок субвенції з державного бюджету)</t>
  </si>
  <si>
    <t xml:space="preserve">Внесено зміни до дії (змінено обсяг фінансового забезпечення) рішенням міської ради від 19.04.2017 № 2-1967
стара редакція:1470,0 тис. грн. на 440,0 тис. грн. (бюджет розвитку)
зменшено обсяг фінансового забезпечення (на 1030,0 тис. грн. з перерозподілом обсягу фінансового забезпечення на виконання дій 2.2.69.2 (бюджет розвитку)) </t>
  </si>
  <si>
    <t xml:space="preserve">Внесено зміни до дії (змінено обсяг фінансового забезпечення) рішенням міської ради від 19.04.2017 № 2-1967
стара редакція: 1700,0 тис. грн. на 2730,0 тис. грн. (бюджет розвитку)
збільшено обсяг фінансового забезпечення (на 1030,0 тис. грн. за рахунок перерозподілу обсягу фінансового забезпечення на виконання дії 2.2.69.1 (бюджет розвитку)) </t>
  </si>
  <si>
    <t xml:space="preserve">Внесено зміни до дії (змінено обсяг фінансового забезпечення) рішенням міської ради від 19.04.2017 № 2-1967
стара редакція:285,0 тис. грн. на 274,0 тис. грн. (бюджет розвитку)
зменшено обсяг фінансового забезпечення (на 11,0 тис. грн. з перерозподілом обсягу фінансового забезпечення на виконання дій 2.2.69.4 (бюджет розвитку)) </t>
  </si>
  <si>
    <t xml:space="preserve">Внесено зміни до дії (змінено обсяг фінансового забезпечення) рішенням міської ради від 19.04.2017 № 2-1967
стара редакція:659,65 тис. грн. на 670,65 тис. грн. (бюджет розвитку)
збільшено обсяг фінансового забезпечення (на 11,0 тис. грн. за рахунок перерозподілу обсягу фінансового забезпечення на виконання дії 2.2.69.3 (бюджет розвитку)) </t>
  </si>
  <si>
    <t>Внесено зміни до дії (змінено назву) рішенням міської ради від 19.04.2017 № 2-1967
стара редакція:Реконструкція будівлі (благоустрій) СШ № 17 (з ПКД)</t>
  </si>
  <si>
    <t>Внесено зміни до дії (змінено обсяг фінансового забезпечення) рішенням міської ради від 19.04.2017 № 2-1967
стара редакція:2723,0 тис. грн. на 5084,49286 тис. грн. (бюджет розвитку)
збільшено обсяг фінансового забезпечення (на 2361,49286 тис. грн. за рахунок зменшення кредитування))</t>
  </si>
  <si>
    <t xml:space="preserve">Виключено дію рішенням міської ради від 19.04.2017 № 2-1967
стара редакція:150,0 тис. грн. (бюджет розвитку)
обсяг фінансового забезпечення (бюджет розвитку) перерозподілено на виконання дії 2.2.32.2 </t>
  </si>
  <si>
    <t xml:space="preserve">Внесено зміни до дії (змінено обсяг фінансового забезпечення) рішенням міської ради від 19.04.2017 № 2-1967
стара редакція: 940,0 тис. грн. на 340,0 тис. грн.(бюджет розвитку)
зменшено обсяг фінансового забезпечення (на 600,0 тис. грн. з перерозподілом обсягу фінансового забезпечення на виконання дій: 1.13.90-46,0 тис.грн.; 1.1.3.91-22,0 тис. грн.; 1.1.3.92-22,0 тис. грн.; 1.1.3.94-64,0 тис. грн.; 1.1.3.95-22,0 тис.грн.; 1.1.3.96-22,0 тис.грн.; 1.1.3.97-114,0 тис. грн.; 1.1.3.98-55,0 тис. грн.; 1.1.3.99-22,0 тис. грн.; 1.1.3.100-22,0 тис. грн.; 1.1.3.105-189,0 тис. грн.(бюджет розвитку)) </t>
  </si>
  <si>
    <t>Внесено зміни до дії (змінено назву) рішенням міської ради від 19.04.2017 № 2-1967
стара редакція: Капітальний ремонт будівлі (фасад) Черкаської загальноосвітньої школи  Ι-ΙΙΙ ступенів № 30 Черкаської міської ради (з ПКД)</t>
  </si>
  <si>
    <t>Включено дію рішенням міської ради від 19.04.2017 № 2-1967
за рахунок перерозподілу обсягу фінансового забезпечення на виконання дії 2.2.31.1</t>
  </si>
  <si>
    <t xml:space="preserve">Внесено зміни до дії (змінено обсяг фінансового забезпечення) рішенням міської ради від 19.04.2017 № 2-1967
стара редакція:1325,0 тис. грн. на 1125,0 тис. грн. (бюджет розвитку)
зменшено обсяг фінансового забезпечення (на 200,0 тис. грн. з перерозподілом обсягу фінансового забезпечення на виконання дій 2.2.3.1 (бюджет розвитку)) </t>
  </si>
  <si>
    <t xml:space="preserve">Внесено зміни до дії (змінено обсяг фінансового забезпечення) рішенням міської ради від 19.04.2017 № 2-1967
стара редакція:750,0 тис. грн. на 717,429 тис. грн. (бюджет розвитку)
зменшено обсяг фінансового забезпечення (на 32,571 тис. грн. з перерозподілом обсягу фінансового забезпечення з бюджету розвитку до загального фонду) </t>
  </si>
  <si>
    <t>Внесено зміни до дії (змінено назву) рішенням міської ради від 19.04.2017 № 2-1967
стара редакція:Реконструкція приміщеня спортивної зали для заняття греко-римською боротьбою ЗНЗ № 15</t>
  </si>
  <si>
    <t xml:space="preserve">Внесено зміни до дії (змінено обсяг фінансового забезпечення) рішенням міської ради від 19.04.2017 № 2-1967
стара редакція:1333,68 тис. грн. на 1311,575 тис. грн. (бюджет розвитку)
зменшено обсяг фінансового забезпечення (на 22,105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</si>
  <si>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19.04.2017 № 2-1967
стара редакція:5982,913 тис. грн. на 6242,513 тис. грн. (бюджет розвитку)
збільшено обсяг фінансового забезпечення (на 259,6 тис. грн.за рахунок зменшення кредитування) </t>
  </si>
  <si>
    <t>Внесено зміни до дії (змінено обсяг фінансового забезпечення) рішенням міської ради від 19.04.2017 № 2-1967
стара редакція:900,0 тис. грн. (бюджет розвитку)
зменшено обсяг фінансового забезпечення (на 250,0 тис. грн. з перерозподілом обсягу фінансового забезпечення на виконання дій 3.2.1.11 (бюджет розвитку); збільшено обсяг фінансового забезпечення (на 250,0 тис. грн. за рахунок зменшення кредитування)) та затвердити у новій редакції:</t>
  </si>
  <si>
    <t xml:space="preserve">Внесено зміни до дії (змінено обсяг фінансового забезпечення) рішенням міської ради від 19.04.2017 № 2-1967
стара редакція:400,0 тис. грн. на 900,0 тис. грн. (бюджет розвитку)
збільшено обсяг фінансового забезпечення (на 250,0 тис. грн. за рахунок перерозподілу обсягу фінансового забезпечення на виконання дії 3.2.1.10 (бюджет розвитку); на 250,0 тис. грн. за рахунок зменшення кредитування)) 
</t>
  </si>
  <si>
    <t>Внесено зміни до дії (змінено назву) рішенням міської ради від 19.04.2017 № 2-1967
стара редакція:Реконструкція системи медичного газопостачання  КЗ "Третя Черкаська міська лікарня швидкої медичної допомоги" ЧМР (розробка ПКД)</t>
  </si>
  <si>
    <t>Виключено дію рішенням міської ради від 19.04.2017 № 2-1967
обсяг фінансового забезпечення перерозподілено з бюджету розвитку до загального фонду</t>
  </si>
  <si>
    <t xml:space="preserve">Внесено зміни до дії (змінено обсяг фінансового забезпечення) рішенням міської ради від 19.04.2017 № 2-1967 
стара редакція:2301,0 тис. грн. на 3501,0 тис. грн. (бюджет розвитку)
збільшено обсяг фінансового забезпечення (на 1200,0 тис. грн. за рахунок перерозподілу обсягу фінансового забезпечення із загального фонду до бюджету розвитку) </t>
  </si>
  <si>
    <r>
      <t>Додаток 2 
до рішення міської  ради
від</t>
    </r>
    <r>
      <rPr>
        <u/>
        <sz val="10"/>
        <rFont val="Times New Roman"/>
        <family val="1"/>
        <charset val="204"/>
      </rPr>
      <t xml:space="preserve"> 19.04.2017 </t>
    </r>
    <r>
      <rPr>
        <sz val="10"/>
        <rFont val="Times New Roman"/>
        <family val="1"/>
        <charset val="204"/>
      </rPr>
      <t>№</t>
    </r>
    <r>
      <rPr>
        <u/>
        <sz val="10"/>
        <rFont val="Times New Roman"/>
        <family val="1"/>
        <charset val="204"/>
      </rPr>
      <t xml:space="preserve"> 2-1967</t>
    </r>
    <r>
      <rPr>
        <sz val="10"/>
        <rFont val="Times New Roman"/>
        <family val="1"/>
        <charset val="204"/>
      </rPr>
      <t xml:space="preserve">. </t>
    </r>
  </si>
  <si>
    <t>від 19.04.2017 № 2-1967</t>
  </si>
  <si>
    <t>Департамент економіки та розвитку, Департамент соціальної політики</t>
  </si>
  <si>
    <t>Включено дію рішенням міської ради від 19.04.2017 № 2-1967 
за рахунок перерозподілу обсягу фінансового забезпечення на виконання дії 1.5.1.9</t>
  </si>
  <si>
    <t xml:space="preserve">Внесено зміни до дії (змінено обсяг фінансового забезпечення) рішенням міської ради від 07.06.2017 № 2-2182
стара редакція:1200,0 тис.грн. на 750,0 тис. грн.(бюджет розвитку)
зменшено обсяг фінансового забезпечення (на 450,0 тис. грн. з перерозподілом обсягу фінансового забезпечення на виконання дії  3.1.1.3 (бюджет розвитку)) </t>
  </si>
  <si>
    <t>1.1.3.115</t>
  </si>
  <si>
    <t>Капітальний ремонт житлового будинку по бульв.Шевченка, 132 (утеплення фасаду зі сторони бул.Шевченка з 1 по 4 під'їзд)</t>
  </si>
  <si>
    <t>Департамент житлово-комунального комплексу</t>
  </si>
  <si>
    <t>1.1.3.116</t>
  </si>
  <si>
    <t>Капітальний ремонт житлового будинку № 99 по вул.М.Залізняка (заміна водопідігрівача)</t>
  </si>
  <si>
    <t xml:space="preserve"> Департамент житлово-комунального комплексу</t>
  </si>
  <si>
    <t>1.1.3.117</t>
  </si>
  <si>
    <t>Капітальний ремонт житлового будинку по вул. Смілянська, 88 (заміна водопідігрівача)</t>
  </si>
  <si>
    <t>1.1.3.118</t>
  </si>
  <si>
    <t>Технічне (експертне) обстеження житлового будинку по узвозу Замковому, 1</t>
  </si>
  <si>
    <t>Внесено зміни до дії (змінено назву) рішенням міської ради від  07.06.2017 № 2-2182  
стара редакція:Реконструкція дитячого майданчика із встановленням спортивного обладнання по вул. Нижня Горова,4-5 (Програма "Громадський бюджет міста Черкаси на 2015-2019 роки" реалізація проектів-переможців)</t>
  </si>
  <si>
    <t>Реконструкція дитячого майданчику із встановленням спортивного обладнання по вул. Припортова, 35  (реалізація проектів-переможців визначених згідно Програми "Громадський бюджет міста Черкаси на 2015-2019 роки")</t>
  </si>
  <si>
    <t>Виключено дію рішенням міської ради від 07.06.2017 № 2-2182
стара редакція:  50,0 тис. грн. (бюджет розвитку)
обсяг фінансового забезпечення (бюджет розвитку) перерозподілено на виконання дії 2.2.32.1</t>
  </si>
  <si>
    <t xml:space="preserve">Внесено зміни до дії (змінено назву) рішенням міської ради від 07.06.2017 № 2-2182
стара редакція:Будівництво контейнерних майданчиків для збору ТПВ (з ПКД) (внески в статутний капітал 
КП "Комбінат комунальних підприємств")
</t>
  </si>
  <si>
    <t xml:space="preserve">Департамент
 житлово-комунального комплексу,
</t>
  </si>
  <si>
    <t xml:space="preserve">Будівництво контейнерних майданчиків для збору ТПВ (з ПКД) (внески в статутний капітал 
КП "Черкаська служба  чистоти")
</t>
  </si>
  <si>
    <t xml:space="preserve">Внесено зміни до дії (змінено обсяг фінансового забезпечення) рішенням міської ради від 07.06.2017 № 2-2182
стара редакція: 600,0 тис. грн. на 1100,0 тис. грн. (бюджет розвитку)
збільшено обсяг фінансового забезпечення (на 500,0 тис. грн. за рахунок перерозподілу обсягу фінансового забезпечення із загального фонду до бюджету розвитку) </t>
  </si>
  <si>
    <t>Внесено зміни до дії (змінено назву) рішенням міської ради від 07.06.2017 № 2-2182
стара редакція:Будівництво мережі зовнішнього освітлення прибудинкових територій житлового будинку № 16/1 по пров.Авіаційний</t>
  </si>
  <si>
    <t>Будівництво мережі зовнішнього освітлення прибудинкових територій житлового будинку № 15/1 по пров. Авіаційний</t>
  </si>
  <si>
    <t>Внесено зміни до дії (змінено назву) рішенням міської ради від 07.06.2017 № 2-2182
стара редакція:Будівництво мережі зовнішнього освітлення прибудинкових територій житлового будинку по вул. Нова</t>
  </si>
  <si>
    <t>Будівництво мережі зовнішнього освітлення по вул. Нова</t>
  </si>
  <si>
    <t>Внесено зміни до дії (змінено назву) рішенням міської ради від 07.06.2017 № 2-2182
стара редакція:Будівництво мережі зовнішнього освітлення прибудинкових територій житлового будинку по вул. Сонячна</t>
  </si>
  <si>
    <t>Будівництво мережі зовнішнього освітлення по вул. Сонячна</t>
  </si>
  <si>
    <t xml:space="preserve">Внесено зміни до дії (змінено обсяг фінансового забезпечення) рішенням міської ради від 07.06.2017 № 2-2182
стара редакція: 170,0 тис. грн. на 44,0 тис. грн. (бюджет розвитку)
зменшено обсяг фінансового забезпечення (на 126,0 тис. грн. з перерозподілом обсягу фінансового забезпечення на виконання дії 1.3.3.40 (бюджет розвитку)) </t>
  </si>
  <si>
    <t xml:space="preserve">Внесено зміни до дії (змінено обсяг фінансового забезпечення) рішенням міської ради від 07.06.2017 № 2-2182
стара редакція:169,0 тис. грн. на  314,0 тис. грн. (бюджет розвитку)
збільшено обсяг фінансового забезпечення (на 145,0 тис. грн. за рахунок перерозподілу обсягу фінансового забезпечення на виконання дій: 1.3.3.33-126,0 тис. грн.; 1.3.3.41-19,0 тис. грн.(бюджет розвитку)) </t>
  </si>
  <si>
    <t xml:space="preserve">Внесено зміни до дії (змінено обсяг фінансового забезпечення) рішенням міської ради від 07.06.2017 № 2-2182
стара редакція:168,0 тис. грн. на 149,0 тис. грн. (бюджет розвитку)
зменшено обсяг фінансового забезпечення (на 19,0 тис. грн. з перерозподілом обсягу фінансового забезпечення на виконання дії 1.3.3.40 (бюджет розвитку)) </t>
  </si>
  <si>
    <t>Внесено зміни до дії (змінено назву) рішенням міської ради від 07.06.2017 № 2-2182
стара редакція: Капітальний ремонт мереж зовнішнього освітлення по вул. Смілянській (встановлення додаткового освітлення пішохідного переходу) в м. Черкаси  (Програма "Громадський бюджет міста Черкаси на 2015-2019 роки" реалізація проектів-переможців)</t>
  </si>
  <si>
    <t>Внесено зміни до дії (змінено назву) рішенням міської ради від 07.06.2017 № 2-2182
стара редакція:Капітальний ремонт мереж зовнішнього освітлення по вул. 30 років Перемоги(встановлення додаткового освітлення пішохідного переходу) в м. Черкаси  (Програма "Громадський бюджет міста Черкаси на 2015-2019 роки" реалізація проектів-переможців)</t>
  </si>
  <si>
    <t>Капітальний ремонт вул. Смілянська (встановлення регульованого пішохідного світлофору навпроти будинку № 133 по вул. Смілянській) в м. Черкаси  (реалізація проектів-переможців визначених згідно Програми "Громадський бюджет міста Черкаси на 2015-2019 роки") (внески в статутний капітал  КП "Міськсвітло")</t>
  </si>
  <si>
    <t>Капітальний ремонт вул. 30 років Перемоги (встановлення регульованого пішохідного світлофору поблизу житлового будинку № 4) в м. Черкаси  (реалізація проектів-переможців визначених згідно Програми "Громадський бюджет міста Черкаси на 2015-2019 роки") (внески в статутний капітал  КП "Міськсвітло")</t>
  </si>
  <si>
    <t xml:space="preserve">Внесено зміни до дії (змінено обсяг фінансового забезпечення) рішенням міської ради від 07.06.2017 № 2-2182
стара редакція:1810,0 тис. грн. на 1310,0 тис.грн. (бюджет розвитку)
зменшено обсяг фінансового забезпечення (на 500,0 тис. грн. з перерозподілом обсягу фінансового забезпечення на виконання дії 1.3.9.221 (бюджет розвитку)) </t>
  </si>
  <si>
    <t xml:space="preserve">Внесено зміни до дії (змінено обсяг фінансового забезпечення) рішенням міської ради від 07.06.2017 № 2-2182
стара редакція: 400,0 тис. грн. на 516,0 тис. грн.(бюджет розвитку)
збільшено обсяг фінансового забезпечення (на 116,0 тис. грн. за рахунок перерозподілу обсягу фінансового забезпечення на виконання дій 1.3.9.157 (бюджет розвитку)) </t>
  </si>
  <si>
    <t>Внесено зміни до дії (змінено назву) рішенням міської ради від 07.06.2017 № 2-2182
стара редакція:Капремонт вул. Хрещатик (паркувальний майданчик поблизу будинків №№51, 53) в м.Черкаси</t>
  </si>
  <si>
    <t>Реконструкція вул. Хрещатик (паркувальний майданчик поблизу будинків №№51, 53) в м.Черкаси</t>
  </si>
  <si>
    <t>Внесено зміни до дії (змінено назву) рішенням міської ради від 07.06.2017 № 2-2182
стара редакція:Капремонт вул. Хрещатик (паркувальний майданчик поблизу будинку №130) в м.Черкаси</t>
  </si>
  <si>
    <t>Реконструкція вул. Хрещатик (паркувальний майданчик поблизу будинку №130) в м.Черкаси</t>
  </si>
  <si>
    <t>Внесено зміни до дії (змінено назву) рішенням міської ради від 07.06.2017 № 2-2182
стара редакція:Капітальний ремонт міжквартального проїзду з вул. Квіткової до будинку №16/1 по вул. Академіка Корольова</t>
  </si>
  <si>
    <t>Капітальний ремонт міжквартального проїзду по вулиці Одеській між будинками 8/а-8, 10/1, 12/1, 14</t>
  </si>
  <si>
    <t>Внесено зміни до дії (змінено назву і обсяг фінансового забезпечення) рішенням міської ради від 07.06.2017 № 2-2182
стара редакція:210,0 тис. грн. на  100,0 тис. грн.(бюджет розвитку)
зменшено обсяг фінансового забезпечення (на 110,0 тис. грн. з перерозподілом обсягу фінансового забезпечення на виконання дії 2.2.76.10 (бюджет розвитку)) 
стара редакція:Капітальний ремонт міжквартальних проїздів біля будинків: Чайковського, 63; Яцика, 8/1 та 8/2; провулок Стасова, 16/1;
Чайковського, 49; Пилипенка, 8, 10, 12; Пастерівська, 106</t>
  </si>
  <si>
    <t xml:space="preserve">Капітальний ремонт міжквартальних проїздів біля будинків:
Яцика, 8/1 та 8/2
провулок Стасова, 16/1
Чайковського, 49
Пилипенка, 8
</t>
  </si>
  <si>
    <t>Капітальний ремонт вул. Пахарів Хутір (тротуар непарна сторона, від вул. М Старицького до санаторію «Пролісок)</t>
  </si>
  <si>
    <t>Внесено зміни до дії (змінено назву і обсяг фінансового забезпечення) рішенням міської ради від 07.06.2017 № 2-2182
стара редакція:750,0 тис. грн. на 700,0 тис.грн. (бюджет розвитку)
зменшено обсяг фінансового забезпечення (на 50,0 тис. грн. з перерозподілом обсягу фінансового забезпечення на виконання дії 1.3.9.220 (бюджет розвитку))
стара редакція:Реконструкція вул. Я. Галана (тротуар від буд. № 13/1 до санаторію «Пролісок)</t>
  </si>
  <si>
    <t>Виключено дію рішенням міської ради від 07.06.2017 № 2-2182
стара редакція:116,0 тис. грн. (бюджет ровзитку)
обсяг фінансового забезпечення (бюджет розвитку) перерозподілено на виконання дії 1.3.9.16</t>
  </si>
  <si>
    <t>1.3.9.220</t>
  </si>
  <si>
    <t>Капітальний ремонт вул.О.Панченка (тротуар, непарна сторона, від буд. 13/1 до вул.М.Старицького)</t>
  </si>
  <si>
    <t>Включено дію рішенням міської ради від 07.06.2017 № 2-2182
за рахунок перерозподілу обсягу фінансового забезпечення на виконання дії 1.3.9.144 (бюджет розвитку)</t>
  </si>
  <si>
    <t>1.3.9.221</t>
  </si>
  <si>
    <t>Капітальний ремонт вул.Сумгаїтської (від вул.Одеської до вул.30-річчя Перемоги) в м.Черкаси (з ПКД)</t>
  </si>
  <si>
    <t>Включено дію рішенням міської ради від 07.06.2017 № 2-2182
за рахунок перерозподілу обсягу фінансового забезпечення на виконання дії 1.3.8.54 (бюджет розвитку)</t>
  </si>
  <si>
    <t>1.4.1.61</t>
  </si>
  <si>
    <t>Будівництво мереж електропостачання пляжу “Пушкінський”</t>
  </si>
  <si>
    <t>Включено дію рішенням міської ради від 07.06.2017 № 2-2182
за рахунок перерозподілу обсягу фінансового забезпечення із загального фонду  до бюджету розвитку</t>
  </si>
  <si>
    <t>Внесено зміни до дії (змінено назву) рішенням міської ради від 07.06.2017 № 2-2182
стара редакція:Капітальний ремонт будівлі (внутрішні інженерні мережі) ДМШ №3 (з ПКД)</t>
  </si>
  <si>
    <t>Капітальний ремонт будівлі ДМШ №3 (з ПКД)</t>
  </si>
  <si>
    <t>Виключено дію рішенням міської ради від 07.06.2017 № 2-2182
обсяг фінансового забезпечення (бюджет розвитку) перерозподілено на виконання дії 2.2.1.26</t>
  </si>
  <si>
    <t>2.2.1.23</t>
  </si>
  <si>
    <t>Придбання спортивного інвентарю для КДЮСШ "Спартак" Черкаської міської ради (за рахунок субвенції з ДБ на соціально-економічний розвиток – 3000 000,00 грн.)</t>
  </si>
  <si>
    <t>Видаткова накладна</t>
  </si>
  <si>
    <t>Включено дію рішенням міської ради від 07.06.2017 № 2-2182
за рахунок перерозподілу обсягу фінансового забезпечення на виконання дії 2.2.91.1 у сумі 90,0 тис. грн. (бюджет розвитку); за рахунок субвенції з ДБ на соціально-економічний розвиток – 3000 000,00 грн.) і за рахунок резервного фонду</t>
  </si>
  <si>
    <t>2.2.1.24</t>
  </si>
  <si>
    <t>Придбання павільйону для Клубу юних моряків з флотилією ЧМР</t>
  </si>
  <si>
    <t>Включено дію рішенням міської ради від 07.06.2017 № 2-2182
за рахунок перерозподілу обсягу фінансового забезпечення на виконання дії 2.2.84.3</t>
  </si>
  <si>
    <t>2.2.1.25</t>
  </si>
  <si>
    <t>Капітальний ремонт будівлі (актова зала) Черкаського міського Будинку культури ім.І.Кулика</t>
  </si>
  <si>
    <t>Включено дію рішенням міської ради від 07.06.2017 № 2-2182
за рахунок перерозподілу обсягу фінансового забезпечення на виконання дії 2.2.80.2 (бюджет розвитку)</t>
  </si>
  <si>
    <t>2.2.1.26</t>
  </si>
  <si>
    <t>Реконструкція запасного футбольного поля на території КП “Центральний стадіон” (з ПКД)</t>
  </si>
  <si>
    <t>Включено дію рішенням міської ради від 07.06.2017 № 2-2182
за рахунок перерозподілу обсягу фінансового забезпечення на виконання дії 2.2.1.17</t>
  </si>
  <si>
    <t>2.2.1.27</t>
  </si>
  <si>
    <t>Капітальний ремонт комплексу з басейном “Сокіл” по вул.Смілянській, 78 (внески в статутний капітал КП “Центральний стадіон”)</t>
  </si>
  <si>
    <t>Включено дію рішенням міської ради від 07.06.2017 № 2-2182
за рахунок перерозподілу обсягу фінансового забезпечення на виконання дії 2.2.79.1</t>
  </si>
  <si>
    <t>Виключено дію рішенням міської ради від 07.06.2017 № 2-2182
стара редакція:100,0 тис. грн. (бюджет розвитку)
обсяг фінансового забезпечення (бюджет розвитку) перерозподілено на виконання дії 2.2.44.2</t>
  </si>
  <si>
    <t>Виключено дію рішенням міської ради від 07.06.2017 № 2-2182
стара редакція: 865,0 тис. грн. (бюджет розвитку)
обсяг фінансового забезпечення (бюджет розвитку) перерозподілено на виконання дії 2.2.11.6</t>
  </si>
  <si>
    <t>Включено дію рішенням міської ради від 07.06.2017 № 2-2182
за рахунок перерозподілу обсягу фінансового забезпечення на виконання дії 2.2.11.1</t>
  </si>
  <si>
    <t>2.2.11.6</t>
  </si>
  <si>
    <t>Реконструкція будівлі ДНЗ № 22 (з ПКД)</t>
  </si>
  <si>
    <t>Внесено зміни до дії (змінено назву) рішенням міської ради від 07.06.2017 № 2-2182
стара редакція:Капітальний ремонт прилеглої території (павільйони) дошкільного навчального закладу  № 33 (з ПКД)</t>
  </si>
  <si>
    <t>Капітальний ремонт будівлі (внутрішні інженерні мережі) дошкільного навчального закладу № 33 (з ПКД)</t>
  </si>
  <si>
    <t>Виключено дію рішенням міської ради від 07.06.2017 № 2-2182
стара редакція:100,0 тис. грн. (бюджет розвитку)
обсяг фінансового забезпечення (бюджет розвитку) перерозподілено на виконання дії 2.2.26.5 (бюджет розвитку))</t>
  </si>
  <si>
    <t>Виключено дію рішенням міської ради від 07.06.2017 № 2-2182
стара редакція:400,0 тис. грн. (бюджет розвитку) 
обсяг фінансового забезпечення (бюджет розвитку) перерозподілено на виконання дії 2.2.26.5</t>
  </si>
  <si>
    <t>2.2.26.5</t>
  </si>
  <si>
    <t>Капітальний ремонт будівлі ДНЗ № 43 (з ПКД)</t>
  </si>
  <si>
    <t>Включено дію рішенням міської ради від 07.06.2017 № 2-2182
за рахунок перерозподілу обсягу фінансового забезпечення на виконання дій: 2.2.26.2-100,0 тис. грн.; 2.2.26.3 - 400,0 тис. грн. (бюджет розвитку)</t>
  </si>
  <si>
    <t xml:space="preserve">Внесено зміни до дії (змінено обсяг фінансового забезпечення) рішенням міської ради від 07.06.2017 № 2-2182
стара редакція:44,731 тис. грн. на  30,62474 тис. грн. (бюджет розвитку)
зменшено обсяг фінансового забезпечення (на 14,10626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</si>
  <si>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07.06.2017 № 2-2182
стара редакція:400,0 тис. грн. на 450,0 тис. грн. (бюджет розвитку)
збільшено обсяг фінансового забезпечення (на 50,0 тис. грн. за рахунок перерозподілу обсягу фінансового забезпечення на виконання дій 1.1.5.6 (бюджет розвитку)) </t>
  </si>
  <si>
    <t>Виключено дію рішенням міської ради від 07.06.2017 № 2-2182
стара редакція :250,0 тис. грн. (бюджет розвитку)
обсяг фінансового забезпечення (бюджет розвитку) перерозподілено на виконання дії 2.2.32.3</t>
  </si>
  <si>
    <t>Внесено зміни до дії (змінено обсяг фінансового забезпечення) рішенням міської ради від 07.06.2017 № 2-2182
стара редакція:250,0 тис. грн. на 500,0 тис. грн. (бюджет розвитку)
збільшено обсяг фінансового забезпечення (на 250,0 тис. грн. за рахунок перерозподілу обсягу фінансового забезпечення на виконання дії 2.2.32.2 (бюджет розвитку))</t>
  </si>
  <si>
    <t xml:space="preserve">Внесено зміни до дії (змінено обсяг фінансового забезпечення) рішенням міської ради від 07.06.2017 № 2-2182
стара редакція:50,0 тис. грн. (бюджет розвитку)
зменшено обсяг фінансового забезпечення (на 50,0 тис. грн. з перерозподілом обсягу фінансового забезпечення на виконання дії 2.2.34.4(бюджет розвитку) </t>
  </si>
  <si>
    <t xml:space="preserve">Внесено зміни до дії (змінено обсяг фінансового забезпечення) рішенням міської ради від 07.06.2017 № 2-2182
стара редакція:50,0 тис. грн. на 100,0 тис. грн. (бюджет розвитку)
збільшено обсяг фінансового забезпечення (на 50,0 тис. грн. за рахунок перерозподілу обсягу фінансового забезпечення на виконання дії 2.2.34.3 (бюджет розвитку)) </t>
  </si>
  <si>
    <t>Внесено зміни до дії (зміненоназву) рішенням міської ради від 07.06.2017 № 2-2182
стара редакція:Капітальний ремонт будівлі (внутрішня мережа опалення) ДНЗ №62 (з ПКД)</t>
  </si>
  <si>
    <t>Реконструкція будівлі ДНЗ № 62 (з ПКД)</t>
  </si>
  <si>
    <t>Включено дію рішенням міської ради від 07.06.2017 № 2-2182
за рахунок перерозподілу обсягу фінансового забезпечення на виконання дій: 2.2.65.3-50,0 тис. грн.., 2.2.67.3-200,0 тис. грн.., 2.2.4.3-100,0 тис. грн.., 2.2.7.3-100, 0 тис. грн.. (бюджет розвитку)</t>
  </si>
  <si>
    <t>2.2.44.2</t>
  </si>
  <si>
    <t>Реконструкція будівлі ДНЗ № 76</t>
  </si>
  <si>
    <t>2.2.50.4</t>
  </si>
  <si>
    <t>Реконструкція будівлі ДНЗ (ясла-садок) №86 "Світанок" ЧМР (за рахунок субвенції з ДБ на соціально-економічний розвиток –  1 000 000,0 грн.)</t>
  </si>
  <si>
    <t>Включено дію рішенням міської ради від 07.06.2017 № 2-2182
за рахунок перерозподілу обсягу фінансового забезпечення на виконання дії 2.2.91.1 у сумі 30,0 тис. грн. (бюджет розвитку) та за рахунок субвенції з ДБ на соціально-економічний розвиток – 1 000 000,0 грн.)</t>
  </si>
  <si>
    <t xml:space="preserve">Внесено зміни до дії (змінено обсяг фінансового забезпечення) рішенням міської ради від 07.06.2017 № 2-2182
стара редакція: 300,0 тис. грн. на 180,0 тис.грн. (бюджет розвитку)
зменшено обсяг фінансового забезпечення (на 120,0 тис. грн. з перерозподілом обсягу фінансового забезпечення з бюджету розвитку до загального фонду) </t>
  </si>
  <si>
    <t>Внесено зміни до дії (змінено назву) рішенням міської ради від 07.06.2017 № 2-2182
стара редакція:Реконструкція будівлі (благоустрій) гімназії № 9 (з ПКД)</t>
  </si>
  <si>
    <t>Реконструкція прилеглої території гімназії № 9 (з ПКД)</t>
  </si>
  <si>
    <t>Внесено зміни до дії (змінено назву і  обсяг фінансового забезпечення) рішенням міської ради від 07.06.2017 № 2-2182
стара редакція:1220,0 тис. грн. на (бюджет розвитку)
зменшено обсяг фінансового забезпечення (на 709,0 тис. грн. з перерозподілом обсягу фінансового забезпечення на виконання дії 2.2.65.7 (бюджет розвитку)) 
стара редакція: Реконструкція будівлі ЗОШ №11 (з ПКД)</t>
  </si>
  <si>
    <t>Реконструкція будівлі (фасад) ЗОШ №11 (з ПКД)</t>
  </si>
  <si>
    <t>Виключити дію рішенням міської ради від 07.06.2017 № 2-2182
стара редакція:50,0 тис. грн. (бюджет розвитку)
обсяг фінансового забезпечення (бюджет розвитку) перерозподілено на виконання дії 2.2.44.2</t>
  </si>
  <si>
    <t>2.2.65.7</t>
  </si>
  <si>
    <t>Реконструкція будівлі (покрівля) ЗОШ № 11</t>
  </si>
  <si>
    <t>Включено дію рішенням міської ради від 07.06.2017 № 2-2182
за рахунок перерозподілу обсягу фінансового забезпечення на виконання дії 2.2.65.2 (бюджет розвитку)</t>
  </si>
  <si>
    <t>Виключено дію рішенням міської ради від 07.06.2017 № 2-2182
стара редакція: 200,0 тис. грн. (бюджет розвитку)
обсяг фінансового забезпечення (бюджет розвитку) перерозподілено на виконання дії 2.2.44.2</t>
  </si>
  <si>
    <t>Внесено зміни до дії (змінено обсяг фінансового забезпечення) рішенням міської ради від 07.06.2017 № 2-2182
стара редакція:300,0 тис. грн. на 340,0 тис. грн. (бюджет розвитку)
збільшено обсяг фінансового забезпечення (на 300,0 тис. грн. за рахунок перерозподілу обсягу фінансового забезпечення на виконання дії 2.2.68.4 (бюджет розвитку))</t>
  </si>
  <si>
    <t>Виключено дію рішенням міської ради від 07.06.2017 № 2-2182
стара редакція:300,0 тис. грн. (бюджет розвитку)
обсяг фінансового забезпечення (бюджет розвитку) перерозподілено на виконання дії 2.2.68.2</t>
  </si>
  <si>
    <t>2.2.68.14</t>
  </si>
  <si>
    <t>Капітальний ремонт будівлі (санітарні вузли) Черкаської спеціалізованої школи І-ІІІ ступенів № 13</t>
  </si>
  <si>
    <t xml:space="preserve">Внесено зміни до дії (змінено обсяг фінансового забезпечення) рішенням міської ради від 07.06.2017 № 2-2182
стара редакція:1050, 0 тис. грн. на 1018,0 тис. грн. (бюджет розвитку)
зменшено обсяг фінансового забезпечення (на 32,0 тис. грн. з перерозподілом обсягу фінансового забезпечення на виконання дії 2.2.70.8 (бюджет розвитку)) </t>
  </si>
  <si>
    <t>2.2.70.8</t>
  </si>
  <si>
    <t>Капітальний ремонт будівлі (центральний вхід) СШ І-ІІІ ст. №17 (з ПКД)</t>
  </si>
  <si>
    <t>Включено дію рішенням міської ради від 07.06.2017 № 2-2182
за рахунок перерозподілу обсягу фінансового забезпечення на виконання дії 2.2.70.3 (бюджет розвитку)</t>
  </si>
  <si>
    <t xml:space="preserve">Внесено зміни до дії (змінено обсяг фінансового забезпечення) рішенням міської ради від 07.06.2017 № 2-2182
стара редакція:250,0 тис. грн. на  315,55 тис. грн. (бюджет розвитку)
збільшено обсяг фінансового забезпечення (на 65,55 тис. грн. за рахунок перерозподілу обсягу фінансового забезпечення на виконання дії 2.2.80.2 (бюджет розвитку)) </t>
  </si>
  <si>
    <t>2.2.76.10</t>
  </si>
  <si>
    <t>Капітальний ремонт прилеглої території (спортивний майданчик) ЗОШ № 24 м.Черкаси</t>
  </si>
  <si>
    <t>Включено дію рішенням міської ради від 07.06.2017 № 2-2182
за рахунок перерозподілу обсягу фінансового забезпечення на виконання дії 1.3.9.112</t>
  </si>
  <si>
    <t xml:space="preserve">Внесено зміни до дії (змінено обсяг фінансового забезпечення) рішенням міської ради від 07.06.2017 № 2-2182
стара редакція:2650,0 тис. грн. на 1250,0 тис.грн. (бюджет розвитку)
зменшиено обсяг фінансового забезпечення (на 1400,0 тис. грн. з перерозподілом обсягу фінансового забезпечення на виконання дії 2.2.1.27 (бюджет розвитку)) </t>
  </si>
  <si>
    <t xml:space="preserve">Внесено зміни до дії (змінено обсяг фінансового забезпечення) рішенням міської ради від 07.06.2017 № 2-2182
стара редакція:1698,0 тис. грн. на 1366,9 тис. грн. (бюджет розвитку)
зменшено обсяг фінансового забезпечення (на 331,1 тис. грн. з перерозподілом обсягу фінансового забезпечення на виконання дій: 2.2.1.25-100,0 тис. грн.., 2.2.68.14-65,55 тис. грн., 2.2.75.4– 65,55 тис. грн.; 2.2.84.4 -100,0 тис. грн. (бюджет розвитку)) </t>
  </si>
  <si>
    <t xml:space="preserve">Внесено зміни до дії (змінено обсяг фінансового забезпечення) рішенням міської ради від 07.06.2017 № 2-2182
стара редакція:1600,0 тис. грн. на 1267,548 тис. грн. (бюджет розвитку)
зменшено обсяг фінансового забезпечення (на 170,0 тис. грн. з перерозподілом обсягу фінансового забезпечення на виконання дій: 2.2.1.24-70,0 тис.грн.; 2.2.84.4-100,0 тис. грн.(бюджет розвитку); на 162,452 тис. грн. з перерозподілом обсягу фінансового забезпечення з бюджету розвитку до загального фонду)) </t>
  </si>
  <si>
    <t>2.2.84.4</t>
  </si>
  <si>
    <t>Капітальний ремонт будівлі (покрівля) ЗОШ № 32</t>
  </si>
  <si>
    <t>Включено дію рішенням міської ради від 07.06.2017 № 2-2182
за рахунок перерозподілу обсягу фінансового забезпечення на виконання дій: 2.2.84.3 – 100,0 тис.грн.; 2.2.80.2-100,0 тис. грн. (бюджет розвитку)</t>
  </si>
  <si>
    <t xml:space="preserve">Внесено зміни до дії (змінено обсяг фінансового забезпечення) рішенням міської ради від 07.06.2017 № 2-2182
стара редакція: 2375,0 тис. грн. на 2172,559 тис. грн. (бюджет розвитку)
зменшено обсяг фінансового забезпечення (на 202,441 тис. грн. з перерозподілом обсягу фінансового забезпечення з бюджету розвитку до загального фонду) </t>
  </si>
  <si>
    <t>Внключено дію рішенням міської ради від 07.06.2017 № 2-2182
стара редакція: 2950,0 тис. грн. (бюджет розвитку)
обсяг фінансового забезпечення перерозподілено з бюджету розвитку до загального фонду</t>
  </si>
  <si>
    <t xml:space="preserve">Внесено зміни до дії (змінено обсяг фінансового забезпечення) рішенням міської ради від 07.06.2017 № 2-2182
стара редакція: 1000,0 тис. грн. на 880,0 тис. грн. (бюджет розвитку)
зменшено обсяг фінансового забезпечення (на 120,0 тис. грн. з перерозподілом обсягу фінансового забезпечення на виконання дії 2.2.1.23-90,0 тис. грн.., 2.2.50.4 – 30,0 тис. грн. (бюджет розвитку)) </t>
  </si>
  <si>
    <t xml:space="preserve">Внесено зміни до дії (змінено обсяг фінансового забезпечення) рішенням міської ради від 07.06.2017 № 2-2182
стара редакція: 20158,494 тис. грн. на 20608,494 тис.грн. (бюджет розвитку)
збільшено обсяг фінансового забезпечення (на 450,0 тис. грн. за рахунок перерозподілу обсягу фінансового забезпечення на виконання дії 1.1.2.3 (бюджет розвитку)) </t>
  </si>
  <si>
    <t xml:space="preserve">Внключено дію рішенням міської ради від 07.06.2017 № 2-2182
стара редакція: 190,0 тис. грн. (бюджет розвитку)
обсяг фінансового забезпечення перерозподілено з бюджету розвитку до загального фонду </t>
  </si>
  <si>
    <t>Внключено дію рішенням міської ради від 07.06.2017 № 2-2182
стара редакція: 15,48 тис.грн. (бюджет розвитку)
обсяг фінансового забезпечення перерозподілено з бюджету розвитку до загального фонду</t>
  </si>
  <si>
    <r>
      <t>Додаток 2 
до рішення міської  ради
від</t>
    </r>
    <r>
      <rPr>
        <u/>
        <sz val="10"/>
        <color theme="1"/>
        <rFont val="Times New Roman"/>
        <family val="1"/>
        <charset val="204"/>
      </rPr>
      <t xml:space="preserve"> 07.06.2017 </t>
    </r>
    <r>
      <rPr>
        <sz val="10"/>
        <color theme="1"/>
        <rFont val="Times New Roman"/>
        <family val="1"/>
        <charset val="204"/>
      </rPr>
      <t xml:space="preserve">№ </t>
    </r>
    <r>
      <rPr>
        <u/>
        <sz val="10"/>
        <color theme="1"/>
        <rFont val="Times New Roman"/>
        <family val="1"/>
        <charset val="204"/>
      </rPr>
      <t>2-2182</t>
    </r>
  </si>
  <si>
    <t>від 07.06.2017 № 2-2182</t>
  </si>
  <si>
    <t>Включено дії рішенням міської ради від 07.06.2017 № 2-2182
за рахунок перерозподілу обсягу фінансового забезпечення із загального фонду до бюджету розвитку</t>
  </si>
  <si>
    <t>Придбання та встановлення міні-моделей архітектурних пам'яток (будівля по вул.Хрещатик, 251 та будівля по вул.Хрещатик, 214)</t>
  </si>
  <si>
    <t>Капітальний ремонт адмінбудівлі Черкаського міськвиконкому за адресою Б.Вишневецького, 36 (з ПКД) (службові кабінети)</t>
  </si>
  <si>
    <t>Капітальний ремонт адміністративної будівлі територіального центру надання соціальних послуг м.Черкаси за адресою: вул.Пушкіна,13-а (з ПКД): утеплення зовнішніх стін, ремонт актового залу, 3 санвузлів для облаштування душової кімнати у відділеннях соціально-побутової адаптації та соціальної реабілітації дітей-інвалідів, заміна 6 вхідних дверей), ремонт зовнішніх та внутрішніх віконних укосів</t>
  </si>
  <si>
    <t>Капітальний ремонт систем опалення, водопостачання і водовідведення в адміністративній будівлі територіального центру надання соціальних послуг м.Черкаси за адресою: вул.Пушкіна, 13-а (з ПКД)</t>
  </si>
  <si>
    <t>Реконструкція будівлі ЗОШ №7 (з ПКД)</t>
  </si>
  <si>
    <t>Придбання та встановлення кондиціонерів для територіального центру соціальної допомоги Придніпровського району м.Черкаси</t>
  </si>
  <si>
    <t>Придбання та встановлення кондиціонерів для відділень територіального центру надання соціальних послуг м.Черкаси</t>
  </si>
  <si>
    <t>Територіальний центр надання соціальних послуг м.Черкаси</t>
  </si>
  <si>
    <t>Придбання обладнання для відділення організації надання адресної грошової та натуральної допомоги адміністративній будівлі територіального центру надання соціальних послуг м.Черкаси</t>
  </si>
  <si>
    <t>Придбання східцевого підйомника для підйому/спуску отримувачів соціальних послуг територіального центру надання соціальних послуг м.Черкаси</t>
  </si>
  <si>
    <t xml:space="preserve">Внесено зміни до дії (змінено обсяг фінансового забезпечення) рішенням міської ради від 27.06.2017 № 2-2221
стара редакція:750,0 тис.грн. на 0,0 тис. грн. (бюджет розвитку)
зменшено обсяг фінансового забезпечення (на 750,0 тис. грн. з перерозподілом обсягу фінансового забезпечення на виконання дій 1.1.3.2 (бюджет розвитку)) </t>
  </si>
  <si>
    <t xml:space="preserve">Внесено зміни до дії (змінено обсяг фінансового забезпечення) рішенням міської ради від 27.06.2017 № 2-2221
стара редакція:2930,0 тис. грн. на 3680,0 тис. грн. (бюджет розвитку)
збільшено обсяг фінансового забезпечення (на 750,0 тис. грн. за рахунок перерозподілу обсягу фінансового забезпечення на виконання дії 1.1.2.3 (бюджет розвитку)) </t>
  </si>
  <si>
    <t>1.1.3.119</t>
  </si>
  <si>
    <t>Капітальний ремонт житлового будинку по вул. Різдвяній, 54 (покрівля) (з ПКД)</t>
  </si>
  <si>
    <t>Включено дію рішенням міської ради від 27.06.2017 № 2-2221
за рахунок перерозподілу обсягу фінансового забезпечення із загального фонду до бюджету розвитку</t>
  </si>
  <si>
    <t>1.1.4.94</t>
  </si>
  <si>
    <t>Придбання елементів для дитячих та спортивних майданчиків на прибудинкових територіях біля будинку за адресами: вул. Волкова, 40, вул. Чорновола, 9 (внески в статутний капітал КП "Придніпровська СУБ")</t>
  </si>
  <si>
    <t>Департамент житлово-комунального комплексу, Придніпровська СУБ</t>
  </si>
  <si>
    <t>Включено дію рішенням міської ради від 27.06.2017 № 2-2221
за рахунок перерозподілу обсягу фінансового забезпечення із загального до бюджету розвитку</t>
  </si>
  <si>
    <t>1.1.5.15</t>
  </si>
  <si>
    <t>Будівництво контейнерного майданчика для збору ТПВ біля житлового будинку 22 по вул. Толстого (з ПКД) (внески в статутний капітал КП "Черкаська служба чистоти")</t>
  </si>
  <si>
    <t>Департамент житлово-комунального комплексу, КП "Черкаська служба чистоти"</t>
  </si>
  <si>
    <t>Включено дію рішенням міської ради від 27.06.2017 № 2-2221
за рахунок перерозподілу обсягу фінансового забезпечення на виконання дії1.5.2.13 (бюджет розвитку)</t>
  </si>
  <si>
    <t>1.1.5.16</t>
  </si>
  <si>
    <t>Будівництво контейнерного майданчика для збору ТПВ по вул. Різдвяна (між бульв. Шевченка та вул. Волкова) (з ПКД) (внески в статутний капітал КП "Черкаська служба чистоти")</t>
  </si>
  <si>
    <t>Включено дію рішенням міської ради від 27.06.2017 № 2-2221
за рахунок перерозподілу обсягу фінансового забезпечення на виконання дії 1.5.2.13 (бюджет розвитку)</t>
  </si>
  <si>
    <t xml:space="preserve">Внесено зміни до дії (змінено обсяг фінансового забезпечення) рішенням міської ради від 27.06.2017 № 2-2221
стара редакція:1100,0 тис.грн. на 900,0 тис. грн. (бюджет розвитку) 
зменшено обсяг фінансового забезпечення (на 200,0 тис. грн. з перерозподілом обсягу фінансового забезпечення на виконання дії 1.2.1.100 (бюджет розвитку)) </t>
  </si>
  <si>
    <t>1.2.1.98</t>
  </si>
  <si>
    <t>Придбання та встановлення трибуни до волейбольного майданчика на пляжі "Пушкінський" (внески в статутний капітал КП "Дирекція парків")</t>
  </si>
  <si>
    <t>Департамент житлово-комунального комплексу, КП "Дирекція парків"</t>
  </si>
  <si>
    <t>Включено дію рішенням міської ради від 27.06.2017 № 2-2221
за рахунок перерозподілу обсягу фінансового забезпечення на виконання дії 1.5.17.3 (бюджет розвитку)</t>
  </si>
  <si>
    <t>1.2.1.99</t>
  </si>
  <si>
    <t>Придбання та встановлення огорожі до волейбольного майданчика на пляжі "Пушкінський" (внески в статутний капітал КП "Дирекція парків")</t>
  </si>
  <si>
    <t>1.2.1.100</t>
  </si>
  <si>
    <t>Будівництво мереж водопостачання та водовідведення на пляжі «Пушкінський»</t>
  </si>
  <si>
    <t>Включено дію рішенням міської ради від 27.06.2017 № 2-2221
за рахунок перерозподілу обсягу фінансового забезпечення на виконання дії 1.2.1.97 (бюджет розвитку)</t>
  </si>
  <si>
    <t>Внесено зміни до дії (змінено назву) рішенням міської ради від 27.06.2017 № 2-2221
стара редакція:Будівництво мережі зовнішнього освітлення прибудинкових територій житлового будинку № 15/1 по пров. Авіаційний</t>
  </si>
  <si>
    <t>Будівництво мережі зовнішнього освітлення прибудинкових територій житлового будинку № 16/1 по пров. Авіаційний</t>
  </si>
  <si>
    <t>Внесено зміни до дії (змінено обсяг фінансового забезпечення) рішенням міської ради від 27.06.2017 № 2-2221
стара редакція:232,0 тис. грн. на 230,0 (бюджет розвитку)
зменшено обсяг фінансового забезпечення (на 2,0 тис. грн. з перерозподілом обсягу фінансового забезпечення на виконання дії 1.3.3.49(бюджет розвитку))</t>
  </si>
  <si>
    <t>Внесено зміни до дії (змінено обсяг фінансового забезпечення) рішенням міської ради від 27.06.2017 № 2-2221
стара редакція:169,0 тис. грн. на 189,0 тис. грн. (бюджет розвитку)
збільшено обсяг фінансового забезпечення (на 20,0 тис. грн. за рахунок перерозподілу обсягу фінансового забезпечення на виконання дії 1.3.3.39 (бюджет розвитку))</t>
  </si>
  <si>
    <t xml:space="preserve">Внесено зміни до дії (змінено обсяг фінансового забезпечення) рішенням міської ради від 27.06.2017 № 2-2221
стара редакція:169,0 тис. грн. на 249,0 тис. грн. (бюджет розвитку)
збільшено обсяг фінансового забезпечення (на 80,0 тис. грн. за рахунок перерозподілу обсягу фінансового забезпечення на виконання дії 1.3.3.39 (бюджет розвитку)) </t>
  </si>
  <si>
    <t xml:space="preserve">Внесено зміни до дії (змінено обсяг фінансового забезпечення) рішенням міської ради від 27.06.2017 № 2-2221
стара редакція:169,0 тис. грн. на 69,0 тис. грн. (бюджет розвитку)
зменшено обсяг фінансового забезпечення (на 100,0 тис. грн. з перерозподілом обсягу фінансового забезпечення на виконання дій: 1.3.3.37-20.0 тис. грн.,1.3.3.38-80.0 тис. грн.(бюджет розвитку)) </t>
  </si>
  <si>
    <t xml:space="preserve">Внесено зміни до дії (змінено обсяг фінансового забезпечення) рішенням міської ради від 27.06.2017 № 2-2221
стара редакція:100,0 тис. грн. на 102,0 тис. грн. (бюджет розвитку)
збільшено обсяг фінансового забезпечення (на 2,0 тис. грн. за рахунок перерозподілу обсягу фінансового забезпечення на виконання дії1.3.3.32 (бюджет розвитку)) </t>
  </si>
  <si>
    <t>Внесено зміни до дії (змінено назву) рішенням міської ради від 27.06.2017 № 2-2221
стара редакція:Будівництво мережі зовнішнього освітлення прибудинкової території житлових будинків:
по вул. Максима Залізняка, 34/1/2/3/4/5/6
по вул. Кооперативна, 3, 5
по вул. Красовського, 6</t>
  </si>
  <si>
    <t>Будівництво мережі зовнішнього освітлення прибудинкової території житлових будинків: по вул. Максима Залізняка, 34/1-34/6;по вул. Кооперативна, 3, 5;по вул. Красовського, 6</t>
  </si>
  <si>
    <t>Внесено зміни до дії (змінено назву) рішенням міської ради від 27.06.2017 № 2-2221
стара редакція:Капітальний ремонт вул. Смілянська (встановлення регульованого пішохідного світлофору навпроти будинку № 133 по вул. Смілянській) в м. Черкаси  (реалізація проектів-переможців визначених згідно Програми "Громадський бюджет міста Черкаси на 2015-2019 роки") (внески в статутний капітал  КП "Міськсвітло")</t>
  </si>
  <si>
    <t>Капітальний ремонт вул. Смілянська (встановлення регульованого пішохідного світлофору навпроти будинку № 133 по вул. Смілянській) в м. Черкаси (реалізація проектів-переможців визначених згідно Програми "Громадський бюджет міста Черкаси на 2015-2019 роки")</t>
  </si>
  <si>
    <t>Внесено зміни до дії (змінено назву) рішенням міської ради від 27.06.2017 № 2-2221
стара редакція:Капітальний ремонт вул. 30 років Перемоги (встановлення регульованого пішохідного світлофору поблизу житлового будинку № 4) в м. Черкаси  (реалізація проектів-переможців визначених згідно Програми "Громадський бюджет міста Черкаси на 2015-2019 роки") (внески в статутний капітал  КП "Міськсвітло")</t>
  </si>
  <si>
    <t>Капітальний ремонт вул. 30 років Перемоги (встановлення регульованого пішохідного світлофору поблизу житлового будинку № 4) в м. Черкаси (реалізація проектів-переможців визначених згідно Програми "Громадський бюджет міста Черкаси на 2015-2019 роки")</t>
  </si>
  <si>
    <t>Внесено зміни до дії (змінено назву) рішенням міської ради від 27.06.2017 № 2-2221
стара редакція:Капітальний ремонт міжквартального проїзду від вул.Різдвяна до ЗОШ № 9</t>
  </si>
  <si>
    <t>Капітальний ремонт пішохідної доріжки від вул.Різдвяна до ЗОШ № 9</t>
  </si>
  <si>
    <t>Внесено зміни до дії (змінено назву) рішенням міської ради від 27.06.2017 № 2-2221
стара редакція:Капітальний ремонт міжквартального проїзду по вул. Чехова, 10</t>
  </si>
  <si>
    <t>Капітальний ремонт вулиці Чехова (тротуар, парна сторона, біля житлового будинку по вул.Чехова, 10)</t>
  </si>
  <si>
    <t>Виключено дію рішенням міської ради від 27.06.2017 № 2-2221
обсяг фінансового забезпечення (бюджет розвитку) перерозподілено до загального фонду</t>
  </si>
  <si>
    <t>Внесено зміни до дії (змінено назву) рішенням міської ради від 27.06.2017 №2-2221 
стара редакція:Придбання та встановлення міні-моделей архітектурних пам'яток (Укрсоцбанк, редакція газети "Черкаський край", Художня школа, ін.)</t>
  </si>
  <si>
    <t>Реконструкція приміщення майнового комплексу для Центру надання соціальних послуг "Прозорий офіс" за адресою м.Черкаси, вул. Благовісна, 170</t>
  </si>
  <si>
    <t>Внесено зміни до дії (змінено назву, обсяг фінансового забезпечення) рішенням міської ради від 27.06.2017 №2-2221 
стара редакція:Реконструкція приміщення майнового комплексу за адресою вул. Благовісна, 170 для Центру надання соціальних послуг "Прозорий офіс" (корпуси Г-3, О-2, Т-1 та навіс) (з ПКД)   
стара редакція:9250,0 тис. грн. на 8956,0 тис. грн. (бюджет розвитку)
зменшено обсяг фінансового забезпечення (на 180,0 тис. грн. з перерозподілом обсягу фінансового забезпечення з бюджету розвитку до загального фонду); на 114,0 тис. грн. з перерозподілом обсягу фінансового забезпечення на виконання дій: 3.1.1.3 - 14,0 тис. грн.,1.1.5.15 -50,0 тис. грн.,1.1.5.16 - 50,0 тис. грн. (бюджет розвитку))</t>
  </si>
  <si>
    <t>Внесено зміни до дії (змінено назву) рішенням міської ради від 27.06.2017 №2-2221 
стара редакція:Капітальний ремонт адмінбудівлі Черкаського міськвиконкому за адресою Б.Вишневецького, 36 (з ПКД) (каб.№ 102, 204, 205, 215 -218, 317,418, 501-503, 508-511, 513-520, 601-603)</t>
  </si>
  <si>
    <t xml:space="preserve">Внесено зміни до дії (змінено назву) рішенням міської ради від 27.06.2017 №2-2221 
стара редакція:Капітальний ремонт адміністративної будівлі територіального центру соціальної допомоги Соснівського району м.Черкаси за адресою: вул. Пушкіна, 13-а (з ПКД):
- утеплення зовнішніх стін
- ремонт актового залу
- 3 санвузлів для облаштування душової кімнати у відділеннях соціально-побутової адаптації та соціальної реабілітації дітей-інвалідів
-заміна 6 вхідних дверей)
-ремонт зовнішніх та внутрішніх віконних укосів </t>
  </si>
  <si>
    <t>Внесено зміни до дії (змінено назву) рішенням міської ради від 27.06.2017 №2-2221 
стара редакція:Капітальний ремонт систем опалення, водопостачання і водовідведення в адміністративній будівлі територіального центру соціальної допомоги Соснівського району м.Черкаси за адресою: вул. Пушкіна, 13-а (з ПКД)</t>
  </si>
  <si>
    <t xml:space="preserve">Внесено зміни до дії (змінено назву і обсяг фінансового забезпечення) рішенням міської ради від 27.06.2017 №2-2221 
стара редакція:Капітальний ремонт пішохідних доріжок (облаштування бруківкою) на прилеглій до адміністративної будівлі територіального центру соціальної допомоги Соснівського району м.Черкаси території за адресою: вул. Пушкіна,13-а
стара редакція:98,6 тис. грн.на 130,225 тис. грн. (бюджет розвитку)
збільшено обсяг фінансового забезпечення (на 31,625 тис. грн. за рахунок перерозподілу обсягу фінансового забезпечення на виконання дії 4.2.4.7 (бюджет розвитку)) </t>
  </si>
  <si>
    <t>Капітальний ремонт пішохідних доріжок (облаштування бруківкою) на прилеглій до адміністративної будівлі територіального центру надання соціальних послуг м.Черкаси за адресою: вул. Пушкіна, 13-а</t>
  </si>
  <si>
    <t xml:space="preserve">Внесено зміни до дії (змінено обсяг фінансового забезпечення) рішенням міської ради від 27.06.2017 №2-2221 
стара редакція:1000,0 тис. грн. 550,0 тис. грн. (бюджет розвитку)
зменшено обсяг фінансового забезпечення (на 150,0 тис. грн. з перерозподілом обсягу фінансового забезпечення з бюджету розвитку до загального фонду); на 300,0 тис. грн. з перерозподілом обсягу фінансового забезпечення на виконання дій: 1.2.1.98-180,0тис. грн.;1.2.1.99-120,0 тис. грн.(бюджет розвитку)) </t>
  </si>
  <si>
    <t xml:space="preserve">Внесено зміни до дії (змінено обсяг фінансового забезпечення) рішенням міської ради від 27.06.2017 №2-2221 
стара редакція:1350,0 тис. грн. на 1331,2 тис. грн. (бюджет розвитку)
зменшено обсяг фінансового забезпечення (на 18,8 тис. грн. з перерозподілом обсягу фінансового забезпечення з бюджету розвитку до загального фонду) </t>
  </si>
  <si>
    <t>Виключено дію рішенням міської ради від 27.06.2017 №2-2221 
стара редакція: 330,0 тис. грн. на 0,0 тис. грн. (інші кошти)</t>
  </si>
  <si>
    <t xml:space="preserve">Внесено зміни до дії (змінено обсяг фінансового забезпечення) рішенням міської ради від 27.06.2017 №2-2221 
стара редакція:330,0 тис. грн. на 900,0 тис. грн. (інші кошти)
збільшено обсяг фінансового забезпечення (на 570,0 тис. грн.(інші кошти) </t>
  </si>
  <si>
    <t>Внесено зміни до дії (змінено назву) рішенням міської ради від  27.06.2017 №2-2221 
стара редакція:Капітальний ремонт будівлі ЗОШ №7 (з ПКД)</t>
  </si>
  <si>
    <t>Внесено зміни до дії (змінено назву) рішенням міської ради від 27.06.2017 №2-2221 
стара редакція:Придбання лабораторного обладнання для кабінетів фізики, хімії, біології СШ № 20 (за рахунок залишку освітньої субвенції з державного бюджету)</t>
  </si>
  <si>
    <t>Придбання навчального обладнання для кабінетів фізики, хімії, біології СШ № 20 (за рахунок залишку освітньої субвенції з державного бюджету)</t>
  </si>
  <si>
    <t>Внесено зміни до дії (змінено назву) рішенням міської ради від 27.06.2017 №2-2221 
стара редакція:Придбання лабораторного обладнання для кабінетів фізики, хімії, біології ЗОШ № 24 (за рахунок залишків освітньої субвенції)</t>
  </si>
  <si>
    <t>Придбання навчального обладнання для кабінетів фізики, хімії, біології ЗОШ № 24 (за рахунок залишку освітньої субвенції з державного бюджету)</t>
  </si>
  <si>
    <t>Придбання та встановлення програмно-технічного комплексу для обліку руху особових справ "1С:АРХІВ" для департаменту соціальної політики</t>
  </si>
  <si>
    <t xml:space="preserve">Внесено зміни до дії (змінено назву, обсяг фінансового забезпечення) рішенням міської ради від 27.06.2017 №2-2221 
стара редакція:Придбання та встановлення програмно-технічного комплексу для обліку руху особових справ "1С:АРХІВ" в управлінні соціального захисту населення  Cоснівського району
стара редакція:100,0 тис. грн. на 200,0 тис. грн. (бюджет розвитку)
збільшено обсяг фінансового забезпечення (на 100,0 тис. грн. за рахунок перерозподілу обсягу фінансового забезпечення на виконання дії 4.2.1.14 (бюджет розвитку)) </t>
  </si>
  <si>
    <t>Виключено дію рішенням міської ради від 27.06.2017 №2-2221 
обсяг фінансового забезпечення (бюджет розвитку) перерозподілено на виконання дії 4.2.1.13</t>
  </si>
  <si>
    <t>Внесено зміни до дії (змінено назву) рішенням міської ради від 27.06.2017 №2-2221 
стара редакція:Придбання металевих стелажів для архіву справ управління соціального захисту населення Придніпровського району</t>
  </si>
  <si>
    <t>Придбання металевих стелажів для архіву справ для департаменту соціальної політики</t>
  </si>
  <si>
    <t>Внесено зміни до дії (змінено назву) рішенням міської ради від 27.06.2017 №2-2221 
стара редакція:Придбання та встановлення кондиціонерів для відділення реабілітації дітей-інвалідів територіального центру соціальної допомоги Придніпровського району м.Черкаси</t>
  </si>
  <si>
    <t>Внесено зміни до дії (змінено назву) рішенням міської ради від 27.06.2017 №2-2221 
стара редакція:Придбання та встановлення кондиціонерів для відділень територіального центру соціальної допомоги Соснівського району м.Черкаси</t>
  </si>
  <si>
    <t xml:space="preserve">Внесено зміни до дії (змінено обсяг фінансового забезпечення) рішенням міської ради від 27.06.2017 №2-2221 
стара редакція:Придбання обладнання для відділення організації надання адресної грошової та натуральної допомоги територіального центру соціальної допомоги Соснівського району м.Черкаси
стара редакція:256,2 тис. грн. на 224,575 тис. грн. (бюджет розвитку)
зменшено обсяг фінансового забезпечення (на 31,625 тис. грн. з перерозподілом обсягу фінансового забезпечення на виконання дії 1.5.4.3 (бюджет розвитку)) </t>
  </si>
  <si>
    <t>Внесено зміни до дії (змінено назву) рішенням міської ради від 27.06.2017 №2-2221  
стара редакція:Придбання східцевого підйомника для підйому/спуску отримувачів соціальних послуг територіального центру соціальної допомоги Соснівського району м.Черкаси</t>
  </si>
  <si>
    <t>Додаток 2 
до рішення міської  ради
від 27.06.2017 № 2-2221</t>
  </si>
  <si>
    <t>від 27.06.2017 № 2-2221</t>
  </si>
  <si>
    <t xml:space="preserve">Внесено зміни до дії (змінено обсяг фінансового забезпечення) рішенням міської ради від 13.07.2017 № 2-2297
стара редакція: 6800,0 тис. грн. на 10800,0 тис. грн. (бюджет розвитку)
збільшено обсяг фінансового забезпечення (на 4000,0 тис. грн. за рахунок перерозподілу обсягу фінансового забезпечення із загального фонду до бюджету розвитку) </t>
  </si>
  <si>
    <t>Внесено зміни до дії (змінено обсяг фінансового забезпечення) рішенням міської ради від 13.07.2017 № 2-2297
стара редакція:3680,0 тис. грн. на 3938,8 тис. грн. (бюджет розвитку)
збільшено обсяг фінансового забезпечення (на 258,8414 тис. грн. за рахунок перерозподілу обсягу фінансового забезпечення на виконання дій: 1.1.3.6-138,8414 тис. грн., 1.1.3.60-20,0 тис. грн.., 1.1.3.61-20,0 тис. грн.., 1.1.3.62-20,0 тис. грн., 1.1.3.63-20,0 тис. грн., 1.1.3.64-20,09 тис. грн.,1.1.3.65-20,0 тис. грн.(бюджет розвитку ))</t>
  </si>
  <si>
    <t xml:space="preserve">Внесено зміни до дії (змінено обсяг фінансового забезпечення) рішенням міської ради від 13.07.2017 № 2-2297
стара редакція: 505,0 тис.грн. на 366,16 тис. грн. (бюджет розвитку)
зменшено обсяг фінансового забезпечення (на 138,8414 тис. грн. з перерозподілом обсягу фінансового забезпечення на виконання дії 1.1.3.2 (бюджет розвитку)) </t>
  </si>
  <si>
    <t>Внесено зміни до дії (змінено назву) рішенням міської ради від 13.07.2017 № 2-2297
стара редакція:Капітальний ремонт житлового будинку по бульв. Шевченка, 276 (покрівля та підвальні приміщення)</t>
  </si>
  <si>
    <t>Капітальний ремонт житлового будинку по бульв. Шевченка, 276 (балкони, покрівля та підвальні приміщення)</t>
  </si>
  <si>
    <t>Виключено дію рішенням міської ради від 13.07.2017 № 2-2297
стара редакція: 20,0 тис. грн. на 0,0 тис. грн. (бюджет розвитку)
обсяг фінансового забезпечення (бюджет розвитку) перерозподілено на виконання дії 1.3.12.1</t>
  </si>
  <si>
    <t>Виключено дію рішенням міської ради від 13.07.2017 № 2-2297
стара редакція:20,0 тис. грн. на 0,0 тис. грн.(бюджет розвитку)
обсяг фінансового забезпечення (бюджет розвитку) перерозподілено на виконання дії 1.3.12.1</t>
  </si>
  <si>
    <t>Виключено дію рішенням міської ради від 13.07.2017 № 2-2297
стара редакція:20,0 тис. грн. на 0,0 тис. грн.(бюджет розвитку)
обсяг фінансового забезпечення (бюджет розвитку) перерозподілено на виконання дії 1.1.3.2</t>
  </si>
  <si>
    <t>Внесено зміни до дії (змінено обсяг фінансового забезпечення) рішенням міської ради від 13.07.2017 № 2-2297
стара редакція: 1500,0 тис. грн. на 1057,0 тис. грн. (бюджет розвитку)
збільшено обсяг фінансового забезпечення (на 443,0 тис. грн. за рахунок перерозподілу обсягу фінансового забезпечення на виконання дій: 1.5.17.6-373,0 тис.грн., 2.1.1.3-70,0 тис. грн.(бюджет розвитку))</t>
  </si>
  <si>
    <t>1.1.3.120</t>
  </si>
  <si>
    <t>Капітальний ремонт житлового будинку по вул.. Благовісна, 180 (покрівля)</t>
  </si>
  <si>
    <t>Включено дію рішенням міської ради від 13.07.2017 № 2-2297
за рахунок перерозподілу обсягу фінансового забезпечення на виконання дій:1.1.4.89-194,0 тис. грн.., 1.3.3.58-11,76 тис. грн.., 1.3.3.10-153,5153 тис. грн., 1.3.3.11-5,74413 тис. грн. ,1.3.12.1-149,54 тис. грн., 1.3.9.152-8,45 тис. грн..(бюджет розвитку)</t>
  </si>
  <si>
    <t xml:space="preserve">Внесено зміни до дії (змінено обсяг фінансового забезпечення) рішенням міської ради від 13.07.2017 № 2-2297
стара редакція: 78,0 тис. грн. на 143,52 тис. грн.(бюджет розвитку)
збільшено обсяг фінансового забезпечення (на 65,51898 тис. грн. за рахунок перерозподілу обсягу фінансового забезпечення на виконання дії 1.3.9.119-63,19 тис. грн.,1.3.9.90 -2,32 тис. грн.(бюджет розвитку)) </t>
  </si>
  <si>
    <t>Внесено зміни до дії (змінено назву) рішенням міської ради від 13.07.2017 № 2-2297
стара редакція: Капітальний ремонт прибудинкової територій житлових будинків 7, 9 по вул. Чорновола (внески в статутний капітал КП "Придніпровська СУБ")</t>
  </si>
  <si>
    <t>Реконструкція прибудинкових територій житлових будинків 7, 9 по вул. Чорновола</t>
  </si>
  <si>
    <t>Внесено зміни до дії (змінено назву) рішенням міської ради від 13.07.2017 № 2-2297
стара редакція:Капітальний ремонт прибудинкової територій житлового будинку 325 по бул. Шевченка (внески в статутний капітал КП "Придніпровська СУБ")</t>
  </si>
  <si>
    <t>Реконструкція прибудинкової території житлового будинку 325 по бул. Шевченка</t>
  </si>
  <si>
    <t>Внесено зміни до дії (змінено назву) рішенням міської ради від 13.07.2017 № 2-2297
стара редакція:Капітальний ремонт прибудинкової територій житлового будинку 40, 42 по вул. Різдвяна (внески в статутний капітал КП "Придніпровська СУБ")</t>
  </si>
  <si>
    <t>Капітальний ремонт прибудинкової територій житлових будинків 103 по вул. Волкова, 42 по вул. Різдвяна</t>
  </si>
  <si>
    <t>Виключено дію рішенням міської ради від 13.07.2017 № 2-2297
стара редакція:478,1636 тис. грн. (бюджет розвитку)
обсяг фінансового забезпечення (бюджет розвитку) перерозподілено на виконання дій: 1.1.4.40-53,0 тис. грн.., 1.1.4.62-232,0 тис. грн.., 1.1.4.98-50,995 тис. грн..,1.1.4.96 -142,21 тис. грн.</t>
  </si>
  <si>
    <t>Внесено зміни до дії (змінено назву) рішенням міської ради від 13.07.2017 № 2-2297
стара редакція: Капітальний ремонт прибудинкової території житлового будинку по вул. Десантників, 1 (внески в статутний капітал КП "Соснівська СУБ")</t>
  </si>
  <si>
    <t>Капітальний ремонт прибудинкової території житлового будинку по вул. Лук'янова, 3 (внески в статутний капітал КП "Соснівська СУБ")</t>
  </si>
  <si>
    <t xml:space="preserve">Внесено зміни до дії (змінено обсяг фінансового забезпечення) рішенням міської ради від 13.07.2017 № 2-2297
стара редакція: 232,0 тис. грн. на 326,5 тис. грн. (бюджет розвитку)
збільшено обсяг фінансового забезпечення (на 94,5 тис. грн. за рахунок перерозподілу обсягу фінансового забезпечення на виконання дій: 1.1.4.57-53,0 тис. грн., 1.1.4.54-38,0 тис. грн.., 1.1.4.55-3,5 тис. грн. (бюджет розвитку)) </t>
  </si>
  <si>
    <t xml:space="preserve">Внесено зміни до дії (змінено обсяг фінансового забезпечення) рішенням міської ради від 13.07.2017 № 2-2297
стара редакція: 32,0 тис. грн. на 85,0 тис.грн. (бюджет розвитку)
збільшено обсяг фінансового забезпечення (на 53,0 тис. грн. за рахунок перерозподілу обсягу фінансового забезпечення на виконання дії 1.1.4.27 (бюджет розвитку)) </t>
  </si>
  <si>
    <t xml:space="preserve">Внесено зміни до дії (змінено обсяг фінансового забезпечення) рішенням міської ради від 13.07.2017 № 2-2297
стара редакція:116,0 тис. грн. на 309,0 тис. грн. (бюджет розвитку)
збільшено обсяг фінансового забезпечення (на 193,0 тис. грн. за рахунок перерозподілу обсягу фінансового забезпечення на виконання дії 1.1.4.35 (бюджет розвитку)) </t>
  </si>
  <si>
    <t xml:space="preserve">Внесено зміни до дії (змінено обсяг фінансового забезпечення) рішенням міської ради від 13.07.2017 № 2-2297
стара редакція:39,0 тис. грн.на 75,5 тис. грн. (бюджет розвитку)
збільшено обсяг фінансового забезпечення (на 36,5 тис. грн. за рахунок перерозподілу обсягу фінансового забезпечення на виконання дії 1.1.4.52 (бюджет розвитку)) </t>
  </si>
  <si>
    <t xml:space="preserve">Внесено зміни до дії (змінено обсяг фінансового забезпечення) рішенням міської ради від 13.07.2017 № 2-2297
стара редакція:39,0 тис. грн. на 102,11 тис. грн. (бюджет розвитку)
збільшено обсяг фінансового забезпечення (на 63,105 тис. грн. за рахунок перерозподілу обсягу фінансового забезпечення на виконання дій: 1.1.4.52-2,5 тис. грн..,1.1.4.53-39,0 тис. грн..,1.1.4.57-21,6 тис. грн.(бюджет розвитку)) </t>
  </si>
  <si>
    <t>Виключено дію рішенням міської ради від 13.07.2017 № 2-2297
стара редакція: 39,0 тис. грн. на 0,0 тис. грн. (бюджет розвитку)
обсяг фінансового забезпечення (бюджет розвитку) перерозподілено на виконання дій:1.1.4.50-36,5 тис. грн.., 1.1.4.51-2,5 тис. грн.</t>
  </si>
  <si>
    <t>Виключено дію рішенням міської ради від 13.07.2017 № 2-2297
стара редакція: 39,0 тис. грн. на 0,0 тис. грн. (бюджет розвитку)
обсяг фінансового забезпечення (бюджет розвитку) перерозподілено на виконання дії 1.1.4.51</t>
  </si>
  <si>
    <t>Виключено дію рішенням міської ради від 13.07.2017 № 2-2297
стара редакція: 38,0 тис. грн. на 0,0 тис. грн. (бюджет розвитку)
обсяг фінансового забезпечення (бюджет розвитку) перерозподілено на виконання дії 1.1.4.38</t>
  </si>
  <si>
    <t>Виключено дію рішенням міської ради від 13.07.2017 № 2-2297
стара редакція: 38,0 тис. грн. на 0,0 тис. грн. (бюджет розвитку)
обсяг фінансового забезпечення (бюджет розвитку) перерозподілено на виконання дій: 1.1.4.38-3,5 тис. грн..,1.1.4.59-34,5 тис. грн.</t>
  </si>
  <si>
    <t>Виключено дію рішенням міської ради від 13.07.2017 № 2-2297
стара редакція: 143,0 тис. грн. на 0,0 тис.грн. (бюджет розвитку)
обсяг фінансового забезпечення (бюджет розвитку) перерозподілено  на виконання дій:1.1.4.51-21,6 тис. грн., 1.1.4.99-68,4 тис. грн.,1.1.4.38- 53,0 тис. грн.</t>
  </si>
  <si>
    <t>Виключено дію рішенням міської ради від 13.07.2017 № 2-2297
стара редакція:143,0 тис. грн. на 0,0 тис. грн. (бюджет розвитку)
обсяг фінансового забезпечення (бюджет розвитку) перерозподілено на виконання дії 1.1.4.95</t>
  </si>
  <si>
    <t xml:space="preserve">Внесено зміни до дії (змінено обсяг фінансового забезпечення) рішенням міської ради від 13.07.2017 № 2-2297
стара редакція:143,0 тис.грн. на 177,5 тис. грн. (бюджет розвитку)
збільшено обсяг фінансового забезпечення (на 34,5 тис. грн. за рахунок перерозподілу обсягу фінансового забезпечення на виконання дії 1.1.4.55 (бюджет розвитку)) </t>
  </si>
  <si>
    <t>Внесено зміни до дії (змінено назву) рішенням міської ради від 13.07.2017 № 2-2297
стара редакція:Капітальний ремонт прибудинкової територій житлового будинку 152 по вул. Грушевського (внески в статутний капітал КП "Соснівська СУБ")</t>
  </si>
  <si>
    <t>Капітальний ремонт прибудинкової територій житлового будинку 204 по вул. Надпільна (внески в статутний капітал КП "Соснівська СУБ")</t>
  </si>
  <si>
    <t xml:space="preserve">Внесено зміни до дії (змінено обсяг фінансового забезпечення) рішенням міської ради від 13.07.2017 № 2-2297
стара редакція:143,0 тис. грн. на 375,0 тис. грн.(бюджет розвитку)
збільшено обсяг фінансового забезпечення (на 232,0 тис. грн. за рахунок перерозподілу обсягу фінансового забезпечення на виконання дії 1.1.4.27 (бюджет розвитку)) </t>
  </si>
  <si>
    <t>Виключено дію рішенням міської ради від 13.07.2017 № 2-2297
стара редакція:143,0 тис. грн. на 0,0 тис.грн. (бюджет розвитку)
обсяг фінансового забезпечення перерозподілено на виконання дії 1.1.4.96</t>
  </si>
  <si>
    <t>Внесено зміни до дії (змінено назву) рішенням міської ради від 13.07.2017 № 2-2297
стара редакція:Капітальний ремонт прибудинкової територій житлового будинку 51 по вул. Сумгаїтська (внески в статутний капітал КП "Соснівська СУБ")</t>
  </si>
  <si>
    <t>Капітальний ремонт прибудинкової територій житлового будинку 32 по вул. Ярославська (внески в статутний капітал КП "Соснівська СУБ")</t>
  </si>
  <si>
    <t>Виключено дію рішенням міської ради від 13.07.2017 № 2-2297
стара редакція:194,0 тис. грн. на 0,0 тис. грн. (бюджет розвитку)
обсяг фінансового забезпечення (бюджет розвитку) перерозподілено на виконання дії 1.1.3.120</t>
  </si>
  <si>
    <t>1.1.4.100</t>
  </si>
  <si>
    <t>Капітальний ремонт прибудинкової територій житлового будинку № 180 по вул. Хрещатик (внески в статутний капітал КП «Соснівська СУБ»)</t>
  </si>
  <si>
    <t xml:space="preserve">Включено дію рішенням міської ради від 13.07.2017 № 2-2297
за рахунок перерозподілу обсягу фінансового забезпечення із загального фонду до бюджету розвитку
</t>
  </si>
  <si>
    <t>1.1.4.95</t>
  </si>
  <si>
    <t>Придбання цифрового обладнання (внески в статутний капітал КП СК "Будівельник")</t>
  </si>
  <si>
    <t>Включено дію рішенням міської ради від 13.07.2017 № 2-2297
за рахунок перерозподілу обсягу фінансового забезпечення на виконання дії 1.1.4.58 (бюджет розвитку)</t>
  </si>
  <si>
    <t>1.1.4.96</t>
  </si>
  <si>
    <t>Капітальний ремонт прибудинкових територій (вул. Чорновола, 235 – 16, 3 тис.грн., вул. Н. Левицького, 10 – 42,00 тис.грн., вул. Н. Левицького, 14 – 18,9 тис. грн., вул. Н. Левицького, 14/1 – 209, 8тис. грн.) (внески в статутний капітал КП «Придніпровська СУБ»)</t>
  </si>
  <si>
    <t>Департамент житлово-комунального комплексу, КП “Придніпровська СУБ”</t>
  </si>
  <si>
    <t>Включено дію рішенням міської ради від 13.07.2017 № 2-2297
за рахунок перерозподілу обсягу фінансового забезпечення на виконання дій: 1.1.4.27-142,21 тис. грн.., 1.1.4.64-143,0 тис. грн., 1.3.3.267-1,79 тис. грн.</t>
  </si>
  <si>
    <t>1.1.4.97</t>
  </si>
  <si>
    <t>Реконструкція вул. Гагаріна ( від парку «Сосновий Бір» до узвозу Франка) в м. Черкаси</t>
  </si>
  <si>
    <t>Включено дію рішенням міської ради від 13.07.2017 № 2-2297
за рахунок перерозподілу обсягу фінансового забезпечення на виконання дії 1.3.9.20</t>
  </si>
  <si>
    <t>1.1.4.98</t>
  </si>
  <si>
    <t>Капітальний ремонт прибудинкових територій житлового будинку 32 по вул. Ярославській</t>
  </si>
  <si>
    <t>Включено дію рішенням міської ради від 13.07.2017 № 2-2297
за рахунок перерозподілу обсягу фінансового забезпечення на виконання дії 1.1.4.27 (бюджет розвитку)</t>
  </si>
  <si>
    <t>1.1.4.99</t>
  </si>
  <si>
    <t>Капітальний ремонт прибудинкової територій житлового будинку 95 по вул. М. Грушевського (внески в статутний капітал КП "Соснівська СУБ")</t>
  </si>
  <si>
    <t>Включено дію рішенням міської ради від 13.07.2017 № 2-2297
за рахунок перерозподілу обсягу фінансового забезпечення на виконання дії 1.1.4.57 (бюджет розвитку)</t>
  </si>
  <si>
    <t>Внесено зміни до дії (змінено назву) рішенням міської ради від 13.07.2017 № 2-2297
стара редакція:Придбання автомобілів-самоскидів вантажопідйомністю 7т і 10т — 2 шт. (внески в статутний капітал КП "Черкасиводоканал)</t>
  </si>
  <si>
    <t>Придбання автомобілів-самоскидів — 2 шт. (внески в статутний капітал КП "Черкасиводоканал)</t>
  </si>
  <si>
    <t xml:space="preserve">Внесено зміни до дії (змінено обсяг фінансового забезпечення) рішенням міської ради від 13.07.2017 № 2-2297
стара редакція:1000,0 тис. грн. на 0,0 тис. грн. (бюджет розвитку)
зменшено обсяг фінансового забезпечення (на 1000,0 тис. грн. з перерозподілом обсягу фінансового забезпечення на виконання дій: 1.2.1.101-477,0 тис. грн., 1.3.3.272-27,0 тис. грн., 1.3.9.15-107,48439 тис. грн., 1.3.9.223-50,0 тис. грн., 1.3.9.217-117,0 тис. грн.., 1.3.3.273-50,0 тис. грн.., 1.3.9.115-100,0 тис. грн., 1.3.9.12-71,52 тис. грн.(бюджет розвитку)) </t>
  </si>
  <si>
    <t>Внесено зміни до дії (змінено обсяг фінансового забезпечення) рішенням міської ради від 13.07.2017 № 2-2297
стара редакція:362,0 тис. грн. на 320,0 тис. грн. (бюджет розвитку)
зменшено обсяг фінансового забезпечення (на 42,0 тис. грн. з перерозподілом обсягу фінансового забезпечення на виконання дій 1.2.1.102 (бюджет розвитку))</t>
  </si>
  <si>
    <t xml:space="preserve">Внесено зміни до дії (змінено обсяг фінансового забезпечення) рішенням міської ради від 13.07.2017 № 2-2297
стара редакція:440,0 тис. грн. на 434,14 (бюджет розвитку)
зменшено обсяг фінансового забезпечення (на 5,860 тис. грн. з перерозподілом обсягу фінансового забезпечення на виконання дій 1.2.1.102 (бюджет розвитку)) </t>
  </si>
  <si>
    <t>1.2.1.101</t>
  </si>
  <si>
    <t>Капітальний ремонт тролейбусів (внески в статутний капітал КП "Черкасиелектротранс")</t>
  </si>
  <si>
    <t>Включено дію рішенням міської ради від 13.07.2017 № 2-2297
за рахунок перерозподілу обсягу фінансового забезпечення на виконання дії 1.2.1.71</t>
  </si>
  <si>
    <t>1.2.1.102</t>
  </si>
  <si>
    <t>Встановлення напису "Я люблю Черкаси" в парку "Сосновий бір" (з ПКД)</t>
  </si>
  <si>
    <t>Включено дію рішенням міської ради від 13.07.2017 № 2-2297
за рахунок перерозподілу обсягу фінансового забезпечення на виконання дій: 1.2.1.85-42,0 тис. грн., 1.2.1.86-5,860 тис. грн., 1.4.1.33-25,05751 тис. грн. (бюджет розвитку)</t>
  </si>
  <si>
    <t xml:space="preserve">Внесено зміни до дії (змінено обсяг фінансового забезпечення) рішенням міської ради від 13.07.2017 № 2-2297
стара редакція:3620,0 тис. грн. на 4587,0 тис. грн. (бюджет розвитку)
збільшено обсяг фінансового забезпечення (на 967,0 тис. грн. за рахунок перерозподілу обсягу фінансового забезпечення на виконання дій:1.3.9.111-42,75 тис. грн., 1.3.9.119-100,0 тис. грн., 1.3.9.90-80,0 тис. грн., 1.3.9.88-140,0 тис. грн., 1.3.9.89-80,0 тис. грн., 1.3.9.113-100,0 тис. грн., 1.3.9.219-50.0 тис. грн., 1.3.9.109-50,0 тис. грн., 1.3.9.110-100,0 тис. грн., 1.3.9.13-100,0 тис. грн., 1.3.9.152-124,25 тис. грн.(бюджет розвитку)) </t>
  </si>
  <si>
    <t xml:space="preserve">Внесено зміни до дії (змінено обсяг фінансового забезпечення) рішенням міської ради від 13.07.2017 № 2-2297
стара редакція:390,0 тис. грн. на 1187,2 тис. грн. (бюджет розвитку)
збільшиено обсяг фінансового забезпечення (на 47,15261 тис. грн. за рахунок перерозподілу обсягу фінансового забезпечення на виконання дії 1.3.3.9 (бюджет розвитку)) </t>
  </si>
  <si>
    <t xml:space="preserve">Внесено зміни до дії (змінено обсяг фінансового забезпечення) рішенням міської ради від 13.07.2017 № 2-2297
стара редакція:390,0 тис. грн. на 173,04 тис. грн. (бюджет розвитку)
зменшено обсяг фінансового забезпечення (на 216,96494 тис. грн. з перерозподілом обсягу фінансового забезпечення на виконання дій: 1.3.3.8-47,15261 тис. грн., 1.3.3.18-37,65625 тис. грн., 1.3.3.19-102,49231 тис. грн., 1.3.3.20-12,24361 тис. грн., 1.3.3.266-7,19108 тис. грн., 1.3.3.267-1,29 тис. грн., 1.3.9.152-8,95 тис. грн.(бюджет розвитку)) </t>
  </si>
  <si>
    <t xml:space="preserve">Внесено зміни до дії (змінено обсяг фінансового забезпечення) рішенням міської ради від 13.07.2017 № 2-2297
стара редакція:380,0 тис. грн. на 226,48 тис. грн. (бюджет розвитку)
зменшено обсяг фінансового забезпечення (на 153,5153 тис. грн. з перерозподілом обсягу фінансового забезпечення на виконання дії 1.1.3.120 (бюджет розвитку)) </t>
  </si>
  <si>
    <t xml:space="preserve">Внесено зміни до дії (змінено обсяг фінансового забезпечення) рішенням міської ради від 13.07.2017 № 2-2297
стара редакція:180,0 тис. грн. на 174,26 тис. грн. (бюджет розвитку)
зменшено обсяг фінансового забезпечення (на 5,74413 тис. грн. з перерозподілом обсягу фінансового забезпечення на виконання дії 1.1.3.120 (бюджет розвитку)) </t>
  </si>
  <si>
    <t xml:space="preserve">Внесено зміни до дії (змінено обсяг фінансового забезпечення) рішенням міської ради від 13.07.2017 № 2-2297
стара редакція:126,0 тис. грн. на 362,97 тис. грн. (бюджет розвитку)
збільшено обсяг фінансового забезпечення (на 236,96899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</si>
  <si>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редакція:185,6 тис.грн. на 128,64 тис. грн. (бюджет розвитку)
зменшено обсяг фінансового забезпечення (на 56,956 тис. грн. з перерозподілом обсягу фінансового забезпечення на виконання дії 1.1.3.120 (бюджет розвитку)) </t>
  </si>
  <si>
    <t xml:space="preserve">Внесено зміни до дії (змінено обсяг фінансового забезпечення) рішенням міської ради від 13.07.2017 № 2-2297
стара редакція:92,8 тис. грн. на 130,46 тис. грн. (бюджет розвитку)
збільшено обсяг фінансового забезпечення (на 37,65625 тис. грн. за рахунок перерозподілу обсягу фінансового забезпечення на виконання дії 1.3.3.9 (бюджет розвитку)) </t>
  </si>
  <si>
    <t>Внесено зміни до дії (змінено обсяг фінансового забезпечення) рішенням міської ради від 13.07.2017 № 2-2297
стара редакція:92,8 тис. грн. на 195,29 тис. грн. (бюджет розвитку)
збільшено обсяг фінансового забезпечення (на 102,49231 тис. грн. за рахунок перерозподілу обсягу фінансового забезпечення на виконання дії 1.3.3.9 (бюджет розвитку))</t>
  </si>
  <si>
    <t xml:space="preserve">Внесено зміни до дії (змінено обсяг фінансового забезпечення) рішенням міської ради від 13.07.2017 № 2-2297
стара редакція:92,8 тис. грн. на 105,04 тис. грн. (бюджет розвитку)
збільшено обсяг фінансового забезпечення (на 12,24361 тис. грн. за рахунок перерозподілу обсягу фінансового забезпечення на виконання дії 1.3.3.9 (бюджет розвитку)) </t>
  </si>
  <si>
    <t xml:space="preserve">Внесено зміни до дії (змінено обсяг фінансового забезпечення) рішенням міської ради від 13.07.2017 № 2-2297
стара редакція:92,8 тис. грн. на 82,931 тис. грн. (бюджет розвитку)
зменшено обсяг фінансового забезпечення (на 9,86866 тис. грн. з перерозподілом обсягу фінансового забезпечення на виконання дії 1.1.3.2 (бюджет розвитку)) </t>
  </si>
  <si>
    <t>Виключено дію рішенням міської ради від 13.07.2017 № 2-2297
стара редакція:59,0 тис. грн. на 0,0 тис. грн. (бюджет розвитку)
обсяг фінансового забезпечення (бюджет розвитку) перерозподілено на виконання дії 1.1.3.2-27,0 тис. грн., 1.1.3.120-32,0 тис. грн. (бюджет розвитку)</t>
  </si>
  <si>
    <t xml:space="preserve">Внесено зміни до дії (змінено обсяг фінансового забезпечення) рішенням міської ради від 13.07.2017 № 2-2297
стара редакція:232,0 тис. грн. на 297,52 тис. грн. (бюджет розвитку)
збільшено обсяг фінансового забезпечення (на 65,51898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</si>
  <si>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редакція:670,0 тис. грн. на 699,0 тис. грн. (бюджет розвитку)
збільшено обсяг фінансового забезпечення (на 29,88744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</si>
  <si>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редакція:155,0 тис. грн. на 224,63 тис. грн. (бюджет розвитку)
збільшено обсяг фінансового забезпечення (на 69,62744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</si>
  <si>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 155,0 тис. грн. на 113,78 тис. грн. (бюджет розвитку)
зменшено обсяг фінансового забезпечення (на 41,22231 тис. грн. з перерозподілом обсягу фінансового забезпечення на виконання дії 1.1.3.120 (бюджет розвитку)) </t>
  </si>
  <si>
    <t>Виключено дію рішенням міської ради від 13.07.2017 № 2-2297
стара редакція:100,0 тис. грн. на 0,0 тис. грн. (бюджет розвитку)
обсяг фінансового забезпечення (бюджет розвитку) перерозподілено на виконання дії 1.3.3.242</t>
  </si>
  <si>
    <t>Внесено зміни до дії (змінено назву і обсяг фінансового забезпечення) рішенням міської ради від 13.07.2017 № 2-2297
стара редакція: 232,0 тис. грн. на 175,04 тис. грн. (бюджет розвитку)
зменшено обсяг фінансового забезпечення (на 56,9641 тис. грн. з перерозподілом обсягу фінансового забезпечення на виконання дії 1.1.3.120 (бюджет розвитку))
стара редакція: Будівництво мережі зовнішнього освітлення прибудинкової території житлових будинків 145, 147 по вул. Амброса та 5, 9 по вул. Кобзарська</t>
  </si>
  <si>
    <t>Капітальний ремонт міжквартального проїзду від житлового будинку 5 по вул. Кобзарська до вул. Амброса</t>
  </si>
  <si>
    <t xml:space="preserve">Внесено зміни до дії (змінено обсяг фінансового забезпечення) рішенням міської ради від 13.07.2017 № 2-2297
стара редакція: 116,0 тис. грн. на 120,33 тис. грн. (бюджет розвитку)
збільшено обсяг фінансового забезпечення (на 4,32625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</si>
  <si>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редакція:1000,0 тис. грн. на 1018,4 тис. грн. (бюджет розвитку)
збільшено обсяг фінансового забезпечення (на 18,42657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</si>
  <si>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редакція:164,0 тис. грн. на 247,16 тис. грн. (бюджет розвитку)
збільшено обсяг фінансового забезпечення (на 83,16265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</si>
  <si>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редакція:154.0 тис. грн. на 220,86 тис. грн. (бюджет розвитку)
збільшено обсяг фінансового забезпечення (на 66,85675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</si>
  <si>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редакція:168,0 тис. грн. на 275,26 тис. грн. (бюджет розвитку)
збільшено обсяг фінансового забезпечення (на 107,26315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</si>
  <si>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редакція:168,0 тис. грн. на 147,8 тис. грн. (бюджет розвитку)
зменшено обсяг фінансового забезпечення (на 20,2019 тис. грн. з перерозподілом обсягу фінансового забезпечення на виконання дій: 1.3.3.267-8,44 тис. грн., 1.1.3.120-11,76 тис. грн. (бюджет розвитку)) </t>
  </si>
  <si>
    <t>Внесено зміни до дії (змінено обсяг фінансового забезпечення) рішенням міської ради від 13.07.2017 № 2-2297
стара редакція:168,0 тис. грн. на 194,76 тис. грн. (бюджет розвитку)
збільшено обсяг фінансового забезпечення (на 26,75533 тис. грн. за рахунок перерозподілу обсягу фінансового забезпечення на виконання дії 1.3.12.1 (бюджет розвитку))</t>
  </si>
  <si>
    <t xml:space="preserve">Внесено зміни до дії (змінено обсяг фінансового забезпечення) рішенням міської ради від 13.07.2017 № 2-2297
стара редакція:168,0 тис. грн. на 168,68 тис. грн. (бюджет розвитку)
збільшено обсяг фінансового забезпечення (на 0,67682 тис. грн. за рахунок перерозподілу обсягу фінансового забезпечення на виконання дії 1.3.12.1 (бюджет розвитку)) </t>
  </si>
  <si>
    <t>Внесено зміни до дії (змінено обсяг фінансового забезпечення) рішенням міської ради від 13.07.2017 № 2-2297
стара редакція:168,0 тис. грн. на 182,23 тис. грн. (бюджет розвитку)
збільшено обсяг фінансового забезпечення (на 14,22578 тис. грн. за рахунок перерозподілу обсягу фінансового забезпечення на виконання дії 1.3.9.20 (бюджет розвитку))</t>
  </si>
  <si>
    <t xml:space="preserve">Внесено зміни до дії (змінено обсяг фінансового забезпечення) рішенням міської ради від 13.07.2017 № 2-2297
стара редакція:232,0 тис. грн. на 129,56 тис. грн. (бюджет розвитку)
зменшено обсяг фінансового забезпечення (на 102,44214 тис. грн. з перерозподілом обсягу фінансового забезпечення на виконання дії 1.1.3.120 (бюджет розвитку)) </t>
  </si>
  <si>
    <t xml:space="preserve">Внесено зміни до дії (змінено обсяг фінансового забезпечення) рішенням міської ради від 13.07.2017 № 2-2297
стара редакція:100,0 тис. грн. на 113,71 тис. грн. (бюджет розвитку)
збільшено обсяг фінансового забезпечення (на 13,70582 тис. грн. за рахунок перерозподілу обсягу фінансового забезпечення на виконання дії 1.3.12.1 (бюджет розвитку)) </t>
  </si>
  <si>
    <t>Внесено зміни до дії (змінено обсяг фінансового забезпечення) рішенням міської ради від 13.07.2017 № 2-2297
стара редакція:336,0 тис.грн. на 522,0 тис. грн. (бюджет розвитку)
збільшено обсяг фінансового забезпечення (на 186,0 тис. грн. за рахунок перерозподілу обсягу фінансового забезпечення на виконання дій:1.3.3.48-100,0 тис. грн., 1.3.3.32-86,0 тис. грн.(бюджет розвитку))</t>
  </si>
  <si>
    <t xml:space="preserve">Внесено зміни до дії (змінено обсяг фінансового забезпечення) рішенням міської ради від 13.07.2017 № 2-2297
стара редакція:100,0 тис. грн. на 107,19 тис. грн. (бюджет розвитку)
збільшено обсяг фінансового забезпечення (на 7,19108 тис. грн. за рахунок перерозподілу обсягу фінансового забезпечення на виконання дії 1.3.3.9 (бюджет розвитку)) </t>
  </si>
  <si>
    <t xml:space="preserve">Внесено зміни до дії (змінено обсяг фінансового забезпечення) рішенням міської ради від 13.07.2017 № 2-2297
стара редакція:100,0 тис. грн. на 111,52 тис. грн. (бюджет розвитку)
збільшено обсяг фінансового забезпечення (на 11,52397 тис. грн. за рахунок перерозподілу обсягу фінансового забезпечення на виконання дій: 1.3.3.9 – 1,29 тис. грн., 1.1.4.96-1,79 тис. грн.,1.3.3.58 -8,44 тис. грн. (бюджет розвитку)) </t>
  </si>
  <si>
    <t>1.3.3.272</t>
  </si>
  <si>
    <t>Капітальний ремонт пішохідної алеї від житлових будинків 31, 33 по вул. Симиренківська до вул. Гетьмана Сагайдачного</t>
  </si>
  <si>
    <t xml:space="preserve">Включено дію рішенням міської ради від 13.07.2017 № 2-2297
за рахунок перерозподілу обсягу фінансового забезпечення на виконання дій: 1.3.12.1-267,0 тис. грн..,1.2.1.71-27,0 тис. грн. (бюджет розвитку)) </t>
  </si>
  <si>
    <t>Включено дію рішенням міської ради від 13.07.2017 № 2-2297
за рахунок перерозподілу обсягу фінансового забезпечення на виконання дії 1.3.12.1</t>
  </si>
  <si>
    <t>1.3.3.273</t>
  </si>
  <si>
    <t>Капітальний ремонт пішохідної алеї від житлового будинку № 41 по вул. Різдвяній до вул. Різдвяної</t>
  </si>
  <si>
    <t>Внесено зміни до дії (змінено обсяг фінансового забезпечення) рішенням міської ради від 13.07.2017 № 2-2297
стара редакція:2700,0 тис. грн. на 2900,0 тис. грн. (бюджет розвитку)
збільшено обсяг фінансового забезпечення (на 200,0 тис. грн. за рахунок перерозподілу обсягу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</si>
  <si>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13.07.2017 № 2-2297
стара редакція:18000,0 тис. грн. на 21500,0 тис. грн. (бюджет розвитку)
збільшено обсяг фінансового забезпечення (на 3500,0 тис. грн. за рахунок перерозподілу обсягу фінансового забезпечення на виконання дії 1.3.9.22 (бюджет розвитку)) </t>
  </si>
  <si>
    <t xml:space="preserve">Внесено зміни до дії (змінено обсяг фінансового забезпечення) рішенням міської ради від 13.07.2017 № 2-2297
стара редакція:722,0 тис. грн. на 474,1 тис. грн. (бюджет розвитку)
зменшено обсяг фінансового забезпечення (на 247,899 тис. грн. з перерозподілом обсягу фінансового забезпечення на виконання дій: 1.3.9.12-28,48 тис. грн..,1.3.13.1-219,41 тис. грн. (бюджет розвитку)) </t>
  </si>
  <si>
    <t xml:space="preserve">Внесено зміни до дії (змінено обсяг фінансового забезпечення) рішенням міської ради від 13.07.2017 № 2-2297
стара редакція:37000,0 тис. грн. на 42500,0 тис. грн. (бюджет розвитку)
збільшено обсяг фінансового забезпечення (на 5500,0 тис. грн. за рахунок перерозподілу обсягу фінансового забезпечення на виконання дії 1.3.9.22 (бюджет розвитку)) </t>
  </si>
  <si>
    <t>1.3.8.59</t>
  </si>
  <si>
    <t>Реконструкція вул. Толстого в м. Черкаси</t>
  </si>
  <si>
    <t>Включено дію рішенням міської ради від 13.07.2017 № 2-2297
за рахунок перерозподілу обсягу фінансового забезпечення на виконання дій: 1.3.9.220-6,84 тис. грн..,1.3.9.20 -143,16 тис. грн..(бюджет розвитку)</t>
  </si>
  <si>
    <t xml:space="preserve">Внесено зміни до дії (змінено обсяг фінансового забезпечення) рішенням міської ради від 13.07.2017 № 2-2297
стара редакція:11585,0 тис. грн. на 13813,0 тис. грн. (бюджет розвитку)
збільшено обсяг фінансового забезпечення (на 2227,568 тис. грн. за рахунок перерозподілу обсягу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</si>
  <si>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13.07.2017 № 2-2297
стара редакція:4845,598 тис.грн. на 6345,6 тис. грн. (бюджет розвитку)
збільшено обсяг фінансового забезпечення (на 1500,0 тис. грн. за рахунок перерозподілу обсягу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</si>
  <si>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13.07.2017 № 2-2297
стара редакція:5981,7 тис.грн. на 6986,7 тис. грн. (бюджет розвитку)
збільшено обсяг фінансового забезпечення (на 244,09689 тис. грн. за рахунок перерозподілу обсягу фінансового забезпечення на виконання дій: 1.3.9.6-169,84 тис. грн.., 1.3.9.111-74,25 тис. грн..(бюджет розвитку), на 760,90311 тис. грн. за рахунок перерозподілу обсягу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</si>
  <si>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13.07.2017 № 2-2297
стара редакція:1440,0 тис. грн. на 1540,0 тис. грн. (бюджет розвитку)
збільшено обсяг фінансового забезпечення (на 100,0 тис. грн. за рахунок перерозподілу обсягу фінансового забезпечення на виконання дій: 1.2.1.71-71,52 тис. грн., 1.3.8.1-28,48 тис. грн.(бюджет розвитку)) </t>
  </si>
  <si>
    <t xml:space="preserve">Внесено зміни до дії (змінено обсяг фінансового забезпечення) рішенням міської ради від 13.07.2017 № 2-2297
стара редакція:1460,0 тис. грн. на 1360,0 тис. грн. (бюджет розвитку)
зменшено обсяг фінансового забезпечення (на 100,0 тис. грн. з перерозподілом обсягу фінансового забезпечення на виконання дій 1.3.2.1 (бюджет розвитку)) </t>
  </si>
  <si>
    <t xml:space="preserve">Внесено зміни до дії (змінено обсяг фінансового забезпечення) рішенням міської ради від 13.07.2017 № 2-2297
стара редакція:1472,0 тис. грн.на 1579,5 тис. грн. (бюджет розвитку)
збільшено обсяг фінансового забезпечення (на 107,48439 тис. грн. за рахунок перерозподілу обсягу фінансового забезпечення на виконання дії 1.3.12.1 (бюджет розвитку)) </t>
  </si>
  <si>
    <t xml:space="preserve">Внесено зміни до дії (змінено обсяг фінансового забезпечення) рішенням міської ради від 13.07.2017 № 2-2297
стара редакція:1534,0 тис. грн. на 1021,0 тис. грн. (бюджет розвитку)
зменшено обсяг фінансового забезпечення (на 513,0 тис. грн. з перерозподілом обсягу фінансового забезпечення на виконання дій: 1.3.8.59-143,16 тис. грн., 1.1.4.97-200,0 тис. грн.., 1.3.9.6-169,84 тис. грн..(бюджет розвитку)) </t>
  </si>
  <si>
    <t xml:space="preserve">Внесено зміни до дії (змінено обсяг фінансового забезпечення) рішенням міської ради від 13.07.2017 № 2-2297
стара редакція:11000,0 тис. грн. на 300,0 тис. грн. (бюджет розвитку)
зменшено обсяг фінансового забезпечення (на 10700,0 тис. грн. з перерозподілом обсягу фінансового забезпечення на виконання дій:1.3.5.2-3500,0 тис. грн., 1.3.8.22-5500,0 тис. грн.,1.3.9.222 -1000,0 тис. грн., 2.2.1.7-50,0 тис. грн., 2.2.12.1 -140,0 тис. грн., 2.2.79.1-110,0 тис. грн., 2.2.28.1-300,0 тис. грн., 2.2.37.1 -100,0 тис. грн.(бюджет розвитку)) </t>
  </si>
  <si>
    <t xml:space="preserve">Внесено зміни до дії (змінено обсяг фінансового забезпечення) рішенням міської ради від 13.07.2017 № 2-2297
стара редакція:3501,0 тис. грн. на 3403,8 тис. грн. (бюджет розвитку)
зменшено обсяг фінансового забезпечення (на 97,237 тис. грн. з перерозподілом обсягу фінансового забезпечення на виконання дії 1.3.13.1 (бюджет розвитку)) </t>
  </si>
  <si>
    <t xml:space="preserve">Внесено зміни до дії (змінено обсяг фінансового забезпечення) рішенням міської ради від 13.07.2017 № 2-2297
стара редакція:1473,5 тис. грн. на 1409,5 тис. грн. (бюджет розвитку)
зменшено обсяг фінансового забезпечення (на 64,0 тис. грн. з перерозподілом обсягу фінансового забезпечення на виконання дії 1.3.13.1(бюджет розвитку)) </t>
  </si>
  <si>
    <t>Виключено дію рішенням міської ради від 13.07.2017 № 2-2297
стара редакція:140,0 тис. грн. на 0,0 тис. грн. (бюджет розвитку)
обсяг фінансового забезпечення (бюджет розвитку) перерозподілено на виконання дії 1.3.2.1</t>
  </si>
  <si>
    <t>Виключено дію рішенням міської ради від 13.07.2017 № 2-2297
стара редакція:80,0 тис. грн. на 0,0 тис. грн. (бюджет розвитку)
обсяг фінансового забезпечення (бюджет розвитку) перерозподілено на виконання дії 1.3.2.1</t>
  </si>
  <si>
    <t>Виключено дію рішенням міської ради від 13.07.2017 № 2-2297
стара редакція:50,0 тис. грн. на 0,0 тис. грн. (бюджет розвитку)
обсяг фінансового забезпечення (бюджет розвитку) перерозподілено на виконання дії 1.3.2.1</t>
  </si>
  <si>
    <t>Виключено дію рішенням міської ради від 13.07.2017 № 2-2297
стара редакція:100,0 тис. грн. на 0,0 тис. грн. (бюджет розвитку)
обсяг фінансового забезпечення (бюджет розвитку) перерозподілено на виконання дії 1.3.2.1</t>
  </si>
  <si>
    <t>Виключено дію рішенням міської ради від 13.07.2017 № 2-2297
стара редакція:117,0 тис. грн. на 0,0 тис. грн. (бюджет розвитку)
обсяг фінансового забезпечення (бюджет розвитку) перерозподілено на виконання дій: 1.3.9.6-74,25 тис. грн., 1.3.2.1-42,75 тис. грн. (бюджет розвитку)</t>
  </si>
  <si>
    <t>Капітальний ремонт вул. Яцика в м. Черкаси</t>
  </si>
  <si>
    <t xml:space="preserve">Внесено зміни до дії (змінено назву) рішенням міської ради від 13.07.2017 № 2-2297
стара редакція:Капітальний ремонт міжквартальних проїздів біля будинків: Яцика, 8/1 та 8/2, провулок Стасова, 16/1, Чайковського, 49, Пилипенка, 8
</t>
  </si>
  <si>
    <t xml:space="preserve">Внесено зміни до дії (змінено обсяг фінансового забезпечення) рішенням міської ради від 13.07.2017 № 2-2297
стара редакція:100,0 тис. грн. на 200,0 тис. грн. (бюджет розвитку)
збільшено обсяг фінансового забезпечення (на 100,0 тис. грн. за рахунок перерозподілу обсягу фінансового забезпечення на виконання дії 1.3.12.1 (бюджет розвитку)) </t>
  </si>
  <si>
    <t>Виключено дію рішенням міської ради від 13.07.2017 № 2-2297
стара редакція:100,0 тис. грн. на 0,0 тис. грн.(бюджет розвитку)
обсяг фінансового забезпечення (бюджет розвитку) перерозподілено на виконання дії 1.3.13.1</t>
  </si>
  <si>
    <t>Виключено дію рішенням міської ради від 13.07.2017 № 2-2297
стара редакція:100,0 тис. грн. на 0,0 тис. грн.(бюджет розвитку)
обсяг фінансового забезпечення (бюджет розвитку) перерозподілено на виконання дії 1.3.2.1</t>
  </si>
  <si>
    <t>Внесено зміни до дії (змінено назви) рішенням міської ради від 13.07.2017 № 2-2297
стара редакція:Капітальний ремонт міжквартального проїзду по провулку Чайковського, 20 (з ПКД)</t>
  </si>
  <si>
    <t>Капітальний ремонт провулку Чайковського в м. Черкаси</t>
  </si>
  <si>
    <t>Внесено зміни до дії (змінено назви) рішенням міської ради від 13.07.2017 № 2-2297
стара редакція:Капітальний ремонт міжквартального проїзду житлових будинків 145, 147 по вул. Амброса та 5, 9 по вул. Кобзарська</t>
  </si>
  <si>
    <t>Виключено дію рішенням міської ради від 13.07.2017 № 2-2297
стара редакція:394,0 тис. грн. на 0,0 тис. грн. (бюджет розвитку)
обсяг фінансового забезпечення (бюджет розвитку) перерозподілено на виконання дії 1.3.3.65 - 13,70582 тис. грн., 13.3.80-29,88744 тис. грн., 1.3.3.59-26,75533 тис. грн., 1.3.3.56-107,26315 тис. грн., 1.1.3.120-8,45 тис. грн.., 1.3.3.39-8,95 тис. грн.., 1.3.12.1-0,98 тис. грн.., 1.3.2.1-124,25 тис. грн.</t>
  </si>
  <si>
    <t xml:space="preserve">Внесено зміни до дії (змінено назву) рішенням міської ради від 13.07.2017 № 2-2297
стара редакція:Капітальний ремонт міжквартального проїзду по вул.Юрія Іллєнка,6 </t>
  </si>
  <si>
    <t>Капітальний ремонт міжквартального проїзду від житлового будинку № 6 по вул. Юрія Іллєнка до вул. Нижня Горова</t>
  </si>
  <si>
    <t xml:space="preserve">Внесено зміни до дії (змінено обсяг фінансового забезпечення) рішенням міської ради від 13.07.2017 № 2-2297
стара редакція:50,0 тис. грн. на 167,0 тис. грн. (бюджет розвитку)
збільшено обсяг фінансового забезпечення (на 117,0 тис. грн. за рахунок перерозподілу обсягу фінансового забезпечення на виконання дії 1.3.12.1)) </t>
  </si>
  <si>
    <t>Виключено дію рішенням міської ради від 13.07.2017 № 2-2297
стара редакція:50,0 тис.грн. на 0,0 тис. грн. (бюджет розвитку)
обсяг фінансового забезпечення (бюджет розвитку) перерозподілено на виконання дії 1.3.13.1-43,16 тис. грн.., 1.3.8.59- 6,84 тис. грн..</t>
  </si>
  <si>
    <t>1.3.9.222</t>
  </si>
  <si>
    <t>Капітальний ремонт бульв. Шевченка (тротуари від вул. Небесної Сотні до вул. Г.Сталінграда), м. Черкаси (з ПКД)</t>
  </si>
  <si>
    <t>Включено дію рішенням міської ради від 13.07.2017 № 2-2297
за рахунок перерозподілу обсягу фінансового забезпечення на виконання дії 1.3.9.22 (бюджет розвитку)</t>
  </si>
  <si>
    <t>1.3.9.223</t>
  </si>
  <si>
    <t>Капітальний ремонт вул.О.Панченка (тротуар, непарна сторона, від вул. Генерала Момота до вул. М. Старицького) в м.Черкаси</t>
  </si>
  <si>
    <t xml:space="preserve">Внесено зміни до дії (змінено обсяг фінансового забезпечення) рішенням міської ради від 13.07.2017 № 2-2297
стара редакція:1800,0 тис. грн. на 645,14 тис. грн. (бюджет розвитку)
зменшено обсяг фінансового забезпечення (на 1154,864 тис. грн. з перерозподілом обсягу фінансового забезпечення на виконання дій: 1.1.3.120-149,54 тис. грн., 1.3.3.60-0,67682 тис. грн.., 1.3.3.61-14,22578 тис. грн.., 1.3.3.46-69,62744 тис. грн.., 13.3.65-13,70582 тис. грн.., 1.3.3.30-29,88744 тис. грн.., 1.3.3.59-26,75533 тис. грн.., 1.3.3.56-107,267315 тис. грн.., 1.3.3.55-66,86575 тис. грн.., 1.3.3.12-236,96899 тис. грн.., 1.3.3.28-65,51898 тис. грн.., 1.3.3.52-4,32625 тис. грн.., 1.3.3.53-18,42657 тис. грн.., 1.3.3.54-83,16265 тис. грн.., 1.3.3.272-267,0 тис .грн., 1.3.9.152-0,98 тис. грн..(бюджет розвитку)) </t>
  </si>
  <si>
    <t xml:space="preserve">Внесено зміни до дії (змінено обсяг фінансового забезпечення) рішенням міської ради від 13.07.2017 № 2-2297
стара редакція:3200,0 тис.грн. на 3723,8 тис. грн. (бюджет розвитку)
збільшено обсяг фінансового забезпечення (на 523,8 тис. грн. за рахунок перерозподілу обсягу фінансового забезпечення на виконання дій: 1.3.8.1-219,41 тис. грн., 1.3.9.52-97,237 тис. грн.., 1.3.9.54-64,0 тис. грн.,1.3.9.220 -43,16 тис. грн.,1.3.9.118-100,0 тис. грн.(бюджет розвитку)) </t>
  </si>
  <si>
    <t xml:space="preserve">Внесено зміни до дії (змінено обсяг фінансового забезпечення) рішенням міської ради від 13.07.2017 № 2-2297
стара редакція:910,0 тис. грн. на 884,94 тис. грн. (бюджет розвитку)
зменшено обсяг фінансового забезпечення (на 25,05751 тис. грн. з перерозподілом обсягу фінансового забезпечення на виконання дії 1.2.1.102 (бюджет розвитку)) </t>
  </si>
  <si>
    <t xml:space="preserve">Внесено зміни до дії (змінено обсяг фінансового забезпечення) рішенням міської ради від 13.07.2017 № 2-2297
стара редакція:2000,0 тис. грн. на 2074,3 тис. грн. (бюджет розвитку)
збільшено обсяг фінансового забезпечення (на 74,3 тис. грн. за рахунок перерозподілу обсягу фінансового забезпечення на виконання дії 1.5.3.2 (бюджет розвитку)) </t>
  </si>
  <si>
    <t xml:space="preserve">Внесено зміни до дії (змінено обсяг фінансового забезпечення) рішенням міської ради від 13.07.2017 № 2-2297
стара редакція:350,0 тис. грн. на 398,0 тис. грн. (бюджет розвитку)
збільшено обсяг фінансового забезпечення (на 48,0 тис. грн. за рахунок перерозподілу обсягу фінансового забезпечення на виконання дії 1.5.2.13 (бюджет розвитку)) </t>
  </si>
  <si>
    <t xml:space="preserve">Внесено зміни до дії (змінено обсяг фінансового забезпечення) рішенням міської ради від 13.07.2017 № 2-2297
стара редакція:1000,0 тис. грн. на 1056,3 тис. грн. (бюджет розвитку)
збільшено обсяг фінансового забезпечення (на 56,3 тис. грн. за рахунок перерозподілу обсягу фінансового забезпечення на виконання дії 1.5.3.2-13,3 тис. грн., 4.2.3.12-43,0 тис. грн.(бюджет розвитку)) </t>
  </si>
  <si>
    <t xml:space="preserve">Внесено зміни до дії (змінено обсяг фінансового забезпечення) рішенням міської ради від 13.07.2017 № 2-2297
стара редакція:550,0 тис. грн. на 1050,0 тис. грн. (бюджет розвитку)
збільшено обсяг фінансового забезпечення (на 500,0 тис. грн. за рахунок перерозподілу обсягу фінансового забезпечення на виконання дії 2.2.92.2 (бюджет розвитку) </t>
  </si>
  <si>
    <t xml:space="preserve">Внесено зміни до дії (змінено обсяг фінансового забезпечення) рішенням міської ради від 13.07.2017 № 2-2297
стара редакція:8956,0 тис. грн. на 8584,0 тис. грн. (бюджет розвитку)
зменшено обсяг фінансового забезпечення (на 174,996 тис. грн. з перерозподілом обсягу фінансового забезпечення з бюджету розвитку до загального фонду); на 197,004 тис. грн. з перерозподілом обсягу фінансового забезпечення на виконання дій: 1.5.2.7-48,0 тис. грн., 1.5.3.1-130,0 тис. грн., 1.5.2.15-19,004 тис. грн. (бюджет розвитку)) </t>
  </si>
  <si>
    <t>1.5.2.15</t>
  </si>
  <si>
    <t>Субвенція Управлінню патрульної поліції в місті Черкаси ДПП НПУ для придбання необхідних матеріально-технічних засобів</t>
  </si>
  <si>
    <t>Звіт про виконання</t>
  </si>
  <si>
    <t>Департамент організаційного забезпечення</t>
  </si>
  <si>
    <t>Включено дію рішенням міської ради від 13.07.2017 № 2-2297
за рахунок перерозподілу обсягу фінансового забезпечення на виконання дії 1.5.2.15 (бюджет розвитку)</t>
  </si>
  <si>
    <t xml:space="preserve">Внесено зміни до дії (змінено обсяг фінансового забезпечення) рішенням міської ради від 13.07.2017 № 2-2297
стара редакція:900,0 тис. грн. на 1030,0 тис. грн. (бюджет розвитку)
збільшено обсяг фінансового забезпечення (на 130,0 тис. грн. за рахунок перерозподілу обсягу фінансового забезпечення на виконання дії 1.5.2.13 (бюджет розвитку)) </t>
  </si>
  <si>
    <t>Внесено зміни до дії (змінено обсяг фінансового забезпечення) рішенням міської ради від 13.07.2017 № 2-2297
стара редакція:515,0 тис. грн. на 427,4 тис. грн. (бюджет розвитку)
зменшено обсяг фінансового забезпечення (на 87,6 тис. грн. з перерозподілом обсягу фінансового забезпечення на виконання дій: 1.5.2.1 - 74,3 тис. грн., 1.5.2.11- 13,3 тис. грн. (бюджет розвитку))</t>
  </si>
  <si>
    <t xml:space="preserve">Внесено зміни до дії (змінено обсяг фінансового забезпечення) рішенням міської ради від 13.07.2017 № 2-2297
стара редакція:473,55 тис. грн. на 100,55 тис. грн. (бюджет розвитку)
зменшено обсяг фінансового забезпечення (на 373,0 тис. грн. з перерозподілом обсягу фінансового забезпечення на виконання дії 1.1.3.82 (бюджет розвитку)) </t>
  </si>
  <si>
    <t xml:space="preserve">Внесено зміни до дії (змінено обсяг фінансового забезпечення) рішенням міської ради від 13.07.2017 № 2-2297
стара редакція:200,0 тис. грн. на 130,0 тис. грн. (бюджет розвитку)
зменшено обсяг фінансового забезпечення (на 70,0 тис. грн. з перерозподілом обсягу фінансового забезпечення на виконання дії 1.1.3.82 (бюджет розвитку)) </t>
  </si>
  <si>
    <t xml:space="preserve">Внесено зміни до дії (змінено обсяг фінансового забезпечення) рішенням міської ради від 13.07.2017 № 2-2297
стара редакція:200,0 тис. грн. на 250,0 тис. грн. (бюджет розвитку)
збільшено обсяг фінансового забезпечення (на 50,0 тис. грн. за рахунок перерозподілу обсягу фінансового забезпечення на виконання дії 1.3.9.22 (бюджет розвитку)) </t>
  </si>
  <si>
    <t xml:space="preserve">Внесено зміни до дії (змінено обсяг фінансового забезпечення) рішенням міської ради від 13.07.2017 № 2-2297
стара редакція:400,0 тис. грн. на 540,0 тис. грн. (бюджет розвитку)
збільшено обсяг фінансового забезпечення (на 140,0 тис. грн. за рахунок перерозподілу обсягу фінансового забезпечення на виконання дії 1.3.9.22 (бюджет розвитку)) </t>
  </si>
  <si>
    <t>Виключено дію рішенням міської ради від 13.07.2017 № 2-2297
стара редакція: 59,5 тис. грн. на 0,0 тис. грн. (бюджет розвитку)
обсяг фінансового забезпечення (бюджет розвитку) перерозподілено до загального фонду</t>
  </si>
  <si>
    <t>2.2.23.2</t>
  </si>
  <si>
    <t>Капітальний ремонт прилеглої території (павільйони) ДНЗ № 38</t>
  </si>
  <si>
    <t>Включено дію рішенням міської ради від 13.07.2017 № 2-2297
за рахунок перерозподілу обсягу фінансового забезпечення на виконання дії 2.2.88.3 (бюджет розвитку)</t>
  </si>
  <si>
    <t xml:space="preserve">Внесено зміни до дії (змінено обсяг фінансового забезпечення) рішенням міської ради від 13.07.2017 № 2-2297
стара редакція:500,0 тис. грн. на 700,0 тис. грн. (бюджет розвитку)
збільшено обсяг фінансового забезпечення (на 200,0 тис. грн. за рахунок перерозподілу обсягу фінансового забезпечення на виконання дій: 2.2.90.2 – 50,0 тис. грн.; 2.2.90.3-150,0 тис. грн. (бюджет розвитку)) </t>
  </si>
  <si>
    <t xml:space="preserve">Внесено зміни до дії (змінено обсяг фінансового забезпечення) рішенням міської ради від 13.07.2017 № 2-2297
стара редакція:450,0 тис. грн. на 750,0 тис. грн. (бюджет розвитку)
збільшено обсяг фінансового забезпечення (на 300,0 тис. грн. за рахунок перерозподілу обсягу фінансового забезпечення на виконання дії 1.3.9.22 (бюджет розвитку)) </t>
  </si>
  <si>
    <t>Внесено зміни до дії (змінено назву) рішенням міської ради від 13.07.2017 № 2-2297
стара редакція:Реконструкція будівлі ДНЗ № 62 (з ПКД)</t>
  </si>
  <si>
    <t>Реконструкція будівлі (внутрішні мережі опалення) ДНЗ №62 (з ПКД)</t>
  </si>
  <si>
    <t>Внесено зміни до дії (змінено назву) рішенням міської ради від 07.06.2017 № 2-2182
стара редакція:Капітальний ремонт будівлі (внутрішня мережа опалення) ДНЗ №62 (з ПКД)</t>
  </si>
  <si>
    <t xml:space="preserve">Внесено зміни до дії (змінено обсяг фінансового забезпечення) рішенням міської ради від 13.07.2017 № 2-2297
стара редакція:400,0 тис. грн. на 500,0 тис. грн. (бюджет розвитку)
збільшено обсяг фінансового забезпечення (на 100,0 тис. грн. за рахунок перерозподілу обсягу фінансового забезпечення на виконання дії 1.3.9.22 (бюджет розвитку)) </t>
  </si>
  <si>
    <t xml:space="preserve">Внесено зміни до дії (змінено обсяг фінансового забезпечення) рішенням міської ради від 13.07.2017 № 2-2297
стара редакція:250,0 тис. грн. на 440,0 тис. грн. (бюджет розвитку)
збільшено обсяг фінансового забезпечення (на 190,0 тис. грн. за рахунок перерозподілу обсягу фінансового забезпечення на виконання дії 2.2.90.2 (бюджет розвитку)) </t>
  </si>
  <si>
    <t>Капітальний ремонт прилеглої території (спортивний майданчик) Гімназії № 9 (реалізація проектів-переможців визначених згідно Програми "Громадський бюджет міста Черкаси на 2015-2019 роки")</t>
  </si>
  <si>
    <t>Внесено зміни до дії (змінено назву) рішенням міської ради від 13.07.2017 № 2-2297
стара редакція:Реконструкція спортивного майданчика на території Гімназії № 9  (реалізація проектів-переможців визначених згідно Програми "Громадський бюджет міста Черкаси на 2015-2019 роки")</t>
  </si>
  <si>
    <t>2.2.67.6</t>
  </si>
  <si>
    <t>Капітальний ремонт прилеглої території ЗОШ № 12</t>
  </si>
  <si>
    <t xml:space="preserve">Включено дію рішенням міської ради від 13.07.2017 № 2-2297
за рахунок перерозподілу обсягу фінансового забезпечення на виконання дії 2.2.84.3 </t>
  </si>
  <si>
    <t xml:space="preserve">Внесено зміни до дії (змінено обсяг фінансового забезпечення) рішенням міської ради від 13.07.2017 № 2-2297
стара редакція:340,0 тис. грн. на 40,0 тис. грн. (бюджет розвитку)
зменшено обсяг фінансового забезпечення (на 300,0 тис. грн. з перерозподілом обсягу фінансового забезпечення на виконання дій 2.2.68.13 (бюджет розвитку)) </t>
  </si>
  <si>
    <t>Внесено зміни до дії (змінено назву) рішенням міської ради від 13.07.2017 № 2-2297
стара редакція:Реконструкція прилеглої території ЗОШ І-ІІІ ст. № 13 ЧМР (з ПКД) (реалізація проектів-переможців визначених згідно Програми "Громадський бюджет міста Черкаси на 2015-2019 роки")</t>
  </si>
  <si>
    <t>Реконструкція прилеглої території СШ І-ІІІ ст. № 13 ЧМР (з ПКД) (реалізація проектів-переможців визначених згідно Програми "Громадський бюджет міста Черкаси на 2015-2019 роки")</t>
  </si>
  <si>
    <t xml:space="preserve">Внесено зміни до дії (змінено обсяг фінансового забезпечення) рішенням міської ради від 13.07.2017 № 2-2297
стара редакція:500,0 тис. грн. на 800,0 тис. грн. (бюджет розвитку)
збільшено обсяг фінансового забезпечення (на 300,0 тис. грн. за рахунок перерозподілу обсягу фінансового забезпечення на виконання дії 2.2.68.2 (бюджет розвитку)) </t>
  </si>
  <si>
    <t xml:space="preserve">Внесено зміни до дії (змінено обсяг фінансового забезпечення) рішенням міської ради від 13.07.2017 № 2-2297
стара редакція:1018,0 тис. грн. на 1258,0 тис. грн. (бюджет розвитку)
збільшено обсяг фінансового забезпечення (на 240,0 тис. грн. за рахунок перерозподілу обсягу фінансового забезпечення на виконання дії 2.2.90.2 (бюджет розвитку)) </t>
  </si>
  <si>
    <t>2.2.70.9</t>
  </si>
  <si>
    <t>Капітальний ремонт будівлі (вхідна група) СШ № 17 (з ПКД)</t>
  </si>
  <si>
    <t>Включено дію рішенням міської ради від 13.07.2017 № 2-2297
за рахунок перерозподілу обсягу фінансового забезпечення на виконання дій: 2.2.29.3-100,0 тис. грн., 4.2.4.5-126,0 тис. грн. (бюджет розвитку)</t>
  </si>
  <si>
    <t>Внесено зміни до дії (змінено назву) рішенням міської ради від 13.07.2017 № 2-2297
стара редакція:Капітальний ремонт будівлі (внутрішні інженерні мережі) ЗОШ № 21 (з ПКД)</t>
  </si>
  <si>
    <t>Капітальний ремонт будівлі ЗОШ № 21 (з ПКД)</t>
  </si>
  <si>
    <t xml:space="preserve">Внесено зміни до дії (змінено обсяг фінансового забезпечення) рішенням міської ради від 13.07.2017 № 2-2297
стара редакція:1250,0 тис. грн. на 1360,0 тис. грн. (бюджет розвитку)
збільшено обсяг фінансового забезпечення (на 110,0 тис. грн. за рахунок перерозподілу обсягу фінансового забезпечення на виконання дії 1.3.9.22 (бюджет розвитку)) </t>
  </si>
  <si>
    <t>2.2.80.3</t>
  </si>
  <si>
    <t>Капітальний ремонт прилеглої території ЗОШ № 28</t>
  </si>
  <si>
    <t>Включено дію рішенням міської ради від 13.07.2017 № 2-2297
за рахунок перерозподілу обсягу фінансового забезпечення на виконання дій: 2.2.84.3-30,0 тис. грн.,2.2.86.3 -106,0 тис. грн. (бюджет розвитку)</t>
  </si>
  <si>
    <t xml:space="preserve">Внесено зміни до дії (змінено обсяг фінансового забезпечення) рішенням міської ради від 13.07.2017 № 2-2297
стара редакція:1267,548 тис. грн. на 1137,5 тис. грн. (бюджет розвитку)
зменшено обсяг фінансового забезпечення (на 130,0 тис. грн. з перерозподілом обсягу фінансового забезпечення на виконання дій: 2.2.80.3-30,0 тис. грн., 2.2.67.6-100, 0 тис. грн.) </t>
  </si>
  <si>
    <t xml:space="preserve">Внесено зміни до дії (змінено обсяг фінансового забезпечення) рішенням міської ради від 13.07.2017 № 2-2297
стара редакція:1800,0 тис. грн. на 1894,0 тис. грн. (бюджет розвитку)
збільшено обсяг фінансового забезпечення (на 94,0 тис. грн. за рахунок перерозподілу обсягу фінансового забезпечення на виконання дії 2.2.86.3 (бюджет розвитку)) </t>
  </si>
  <si>
    <t>Внесено зміни до дії (змінено обсяг фінансового забезпечення) рішенням міської ради від 13.07.2017 № 2-2297
стара редакція:7800,0 тис. грн. на 7600,0 тис. грн. (бюджет розвитку)
зменшено обсяг фінансового забезпечення (на 200,0 тис. грн. з перерозподілом обсягу фінансового забезпечення на виконання дій: 2.2.86.2-94,0 тис.грн., 2.2.80.3-106,0 тис.грн. (бюджет розвитку))</t>
  </si>
  <si>
    <t xml:space="preserve">Виключено дію рішенням міської ради від 13.07.2017 № 2-2297
стара редакція: 717,429 тис. грн. на 0,0 тис. грн. (бюджет розвитку)
обсяг фінансового забезпечення (бюджет розвитку) перерозподілено на виконання дії 2.2.23.2 у сумі 142,429 тис. грн., на 575, 0 тис. грн. перерозподілено із бюджету розвитку до загального фонду </t>
  </si>
  <si>
    <t>Виключено дію рішенням міської ради від 13.07.2017 № 2-2297
стара редакція:240,0 тис. грн. на 0,0 тис. грн. (бюджет розвитку)
обсяг фінансового забезпечення (бюджет розвитку) перерозподілено на виконання дій: 2.2.63.2-190,0 тис.грн., 2.2.26.5 -50, 0 тис. грн.</t>
  </si>
  <si>
    <t xml:space="preserve">Виключено дію рішенням міської ради від 13.07.2017 № 2-2297
стара редакція:150,0 тис. грн. на 0,0 тис. грн. (бюджет розвитку)
обсяг фінансового забезпечення (бюджет розвитку) перерозподілено на виконання дії 2.2.26.5 </t>
  </si>
  <si>
    <t xml:space="preserve">Внесено зміни до дії (змінено обсяг фінансового забезпечення) рішенням міської ради від 13.07.2017 № 2-2297
стара редакція:1340,0,0 тис.грн. на 840,0 тис. грн. (бюджет розвитку)
зменшено обсяг фінансового забезпечення (на 500,0 тис. грн. з перерозподілом обсягу фінансового забезпечення на виконання дій 1.5.2.12 (бюджет розвитку)) </t>
  </si>
  <si>
    <t>Виключено дію рішенням міської ради від 13.07.2017 № 2-2297
стара редакція:340,0 тис. грн. на 0,0 тис. грн. (бюджет розвитку)
обсяг фінансового забезпечення (бюджет розвитку) перерозподілено на виконання дій: 2.2.70.9-100,0 тис. грн.,  -208,42 тис. грн., на 31,571 тис. грн. перерозподілено із загального до бюджету розвитку</t>
  </si>
  <si>
    <t xml:space="preserve">Внесено зміни до дії (змінено обсяг фінансового забезпечення) рішенням міської ради від 13.07.2017 № 2-2297
стара редакція:90,0 тис. грн. на 47,0 тис. грн. (бюджет розвитку)
зменшено обсяг фінансового забезпечення (на 43,0 тис. грн. з перерозподілом обсягу фінансового забезпечення на виконання дій 1.5.2.11 (бюджет розвитку)) </t>
  </si>
  <si>
    <t>4.2.3.17</t>
  </si>
  <si>
    <t>Створення, виробництво та компонування історичного фільму про місто Черкаси періоду козацької доби</t>
  </si>
  <si>
    <t xml:space="preserve">Внесено зміни до дії (змінено обсяг фінансового забезпечення) рішенням міської ради від 13.07.2017 № 2-2297
стара редакція:1300,0 тис. грн. на 1000,0 тис. грн. (бюджет розвитку)
зменшено обсяг фінансового забезпечення (на 300,0 тис. грн. з перерозподілом обсягу фінансового забезпечення з бюджету розвитку до загального фонду)) </t>
  </si>
  <si>
    <t>Додаток 2 
до рішення міської  ради
від 13.07.2017 № 2-2297</t>
  </si>
  <si>
    <t>від 13.07.2017 № 2-2297</t>
  </si>
  <si>
    <t xml:space="preserve">Внесено зміни до дії (змінено обсяг фінансового забезпечення) рішенням міської ради від 10.08.2017 № 2-2320
стара редакція: 300,0 тис. грн. на 361,44828 (бюджет розвитку)
збільшено обсяг фінансового забезпечення (на 61,44828 тис. грн. за рахунок перерозподілу обсягу фінансового забезпечення із загального фонду до бюджету розвитку) </t>
  </si>
  <si>
    <t>Виключено дію рішенням міської ради від 10.08.2017 № 2-2320
стара редакція: 400,0 тис. грн. на 0,0 тис. грн. (бюджет розвитку)
обсяг фінансового забезпечення (бюджет розвитку) перерозподілено на виконання дії 1.1.3.120</t>
  </si>
  <si>
    <t xml:space="preserve">Внесено зміни до дії (змінено обсяг фінансового забезпечення) рішенням міської ради від 10.08.2017 № 2-2320
стара редакція: 78,0 тис. грн. на 112,0 тис.грн. (бюджет розвитку)
збільшено обсяг фінансового забезпечення (на 34,0 тис.грн. (бюджет розвитку) за рахунок фінансового забезпечення на виконання дії 1.1.4.26) </t>
  </si>
  <si>
    <t xml:space="preserve">Внесено зміни до дії (змінено обсяг фінансового забезпечення) рішенням міської ради від 10.08.2017 № 2-2320
стара редакція: 77,0 тис. грн. на 92,0 тис.грн. (бюджет розвитку)
збільшено обсяг фінансового забезпечення (на 15,0 тис.грн. (бюджет розвитку) за рахунок фінансового забезпечення на виконання дії 1.1.4.26) </t>
  </si>
  <si>
    <t xml:space="preserve">Внесено зміни до дії (змінено обсяг фінансового забезпечення) рішенням міської ради від 10.08.2017 № 2-2320
стара редакція: 77,0 тис. грн. на 92,0 тис.грн. (бюджет розвитку)
збільшено обсяг фінансового забезпечення (на 60,0 тис.грн. (бюджет розвитку) за рахунок фінансового забезпечення на виконання дії 1.1.4.26) </t>
  </si>
  <si>
    <t xml:space="preserve">Внесено зміни до дії (змінено обсяг фінансового забезпечення) рішенням міської ради від 10.08.2017 № 2-2320
стара редакція:77,0 тис. грн. на 86,0 тис. грн. (бюджет розвитку)
збільшено обсяг фінансового забезпечення (на 9,0 тис.грн. (бюджет розвитку) за рахунок фінансового забезпечення на виконання дії 1.1.4.26) </t>
  </si>
  <si>
    <t xml:space="preserve">Внесено зміни до дії (змінено обсяг фінансового забезпечення) рішенням міської ради від 10.08.2017 № 2-2320
стара редакція:77,0 тис. грн. на 123,0 тис. грн. (бюджет розвитку)
збільшено обсяг фінансового забезпечення (на 46,0 тис.грн. (бюджет розвитку) за рахунок фінансового забезпечення на виконання дії 1.1.4.26) </t>
  </si>
  <si>
    <t xml:space="preserve">Внесено зміни до дії (змінено обсяг фінансового забезпечення) рішенням міської ради від 10.08.2017 № 2-2320
стара редакція:78,0 тис. грн. на 92,0 тис. грн. (бюджет розвитку)
збільшено обсяг фінансового забезпечення (на 14,0 тис.грн. (бюджет розвитку) за рахунок фінансового забезпечення на виконання дії 1.1.4.26) </t>
  </si>
  <si>
    <t>Внесено зміни до дії (змінено назву) рішенням міської ради від 10.08.2017 № 2-2320
стара редакція:Капітальний ремонт прибудинкових територій (вул. Чорновола, 235 – 16, 3 тис.грн., вул. Н. Левицького, 10 – 42,00 тис.грн., вул. Н. Левицького, 14 – 18,9 тис. грн., вул. Н. Левицького, 14/1 – 209, 8тис. грн.) (внески в статутний капітал КП «Придніпровська СУБ»)</t>
  </si>
  <si>
    <t>Капітальний ремонт прибудинкових територій (вул.Чорновола, 235-16300,00 грн.,вул.Н.Левицького, 10-42000,0 грн., вул.Н.Левицького,14-18900,0 грн., вул.Н.Левицького,14/1-209800,0 грн.)</t>
  </si>
  <si>
    <t>Виключено дію рішення міської ради від 10.08.2017 № 2-2320
стара редакція:2755.0 тис. грн. на 0,0 тис. грн. (бюджет розвитку)
обсяг фінансового забезпечення (бюджет розвитку) перерозподілено на виконання дій: 1.2.1.103-1480,0 тис. грн.,1.2.1.104-1275,0 тис. грн.</t>
  </si>
  <si>
    <t>Внесено зміни до дії (змінено назву) рішенням міської ради від 10.08.2017 № 2-2320
стара редакція: Будівництво мереж водопостачання та водовідведення на пляжі «Пушкінський»</t>
  </si>
  <si>
    <t>Будівництво мереж водопостачання та водовідведення на пляжі "Пушкінський" (внески в статутний капітал КП "Дирекція парків")</t>
  </si>
  <si>
    <t xml:space="preserve">Капітальний ремонт муніципальних ярмарків (торгівельних павільйонів, прилавків) за адресою: вул.Гоголя між вул.Смілянською та Небесної Сотні (внески в статутний капітал КП"Черкаські ринки") </t>
  </si>
  <si>
    <t>Капітальний ремонт муніципальних ярмарків (торгівельних павільйонів, прилавків) за адресою: на розі вул.Благовісної та вул. Смілянської (внески в статутний капітал КП"Черкаські ринки")</t>
  </si>
  <si>
    <t xml:space="preserve">Внесено зміни до дії (змінено обсяг фінансового забезпечення) рішенням міської ради від 10.08.2017 № 2-2320
стара редакція:174,26 тис. грн. на 178,46 тис. грн. (бюджет розвитку)
збільшено обсяг фінансового забезпечення (на 4,2 тис. грн. за рахунок перерозподілу обсягу фінансового забезпечення на виконання дії 1.4.1.61 (бюджет розвитку )) </t>
  </si>
  <si>
    <t xml:space="preserve">Внесено зміни до дії (змінено обсяг фінансового забезпечення) рішенням міської ради від 10.08.2017 № 2-2320
стара редакція:150,0 тис. грн. на 266,0 тис. грн. (бюджет розвитку)
збільшено обсяг фінансового забезпечення (на 116,0 тис. грн. за рахунок перерозподілу обсягу фінансового забезпечення на виконання дії 1.3.9.158 (бюджет розвитку )) </t>
  </si>
  <si>
    <t xml:space="preserve">Внесено зміни до дії (змінено обсяг фінансового забезпечення) рішенням міської ради від 10.08.2017 № 2-2320
стара редакція:129,2 тис. грн. на 143,1 тис. грн. (бюджет розвитку)
збільшено обсяг фінансового забезпечення (на 13,9 тис. грн. за рахунок перерозподілу обсягу фінансового забезпечення на виконання дії 1.3.3.41 (бюджет розвитку)) </t>
  </si>
  <si>
    <t xml:space="preserve">Внесено зміни до дії (змінено обсяг фінансового забезпечення) рішенням міської ради від 10.08.2017 № 2-2320
стара редакція:200,0 тис. грн. на 220,3 тис. грн.(бюджет розвитку)
збільшено обсяг фінансового забезпечення (на 20,3 тис.грн. (бюджет розвитку) за рахунок фінансового забезпечення на виконання дії 1.3.3.32) </t>
  </si>
  <si>
    <t xml:space="preserve">Внесено зміни до дії (змінено обсяг фінансового забезпечення) рішенням міської ради від 10.08.2017 № 2-2320
стара редакція:149,0 тис. грн. на 135,1 тис. грн. (бюджет розвитку)
зменшено обсяг фінансового забезпечення (на 13,9 тис. грн. з перерозподілом обсягу фінансового забезпечення на виконання дії 1.3.3.34 (бюджет розвитку)) </t>
  </si>
  <si>
    <t>Внесено зміни до дії (змінено навзу) рішенням міської ради від 10.08.2017 № 2-2320
стара редакція:Реконструкція мережі зовнішнього освітлення прибудинкової території по вул. Чехова, 209, 211 (внески в статутний капітал КП "Міськсвітло")</t>
  </si>
  <si>
    <t>Будівництво мережі зовнішнього освітлення прибудинкової території по вул.Чехова, 209, 211</t>
  </si>
  <si>
    <t xml:space="preserve">Внесено зміни до дії (змінено обсяг фінансового забезпечення) рішенням міської ради від 10.08.2017 № 2-2320
стара редакція:50,0 тис. грн. на 90,0 тис. грн.(бюджет розвитку)
збільшено обсяг фінансового забезпечення (на 40,0 тис грн. (бюджет розвитку) за рахунок фінансового забезпечення на виконання дії 1.3.9.216) </t>
  </si>
  <si>
    <t>Внесено зміни до дії (змінено обсяг фінансового забезпечення) рішенням міської ради від 10.08.2017 № 2-2320
стара редакція: 42500,0 тис. грн. на 44500,0 тис. грн. (бюджет розвитку)
збільшено обсяг фінансового забезпечення (на 2000,0 тис грн. (бюджет розвитку) за рахунок фінансового забезпечення на виконання дії 1.5.17.2)</t>
  </si>
  <si>
    <t>Реконструкція вул.Пастерівська (від вул.Капітана Пилипенка до проспекту Хіміків) в місті Черкаси</t>
  </si>
  <si>
    <t>1.3.8.60</t>
  </si>
  <si>
    <t>1.3.8.61</t>
  </si>
  <si>
    <t>Реконструкція вул.Різдвяна (від проспекту Хіміків до будинку 300) в місті Черкаси</t>
  </si>
  <si>
    <t>Включено дію рішенням міської ради від 10.08.2017 № 2-2320
за рахунок перерозподілу обсягу фінансового забезпечення із загального фоду до бюджету розвитку</t>
  </si>
  <si>
    <t xml:space="preserve">Внесено зміни до дії (змінено обсяг фінансового забезпечення) рішенням міської ради від 10.08.2017 № 2-2320
стара редакція:2516,0 тис. грн. на 2650,745 тис. грн. (бюджет розвитку)
збільшено обсяг фінансового забезпечення (на 134,745 тис. грн. за рахунок перерозподілу обсягу фінансового забезпечення на виконання дії 1.3.9.82 (бюджет розвитку )) </t>
  </si>
  <si>
    <t xml:space="preserve">Внесено зміни до дії (змінено обсяг фінансового забезпечення) рішенням міської ради від 10.08.2017 № 2-2320
стара редакція:493,0 тис. грн. та 626,0 тис. грн. (бюджет розвитку)
збільшено обсяг фінансового забезпечення (на 133,0 тис грн. (бюджет розвитку) за рахунок фінансового забезпечення на виконання дії 1.3.9.206) </t>
  </si>
  <si>
    <t>Внесено зміни до дії (змінено назву) рішенням міської ради від 10.08.2017 № 2-2320
стара редакція:Капітальний ремонт міжквартального проїзду по вул. Максима Залізняка, 96</t>
  </si>
  <si>
    <t>Внесено зміни до дії (змінено назву) рішенням міської ради від 10.08.2017 № 2-2320
стара редакція:Капітальний ремонт міжквартального проїзду по вул. Максима Залізняка, 96/1</t>
  </si>
  <si>
    <t>Внесено зміни до дії (змінено назву) рішенням міської ради від 10.08.2017 № 2-2320
стара редакція:Капітальний ремонт міжквартального проїзду по вул. Невського, 23</t>
  </si>
  <si>
    <t>Виключено дію рішенням міської ради від 10.08.2017 № 2-2320
стара редакція:153,4 тис. грн. на 0,0 тис. грн. (бюджет розвитку)
обсяг фінансового забезпечення (бюджет розвитку) перерозподілено на виконання дії 1.3.9.105</t>
  </si>
  <si>
    <t>Виключено дію рішенням міської ради від 10.08.2017 № 2-2320
стара редакція:153,4 тис. грн. на 0,0 тис. грн. (бюджет розвитку)
обсяг фінансового забезпечення (бюджет розвитку) перерозподілено на виконання дії 1.3.9.103</t>
  </si>
  <si>
    <t>Капітальний ремонт міжквартального проїзду до будинків № 96, 94/1, 94/3 по вул.Смілянській від вул.Вернигори</t>
  </si>
  <si>
    <t xml:space="preserve">Внесено зміни до дії (змінено назву, змінено обсяг фінансового забезпечення) рішенням міської ради від 10.08.2017 № 2-2320
стара редакція:Капітальний ремонт міжквартального проїзду до будинків №96, 94/1, 94/3 по вул. Смілянській
стара редакція:153,4 тис. грн. на 306,8 тис. грн. (бюджет розвитку)
збільшено обсяг фінансового забезпечення (на 153,4 тис грн. (бюджет розвитку) за рахунок фінансового забезпечення на виконання дії 1.3.9.101) </t>
  </si>
  <si>
    <t>Внесено зміни до дії (змінено назву) рішенням міської ради від 10.08.2017 № 2-2320
стара редакція:Капітальний ремонт міжквартального проїзду по вул. Новопречистенська 31/1 (з ПКД)</t>
  </si>
  <si>
    <t>Капітальний ремонт міжквартального проїзду від житлового будинку № 29 по вул.Новопречистенська до вул.Гоголя</t>
  </si>
  <si>
    <t>Внесено зміни до дії (змінено назву) рішенням міської ради від 10.08.2017 № 2-2320
стара редакція:Капітальний ремонт міжквартального проїзду по вул. М. Залізняка, 29/4-29/2 (з ПКД)</t>
  </si>
  <si>
    <t>Капітальний ремонт міжквартального проїзду між житловими будинками № 29/4 та № 29/2 по вул.М.Залізняка</t>
  </si>
  <si>
    <t>Внесено зміни до дії (змінено назву) рішенням міської ради від 10.08.2017 № 2-2320
стара редакція: Капітальний ремонт міжквартального проїзду по вул. М. Залізняка, 29/2-29/3 (з ПКД)</t>
  </si>
  <si>
    <t>Капітальний ремонт міжквартального проїзду від вул.М.Залізнякадо житлового будинку № 29/5</t>
  </si>
  <si>
    <t xml:space="preserve">Внесено зміни до дії (змінено обсяг фінансового забезпечення) рішенням міської ради від 10.08.2017 № 2-2320
стара редакція: 480,0 тис. грн. на 771,0 тис. грн. (бюджет розвитку)
збільшено обсяг фінансового забезпечення (на 291,0 тис грн. (бюджет розвитку) за рахунок фінансового забезпечення на виконання дії 1.3.9.14) </t>
  </si>
  <si>
    <t xml:space="preserve">Виключено дію рішенням міської ради від 10.08.2017 № 2-2320
стара редакція: 116,0 тис. грн. на 0,0 тис. грн. (бюджет розвитку)
обсяг фінансового забезпечення (бюджет розвитку) перерозподілено на виконання дії 1.3.3.25 
</t>
  </si>
  <si>
    <t>Виключено дію рішенням міської ради від 10.08.2017 № 2-2320
стара редакція: 130,0 тис. грн. на 0,0 тис. грн. (бюджет розвитку)
обсяг фінансового забезпечення (бюджет розвитку) перерозподілено на виконання дії 1.3.9.209</t>
  </si>
  <si>
    <t>Виключено дію рішенням міської ради від 10.08.2017 № 2-2320
стара редакція:133,0 тис. грн. на 0,0 тис. грн. (бюджет розвитку)
обсяг фінансового забезпечення (бюджет розвитку) перерозподілено на виконання дії 1.3.9.25</t>
  </si>
  <si>
    <t xml:space="preserve">Внесено зміни до дії (змінено обсяг фінансового забезпечення) рішенням міської ради від 10.08.2017 № 2-2320
стара редакція:133,0 тис. грн. на 263,0 тис. грн. (бюджет розвитку)
збільшено обсяг фінансового забезпечення (на 130,0 тис грн. (бюджет розвитку) за рахунок фінансового забезпечення на виконання дії 1.3.9.160) </t>
  </si>
  <si>
    <t>Виключено дію рішенням міської ради від 10.08.2017 № 2-2320
стара редакція: 40,0 тис. грн. на 0,0 тис. грн. (бюджет розвитку)
обсяг фінансового забезпечення (бюджет розвитку) перерозподілено на виконання дії 1.3.3.273</t>
  </si>
  <si>
    <t xml:space="preserve">Внесено зміни до дії (змінено обсяг фінансового забезпечення) рішенням міської ради від 10.08.2017 № 2-2320
стара редакція:3723,8 тис. грн. на 4013,2468 тис. грн. (бюджет розвитку)
збільшено обсяг фінансового забезпечення (на 289,4468 тис грн. (бюджет розвитку) за рахунок фінансового забезпечення на виконання дії 1.3.9.14) </t>
  </si>
  <si>
    <t>Внесено зміни до дії (змінено обсяг фінансового забезпечення) рішенням міської ради від 10.08.2017 № 2-2320
стара редакція:5948,6 тис. грн. на 5913,362 тис. грн.(бюджет розвитку)
зменшено обсяг фінансового забезпечення (на 35,238 тис. грн. з перерозподілом обсягу фінансового забезпечення на виконання дії 1.4.1.30 (бюджет розвитку))</t>
  </si>
  <si>
    <t xml:space="preserve">Внесено зміни до дії (змінено обсяг фінансового забезпечення) рішенням міської ради від 10.08.2017 № 2-2320
стара редакція:1135,0 тис. грн. на 1170,238 тис. грн. (бюджет розвитку)
збільшено обсяг фінансового забезпечення (на 35,238 тис.грн. (бюджет розвитку) за рахунок фінансового забезпечення на виконання дії 1.4.1.29) </t>
  </si>
  <si>
    <t>Внесено зміни до дії (змінено назву) рішенням міської ради від 10.08.2017 № 2-2320
стара редакція:Виготовлення та встановлення уніфікованої системи позначок туристичних об’єктів, інформаційних стендів, вказівників, що вказують напрямок та відстань до об’єктів туристичної інфраструктури</t>
  </si>
  <si>
    <t>Придбання та встановлення уніфікованої системи позначок туристичних об’єктів, інформаційних стендів, вказівників, що вказують напрямок та відстань до об’єктів туристичної інфраструктури</t>
  </si>
  <si>
    <t>Внесено зміни до дії (змінено назву) рішенням міської ради від 10.08.2017 № 2-2320
стара редакція:Придбання та розміщення елементів благоустрою ("вуличні шахи"; вуличні шахові столи)</t>
  </si>
  <si>
    <t>Придбання та встановлення елементів благоустрою («вуличні шахи»; вуличні шахові столи)</t>
  </si>
  <si>
    <t xml:space="preserve">Внесено зміни до дії (змінено назву) рішенням міської ради від 10.08.2017 № 2-2320
стара редакція:Розміщення елементів благоустрою (інсталяцій, в районі зоопарку) на опорах ЛЕП </t>
  </si>
  <si>
    <t>Придбання та встановлення елементів благоустрою (інсталяцій, в районі зоопарку) на опорах ЛЕП</t>
  </si>
  <si>
    <t>Внесено зміни до дії (змінено обсяг фінансового забезпечення) рішенням міської ради від 10.08.2017 № 2-2320
стара редакція:1030,0 тис. грн. на 1125,0 тис. грн. (бюджет розвитку)
збільшено обсяг фінансового забезпечення (на 95,0 тис. грн. за рахунок перерозподілу обсягу фінансового забезпечення на виконання дії 4.2.1.7 (бюджет розвитку ))</t>
  </si>
  <si>
    <t xml:space="preserve">Виключено дію рішенням міської ради від 10.08.2017 № 2-2320
стара редакція:20,0 тис. грн. на 0,0 тис. грн. (бюджет розвитку)
обсяг фінансового забезпечення (бюджет розвитку) перерозподілено на виконання дії 2.2.33.2 </t>
  </si>
  <si>
    <t>Виключено дію рішенням міської ради від 10.08.2017 № 2-2320
стара редакція:57,6 тис. грн. на 0,0 тис. грн. (бюджет розвитку)
обсяг фінансового забезпечення (бюджет розвитку) перерозподілено на виконання дії 2.2.55.3</t>
  </si>
  <si>
    <t>Капітальний ремонт прилеглої території ДНЗ № 21 (з ПКД)</t>
  </si>
  <si>
    <t>2.2.10.2</t>
  </si>
  <si>
    <t xml:space="preserve">Включено дію рішенням міської ради від 10.08.2017 № 2-2320
</t>
  </si>
  <si>
    <t>Включено дію рішенням міської ради від 10.08.2017 № 2-2320
за рахунок перерозподілу обсягу фінансового забезпечення на виконання дії 2.2.10.1 (бюджет розвитку)</t>
  </si>
  <si>
    <t>Включено дію рішенням міської ради від 10.08.2017 № 2-2320</t>
  </si>
  <si>
    <t xml:space="preserve">Виключено дію рішенням міської ради від 10.08.2017 № 2-2320
стара редакція: 80,0 тис. грн. на 0,0 тис. грн. (бюджет розвитку)
обсяг фінансового забезпечення (бюджет розвитку) перерозподілено на виконання дії 2.2.33.2 </t>
  </si>
  <si>
    <t xml:space="preserve">Виключено дію рішенням міської ради від 10.08.2017 № 2-2320
стара редакція:30,0 тис. грн. на 0,0 тис. грн. (бюджет розвитку)
обсяг фінансового забезпечення (бюджет розвитку) перерозподілено на виконання дії 2.2.33.2 </t>
  </si>
  <si>
    <t xml:space="preserve">Виключено дію рішенням міської ради від 10.08.2017 № 2-2320
стара редакція:68,0 тис. грн. на 0,0 тис. грн. (бюджет розвитку)
обсяг фінансового забезпечення (бюджет розвитку) перерозподілено на виконання дії 2.2.33.2 </t>
  </si>
  <si>
    <t>Капітальний ремонт будівлі ДНЗ № 89 (з ПКД)</t>
  </si>
  <si>
    <t>2.2.52.2</t>
  </si>
  <si>
    <t>Виключено дію рішенням міської ради від 10.08.2017 № 2-2320
стара редакція: 52,3 тис. грн. на 0,0 тис. грн. (бюджет розвитку)
обсяг фінансового забезпечення (бюджет розвитку) перерозподілено на виконання дії 2.2.55.3</t>
  </si>
  <si>
    <t>2.2.55.3</t>
  </si>
  <si>
    <t>Капітальний ремонт будівлі (внутрішні інженерні мережі) колегіум Берегиня (з ПКД)</t>
  </si>
  <si>
    <t>Включено дію рішенням міської ради від 10.08.2017 № 2-2320
за рахунок перерозподілу обсягу фінансового забезпечення на виконання дій: 2.2.8.2-57,6 тис. грн., 2.2.53.2-52,3 тис.грн., 2.2.74.8-90,0 тис. грн.(бюджет розвитку)</t>
  </si>
  <si>
    <t>2.2.61.5</t>
  </si>
  <si>
    <t>2.2.62.3</t>
  </si>
  <si>
    <t>Внесено зміни до дії (змінено назву) рішенням міської ради від 10.08.2017 № 2-2320
стара редакція:Реконструкція будівлі (фасад) ЗОШ №11 (з ПКД)</t>
  </si>
  <si>
    <t>Реконструкція будівлі ЗОШ № 11</t>
  </si>
  <si>
    <t xml:space="preserve">Виключено дію рішенням міської ради від 10.08.2017 № 2-2320
стара редакція:50,0 тис. грн. на 0,0 тис. грн. (бюджет розвитку)
обсяг фінансового забезпечення (бюджет розвитку) перерозподілено на виконання дії 2.2.33.2 </t>
  </si>
  <si>
    <t xml:space="preserve">Виключено дію рішенням міської ради від 10.08.2017 № 2-2320
стара редакція:50,0 тис. грн. на 0,0 тис. грн. (бюджет розвитку)
обсяг фінансового забезпечення (бюджет розвитку) перерозподілено на виконання дії 2.2.33.2 </t>
  </si>
  <si>
    <t>Виключено дію рішенням міської ради від 10.08.2017 № 2-2320
стара редакція:100,0 тис. грн. на 0,0 тис. грн. (бюджет розвитку)
обсяг фінансового забезпечення (бюджет розвитку) перерозподілено на виконання дії 2.2.70.2</t>
  </si>
  <si>
    <t xml:space="preserve">Внесено зміни до дії (змінено обсяг фінансового забезпечення) рішенням міської ради від 10.08.2017 № 2-2320
стара редакція:600,0 тис. грн. на 700,0 тис. грн. (бюджет розвитку)
збільшено обсяг фінансового забезпечення (на 100,0 тис. грн. за рахунок перерозподілу обсягу фінансового забезпечення на виконання дії 2.2.70.1 (бюджет розвитку )) </t>
  </si>
  <si>
    <t>Виключено дію рішенням міської ради від 10.08.2017 № 2-2320
стара редакція:90,0 тис. грн. на 0,0 тис. грн. (бюджет розвитку)
обсяг фінансового забезпечення (бюджет розвитку) перерозподілено на виконання дії 2.2.55.3</t>
  </si>
  <si>
    <t>Закупівля комп'ютерів для комп'ютерного класу в Черкаську загальноосвітню школу І-ІІІ ступенів № 29 (за рахунок субвенції з державного бюджету)</t>
  </si>
  <si>
    <t>2.2.81.3</t>
  </si>
  <si>
    <t>Закупівля мультимедійного комплексу в Черкаську загальноосвітню школу І-ІІІ ступенів № 29 (за рахунок субвенції з державного бюджету)</t>
  </si>
  <si>
    <t>2.2.81.4</t>
  </si>
  <si>
    <t>Капітальний ремонт чотирьох санітарних вузлів в Черкаській загальноосвітній школі І-ІІІ ступенів № 29 (за рахунок субвенції з державного бюджету)</t>
  </si>
  <si>
    <t>2.2.81.5</t>
  </si>
  <si>
    <t>Закупівля пяти ноутбуків для компютерного класу в Черкаську загальноосвітню школу І-ІІІ ступенів № 29 (за рахунок субвенції з державного бюджету)</t>
  </si>
  <si>
    <t>2.2.81.6</t>
  </si>
  <si>
    <t>Капітальний ремонт будівлі (санвузли) НВК ЗОШ № 34 (з ПКД)</t>
  </si>
  <si>
    <t>2.2.86.4</t>
  </si>
  <si>
    <t>Включено дію рішенням міської ради від 10.08.2017 № 2-2320
за рахунок перерозподілу обсягу фінансового забезпечення на виконання дії 1.5.17.2 (бюджет розвитку)</t>
  </si>
  <si>
    <t>Виключено дію рішенням міської ради від 10.08.2017 № 2-2320
стара редакція: 200,0 тис. грн. на 0,0 тис. грн. (бюджет розвитку)
обсяг фінансового забезпечення (бюджет розвитку) перерозподілено на виконання дії 2.2.89.5</t>
  </si>
  <si>
    <t xml:space="preserve">Внесено зміни до дії (змінено обсяг фінансового забезпечення) рішенням міської ради від 10.08.2017 № 2-2320
стара редакція:880,0 тис. грн. на 500,0 тис. грн.(бюджет розвитку)
зменшено обсяг фінансового забезпечення (на 380,0 тис. грн. з перерозподілом обсягу фінансового забезпечення на виконання дії 2.2.89.5 (бюджет розвитку)) </t>
  </si>
  <si>
    <t>Виключено дію рішенням міської ради від 10.08.2017 № 2-2320
стара редакція:120,0 тис. грн. на 0,0 тис. грн. (бюджет розвитку)
обсяг фінансового забезпечення (бюджет розвитку) перерозподілено на виконання дії 2.2.89.5</t>
  </si>
  <si>
    <t xml:space="preserve">2.2.93.1 </t>
  </si>
  <si>
    <t xml:space="preserve">2.2.93  Покращення інфраструктури дошкільного навчального закладу № 40 Черкаської міської ради </t>
  </si>
  <si>
    <t>Реконструкція будівлі ДНЗ № 40 (з ПКД)</t>
  </si>
  <si>
    <t>Включено дію рішенням міської ради від 10.08.2017 № 2-2320
за рахунок перерозподілу обсягу фінансового забезпечення на виконання дії 2.2.88.2</t>
  </si>
  <si>
    <t>Внесено зміни до дії (змінено обсяг фінансового забезпечення) рішенням міської ради від 10.08.2017 № 2-2320
стара редакція:153,491 тис. грн. на 109,3158 тис. грн. (бюджет розвитку)
зменшено обсяг фінансового забезпечення (на 44,1752 тис. грн. з перерозподілом обсягу фінансового забезпечення на виконання дії 3.2.1.1 (бюджет розвитку))</t>
  </si>
  <si>
    <t xml:space="preserve">Внесено зміни до дії (змінено обсяг фінансового забезпечення) рішенням міської ради від 10.08.2017 № 2-2320
стара редакція:895,0 тис. грн. на 767,99767 тис. грн. (бюджет розвитку)
зменшено обсяг фінансового забезпечення (на 127,00233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</si>
  <si>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10.08.2017 № 2-2320
стара редакція:292,0 тис. грн. на 277,71636 тис. грн. (бюджет розвитку)
зменшено обсяг фінансового забезпечення (на 14,28364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</si>
  <si>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10.08.2017 № 2-2320
стара редакція:235,9 тис. грн. на 214,66052 тис. грн. (бюджет розвитку)
зменшено обсяг фінансового забезпечення (на 21,23948 тис. грн. з перерозподілом обсягу фінансового забезпечення з бюджету розвитку до загального фонду) </t>
  </si>
  <si>
    <t>Внесено зміни до дії (змінено обсяг фінансового забезпечення) рішенням міської ради від 10.08.2017 № 2-2320
стара редакція:226,2 тис. грн. на 148,301 тис. грн. (бюджет розвитку)
зменшено обсяг фінансового забезпечення (на 77,899 тис. грн. з перерозподілом обсягу фінансового забезпечення з бюджету розвитку до загального фонду)</t>
  </si>
  <si>
    <t>Внесено зміни до дії (змінено обсяг фінансового забезпечення) рішенням міської ради від 10.08.2017 № 2-2320
стара редакція:74,0 тис. грн. на 13,8 тис. грн. (бюджет розвитку)
зменшено обсяг фінансового забезпечення (на 60,2 тис. грн. з перерозподілом обсягу фінансового забезпечення з бюджету розвитку до загального фонду)</t>
  </si>
  <si>
    <t xml:space="preserve">Внесено зміни до дії (змінено обсяг фінансового забезпечення) рішенням міської ради від 10.08.2017 № 2-2320
стара редакція: 523,0 тис. грн. на 923,0 тис. грн. (бюджет розитку)
збільшено обсяг фінансового забезпечення (на 400,0 тис.грн. (бюджет розвитку) за рахунок фінансового забезпечення на виконання дії 1.1.3.59) </t>
  </si>
  <si>
    <t>Внесено зміни до дії (змінено обсяг фінансового забезпечення) рішенням міської ради від 10.08.2017 № 2-2320
стара редакція:348,0 тис. грн. на 170,0 тис. грн.(бюджет розвитку)
зменшено обсяг фінансового забезпечення (на 178,0 тис. грн. з перерозподілом обсягу фінансового забезпечення на виконання дій: 1.1.4.12-34,0 тис. грн., 1.1.4.13-15,0 тис. грн., 1.1.4.14-60,0 тис. грн., 1.1.4.15-9,0 тис. грн., 1.1.4.16-46,0 тис. грн., 1.1.4.17-14,0 тис. грн.(бюджет розвитку))</t>
  </si>
  <si>
    <t xml:space="preserve">Внесено зміни до дії (змінено обсяг фінансового забезпечення) рішенням міської ради від 10.08.2017 № 2-2320
стара редакція:627,0 тис. грн. на 1577,0 тис. грн. (бюджет розвитку)
збільшено обсяг фінансового забезпечення (на 950,0 тис. грн. за рахунок фінансового забезпечення із загального фонду до бюджету розвитку) </t>
  </si>
  <si>
    <t>1.1.4.101</t>
  </si>
  <si>
    <t>Капітальний ремонт прибудинкової територій житлового будинку №103 по вул. Волкова</t>
  </si>
  <si>
    <t xml:space="preserve">Включено дії рішенням міської ради від 10.08.2017 № 2-2320
за рахунок перерозподілу обсягу фінансового забезпечення на виконання дії 1.5.17.2(бюджет розвитку)
</t>
  </si>
  <si>
    <t>1.1.4.102</t>
  </si>
  <si>
    <t>Капітальний ремонт прибудинкової територій житлового будинку №42 по вул. Різдвяна</t>
  </si>
  <si>
    <t xml:space="preserve">Внесено зміни до дії (змінено обсяг фінансового забезпечення) рішенням міської ради від 10.08.2017 № 2-2320
стара редакція:58,0 тис.грн. на 460,0 тис. грн. (бюджет розвитку)
збільшено обсяг фінансового забезпечення (на 402,0 тис. грн. за рахунок перерозподілу обсягу фінансового забезпечення на виконання дії 1.5.17.2 (бюджет розвитку)) </t>
  </si>
  <si>
    <t>Внесено зміни до дії (змінено обсяг фінансового забезпечення) рішенням міської ради від 10.08.2017 № 2-2320
стара редакція:58,0 тис. грн. на 161,0 тис. грн. (бюджет розвитку)
збільшено обсяг фінансового забезпечення (на 103,0 тис. грн. за рахунок перерозподілу обсягу фінансового забезпечення на виконання дії 1.5.17.2 (бюджет розвитку ))</t>
  </si>
  <si>
    <t xml:space="preserve">Внесено зміни до дії (змінено обсяг фінансового забезпечення) рішенням міської ради від 10.08.2017 № 2-2320
стара редакція:58,0 тис. грн. на 130, 0 тис. грн. (бюджет розвитку)
збільшено обсяг фінансового забезпечення (на 72,0 тис. грн. за рахунок перерозподілу обсягу фінансового забезпечення на виконання дії 1.5.17.2 (бюджет розвитку )) </t>
  </si>
  <si>
    <t xml:space="preserve">Внесено зміни до дії (змінено обсяг фінансового забезпечення) рішенням міської ради від 10.08.2017 № 2-2320
стара редакція:58,0 тис. грн. на 213,0 тис. грн. (бюджет розвитку)
збільшено обсяг фінансового забезпечення (на 155,0 тис. грн. за рахунок перерозподілу обсягу фінансового забезпечення на виконання дії 1.5.17.2 (бюджет розвитку )) </t>
  </si>
  <si>
    <t>178.45587</t>
  </si>
  <si>
    <t>304.01898</t>
  </si>
  <si>
    <t>Внесено зміни до дії (змінено обсяг фінансового забезпечення) рішенням міської ради від 10.08.2017 № 2-2320
стара редакція:297,52 тис. грн. на 304,02 тис. грн. (бюджет розвитку)
збільшено обсяг фінансового забезпечення (на 6,5 тис. грн. (бюджет розвитку) за рахунок перерозподілу обсягу фінансового забезпечення на виконання дії 1.3.3.271)</t>
  </si>
  <si>
    <t>123.7</t>
  </si>
  <si>
    <t xml:space="preserve">Внесено зміни до дії (змінено обсяг фінансового забезпечення) рішенням міської ради від 27.06.2017 № 2-2221
стара редакція:232,0 тис. грн. на 144,0 (бюджет розвитку)
зменшено обсяг фінансового забезпечення (на 88,0 тис. грн. з перерозподілом обсягу фінансового забезпечення на виконання дій: 1.3.3.49 -2,0 тис. грн., 1.3.3.242-86,0 тис. грн.(бюджет розвитку))
</t>
  </si>
  <si>
    <t xml:space="preserve">Внесено зміни до дії (змінено обсяг фінансового забезпечення) рішенням міської ради від 10.08.2017 № 2-2320
стара редакція:144,0 тис. грн. на 123,7 тис. грн. (бюджет розвитку)
зменшено обсяг фінансового забезпечення (на 20,3 тис. грн. з перерозподілом обсягу фінансового забезпечення на виконання дії 1.3.3.36 (бюджет розвитку)) </t>
  </si>
  <si>
    <t>Внесено зміни до дії (змінено обсяг фінансового забезпечення) рішенням міської ради від 10.08.2017 № 2-2320
стара редакція:116,0 тис. грн. на 165,79361 тис. грн. (бюджет розвитку)
збільшено обсяг фінансового забезпечення (на 35,60862 тис. грн. за рахунок перерозподілу обсягу фінансового забезпечення на виконання дії 1.3.3.271(бюджет розвитку ), на 14,18499 тис. грн. за рахунок перерозподілу обсягу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</si>
  <si>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10.08.2017 № 2-2320
стара редакція: 147,8 тис. грн. на 153.9981 тис. грн. (бюджет розвитку)
збільшено обсяг фінансового забезпечення (на 6,2 тис. грн. за рахунок перерозподілу обсягу фінансового забезпечення на виконання дії 1.4.1.61 (бюджет розвитку)) </t>
  </si>
  <si>
    <t xml:space="preserve">Внесено зміни до дії (змінено обсяг фінансового забезпечення) рішенням міської ради від 10.08.2017 № 2-2320
стара редакція:194.75533 тис. грн. на 199,75533 тис. грн. (бюджет розвитку)
збільшено обсяг фінансового забезпечення (на 5,0 тис. грн. за рахунок перерозподілу обсягу фінансового забезпечення на виконання дій: 1.4.1.61-3,96815 тис. грн., 1.3.3.271-1,03185 тис. грн..(бюджет розвитку) </t>
  </si>
  <si>
    <t xml:space="preserve">Внесено зміни до дії (змінено обсяг фінансового забезпечення) рішенням міської ради від 10.08.2017 № 2-2320
стара редакція:232,0 тис. грн. на 188,85953 тис. грн. (бюджет розвитку)
зменшено обсяг фінансового забезпечення (на 43,14047 тис. грн. з перерозподілом обсягу фінансового забезпечення на виконання дії 1.3.3.51-35,60862 тис. грн., 1.3.3.28-6,5 тис. грн..,1.3.3.59-1,03185 тис.грн.(бюджет розвитку)) </t>
  </si>
  <si>
    <t xml:space="preserve">Внесено зміни до дії (змінено обсяг фінансового забезпечення) рішенням міської ради від 10.08.2017 № 2-2320
стара редакція: 8000,0 тис. грн. на 13000,0 тис. грн. (бюджет розвитку)
збільшено обсяг фінансового забезпечення (на 5000,0 тис грн. (бюджет розвитку) за рахунок фінансового забезпечення на виконання дії 1.5.17.2) </t>
  </si>
  <si>
    <t>Включено дію рішенням міської ради від 10.08.2017 № 2-2320
за рахунок перерозподілу обсягу фінансового забезпечення на виконання дії: 1.3.9.13-284,73325 тис. грн.., 1.3.9.14-115,26675 тис. грн. (бюджет розвитку)</t>
  </si>
  <si>
    <t xml:space="preserve">Внесено зміни до дії (змінено обсяг фінансового забезпечення) рішенням міської ради від 10.08.2017 № 2-2320
стара редакція:13813,0 тис. грн. на 14747,568 тис. грн. (бюджет розвитку)
збільшено обсяг фінансового забезпечення (на 935,0 тис. грн. за рахунок перерозподілу обсягу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</si>
  <si>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10.08.2017 № 2-2320
стара редакція:1360,0 тис. грн. на 1075,26675 тис. грн. (бюджет розвитку)
зменшено обсяг фінансового забезпечення (на 284,73325 тис. грн. з перерозподілом обсягу фінансового забезпечення на виконання дії 1.3.8.60(бюджет розвитку)) </t>
  </si>
  <si>
    <t>Виключено дію рішенням міської ради від 10.08.2017 № 2-2320
стара редакція: 935,0 тис. грн. на 0,0 тис. грн. (бюджет розвитку)
обсяг фінансового забезпечення (бюджет розвитку) перерозподілено на виконання дій: 1.3.9.218-239,28645 тис. грн., 1.3.9.151-291,0 тис. грн., 1.3.13.1-289,4468 тис. грн., 1.3.8.60-115,26675 тис. грн..</t>
  </si>
  <si>
    <t xml:space="preserve">Внесено зміни до дії (змінено обсяг фінансового забезпечення) рішенням міської ради від 10.08.2017 № 2-2320
стара редакція:979,0 тис. грн. на 540,73153 тис. грн. (бюджет розвитку)
зменшено обсяг фінансового забезпечення (на 438,26847 тис. грн. з перерозподілом обсягу фінансового забезпечення на виконання дій: 1.3.9.223-392,55492 тис. грн.,1.3.9.218-45,71355 тис. грн. (бюджет розвитку)) </t>
  </si>
  <si>
    <t>Виключено дію рішенням міської ради від 10.08.2017 № 2-2320
стара редакція:134,745 тис. грн. на 0,0  тис. грн. (бюджет розвитку)
обсяг фінансового забезпечення (бюджет розвитку) перерозподілено на виконання дії 1.3.9.10</t>
  </si>
  <si>
    <t>Капітальний ремонт вул. Рєпіна (від вул. М. Залізняка до залізничної колії) в м. Черкаси</t>
  </si>
  <si>
    <t>Капітальний ремонт міжквартального проїзду до житлового будинку № 96/1 по вул. Максима Залізняка від вул. Рєпіна в м. Черкаси</t>
  </si>
  <si>
    <t>Капітальний ремонт міжквартального проїзду від вул. Невського до будинку № 29/3 по вул. М. Залізняка</t>
  </si>
  <si>
    <t xml:space="preserve">Внесено зміни до дії (змінено назву, змінено обсяг фінансового забезпечення) рішенням міської ради від 10.08.2017 № 2-2320
стара редакція:Капітальний ремонт міжквартального проїзду до будинків №106/2, 106/1 по вул. Смілянській
стара редакція:153,4 тис. грн. на 460,2 тис. грн. (бюджет розвитку)
 збільшено обсяг фінансового забезпечення (на 306,8 тис.грн. (бюджет розвитку) за рахунок фінансового забезпечення на виконання дій: 1.3.9.102-153,4 тис. грн., 1.3.9.104-153,4 тис. грн.) </t>
  </si>
  <si>
    <t>Капітальний ремонт міжквартального проїзду до будинків №106/2, 106/1 по вул. Смілянській від вул. Хоменка</t>
  </si>
  <si>
    <t xml:space="preserve">Внесено зміни до дії (змінено обсяг фінансового забезпечення) рішенням міської ради від 10.08.2017 № 2-2320
стара редакція:150,0 тис. грн. на 140,0 тис. грн. (бюджет розвитку)
зменшено обсяг фінансового забезпечення (на 10,0 тис. грн. з перерозподілом обсягу фінансового забезпечення на виконання дії 1.3.9.218 (бюджет розвитку)) </t>
  </si>
  <si>
    <t xml:space="preserve">Внесено зміни до дії (змінено обсяг фінансового забезпечення) рішенням міської ради від 10.08.2017 № 2-2320
стара редакція:232,0 тис. грн. на 527,0 тис. грн. (бюджет розвитку)
збільшено обсяг фінансового забезпечення (на 295,0 тис грн. (бюджет розвитку) за рахунок фінансового забезпечення на виконання дій:1.3.9.185-10,0 тис. грн., 1.3.9.24-45,71355 тис. грн., 1.3.9.14-239,28645 тис. грн.) </t>
  </si>
  <si>
    <t>Внесено зміни до дії (змінено обсяг фінансового забезпечення) рішенням міської ради від 10.08.2017 № 2-2320
стара редакція:444,0 тис. грн. на 1150,0 тис. грн. (бюджет розвитку)
збільшено обсяг фінансового забезпечення (на 392,55492 тис. грн. (бюджет розвитку) за рахунок фінансового забезпечення на виконання дії 1.3.9.24, на 313,44508 тис. грн. за рахунок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</si>
  <si>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10.08.2017 № 2-2320
стара редакція:180,0 тис. грн. на 165,63185 тис. грн. (бюджет розвитку)
зменшено обсяг фінансового забезпечення (на 14,36815 тис. грн. з перерозподілом обсягу фінансового забезпечення на виконання дій: 1.3.3.11-4,2 тис. грн., 1.3.3.58-6,2 тис. грн., 1.3.3.59-3,96815 тис. грн.(бюджет розвитку)) </t>
  </si>
  <si>
    <t>1.5.1.11</t>
  </si>
  <si>
    <t>Капітальний ремонт території ярмарок (укладання тротуарною плиткою) (внески в статутний капітал КП"Черкаські ринки")</t>
  </si>
  <si>
    <t>КП "Черкаські ринки", департамент економіки та розвитку</t>
  </si>
  <si>
    <t>Включено дію рішенням міськоїради від 10.08.2017 № 2-2320
за рахунок перерозподілу обсягу фінансового забезпечення на виконання дій (на 775,0 тис. грн. за рахунок перерозподілу обсягу фінансового забезпечення на виконання дії 1.5.17.9-25,0 тис. грн., 1.5.17.8 -750,0 тис. грн. (бюджет розвитку )</t>
  </si>
  <si>
    <t>1.5.1.12</t>
  </si>
  <si>
    <t>Включено дію рішенням міськоїради від 10.08.2017 № 2-2320
за рахунок перерозподілу обсягу фінансового забезпечення на виконання дії 1.2.1.90 (бюджет розвитку)</t>
  </si>
  <si>
    <t>1.5.1.13</t>
  </si>
  <si>
    <t>Включено дію рішенням міськоїради від 10.08.2017 № 2-2320
за рахунок перерозподілу обсягу фінансового забезпечення на виконання дій: 1.2.1.90-1275,0 тис. грн.., 1.5.17.9 - 75,0 тис. грн (бюджет розвитку)</t>
  </si>
  <si>
    <t xml:space="preserve">Внесено зміни до дії (змінено обсяг фінансового забезпечення) рішенням міської ради від 10.08.2017 № 2-2320
стара редакція:17750,0 тис. грн. на7447,0 тис. грн. (бюджет розвитку)
зменшено обсяг фінансового забезпечення (на 10303,0 тис. грн. з перерозподілом обсягу фінансового забезпечення на виконання дій: 1.3.5.3-5000,0 тис. грн., 1.3.8.22-2000,0 тис. грн., 2.2.86.4-600,0 тис. грн., 3.2.1.1-500,0 тис. грн., 2.2.70.9-71,0 тис. грн., 2.2.54.5-500,0 тис. грн.,2.2.89.5-400,0 тис. грн., 3.2.1.4-50,0 тис. грн., 1.1.4.101-200,0 тис. грн., 1.1.4.102-250,0 тис. грн.,1.3.3.4-402,0 тис. грн., 1.3.3.5-103,0 тис. грн.., 1.3.3.6-72,0 тис. грн.., 1.3.3.7-155,0 тис. грн. (бюджет розвитку)) </t>
  </si>
  <si>
    <t>Виключено дію рішенням міської ради від 10.08.2017 № 2-2320
стара редакція:750,0 тис.грн. на 0,,0 тис. грн. (бюджет розвитку)
обсяг фінансового забезпечення (бюджет розвитку) перерозподілено на виконання дії 1.5.1.11</t>
  </si>
  <si>
    <t xml:space="preserve">Виключено дію рішенням міської ради від 10.08.2017 № 2-2320
стара редакція:100,0 тис. грн. на 0,0 тис. грн. (бюджет розвитку)
обсяг фінансового забезпечення (бюджет розвитку) перерозподілено на виконання дій: 1.5.1.11 - 25,0 тис. грн., 1.5.1.13-75,0 тис. грн., </t>
  </si>
  <si>
    <t>Внесено зміни до дії (змінено обсяг фінансового забезпечення) рішенням міської ради від 10.08.2017 № 2-2320
стара редакція:1500,0 тис. грн. на 85,5 тис. грн. (бюджет розвитку)
зменшено обсяг фінансового забезпечення (на 1414,5 тис. грн. з перерозподілом обсягу фінансового забезпечення на виконання дій: 2.2.10.2-914,5 тис. грн., 2.2.52.2-500,0 тис. грн.(бюджет розвитку))</t>
  </si>
  <si>
    <t>Внесено зміни до дії (змінено обсяг фінансового забезпечення) рішенням міської ради від 10.08.2017 № 2-2320
стара редакція:470,0 тис. грн. на 788,0 тис. грн. (бюджет розвитку)
збільшено обсяг фінансового забезпечення (на 318,0 тис. грн. за рахунок перерозподілу обсягу фінансового забезпечення на виконання дій: 2.2.67.5-50,0 тис. грн., 2.2.65.5-50,0 тис. грн., 2.2.17.2-80,0 тис. грн., 2.2.17.3-30,0 тис. грн., 2.2.17.4-20,0 тис. грн., 2.2.17.5-68,0 тис. грн., 2.2.7.4-20,0 тис. грн.(бюджет розвитку ))</t>
  </si>
  <si>
    <t>2.2.54.5</t>
  </si>
  <si>
    <t>Капітальний ремонт будівлі (групові осередки) ДНЗ № 91</t>
  </si>
  <si>
    <t xml:space="preserve">Включено дію рішенням міської ради від 10.08.2017 № 2-2320
стара редакція:500.0 тис. грн. на (бюджет розвитку)
за рахунок перерозподілу обсягу фінансового забезпечення на виконання дії 1.5.17.2 (бюджет розвитку)
</t>
  </si>
  <si>
    <t>Капітальний ремонт прилеглої території (спортивний майданчик) ЗОШ №6 за адресою : м. Черкаси , вул. Гоголя 123 (за рахунок субвенції з державного бюджету - 400000,00 грн.)</t>
  </si>
  <si>
    <t>Капітальний ремонт прилеглої території (спортивний майданчик) ЗОШ №7 за адресою : м. Черкаси , вул. Добровольчих батальйонів 13 (за рахунок субвенції з державного бюджету - 320000,00 грн.)</t>
  </si>
  <si>
    <t>329.6</t>
  </si>
  <si>
    <t>Внесено зміни до дії (змінено обсяг фінансового забезпечення) рішенням міської ради від 10.08.2017 № 2-2320
стара редакція:400,0 тис. грн. на 10,0 тис. грн. (бюджет розвитку)
зменшено обсяг фінансового забезпечення (на 390,0 тис. грн. з перерозподілом обсягу фінансового забезпечення на виконання дій: 2.2.90.4-240,0 тис. грн.., 2.2.90.5-150,0 тис. грн.(бюджет розвитку))</t>
  </si>
  <si>
    <t xml:space="preserve">Внесено зміни до дії (змінено обсяг фінансового забезпечення) рішенням міської ради від 10.08.2017 № 2-2320
стара редакція:226,0 тис. грн. на 297,0 тис. грн.  (бюджет розвитку)
збільшено обсяг фінансового забезпечення (на 71,0 тис.грн. (бюджет розвитку) за рахунок перерозподілу обсягу фінансового забезпечення на виконання дії 1.5.17.2) </t>
  </si>
  <si>
    <t xml:space="preserve">Внесено зміни до дії (змінено обсяг фінансового забезпечення) рішенням міської ради від 10.08.2017 № 2-2320
стара редакція:1195,0 тис. грн. на 1195.19858  тис. грн. (бюджет розвитку)
збільшено обсяг фінансового забезпечення (на 0,19858 тис. грн. за рахунок повернення кредитів наданих у минулі роки)) </t>
  </si>
  <si>
    <t xml:space="preserve">Виключено дію рішенням міської ради від 10.08.2017 № 2-2320
стара редакція: 1125,0 тис. грн. на 0,0 тис. грн. (бюджет розвитку)
обсяг фінансового забезпечення (бюджет розвитку) перерозподілити на виконання дії 2.2.93.1 у сумі 400,0 тис. грн.; на 600,0 тис. грн. з перерозподілом обсягу фінансового забезпечення на співфінансування субвенції з обласного бюджету;на 48,0 тис. грн. з перерозподілом обсягу фінансового забезпечення на співфінансування субвенції з державного бюджету); на 77,0 тис. грн. з перерозподілом обсягу фінансового забезпечення з бюджету розвитку до загального фонду </t>
  </si>
  <si>
    <t xml:space="preserve">Внесено зміни до дії (змінено обсяг фінансового забезпечення) рішенням міської ради від 10.08.2017 № 2-2320
стара редакція:2950,0 тис. грн. на 3650,0 тис.грн.(бюджет розвитку)
збільшено обсяг фінансового забезпечення (на 1100,0 тис. грн. за рахунок перерозподілу обсягу фінансового забезпечення на виконання дій: 1.5.17.2- 400,0 тис. грн., 2.2.91.1-380,0 тис. грн., 2.2.92.4-120,0 тис. грн., 2.2.88.1-200,0 тис. грн. (бюджет розвитку); на 3400,0 тис. грн. за рахунок перерозподілу обсягу фінансового забезпечення із загального фонду до бюджету розвитку) </t>
  </si>
  <si>
    <t>2.2.90.4</t>
  </si>
  <si>
    <t>Капітальний ремонт будівлі (внутрішня мережа опалення) Дитячої школи мистецтв по пров. Гастелло, 3 (з ПКД)</t>
  </si>
  <si>
    <t>Включено дію рішенням міської ради від 10.08.2017 № 2-2320
за рахунок перерозподілу обсягу фінансового забезпечення на виконання дії 2.2.70.6 (бюджет розвитку)</t>
  </si>
  <si>
    <t>2.2.90.5</t>
  </si>
  <si>
    <t>Капітальний ремонт будівлі (санвузли) Дитячої школи мистецтв по пров. Гастелло, 3 (з ПКД)</t>
  </si>
  <si>
    <t xml:space="preserve">Внесено зміни до дії (змінено обсяг фінансового забезпечення) рішенням міської ради від 10.08.2017 № 2-2320
стара редакція:34,592 тис. грн. на 578,7672 тис. грн.(бюджет розвитку)
збільшено обсяг фінансового забезпечення (на 544,1752 тис. грн. за рахунок перерозподілу обсягу фінансового забезпечення на виконання дій: 3.2.1.21-44,1752 тис. грн., 1.5.17.2-500,0 тис. грн.(бюджет розвитку)) </t>
  </si>
  <si>
    <t>Внесено зміни до дії (змінено обсяг фінансового забезпечення) рішенням міської ради від 10.08.2017 № 2-2320
стара редакція:6900,566 тис. грн. на  6950,566 тис. грн. (бюджет розвитку)
збільшено обсяг фінансового забезпечення (на 50,0 тис. грн. за рахунок перерозподілу обсягу фінансового забезпечення на виконання дії 1.5.17.2 (бюджет розвитку))</t>
  </si>
  <si>
    <t xml:space="preserve">Внесено зміни до дії (змінено обсяг фінансового забезпечення) рішенням міської ради від 10.08.2017 № 2-2320
стара редакція: 565,0 тис. грн. на 470,0 тис. грн. (бюджет розвитку)
зменшено обсяг фінансового забезпечення (на 95,0 тис. грн. (бюджет розвитку) з перерозподілом обсягу фінансового забезпечення на виконання дії 1.5.3.1) </t>
  </si>
  <si>
    <t>Додаток 2 
до рішення міської  ради
від 10.08.2017 № 2-2320</t>
  </si>
  <si>
    <t>від 10.08.2017 № 2-2320</t>
  </si>
  <si>
    <t>Капітальний ремонт пішохідних доріжок (облаштування бруківкою) на прилеглій до адміністративної будівлі територіального центру соціальної допомоги Соснівського району м.Черкаси території за адресою: вул. Пушкіна,13-а</t>
  </si>
  <si>
    <t>Включено дію рішенням міськоїради від 10.08.2017 № 2-2320
за рахунок перерозподілу обсягу фінансового забезпечення на виконання дій 1.5.17.9-25,0 тис. грн., 1.5.17.8 -750,0 тис. грн. (бюджет розвитку )</t>
  </si>
  <si>
    <r>
      <t>Реконструкція мережі зовнішнього освітленняна прибудинкової території житлових будинків № 249, 251 по вул.Гетьмана</t>
    </r>
    <r>
      <rPr>
        <i/>
        <sz val="8"/>
        <rFont val="Times New Roman"/>
        <family val="1"/>
        <charset val="204"/>
      </rPr>
      <t xml:space="preserve"> </t>
    </r>
    <r>
      <rPr>
        <sz val="8"/>
        <rFont val="Times New Roman"/>
        <family val="1"/>
        <charset val="204"/>
      </rPr>
      <t>Сагайдачного (внески в статутний капітал КП "Міськсвітло")</t>
    </r>
  </si>
  <si>
    <r>
      <t>Реконструкція мережі зовнішнього освітлення  вул.</t>
    </r>
    <r>
      <rPr>
        <i/>
        <sz val="8"/>
        <rFont val="Times New Roman"/>
        <family val="1"/>
        <charset val="204"/>
      </rPr>
      <t xml:space="preserve"> </t>
    </r>
    <r>
      <rPr>
        <sz val="8"/>
        <rFont val="Times New Roman"/>
        <family val="1"/>
        <charset val="204"/>
      </rPr>
      <t>Симиренківська (від пр. Хіміків до вул. вул. Гетьмана Сагайдачного) (внески в статутний капітал КП "Міськсвітло")</t>
    </r>
  </si>
  <si>
    <r>
      <t xml:space="preserve"> Капітальний ремонт об"єктів вулично-дорожньої мережі</t>
    </r>
    <r>
      <rPr>
        <i/>
        <sz val="8"/>
        <rFont val="Times New Roman"/>
        <family val="1"/>
        <charset val="204"/>
      </rPr>
      <t xml:space="preserve"> </t>
    </r>
    <r>
      <rPr>
        <sz val="8"/>
        <rFont val="Times New Roman"/>
        <family val="1"/>
        <charset val="204"/>
      </rPr>
      <t>(встановлення технічних засобів організації дорожнього руху)</t>
    </r>
  </si>
  <si>
    <t>Виключено дію рішенням міської ради від 27.06.2017 № 2-2221
стара редакція: 15,0 тис. грн. на 0,0 тис. грн. (бюджет розвитку)
обсяг фінансового забезпечення (бюджет розвитку) перерозподілено до загального фонду</t>
  </si>
  <si>
    <t>Придбання телевізова та кондиціонера для облаштування ЦНАП по вул. Благовісна, 170</t>
  </si>
  <si>
    <t>Виключено дію рішенням міської ради від 13.07.2017 № 2-2297
стара редакція:193,0 тис. грн. на 0,0 тис. грн. (бюджет розвитку)
обсяг фінансового забезпечення (бюджет розвитку) перерозподілено на виконання дії 1.1.4.33  (1.1.4.42)</t>
  </si>
  <si>
    <t xml:space="preserve">Капітальний ремонт прибудинкової територій житлового будинку №43 по вул. Б. Хмельницького </t>
  </si>
  <si>
    <t xml:space="preserve">Капітальний ремонт прибудинкової територій житлового будинку №341 по вул. Надпільна </t>
  </si>
  <si>
    <t xml:space="preserve">Капітальний ремонт прибудинкової територій житлового будинку №214 по вул. Благовісна </t>
  </si>
  <si>
    <t xml:space="preserve">Капітальний ремонт прибудинкової територій житлового будинку №220 по вул. Благовісна </t>
  </si>
  <si>
    <t xml:space="preserve">Капітальний ремонт прибудинкової територій житлового будинку №222 по вул. Благовісна </t>
  </si>
  <si>
    <t xml:space="preserve">Капітальний ремонт прибудинкової територій житлового будинку №8/1 по вул. Нарбутівська </t>
  </si>
  <si>
    <t>1.1.4.103</t>
  </si>
  <si>
    <t>Капітальний ремонт прибудинкової території житлового будинку № 21 по вул.Гагаріна (з ПКД)</t>
  </si>
  <si>
    <t>1.3.9.224</t>
  </si>
  <si>
    <t>Капітальний ремонт вул.Можайського (від бульвару Шевченка до вул.Кавказька)</t>
  </si>
  <si>
    <t>1.3.9.225</t>
  </si>
  <si>
    <t>Капітальний ремонт прибудинкової території житлового будинку 46 по вул.Чайковського (внески в статутний капітал КП "Соснівська СУБ")</t>
  </si>
  <si>
    <t>1.3.9.226</t>
  </si>
  <si>
    <t>Капітальний ремонт прибудинкової території житлового будинку 48 по вул.Чайковського (внески в статний капітал КП "Соснівська СУБ")</t>
  </si>
  <si>
    <t>Придбання та встановлення Альтанки добра по вул. Репіна 12/1 (реалізація проектів-переможців визначених згідно Програми "Громадський бюджет міста Черкаси на 2015-2019 роки")</t>
  </si>
  <si>
    <t>1.5.1.14</t>
  </si>
  <si>
    <t>Капітальний ремонт приміщення будівлі гаража за адресою вул.Хрещатик, 259 (встановлення вузла обліку теплової енергії)</t>
  </si>
  <si>
    <t>1.5.2.16</t>
  </si>
  <si>
    <t>Капітальний ремонт приміщення майнового комплексу за адресою вул. Благовісна, 170 (корпус И-4, монтаж системи пожежної сигналізації) (з ПКД)</t>
  </si>
  <si>
    <t>1.5.2.17</t>
  </si>
  <si>
    <t>Капітальний ремонт приміщення майнового комплексу за адресою: м.Черкаси, вул. Благовісна, 170 (корпус Л-2 (вантажний ліфт) (з ПКД)</t>
  </si>
  <si>
    <t>2.2.26.6</t>
  </si>
  <si>
    <t>Капітальний ремонт будівлі (санітарні вузли) ДНЗ № 43 (з ПКД)</t>
  </si>
  <si>
    <t>4.2.1.15</t>
  </si>
  <si>
    <t>Придбання апаратних комплексів з метою оптимізації часу обчислення в потужному програмному забезпеченні ГІС</t>
  </si>
  <si>
    <t>4.2.3.18</t>
  </si>
  <si>
    <t>4.2.3.19</t>
  </si>
  <si>
    <t>Придбання мульти-функціонального пристрою з лазерним чорно-білим друком</t>
  </si>
  <si>
    <t>4.2.3.20</t>
  </si>
  <si>
    <t xml:space="preserve">Придбання аудіо обладнання для залу засідань Черкаської міської ради </t>
  </si>
  <si>
    <t>Реконструкція мережі зовнішнього освітлення прибудинкової території житлових будинків № 30, 32  по вул. Хоменка  (внески в статутний капітал КП "Міськсвітло")</t>
  </si>
  <si>
    <t xml:space="preserve">Внесено зміни до дії (змінено обсяг фінансового забезпечення) рішенням міської ради від 27.06.2017 №2-2221 
стара редакція:20608,494 тис. грн. на 20622,494 тис. грн. (бюджет розвитку)
збільшено обсяг фінансового забезпечення (на 14,0 тис. грн. за рахунок перерозподілу обсягу фінансового забезпечення на виконання дії 1.5.2.13 (бюджет розвитку)) </t>
  </si>
  <si>
    <t xml:space="preserve">Виключено дію рішенням міської ради від 05.10.20017 № 2-2378
стара редакція: 537,0 тис. грн. на 0,0 тис. грн. (бюджет розвитку)
обсяг фінансового забезпечення (бюджет розвитку) перерозподілено на виконання дії 1.1.5.3 </t>
  </si>
  <si>
    <t>Внесено зміни до дії (змінено обсяг фінансового забезпечення) рішенням міської ради від 05.10.2017 № 2-2378
стара редакція:1500,0 тис. грн. на 0,0 тис. грн. (бюджет розвитку)
зменшено обсяг фінансового забезпечення (на 1500,0 тис. грн. з перерозподілом обсягу фінансового забезпечення на виконання дії 1.3.9.7 (бюджет розвитку))</t>
  </si>
  <si>
    <t xml:space="preserve">Внесено зміни до дії (змінено обсяг фінансового забезпечення) рішенням міської ради від 05.10.2017 № 2-2378
стара редакція:10800,0 тис. грн. на 13200,0 тис. грн. (бюджет розвитку)
збільшено обсяг фінансового забезпечення (на 2400,0 тис.грн. (бюджет розвитку) за рахунок фінансового забезпечення на виконання дій: 1.2.1.68-63,751 тис. грн., 1.5.17.2-1307,4391 тис. грн., 1.5.17.7-1028,8099 тис. грн.) </t>
  </si>
  <si>
    <t xml:space="preserve">Внесено зміни до дії (змінено обсяг фінансового забезпечення) рішенням міської ради від 05.10.2017 № 2-2378
стара редакція:3938,8 тис. грн. на 7809,8645 тис. грн. (бюджет розвитку)
збільшено обсяг фінансового забезпечення (на 3871,02308 тис.грн. (бюджет розвитку) за рахунок фінансового забезпечення на виконання дій: 1.1.4.25-228,132 тис.грн.,1.1.3.27-142,89108 тис. грн.,1.5.1.10-165,0 тис. грн., 1.5.7.2-188,55812 тис. грн., 1.5.17.2-3146,4419 тис. грн.) </t>
  </si>
  <si>
    <t>Внесено зміни до дії (змінено обсяг фінансового забезпечення) рішенням міської ради від 05.10.2017 № 2-2378
стара редакція:Капітальний ремонт житлового будинку по вул.Різдвяна, 56 (ремонт перекриття  та мереж електропостачання), в т.ч. ПКД</t>
  </si>
  <si>
    <t>Капремонт житлового будинку по вул.Різдвяна, 56 (ремонт покрівлі та перекриття 2-го поверху)</t>
  </si>
  <si>
    <t>Внесено зміни до дії (змінено обсяг фінансового забезпечення) рішенням міської ради від 05.10.2017 № 2-2378
стара редакція:361,44828 тис. грн. на 218,5572 тис. грн. (бюджет розвитку)
зменшено обсяг фінансового забезпечення (на 142,89108 тис. грн. з перерозподілом обсягу фінансового забезпечення на виконання дії 1.1.3.2 (бюджет розвитку))</t>
  </si>
  <si>
    <t>Внесено зміни до дії (змінено обсяг фінансового забезпечення) рішенням міської ради від 05.10.2017 № 2-2378
стара редакція:121,0 тис. грн. на 213,0 тис. грн. (бюджет розвитку)
збільшено обсяг фінансового забезпечення (на 92,0 тис.грн. (бюджет розвитку) за рахунок фінансового забезпечення на виконання дії 1.2.1.93)</t>
  </si>
  <si>
    <t xml:space="preserve">Внесено зміни до дії (змінено обсяг фінансового забезпечення) рішенням міської ради від 05.10.2017 № 2-2378
стара редакція:130.0 тис. грн. на 352,0 тис. грн. (бюджет розвитку)
збільшено обсяг фінансового забезпечення (на 222,0 тис.грн. (бюджет розвитку) за рахунок фінансового забезпечення на виконання дії 1.2.1.93) </t>
  </si>
  <si>
    <t xml:space="preserve">Внесено зміни до дії (змінено обсяг фінансового забезпечення) рішенням міської ради від 05.10.2017 № 2-2378
стара редакція:50,0 тис. грн. на 121,0 тис. грн. (бюджет розвитку)
збільшено обсяг фінансового забезпечення (на 71,0 тис.грн. (бюджет розвитку) за рахунок фінансового забезпечення на виконання дії 1.2.1.93) </t>
  </si>
  <si>
    <t xml:space="preserve">Внесено зміни до дії (змінено обсяг фінансового забезпечення) рішенням міської ради від 05.10.2017 № 2-2378
стара редакція:100, 0 тис. грн. на 216,0 тис. грн. (бюджет розвитку)
збільшено обсяг фінансового забезпечення (на 116,0 тис.грн. (бюджет розвитку) за рахунок фінансового забезпечення на виконання дії 1.2.1.93) </t>
  </si>
  <si>
    <t xml:space="preserve">Внесено зміни до дії (змінено обсяг фінансового забезпечення) рішенням міської ради від 05.10.2017 № 2-2378
стара редакція:100, 0 тис. грн. на 216,0 тис. грн. (бюджет розвитку)
збільшено обсяг фінансового забезпечення (на 116,0 тис.грн. (бюджет розвитку) за рахунок фінансового забезпечення на виконання дії 1.2.1.93)
</t>
  </si>
  <si>
    <t>Внесено зміни до дії (змінено назву) рішенням міської ради від 05.10.2017 № 2-2378
стара редакція:Капітальний ремонт житлового будинку № 99 по вул.М.Залізняка (заміна водопідігрівача)</t>
  </si>
  <si>
    <t>Капітальний ремонт житлового будинку № 99 по вул.М.Залізняка (заміна водопідігрівача) (внески в статутний капітал КП "Соснівська СУБ")</t>
  </si>
  <si>
    <t>Внесено зміни до дії (змінено назву) рішенням міської ради від 05.10.2017 № 2-2378
стара редакція:Капітальний ремонт житлового будинку по вул. Смілянська, 88 (заміна водопідігрівача)</t>
  </si>
  <si>
    <t>Капітальний ремонт житлового будинку по вул. Смілянська, 88 (заміна водопідігрівача) (внески в статутний капітал КП "Соснівська СУБ")</t>
  </si>
  <si>
    <t xml:space="preserve">Внесено зміни до дії (змінено обсяг фінансового забезпечення) рішенням міської ради від 05.10.2017 № 2-2378
стара редакція:58,0 тис. грн. на 118,0 тис. грн. (бюджет розвитку)
збільшено обсяг фінансового забезпечення (на 60,0 тис.грн. (бюджет розвитку) за рахунок фінансового забезпечення на виконання дії 1.5.17.7) </t>
  </si>
  <si>
    <t xml:space="preserve">Внесено зміни до дії (змінено обсяг фінансового забезпечення) рішенням міської ради від 05.10.2017 № 2-2378
стара редакція:58,0 тис. грн. на 118,0  тис. грн. (бюджет розвитку)
збільшено обсяг фінансового забезпечення (на 60,0 тис.грн. (бюджет розвитку) за рахунок фінансового забезпечення на виконання дії 1.5.17.7) </t>
  </si>
  <si>
    <t>Внесено зміни до дії (змінено назву) рішенням міської ради від 05.10.2017 № 2-2378
стара редакція:Капітальний ремонт прибудинкової територій житлового будинку №43 по вул. Б. Хмельницького (внески в статутний капітал КП "Придніпровська СУБ")</t>
  </si>
  <si>
    <t>Внесено зміни до дії (змінено назву) рішенням міської ради від 05.10.2017 № 2-2378
стара редакція:Капітальний ремонт прибудинкової територій житлового будинку №341 по вул. Надпільна (внески в статутний капітал КП "Придніпровська СУБ")</t>
  </si>
  <si>
    <t>Внесено зміни до дії (змінено назву) рішенням міської ради від 05.10.2017 № 2-2378
стара редакція:Капітальний ремонт прибудинкової територій житлового будинку №214 по вул. Благовісна (внески в статутний капітал КП "Придніпровська СУБ")</t>
  </si>
  <si>
    <t>Внесено зміни до дії (змінено назву) рішенням міської ради від 05.10.2017 № 2-2378
стара редакція:Капітальний ремонт прибудинкової територій житлового будинку №220 по вул. Благовісна (внески в статутний капітал КП "Придніпровська СУБ")</t>
  </si>
  <si>
    <t>Внесено зміни до дії (змінено назву) рішенням міської ради від 05.10.2017 № 2-2378
стара редакція:Капітальний ремонт прибудинкової територій житлового будинку №222 по вул. Благовісна (внески в статутний капітал КП "Придніпровська СУБ")</t>
  </si>
  <si>
    <t>Внесено зміни до дії (змінено назву) рішенням міської ради від 05.10.2017 № 2-2378
стара редакція:Капітальний ремонт прибудинкової територій житлового будинку №8/1 по вул. Нарбутівська (внески в статутний капітал КП "Придніпровська СУБ")</t>
  </si>
  <si>
    <t xml:space="preserve">Виключено дію рішенням міської ради від 05.10.2017 № 2-2378
стара редакція:232,0 тис. грн. на 0,0 тис. грн. (бюджет розвитку)
обсяг фінансового забезпечення (бюджет розвитку) перерозподілено на виконання дій: 1.1.3.2-228,132 тис.грн., 1.5.1.4-3,868 тис. грн. </t>
  </si>
  <si>
    <t>Виключено дію рішенням міської ради від 05.10.2017 № 2-2378
стара редакція:193,0 тис. грн. на 0,0 тис. грн. (бюджет розвитку)
обсяг фінансового забезпечення (бюджет розвитку) перерозподілено на виконання дії 1.1.4.103 (бюджет розвитку)</t>
  </si>
  <si>
    <t>Внесено зміни до дії (змінено назву) рішенням міської ради від 05.10.2017 № 2-2378
стара редакція:Встановлення дитячого майданчика по вул. Новопречистенська, 63-65 (З ПКД), внески в статутний капітал КП "ПридніпровськаСУБ")</t>
  </si>
  <si>
    <t>Придбання та встановлення елементів дитячого майданчика по вул.Новопречистенській, 63 (внески в статутний капітал КП "Придніпровськиа СУБ")</t>
  </si>
  <si>
    <t>Придбання елементів для дитячих спортивних майданчиків на прибудинковій території житлового будинку № 29 по вул. Г. Дніпра (реалізація проектів-переможців визначених згідно Програми "Громадський бюджет міста Черкаси на 2015-2019 роки")</t>
  </si>
  <si>
    <t>Внесено зміни до дії (змінено назву) рішенням міської ради від 05.10.2017 № 2-2378
стара редакція:Придбання елементів для дитячих спортивних майданчиків на прибудинкових територіях біля будинків за адресами; вул. Припортова, 44,46, вул. С. Смірнова, 7 (внески в статутний капітал КП "Соснівська СУБ") (Програма "Громадський бюджет міста Черкаси на 2015-2019 роки" реалізація проектів-переможців)</t>
  </si>
  <si>
    <t xml:space="preserve">Внесено зміни до дії (змінено обсяг фінансового забезпечення) рішенням міської ради від 05.10.2017 № 2-2378
стара редакція:58,0 тис. грн. на  158,0 тис. грн. (бюджет розвитку)
збільшено обсяг фінансового забезпечення (на 100,0 тис.грн. (бюджет розвитку) за рахунок фінансового забезпечення на виконання дій: 1.2.1.93-99,0 тис. грн., 1.2.1.59-1,0 тис. грн.) </t>
  </si>
  <si>
    <t>Внесено зміни до дії (змінено обсяг фінансового забезпечення) рішенням міської ради від 05.10.2017 № 2-2378
стара редакція:58,0 тис. грн. на 158,0 тис. грн. (бюджет розвитку)
збільшено обсяг фінансового забезпечення (на 100,0 тис.грн. (бюджет розвитку) за рахунок фінансового забезпечення на виконання дій: 1.2.1.59-21,75 тис. грн., 1.2.1.96-15,0 тис. грн., 1.5.17.7-36,75 тис. грн. )</t>
  </si>
  <si>
    <t>Включено дію рішенням міської ради від 05.10.2017 № 2-2378
за рахунок перерозподілу обсягу фінансового забезпечення на виконання дії 1.1.4.33 (бюджет розвитку)</t>
  </si>
  <si>
    <t>Включено дію рішенням міської ради від 05.10.2017 № 2-2378</t>
  </si>
  <si>
    <t>1.1.4.104</t>
  </si>
  <si>
    <t>Придбання елементів для дитячого майданчика на прибудинковій території біля будинку за адресою вулиця Олексія Панченка, 13/2 (внески в статутний капітал КП "Соснівська СУБ" )</t>
  </si>
  <si>
    <t>Департамент житлово-комунального комплексу, КП ’Соснівська СУБ’</t>
  </si>
  <si>
    <t xml:space="preserve">Включено дію рішенням міської ради від 05.10.2017 № 2-2378
за рахунок перерозподілу обсягу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</si>
  <si>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05.10.2017 № 2-2378
стара редакція:6575,8 тис. грн. на 5712,8 тис. грн. (бюджет розвитку)
зменшено обсяг фінансового забезпечення (на 863,0 тис. грн. з перерозподілом обсягу фінансового забезпечення на виконання дії 2.2.86.5 (бюджет розвитку) </t>
  </si>
  <si>
    <t>Виключено дію рішенням міської ради від 05.10.2017 № 2-2378
стара редакція: 435,0 тис. грн. на 0,0 тис. грн. (бюджет розвитку)
обсяг фінансового забезпечення (бюджет розвитку) перерозподілено до загального фонду</t>
  </si>
  <si>
    <t xml:space="preserve">Внесено зміни до дії (змінено обсяг фінансового забезпечення) рішенням міської ради від 05.10.2017 № 2-2378
стара редакція:3604,5 тис. грн. на 3577,0 тис. грн. (бюджет розвитку )
зменшено обсяг фінансового забезпечення (на 27,5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</si>
  <si>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05.10.2017 № 2-2378
стара редакція:150,0 тис. грн. на 58,0 тис. грн. (бюджет розвитку)
зменшено обсяг фінансового забезпечення (на 92,0 тис. грн. з перерозподілом обсягу фінансового забезпечення на виконання дії 2.2.80.4 (бюджет розвитку)) </t>
  </si>
  <si>
    <t xml:space="preserve">Виключено дію рішенням міської ради від 05.10.2017 № 2-2378
стара редакція:3424,2 тис. грн. на 0,0 тис. грн. (бюджет розвитку)
обсяг фінансового забезпечення (бюджет розвитку) у сумі 3424,0 тис. грн. перерозподілено на виконання дій:1.4.2.12 -2600,0 тис. грн., 1.1.3.110-116,0 тис. грн., 1.1.3.111-116,0 тис. грн., 1.1.3.107-92,0 тис. грн., 1.1.3.108-222,0 тис. грн., 1.1.3.109-71,0 тис. грн., 1.3.3.6-108,0 тис. грн., 1.1.4.90-99,0 тис. грн.; на суму 0,2 тис. грн. перерозподілено обсяг фінансового забезпечення із бюджету розвитку до загального фонду </t>
  </si>
  <si>
    <t>Включено дії рішенням міської ради від 15.03.2017 № 2-1797
за рахунок перерозподілу обсягу фінансового забезпечення на виконання дії 1.5.17.2</t>
  </si>
  <si>
    <t>Виключено дію рішенням міської ради від 05.10.2017 № 2-2378
стара редакція: 450,0 тис. грн. на 0,0 тис. грн..(бюджет розвитку)
обсяг фінансового забезпечення (бюджет розвитку) перерозподілити до загального фонду</t>
  </si>
  <si>
    <t>Виключено дію рішенням міської ради від 05.10.2017 № 2-2378
стара редакція: 700,0 тис. грн. на 0,0 тис. грн. (бюджет розвитку)
обсяг фінансового забезпечення (бюджет розвитку) перерозподілено до загального фонду</t>
  </si>
  <si>
    <t>1.2.1.105</t>
  </si>
  <si>
    <t>Придбання вантажопасажирських автомобілів (внески в статутний капітал КП "Черкасиводоканал")</t>
  </si>
  <si>
    <t>Департамент житлово-комунального комплексу, КП ’Черкасиводоканал’</t>
  </si>
  <si>
    <t>Включено дію рішенням міської ради від 05.10.2017 № 2-2378
за рахунок перерозподілу обсягу фінансового забезпечення на виконання дій:1.2.1.12-535,5 тис. грн., 1.2.1.15-150,5 тис. грн., 1.2.1.18-330,0 тис. грн.(бюджет розвитку)</t>
  </si>
  <si>
    <t>1.2.1.106</t>
  </si>
  <si>
    <t xml:space="preserve">Придбання екскаватора-бульдозера </t>
  </si>
  <si>
    <t>Включено дію рішенням міської ради від 05.10.2017 № 2-2378
за рахунок перерозподілу обсягу фінансового забезпечення на виконання дій: 1.2.1.59-746,249 тис. грн., 1.2.1.61-113,384 тис. грн., 1.2.1.63-100,735 тис. грн.,1.5.17.7 -18,016 тис.грн.(бюджет розвитку)</t>
  </si>
  <si>
    <t>1.2.1.107</t>
  </si>
  <si>
    <t>Придбання перфоратора</t>
  </si>
  <si>
    <t>Включено дію рішенням міської ради від 05.10.2017 № 2-2378
за рахунок перерозподілу обсягу фінансового забезпечення на виконання дії 1.2.1.63 (бюджет розвитку)</t>
  </si>
  <si>
    <t>Придбання бензобура</t>
  </si>
  <si>
    <t>Придбання обладнання (навісних пилососів паркових та причепів тракторних для прибирання опалого листя)</t>
  </si>
  <si>
    <t xml:space="preserve">Виключено дію рішенням міської ради від 05.10.2017 № 2-2378
стара редакція:1300,0 тис. грн. на 0,0 тис. грн. (бюджет розвитку)
обсяг фінансового забезпечення (бюджет розвитку) перерозподілено на виконання дій: 2.2.12.2-200,0 тис. грн., 2.2.67.6-600,0 тис. грн., 2.2.71.2-500,0 тис. грн. </t>
  </si>
  <si>
    <t xml:space="preserve">Внесено зміни до дії (змінено обсяг фінансового забезпечення) рішенням міської ради від 05.10.2017 № 2-2378
стара редакція:130,0 тис.грн. на 238,0 тис. грн. (бюджет розвитку)
збільшено обсяг фінансового забезпечення (на 108,0 тис.грн. (бюджет розвитку) за рахунок фінансового забезпечення на виконання дії 1.2.1.93) </t>
  </si>
  <si>
    <t xml:space="preserve">Внесено зміни до дії (змінено обсяг фінансового забезпечення) рішенням міської ради від 05.10.2017 № 2-2378
стара редакція:250,0 тис. грн. на 276,964 тис. грн. (бюджет розвитку)
збільшено обсяг фінансового забезпечення (на 26,964 тис.грн. (бюджет розвитку) за рахунок фінансового забезпечення на виконання дії 1.3.3.32) </t>
  </si>
  <si>
    <t xml:space="preserve">Внесено зміни до дії (змінено обсяг фінансового забезпечення) рішенням міської ради від 05.10.2017 № 2-2378
стара редакція:12120,0 тис. грн. на  15816,62259 тис. грн. (бюджет розвитку)
збільшено обсяг фінансового забезпечення (на 3696,62259 тис.грн. (бюджет розвитку) за рахунок фінансового забезпечення на виконання дії 1.3.8.29) </t>
  </si>
  <si>
    <t xml:space="preserve">Внесено зміни до дії (змінено обсяг фінансового забезпечення) рішенням міської ради від 05.10.2017 № 2-2378
стара редакція: 21500,0 тис. грн. на 22500,0 тис. грн. (бюджет розвитку)
збільшено обсяг фінансового забезпечення (на 1000,0 тис.грн. (бюджет розвитку) за рахунок фінансового забезпечення на виконання дії 1.3.8.29) </t>
  </si>
  <si>
    <t>Внесено зміни до дії (змінено обсяг фінансового забезпечення) рішенням міської ради від 05.10.2017 № 2-2378
стара редакція:13000,0 тис. грн. на 24970,0 тис. грн. (бюджет розвитку)
збільшено обсяг фінансового забезпечення (на 11970,0 тис.грн. (бюджет розвитку) за рахунок фінансового забезпечення на виконання дій: 1.4.1.18-48,8043 тис.грн.,1.5.1.6-1975,0 тис. грн., 1.5.17.2-5947,0 тис. грн., 1.3.8.21-287,0 тис. грн., 1.3.8.24-650,0 тис. грн., 1.3.8.30-147,0 тис. грн., 1.3.8.31-1036,0 тис. грн., 1.3.8.33-137,0 тис. грн., 1.3.8.32-254,0 тис. грн., 1.3.8.34-400,0 тис. грн., 1.3.8.36-248,0 тис. грн., 1.3.5.4-840,1957 тис. грн. )</t>
  </si>
  <si>
    <t xml:space="preserve">Внесено зміни до дії (змінено обсяг фінансового забезпечення) рішенням міської ради від 05.10.2017 № 2-2378
стара редакція:5000, 0 тис. грн. на 1500,0 тис. грн. (бюджет розвитку)
зменшено обсяг фінансового забезпечення (на 3500,0 тис. грн. з перерозподілом обсягу фінансового забезпечення на виконання дії 1.4.1.3 (бюджет розвитку)) </t>
  </si>
  <si>
    <t xml:space="preserve">Внесено зміни до дії (змінено обсяг фінансового забезпечення) рішенням міської ради від 05.10.2017 № 2-2378
стара редакція:1000,0 тис. грн. на 713,0 тис. грн. (бюджет розвитку)
зменшено обсяг фінансового забезпечення (на 287,0 тис. грн. з перерозподілом обсягу фінансового забезпечення на виконання дії 1.3.5.3 (бюджет розвитку)) </t>
  </si>
  <si>
    <t xml:space="preserve">Внесено зміни до дії (змінено обсяг фінансового забезпечення) рішенням міської ради від 05.10.2017 № 2-2378
стара редакція:1500,0 тис. грн. на 850,0 тис. грн. (бюджет розвитку)
зменшено обсяг фінансового забезпечення (на 650,0 тис. грн. з перерозподілом обсягу фінансового забезпечення на виконання дії 1.3.5.3 (бюджет розвитку)) </t>
  </si>
  <si>
    <t xml:space="preserve">Внесено зміни до дії (змінено обсяг фінансового забезпечення) рішенням міської ради від 05.10.2017 № 2-2378
стара редакція:7700,0 тис. грн. на 700,0 тис. грн. (бюджет розвитку)
зменшено обсяг фінансового забезпечення (на 7000,0 тис. грн. з перерозподілом обсягу фінансового забезпечення на виконання дій: 1.3.9.165-144,3774 тис. грн., 1.3.5.2-1000,0 тис. грн., 1.3.6.2-1859,0 тис. грн., 1.3.5.1-3696,62259 тис. грн., 2.2.86.5-300,0 тис. грн.(бюджет розвитку)) </t>
  </si>
  <si>
    <t>Внесено зміни до дії (змінено обсяг фінансового забезпечення) рішенням міської ради від 05.10.2017 № 2-2378
стара редакція:147,0 тис. грн. на 0,0 тис. грн. (бюджет розвитку)
зменшено обсяг фінансового забезпечення (на 147,0 тис. грн. з перерозподілом обсягу фінансового забезпечення на виконання дії 1.3.5.3 (бюджет розвитку))</t>
  </si>
  <si>
    <t>Внесено зміни до дії (змінено обсяг фінансового забезпечення) рішенням міської ради від 05.10.2017 № 2-2378
стара редакція:1036,0 тис. грн. на 0,0 тис. грн. (бюджет розвитку)
зменшено обсяг фінансового забезпечення (на 1036,0 тис. грн. з перерозподілом обсягу фінансового забезпечення на виконання дії 1.3.5.3 (бюджет розвитку))</t>
  </si>
  <si>
    <t xml:space="preserve">Внесено зміни до дії (змінено обсяг фінансового забезпечення) рішенням міської ради від 05.10.2017 № 2-2378
стара редакція:254,0 тис. грн. на 0,0 тис. грн. (бюджет розвитку)
зменшено обсяг фінансового забезпечення (на 254,0 тис. грн. з перерозподілом обсягу фінансового забезпечення на виконання дії 1.3.5.3 (бюджет розвитку)) </t>
  </si>
  <si>
    <t xml:space="preserve">Внесено зміни до дії (змінено обсяг фінансового забезпечення) рішенням міської ради від 05.10.2017 № 2-2378
стара редакція:137,0 тис. грн. на 0,0 тис. грн. (бюджет розвитку)
зменшено обсяг фінансового забезпечення (на 137,0 тис. грн. з перерозподілом обсягу фінансового забезпечення на виконання дії 1.3.5.3 (бюджет розвитку)) </t>
  </si>
  <si>
    <t>Внесено зміни до дії (змінено обсяг фінансового забезпечення) рішенням міської ради від 05.10.2017 № 2-2378
стара редакція:400,0 тис. грн. на 0,0 тис. грн. (бюджет розвитку)
зменшено обсяг фінансового забезпечення (на 400,0 тис. грн. з перерозподілом обсягу фінансового забезпечення на виконання дії 1.3.5.3 (бюджет розвитку))</t>
  </si>
  <si>
    <t>Внесено зміни до дії (змінено обсяг фінансового забезпечення) рішенням міської ради від 05.10.2017 № 2-2378
стара редакція:248,0 тис. грн. на 0,0 тис.грн. (бюджет розвитку)
зменшено обсяг фінансового забезпечення (на 248,0 тис. грн. з перерозподілом обсягу фінансового забезпечення на виконання дії 1.3.5.3 (бюджет розвитку))</t>
  </si>
  <si>
    <t xml:space="preserve">Внесено зміни до дії (змінено обсяг фінансового забезпечення) рішенням міської ради від 05.10.2017 № 2-2378
стара редакція:1310,0 тис. грн. на 504,3 тис. грн. (бюджет розвитку)
зменшено обсяг фінансового забезпечення (на 805,7 тис. грн. з перерозподілом обсягу фінансового забезпечення на виконання дії 1.5.2.1 (бюджет розвитку)) </t>
  </si>
  <si>
    <t xml:space="preserve">Внесено зміни до дії (змінено обсяг фінансового забезпечення) рішенням міської ради від 05.10.2017 № 2-2378
стара редакція:5206,455 тис. грн. на 7206,455 тис. грн. (бюджет розвитку)
збільшено обсяг фінансового забезпечення (на 2000,0 тис.грн. (бюджет розвитку) за рахунок фінансового забезпечення на виконання дії 1.3.9.56) </t>
  </si>
  <si>
    <t xml:space="preserve">Внесено зміни до дії (змінено обсяг фінансового забезпечення) рішенням міської ради від 05.10.2017 № 2-2378
стара редакція:4678,629 тис. грн. на 7178,629 тис. грн. (бюджет розвитку)
збільшено обсяг фінансового забезпечення (на 2500,0 тис.грн. (бюджет розвитку) за рахунок фінансового забезпечення на виконання дій: 1.3.9.56-1000,0 тис. грн., 1.1.2.9-1500,0 тис. грн.) </t>
  </si>
  <si>
    <t xml:space="preserve">Внесено зміни до дії (змінено обсяг фінансового забезпечення) рішенням міської ради від 05.10.2017 № 2-2378
стара редакція:300, 0 тис. грн. на 346,46869 тис. грн. (бюджет розвитку)
збільшено обсяг фінансового забезпечення (на 46,46869 тис.грн. (бюджет розвитку) за рахунок фінансового забезпечення на виконання дій: 1.3.9.164-10,46869 тис. грн., 1.3.9.163-36,0 тис. грн.) </t>
  </si>
  <si>
    <t xml:space="preserve">Внесено зміни до дії (змінено обсяг фінансового забезпечення) рішенням міської ради від 05.10.2017 № 2-2378
стара редакція:2034,0 тис. грн. на 1034,0 тис. грн. (бюджет розвитку)
зменшено обсяг фінансового забезпечення (на 1000,0 тис. грн. з перерозподілом обсягу фінансового забезпечення на виконання дії 1.3.9.224 (бюджет розвитку)) </t>
  </si>
  <si>
    <t xml:space="preserve">Внесено зміни до дії (змінено обсяг фінансового забезпечення) рішенням міської ради від 05.10.2017 № 2-2378
стара редакція:3829,0 тис. грн. на 0,0 тис. грн. (бюджет розвитку)
зменшено обсяг фінансового забезпечення (на 3829,0 тис. грн. з перерозподілом обсягу фінансового забезпечення на виконання дій: 1.3.9.7-1000,0 тис. грн., 1.3.9.2-2000,0 тис. грн., 1.1.5.3-829,0 тис.грн.(бюджет розвитку)) </t>
  </si>
  <si>
    <t>Виключено дію рішенням міської ради від 05.10.2017 № 2-2378
стара редакція:225,7 тис. грн. на 0,0 тис. грн. (бюджет розвитку)
обсяг фінансового забезпечення (бюджет розвитку) перерозподілено до загального фонду</t>
  </si>
  <si>
    <t>Внесено зміни до дії (змінено назву) рішенням міської ради від 05.10.2017 № 2-2378
стара редакція:Капітальний ремонт провулку Чайковського в м. Черкаси</t>
  </si>
  <si>
    <t>Капітальний ремонт міжквартального проїзду від житлового будинку № 204 по вул.С.Кішки до провулку Рєпіна</t>
  </si>
  <si>
    <t xml:space="preserve">Внесено зміни до дії (змінено обсяг фінансового забезпечення) рішенням міської ради від 05.10.2017 № 2-2378
стара редакція:220,0 тис. грн. на 510,0 тис. грн.  (бюджет розвитку)
збільшено обсяг фінансового забезпечення (на 290,0 тис.грн. (бюджет розвитку) за рахунок фінансового забезпечення на виконання дій: 1.3.9.164-221,5313 тис. грн., 1.3.9.210-68,4687 тис. грн.) </t>
  </si>
  <si>
    <t>Внесено зміни до дії (змінено обсяг фінансового забезпечення) рішенням міської ради від 05.10.2017 № 2-2378
стара редакція:232,0 тис. грн. на 302,0 тис. грн. (бюджет розвитку)
збільшено обсяг фінансового забезпечення (на 70,0 тис.грн. (бюджет розвитку) за рахунок фінансового забезпечення на виконання дії 1.3.9.163)</t>
  </si>
  <si>
    <t>Внесено зміни до дії (змінено обсяг фінансового забезпечення) рішенням міської ради від 05.10.2017 № 2-2378
стара редакція:118,0 тис. грн. на 319,1123 тис. грн.  (бюджет розвитку)
збільшено обсяг фінансового забезпечення (на 201,11234 тис.грн. (бюджет розвитку) за рахунок фінансового забезпечення на виконання дій: 1.3.9.210-21,1123 тис. грн., 1.3.9.161-180,0 тис. грн.)</t>
  </si>
  <si>
    <t xml:space="preserve">Виключено дію рішенням міської ради від 05.10.2017 № 2-2378
стара редакція:180,0 тис. грн. на 0,0 тис. грн. (бюджет розвитку)
обсяг фінансового забезпечення (бюджет розвитку) перерозподілено на виконання дії 1.3.9.156 </t>
  </si>
  <si>
    <t>Виключено дію рішенням міської ради від 05.10.2017 № 2-2378
стара редакція:106,0 тис. грн. на 0,0 тис. грн. (бюджет розвитку)
обсяг фінансового забезпечення (бюджет розвитку) перерозподілено на виконання дій: 1.3.9.18-36,0 тис. грн., 1.3.9.155-70,0 тис. грн.</t>
  </si>
  <si>
    <t xml:space="preserve">Виключено дію рішенням міської ради від 05.10.2017 № 2-2378
стара редакція:232,0 тис. грн. на 0,0 тис. грн. (бюджет розвитку)
обсяг фінансового забезпечення (бюджет розвитку) перерозподілено на виконання дій: 1.3.9.149-221,5313 тис. грн., 1.3.9.18-10,46869 тис. грн. </t>
  </si>
  <si>
    <t xml:space="preserve">Внесено зміни до дії (змінено обсяг фінансового забезпечення) рішенням міської ради від 05.10.2017 № 2-2378
стара редакція:900,0 тис. грн. на 1600,0 тис. грн. (бюджет розвитку)
збільшено обсяг фінансового забезпечення (на 700,0 тис.грн. (бюджет розвитку) за рахунок фінансового забезпечення на виконання дій:1.3.5.4-49,8043 тис. грн., 1.3.13.14-500,0 тис. грн., 1.5.9.3-5,81829 тис. грн., 1.3.8.29-144,3774 тис. грн.) </t>
  </si>
  <si>
    <t>Включено дію рішенням міської ради від 05.10.2017 № 2-2378
за рахунок перерозподілу обсягу фінансового забезпечення на виконання дії 1.3.9.19 (бюджет розвитку)</t>
  </si>
  <si>
    <t>Включено дію рішенням міської ради від 05.10.2017 № 2-2378
за рахунок перерозподілу обсягу фінансового забезпечення на виконання дії 1.5.8.3 (бюджет розвитку)</t>
  </si>
  <si>
    <t>Включено дію рішенням міської ради від 05.10.2017 № 2-2378
за рахунок перерозподілу обсягу фінансового забезпечення на виконання дії 1.5.1.10 (бюджет розвитку)</t>
  </si>
  <si>
    <t xml:space="preserve">Виключено дію рішенням міської ради від 05.10.2017 № 2-2378
стара редакція:460,5 тис. грн. на 0,0 тис. грн. (бюджет розвитку)
обсяг фінансового забезпечення (бюджет розвитку) перерозподілено до загального фонду </t>
  </si>
  <si>
    <t>Виключено дію рішенням міської ради від 05.10.2017 № 2-2378
стара редакція: 50,0 тис. грн. на 0,0 тис. грн. (бюджет розвитку)</t>
  </si>
  <si>
    <t xml:space="preserve">Внесено зміни до дії (змінено обсяг фінансового забезпечення) рішенням міської ради від 05.10.2017 № 2-2378
стара редакція:500,0 тис.грн. на 0,0 тис. грн. (бюджет розвитку)
зменшено обсяг фінансового забезпечення (на 500,0 тис. грн. з перерозподілом обсягу фінансового забезпечення на виконання дії 1.3.9.165 (бюджет розвитку)) </t>
  </si>
  <si>
    <t xml:space="preserve">Внесено зміни до дії (змінено обсяг фінансового забезпечення) рішенням міської ради від 05.10.2017 № 2-2378
стара редакція:0,0 тис. грн. на 3500,0 тис. грн. (бюджет розвитку)
збільшено обсяг фінансового забезпечення (на 3500,0 тис.грн. (бюджет розвитку) за рахунок фінансового забезпечення на виконання дії 1.3.6.3) </t>
  </si>
  <si>
    <t>Внесено зміни до дії (змінено обсяг фінансового забезпечення) рішенням міської ради від 05.10.2017 № 2-2378
стара редакція:300,0 тис. грн. на 251,1957 тис. грн. (бюджет розвитку)
зменшити обсяг фінансового забезпечення (на 48,8043 тис. грн. з перерозподілом обсягу фінансового забезпечення на виконання дії 1.3.5.3 (бюджет розвитку)) та затвердити у новій редакції:</t>
  </si>
  <si>
    <t xml:space="preserve">Внесено зміни до дії (змінено обсяг фінансового забезпечення) рішенням міської ради від 05.10.2017 № 2-2378
стара редакція:5913,362 тис. грн. на 5905,22828 тис. грн. (бюджет розвитку)
зменшено обсяг фінансового забезпечення (на 8,13372 тис. грн. з перерозподілом обсягу фінансового забезпечення на виконання дії 1.4.1.33 (бюджет розвитку)) </t>
  </si>
  <si>
    <t>1.4.1.62</t>
  </si>
  <si>
    <t>Будівництво баскетбольної арени в м-ні "Перемога-2" м.Черкаси (внески в статутний капітал КП "Черкасиінвестбуд")</t>
  </si>
  <si>
    <t xml:space="preserve">Внесено зміни до дії (змінено обсяг фінансового забезпечення) рішенням міської ради від 05.10.2017 № 2-2378
стара редакція:1500,0 тис. грн. на 4100,0 тис. грн.(бюджет розвитку)
збільшено обсяг фінансового забезпечення (на 2600,0 тис.грн. (бюджет розвитку) за рахунок фінансового забезпечення на виконання дії 1.2.1.93) </t>
  </si>
  <si>
    <t>Внесено зміни до дії (змінено назву і обсяг фінансового забезпечення) рішенням міської ради від 05.10.2017 № 2-2378
стара редакція:40,0 тис. грн. на 39,6 тис. грн. (бюджет розвитку)
зменшено обсяг фінансового забезпечення на 0,4 тис. грн. (секвестрр доходів)
стара редакція:Придбання та встановлення альтанки для харчування на території центру реінтеграції бездомних осіб за адресою: вул. Рєпіна, 12/1 (переможець конкурсу проектів "Громадський бюджет" на 2017 рік)</t>
  </si>
  <si>
    <t>Внесено зміни до дії (змінено обсяг фінансового забезпечення) рішенням міської ради від 05.10.2017 № 2-2378
стара редакція:42,781 тис. грн. на 20,954 тис. грн. (бюджет розвитку)
зменшено обсяг фінансового забезпечення (на 21,827 тис. грн. з перерозподілом обсягу фінансового забезпечення на виконання дії 1.5.1.4 (бюджет розвитку))</t>
  </si>
  <si>
    <t xml:space="preserve">Внесено зміни до дії (змінено обсяг фінансового забезпечення) рішенням міської ради від 05.10.2017 № 2-2378
стара редакція:447,917 тис. грн. на 473,612 тис. грн. (бюджет розвитку)
збільшено обсяг фінансового забезпечення (на 25,695 тис.грн. (бюджет розвитку) за рахунок фінансового забезпечення на виконання дій: 1.5.1.3-21,827 тис. грн.,1.1.4.25- 3,868 тис. грн.) </t>
  </si>
  <si>
    <t xml:space="preserve">Внесено зміни до дії (змінено обсяг фінансового забезпечення) рішенням міської ради від 05.10.2017 № 2-2378
стара редакція:2000,0 тис. грн. на 25,0 тис. грн. (бюджет розвитку)
зменшено обсяг фінансового забезпечення (на 1975,0 тис. грн. з перерозподілом обсягу фінансового забезпечення на виконання дії 1.3.5.3 (бюджет розвитку)) </t>
  </si>
  <si>
    <t xml:space="preserve">Внесено зміни до дії (змінено обсяг фінансового забезпечення) рішенням міської ради від 05.10.2017 № 2-2378
стара редакція:2400,0 тис. грн. на 3431,486 тис. грн. (бюджет розвитку)
збільшено обсяг фінансового забезпечення (на 1031,486 тис.грн. (бюджет розвитку) за рахунок фінансового забезпечення на виконання дій: 1.5.3.8-175,037 тис. грн.,1.5.8.3-144,867 тис. грн., 1.5.1.9-200,0 тис. грн., 1.5.1.8-151,917 тис. грн., 1.5.8.1-91,8904 тис. грн., 1.5.9.1-189,1664 тис. грн., 1.5.13.1-78,6082 тис. грн.) </t>
  </si>
  <si>
    <t>Департамент економіки та розвитку, департамент соціальної політики</t>
  </si>
  <si>
    <t xml:space="preserve">Внесено зміни до дії (змінено обсяг фінансового забезпечення) рішенням міської ради від 05.10.2017 № 2-2378
стара редакція:400,0 тис. грн. на 248,083 тис. грн. (бюджет розвитку)
зменшено обсяг фінансового забезпечення (на 151,917 тис. грн. з перерозподілом обсягу фінансового забезпечення на виконання дії 1.5.1.7 (бюджет розвитку)) </t>
  </si>
  <si>
    <t>Виключено дію рішенням міської ради від 05.10.2017 № 2-2378
стара редакція: 200,0 тис. грн. на 0,0 тис. грн. (бюджет розвитку)
обсяг фінансового забезпечення (бюджет розвитку) перерозподілено на виконання дії 1.5.1.7</t>
  </si>
  <si>
    <t>Виключено дію рішенням міської ради від 05.10.2017 № 2-2378
стара редакція: 240,0 тис. грн. на 0,0 тис. грн. (бюджет розвитку)
обсяг фінансового забезпечення (бюджет розвитку) перерозподілено на виконання дій: 1.3.9.226-75,0 тис. грн., 1.1.3.2-165,0 тис. грн.</t>
  </si>
  <si>
    <t xml:space="preserve">Включено дію рішенням міської ради від  05.10.2017 № 2-2378
за рахунок перерозподілу обсягу фінансового забезпечення на виконання дії 1.5.3.8 (бюджет розвитку)
</t>
  </si>
  <si>
    <t>Внесено зміни до дії (змінено її назву, обсяг фінансового забезпечення) рішенням міської ради від  05.10.2017 № 2-2378
стара редакція:2074,3 тис. грн. на 3060,0 тис. грн. (бюджет розвитку)
 збільшено обсяг фінансового забезпечення (на 985,7 тис.грн. (бюджет розвитку) за рахунок фінансового забезпечення на виконання дій: 1.3.8.54-805,7 тис. грн., 1.5.3.8 -180,0 тис. грн., ) 
стара редакція:Капітальний ремонт приміщення майнового комплексу за адресою вул. Благовісна, 170 (корпус К-2 та корпусу Л-2 (покрівля)</t>
  </si>
  <si>
    <t>Капітальний ремонт приміщення майнового комплексу за адресою вул. Благовісна, 170 (корпус К-2 та корпусу Л-2 (покрівля) (з ПКД)</t>
  </si>
  <si>
    <t xml:space="preserve">Внесено зміни до дії (змінено обсяг фінансового забезпечення) рішенням міської ради від  від  05.10.2017 № 2-2378
стара редакція:300,0 тис. грн. на 434,0 тис. грн.(бюджет розвитку)
збільшено обсяг фінансового забезпечення (на 134,0 тис.грн. (бюджет розвитку) за рахунок фінансового забезпечення на виконання дії 1.5.3.8) </t>
  </si>
  <si>
    <t xml:space="preserve">Внесено зміни до дії (змінено обсяг фінансового забезпечення) рішенням міської ради від  від  05.10.2017 № 2-2378
стара редакція: 400,0 тис. грн. на 19,37895 тис. грн. (бюджет розвитку)
зменшено обсяг фінансового забезпечення на 380,62105 тис. грн. (секвестр доходів)
</t>
  </si>
  <si>
    <t xml:space="preserve">Включено дію рішенням міської ради  від  05.10.2017 № 2-2378
за рахунок перерозподілу обсягу фінансового забезпечення на виконання дії 1.5.3.8 (бюджет розвитку)
</t>
  </si>
  <si>
    <t>Включено дію рішенням міської ради  від  05.10.2017 № 2-2378
за рахунок перерозподілу обсягу фінансового забезпечення на виконання дії 1.5.3.8 (бюджет розвитку)</t>
  </si>
  <si>
    <t>Внесено зміни до дії (змінено обсяг фінансового забезпечення) рішенням міської ради від  05.10.2017 № 2-2378
стара редакція:427,4 тис. грн. на 501,8 тис. грн. (бюджет розвитку)
збільшити обсяг фінансового забезпечення (на 74,4 тис.грн. (бюджет розвитку) за рахунок фінансового забезпечення на виконання дії 1.5.3.8)</t>
  </si>
  <si>
    <t>Внесено зміни до дії (змінено обсяг фінансового забезпечення) рішенням міської ради від  05.10.2017 № 2-2378
стара редакція:250,0 тис. грн. на 0,0 тис. грн.  (бюджет розвитку)
зменшено обсяг фінансового забезпечення на 250,0 тис. грн. (секвестр доходів)</t>
  </si>
  <si>
    <t>Внесено зміни до дії (змінено обсяг фінансового забезпечення) рішенням міської ради від  05.10.2017 № 2-2378
стара редакція:890,0 тис. грн. на 0,0 тис. грн.(бюджет розвитку)
зменшено обсяг фінансового забезпечення (на 685,037 тис. грн. з перерозподілом обсягу фінансового забезпечення на виконання дій: 1.5.2.1-180,0 тис. грн., 1.5.2.4-134,0 тис. грн., 1.5.3.2.-74,4 тис. грн., 1.5.2.16-42,6 тис. грн., 1.5.2.17 - 53,0 тис.грн., 1.5.1.14-26,0 тис. грн., 1.5.1.7-175,037 тис. грн.(бюджет розвитку); на 204,963 тис. грн. (секвестр доходів)</t>
  </si>
  <si>
    <t>Виключено дію рішенням міської ради від  05.10.2017 № 2-2378
стара редакція:233,3 тис. грн. на 0,0 тис. грн. (бюджет розвитку)
обсяг фінансового забезпечення (бюджет розвитку) секвеструвати до міського бюджету</t>
  </si>
  <si>
    <t xml:space="preserve">Внесено зміни до дії (змінено обсяг фінансового забезпечення) рішенням міської ради від  05.10.2017 № 2-2378
стара редакція:998,0 тис. грн. на 58,0 тис. грн. (бюджет розвитку)
зменшено обсяг фінансового забезпечення на 860,0 тис. грн. (секвестр доходів), на 80,0 тис. грн. з перерозподілом обсягу фінансового забезпечення на виконання дії 1.5.4.3 (бюджет розвитку)) </t>
  </si>
  <si>
    <t xml:space="preserve">Внесено зміни до дії (змінено обсяг фінансового забезпечення) рішенням міської ради від  05.10.2017 № 2-2378
стара редакція:130,225 тис.грн. на 210,225 тис. грн. (бджет розвитку)
збільшено обсяг фінансового забезпечення (на 80,0 тис.грн. (бюджет розвитку) за рахунок фінансового забезпечення на виконання дії 1.5.4.2) </t>
  </si>
  <si>
    <t>Виключити дію рішенням міської ради від  05.10.2017 № 2-2378
стара редакція: 900,0 тис. грн. на 0,0 тис. грн.(бюджет розвитку)
обсяг фінансового забезпечення (бюджет розвитку) перерозподілено на виконання дії 1.1.3.2 у сумі 188,55812 тис. грн., секвеструвати до міського бюджету на суму 711,44188 тис. грн.</t>
  </si>
  <si>
    <t xml:space="preserve">Внесено зміни до дії (змінено обсяг фінансового забезпечення) рішенням міської ради від 05.10.2017 № 2-2378
стара редакція:550,0 тис. грн. на 458,11 тис. грн. (бюджет розвитку)
зменшено обсяг фінансового забезпечення (на 91,8904 тис. грн. з перерозподілом обсягу фінансового забезпечення на виконання дії 1.5.1.7 (бюджет розвитку)) </t>
  </si>
  <si>
    <t>Внесено зміни до дії (змінено обсяг фінансового забезпечення) рішенням міської ради від 05.10.2017 № 2-2378
стара редакція:320,0 тис. грн. на 100,133 тис. грн. (бюджет розвитку)
зменшити обсяг фінансового забезпечення (на 219,86706 тис. грн. з перерозподілом обсягу фінансового забезпечення на виконання дій:1.3.9.225-75,0 тис. грн.,1.5.1.7-144,8670 тис. грн. (бюджет розвитку))</t>
  </si>
  <si>
    <t xml:space="preserve">Внесено зміни до дії (змінено обсяг фінансового забезпечення) рішенням міської ради від 05.10.2017 № 2-2378
стара редакція:650,0 тис. грн. на 460,834 тис. грн. (бюджет розвитку)
зменшено обсяг фінансового забезпечення (на 189,1664 тис. грн. з перерозподілом обсягу фінансового забезпечення на виконання дії 1.5.1.7 (бюджет розвитку)) </t>
  </si>
  <si>
    <t xml:space="preserve">Внесено зміни до дії (змінено обсяг фінансового забезпечення) рішенням міської ради від 05.10.2017 № 2-2378
стара редакція:50,0 тис. грн. на 44,18171 тис. грн. (бюджет розвитку)
зменшено обсяг фінансового забезпечення (на 5,81829 тис. грн. з перерозподілом обсягу фінансового забезпечення на виконання дії 1.3.9.165 (бюджет розвитку)) </t>
  </si>
  <si>
    <t xml:space="preserve">Внесено зміни до дії (змінено обсяг фінансового забезпечення) рішенням міської ради від 05.10.2017 № 2-2378
стара редакція:200,0 тис. грн. на 79,0 тис. грн. (бюджет розвитку)
зменшено обсяг фінансового забезпечення (на 121,0 тис. грн. з перерозподілом обсягу фінансового забезпечення на виконання дій: 1.5.1.7-42,3918 тис. грн.,2.2.80.4- 78,6082 тис. грн. (бюджет розвитку)) </t>
  </si>
  <si>
    <t>Виключити дію рішенням міської ради від 05.10.2017 № 2-2378
стара редакція:20,0 тис. грн. на 0,0 тис. грн. (бюджет розвитку)
обсяг фінансового забезпечення (бюджет розвитку) перерозподілено на виконання дії 2.2.80.4</t>
  </si>
  <si>
    <t>Внесено зміни до дії (змінено обсяг фінансового забезпечення) рішенням міської ради від 05.10.2017 № 2-2378
стара редакція:106,0 тис. грн. на 98,08761 тис. грн. (бюджет розвитку)
зменшено обсяг фінансового забезпечення на 7,91239 тис. грн. (секвестр доходів)</t>
  </si>
  <si>
    <t xml:space="preserve">Виключено дію рішенням міської ради від 05.10.2017 № 2-2378
стара редакція:1728,0 тис. грн. на 0,0 тис. грн. (бюджет розвитку)
обсяг фінансового забезпечення (бюджет розвитку) перерозподілено на виконання дій: 1.1.3.1-1028,8099 тис. грн.,1.1.4.91-63,25 тис. грн.,1.1.4.2-60,0 тис. грн., 1.1.4.3-60,0 тис. грн., 2.2.80.4-463,1901 тис. грн., (бюджет розвитку)) </t>
  </si>
  <si>
    <t xml:space="preserve">Внесено зміни до дії (змінено обсяг фінансового забезпечення) рішенням міської ради від 05.10.2017 № 2-2378
стара редакція:700,0 тис. грн. на 300,0 тис. грн.(бюджет розвитку)
зменшено обсяг фінансового забезпечення (на 400,0 тис. грн. з перерозподілом обсягу фінансового забезпечення на виконання дії 1.4.1.62 (бюджет розвитку)) </t>
  </si>
  <si>
    <t xml:space="preserve">Внесено зміни до дії (змінено обсяг фінансового забезпечення) рішенням міської ради від 05.10.2017 № 2-2378
стара редакція:1331,2 тис. грн. на 700,2 тис. грн. (бюджет розвитку)
зменшено обсяг фінансового забезпечення (на 631,0 тис. грн. з перерозподілом обсягу фінансового забезпечення на виконання дій: 2.2.23.2-50,0 тис. грн., 2.2.65.8-50,0 тис. грн., 2.2.37.1- 51,0 тис. грн., 2.2.69.5- 300,0 тис. грн., 2.2.84.4-180,0 тис. грн.(бюджет розвитку)) </t>
  </si>
  <si>
    <t xml:space="preserve">Внесено зміни до дії (змінено обсяг фінансового забезпечення) рішенням міської ради від 05.10.2017 № 2-2378
стара редакція:200,0 тис. грн. на 235,0 тис. грн. (бюджет розвитку)
збільшено обсяг фінансового забезпечення (на 35,0 тис.грн. за рахунок фінансового забезпечення із загального фонду до бюджету розвитку) </t>
  </si>
  <si>
    <t>Внесено зміни до дії (змінено обсяг фінансового забезпечення) рішенням міської ради від 05.10.2017 № 2-2378
стара редакція:1000,0 тис. грн. на 589,2 тис. грн. (бюджет розвитку)
зменшено обсяг фінансового забезпечення (на 20,0 тис. грн. з перерозподілом обсягу фінансового забезпечення на виконання дії 2.2.84.4 (бюджет розвитку); на 390,8 тис. грн. з перерозподілом обсягу фінансового забезпечення із бюджету розвитку до загального фонду)</t>
  </si>
  <si>
    <t xml:space="preserve">Внесено зміни до дії (змінено обсяг фінансового забезпечення) рішенням міської ради від 05.10.2017 № 2-2378
стара редакція:1000,0 тис. грн. на 694,0 тис. грн. (бюджет розвитку)
зменшено обсяг фінансового забезпечення (на 306,0 тис. грн. з перерозподілом обсягу фінансового забезпечення на виконання дії 3.1.1.3 (бюджет розвитку)) </t>
  </si>
  <si>
    <t xml:space="preserve">Внесено зміни до дії (змінено обсяг фінансового забезпечення) рішенням міської ради від 05.10.2017 № 2-2378
стара редакція:914,5 тис.грн. на 834,5 тис. грн. (бюджет розвитку)
зменшено обсяг фінансового забезпечення (на 80,0 тис. грн. з перерозподілом обсягу фінансового забезпечення із бюджету розвитку до загального фонду) </t>
  </si>
  <si>
    <t>2.2.12.2</t>
  </si>
  <si>
    <t>Капітальний ремонт будівлі ДНЗ № 23</t>
  </si>
  <si>
    <t>Включено дію  рішенням міської ради від 05.10.2017 № 2-2378
за рахунок перерозподілу обсягу фінансового забезпечення на виконання дії 1.3.3.1 (бюджет розвитку)</t>
  </si>
  <si>
    <t xml:space="preserve">Внесено зміни до дії (змінено обсяг фінансового забезпечення) рішенням міської ради від 05.10.2017 № 2-2378
стара редакція:480,0 тис. грн. на 513,0 тис. грн. (бюджет розвитку)
збільшено обсяг фінансового забезпечення (на 33,0 тис.грн. (бюджет розвитку) за рахунок фінансового забезпечення на виконання дії 2.2.26.5) </t>
  </si>
  <si>
    <t xml:space="preserve">Внесено зміни до дії (змінено обсяг фінансового забезпечення) рішенням міської ради від 05.10.2017 № 2-2378
стара редакція:700,0 тис. грн. на 500,0 тис.грн. (бюджет розвитку)
зменшено обсяг фінансового забезпечення (на 200,0 тис. грн. з перерозподілом обсягу фінансового забезпечення на виконання дій: 2.2.26.1-33,0 тис. грн., 2.2.26.6-167,0 тис. грн.(бюджет розвитку)) </t>
  </si>
  <si>
    <t>Включено дію рішенням міської ради від 05.10.2017 № 2-2378
за рахунок перерозподілу обсягу фінансового забезпечення на виконання дії 2.2.26.5 (бюджет розвитку)</t>
  </si>
  <si>
    <t>Внесено зміни до дії (змінено обсяг фінансового забезпечення) рішенням міської ради від 05.10.2017 № 2-2378
стара редакція: 450,0 тис. грн. на 950,0 тис. грн. (бюджет розвитку)
збільшено обсяг фінансового забезпечення (на 500,0 тис.грн. (бюджет розвитку) за рахунок фінансового забезпечення на виконання дії 1.2.1.68)</t>
  </si>
  <si>
    <t xml:space="preserve">Внесено зміни до дії (змінено обсяг фінансового забезпечення) рішенням міської ради від 05.10.2017 № 2-2378
стара редакція:500,0 тис. грн. на 551,0 тис. грн. (бюджет розвитку)
збільшено обсяг фінансового забезпечення (на 51,0 тис.грн. (бюджет розвитку) за рахунок фінансового забезпечення на виконання дії 2.1.1.4) </t>
  </si>
  <si>
    <t>2.2.44.3</t>
  </si>
  <si>
    <t>Капітальний ремонт прилеглої території ДНЗ № 76 (огорожа)</t>
  </si>
  <si>
    <t>Включено дію рішенням міської ради від 05.10.2017 № 2-2378
за рахунок перерозподілу обсягу фінансового забезпечення на виконання дії 1.2.1.96 (бюджет розвитку)</t>
  </si>
  <si>
    <t>2.2.45.4</t>
  </si>
  <si>
    <t xml:space="preserve">Реконструкція прилеглої території ДНЗ № 77 </t>
  </si>
  <si>
    <t>Включено дію рішенням міської ради від 05.10.2017 № 2-2378
за рахунок перерозподілу обсягу фінансового забезпечення на виконання дії 1.2.1.96 (бюджет розвитку)</t>
  </si>
  <si>
    <t xml:space="preserve">Внесено зміни до дії (змінено обсяг фінансового забезпечення) рішенням міської ради від 05.10.2017 № 2-2378
стара редакція:400,0 тис. грн. на 200,0 тис. грн. (бюджет розвитку)
зменшено обсяг фінансового забезпечення (на 200,0 тис. грн. з перерозподілом обсягу фінансового забезпечення на виконання дії 2.2.46.2 (бюджет розвитку)) </t>
  </si>
  <si>
    <t xml:space="preserve">Внесено зміни до дії (змінено обсяг фінансового забезпечення) рішенням міської ради від 05.10.2017 № 2-2378
стара редакція:200,0 тис. грн. на 400,0 тис. грн. (бюджет розвитку)
збільшено обсяг фінансового забезпечення (на 200,0 тис.грн. (бюджет розвитку) за рахунок фінансового забезпечення на виконання дії 2.2.46.1) </t>
  </si>
  <si>
    <t>Внесено зміни до дії (змінено назву і  обсяг фінансового забезпечення) рішенням міської ради від 05.10.2017 № 2-2378
стара редакція:900,0 тис. грн. на 1843,2 тис. грн. (бюджет розвитку)
стара редакція:Реконструкція будівлі ( влаштування системи геліоколекторів для забезпечення гарячого водопостачання ) дошкільного навчального закладу (ясла-садок) № 91 "Кобзарик" Черкаської міської ради (з ПКД)</t>
  </si>
  <si>
    <t>Придбання геліоколектора для ДНЗ № 91 (видатки на реалізацію спільного з РЕЦ проекту "Встановлення сучасного LED-освітлення в будівлях бюджетних установ та влаштування системи геліоколеторів для забезпечення гарячого водопостачання у дошкільному навчальному закладі")</t>
  </si>
  <si>
    <t xml:space="preserve">Внесено зміни до дії (змінено обсяг фінансового забезпечення) рішенням міської ради від 05.10.2017 № 2-2378
стара редакція:1280,0 тис. грн. на 1500,0 тис. грн. (бюджет розвитку)
збільшено обсяг фінансового забезпечення (на 220,0 тис.грн. (бюджет розвитку) за рахунок фінансового забезпечення на виконання дії 2.2.92.2) </t>
  </si>
  <si>
    <t>2.2.56.4</t>
  </si>
  <si>
    <t>Субвенція обласному бюджету для забезпечення покращення матеріально-технічної бази інноваційних шкіл Черкащини в рамках концепції нового освітнього простору Першої міської гімназії ЧМР</t>
  </si>
  <si>
    <t>2.2.56.5</t>
  </si>
  <si>
    <t>Капітальний ремонт прилеглої території (спортивний майданчик) Перша міська гімназія м. Черкаси, вул. Святотроїцька, 68 (за рахунок субвенції з державного бюджету - 400000,00 грн.)</t>
  </si>
  <si>
    <t>2.2.56.6</t>
  </si>
  <si>
    <t xml:space="preserve">Реконструкція прилеглої території (спортивний майданчик) Перша міська гімназія (виготовлення ПКД) </t>
  </si>
  <si>
    <t>2.2.58.5</t>
  </si>
  <si>
    <t xml:space="preserve">Придбання спортивного інвентарю для СШ № 3 </t>
  </si>
  <si>
    <t>Включено дію рішенням міської ради від 05.10.2017 № 2-2378
за рахунок перерозподілу обсягу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</si>
  <si>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05.10.2017 № 2-2378
стара редакція: 1000,0 тис. грн. на 2198,0 тис. грн. (бюджет розвитку)
збільшено обсяг фінансового забезпечення (на 1198,0 тис.грн. (бюджет розвитку) за рахунок фінансового забезпечення на виконання дії1.2.1.68) </t>
  </si>
  <si>
    <t>Внесено зміни до дії (змінено назву) рішенням міської ради від 05.10.2017 № 2-2378
стара редакція:Капітальний ремонт прилеглої території (спортивний майданчик) ЗОШ №6 за адресою : м. Черкаси , вул. Гоголя 123 (за рахунок субвенції з державного бюджету - 400000,00 грн.)</t>
  </si>
  <si>
    <t>Капітальний ремонт прилеглої території (спортивний майданчик) ЗОШ № 7 за адресою : м. Черкаси , вул. Добровольчих батальйонів, 13 (за рахунок субвенції з державного бюджету - 400000,00 грн.)</t>
  </si>
  <si>
    <t>Внесено зміни до дії (змінено обсяг фінансового забезпечення) рішенням міської ради від  05.10.2017 № 2-2378
стара редакція:2000,0 тис. грн. на 0,0 тис. грн. (бюджет розвитку)
зменшено обсяг фінансового забезпечення (на 2000,0 тис. грн. з перерозподілом обсягу фінансового забезпечення із бюджету розвитку до загального фонду); збільшено обсяг фінансового забезпечення на 2018 рік (бюджет розвитку))</t>
  </si>
  <si>
    <t>Закупівля комп'ютерів для комп'ютерного класу в Черкаську загальноосвітню школу І-ІІІ ступенів № 29 (за рахунок субвенції з державного бюджету - 320000,00 грн.)</t>
  </si>
  <si>
    <t>2.2.62.4</t>
  </si>
  <si>
    <t>Придбання музичної апаратури та компютерної техніки для ЗОШ І-ІІІ ст.№7</t>
  </si>
  <si>
    <t>Включено дію рішенням міської ради від  05.10.2017 № 2-2378
за рахунок перерозподілу обсягу фінансового забезпечення на виконання дії 2.2.92.2 (бюджет розвитку)</t>
  </si>
  <si>
    <t xml:space="preserve">Придбання штучного покриття для спортивного майданчика та інвентарю для Гімназії № 9 </t>
  </si>
  <si>
    <t>Внесено зміни до дії (змінено назву і обсяг фінансового забезпечення) рішенням міської ради від 05.10.2017 № 2-2378
стара редакція: 440, 0 тис. грн. на 380,0 тис. грн. (бюджет розвитку)
зменшено обсяг фінансового забезпечення (на 60,0 тис. грн. з перерозподілом обсягу фінансового забезпечення на виконання дії 2.2.63.3 (бюджет розвитку))</t>
  </si>
  <si>
    <t xml:space="preserve">Внесено зміни до дії (змінено обсяг фінансового забезпечення) рішенням міської ради від 05.10.2017 № 2-2378
стара редакція: 350,0 тис. грн. на 410,0 тис. грн. (бюджет розвитку)
збільшено обсяг фінансового забезпечення (на 60,0 тис.грн. (бюджет розвитку) за рахунок фінансового забезпечення на виконання дії 2.2.63.2) </t>
  </si>
  <si>
    <t>2.2.63.9</t>
  </si>
  <si>
    <t xml:space="preserve">Субвенція обласному бюджету для забезпечення покращення матеріально-технічної бази інноваційних шкіл Черкащини в рамках концепції нового освітнього простору гімназії № 9 ім. Луценка О.М. ЧМР </t>
  </si>
  <si>
    <t xml:space="preserve">Включено дію  рішенням міської ради від 05.10.2017 № 2-2378
</t>
  </si>
  <si>
    <t>Внесено зміни до дії (змінено обсяг фінансового забезпечення) рішенням міської ради від 05.10.2017 № 2-2378
стара редакція:100,0 тис. грн. на 700,0 тис. грн. (бюджет розвитку)
збільшено обсяг фінансового забезпечення (на 600,0 тис.грн. (бюджет розвитку) за рахунок фінансового забезпечення на виконання дії 1.3.3.1)</t>
  </si>
  <si>
    <t>2.2.67.7</t>
  </si>
  <si>
    <t>Капітальний ремонт прилеглої території (зовнішні мережі освітлення) ЗОШ №12</t>
  </si>
  <si>
    <t>Внесено зміни до дії (змінено обсяг фінансового забезпечення) рішенням міської ради від 05.10.2017 № 2-2378
стара редакція:440,0 тис. грн. на  1440,0 тис. грн.(бюджет розвитку)
збільшено обсяг фінансового забезпечення (на 1000,0 тис.грн. (бюджет розвитку) за рахунок фінансового забезпечення на виконання дії 1.2.1.68)</t>
  </si>
  <si>
    <t xml:space="preserve">Внесено зміни до дії (змінено обсяг фінансового забезпечення) рішенням міської ради від 05.10.2017 № 2-2378
стара редакція:274,0 тис. грн. на 117,2 тис. грн. (бюджет розвитку)
зменшено обсяг фінансового забезпечення (на 156,8 тис. грн. з перерозподілом обсягу фінансового забезпечення із бюджету розвитку до загального фонду) </t>
  </si>
  <si>
    <t>2.2.69.5</t>
  </si>
  <si>
    <t>Капітальний ремонт будівлі ЗОШ № 15</t>
  </si>
  <si>
    <t>Внесено зміни до дії (змінено обсяг фінансового забезпечення) рішенням міської ради від 05.10.2017 № 2-2378
за рахунок перерозподілу обсягу фінансового забезпечення на виконання дії 2.1.1.4 (бюджет розвитку)</t>
  </si>
  <si>
    <t>2.2.71.2</t>
  </si>
  <si>
    <t>Капітальний ремонт прилеглої території СШ № 18</t>
  </si>
  <si>
    <t xml:space="preserve">Включено дію рішенням міської ради від 05.10.2017 № 2-2378
за рахунок перерозподілу обсягу фінансового забезпечення на виконання дії 1.3.3.1 (бюджет розвитку)
</t>
  </si>
  <si>
    <t xml:space="preserve">Внесено зміни до дії (змінено обсяг фінансового забезпечення) рішенням міської ради від 05.10.2017 № 2-2378
стара редакція:350,0 тис. грн. на 300,0 тис. грн. (бюджет розвитку )
зменшено обсяг фінансового забезпечення (на 50,0 тис. грн. з перерозподілом обсягу фінансового забезпечення із бюджету розвитку до загального фонду) </t>
  </si>
  <si>
    <t>Виключено дію рішенням міської ради від 05.10.2017 № 2-2378
стара редакція:136,0 тис. грн. на 0,0 тис. грн. (бюджет розвитку)
обсяг фінансового забезпечення (бюджет розвитку) перерозподілено на виконання дії 2.2.80.4</t>
  </si>
  <si>
    <t>2.2.80.4</t>
  </si>
  <si>
    <t>Капітальний ремонтбудівлі (теплова мережа) СШ № 28</t>
  </si>
  <si>
    <t>Включено дію рішенням міської ради від 05.10.2017 № 2-2378
за рахунок перерозподілу обсягу фінансового забезпечення на виконання дій: 1.5.13.1-42,3918 тис. грн., 1.5.15.1-20,0 тис. грн., 4.2.2.2-1,9428 тис. грн., 2.2.80.3-136,0 тис. грн., 4.2.3.2-0,1 тис. грн., 4.2.2.9- 1,07522 тис. грн., 1.2.19.2-92,0 тис. грн.,1.5.17.7-463,1901 тис. грн. (бюджет розвитку)</t>
  </si>
  <si>
    <t>Внесено зміни до дії (змінено назву) рішенням міської ради від 05.10.2017 № 2-2378
стара редакція:Закупівля комп'ютерів для комп'ютерного класу в Черкаську загальноосвітню школу І-ІІІ ступенів № 29 (за рахунок субвенції з державного бюджету)</t>
  </si>
  <si>
    <t>Закупівля мільтимедійного коплексу в Черкаську загальноосвітню школу І-ІІ ступенів № 29 (за рахунок субвенції з державного бюджету - 50000,00 грн.)</t>
  </si>
  <si>
    <t>стара редакція:Закупівля мультимедійного комплексу в Черкаську загальноосвітню школу І-ІІІ ступенів № 29 (за рахунок субвенції з державного бюджету)</t>
  </si>
  <si>
    <t>Капітальний ремонт чотирьох санітарних вузлів в Черкаській загальноосвітній школі І-ІІ ступенів № 29 (за рахунок субвенції з державного бюджету - 500000,00 грн.)</t>
  </si>
  <si>
    <t>Закупівля п'яти ноутбуків для комп'ютерного класу в Черкаську загальноосвітню школу І-ІІ ступенів № 29 (за рахунок субвенції з державного бюджету - 65000,00 грн.)</t>
  </si>
  <si>
    <t xml:space="preserve">Встановлення сучасного освітлення в приміщенні Черкаської загальноосвітньої школи І-ІІ ступенів № 29 (за рахунок субвенції з державного бюджету - 265000,00 грн.) </t>
  </si>
  <si>
    <t>Внесено зміни до дії (змінено обсяг фінансового забезпечення) рішенням міської ради від 05.10.2017 № 2-2378
стара редакція:200,0 тис. грн. на 400,0 тис. грн. (бюджет розвитку)
збільшено обсяг фінансового забезпечення (на 200,0 тис.грн. (бюджет розвитку) за рахунок фінансового забезпечення на виконання дій:2.1.1.4-180,0 тис. грн., 2.2.1.12-20,0 тис. грн.)</t>
  </si>
  <si>
    <t>2.2.86.5</t>
  </si>
  <si>
    <t>Капітальний ремонт прилеглої території НВК ЗОШ № 34</t>
  </si>
  <si>
    <t>Включено дію  рішенням міської ради від 05.10.2017 № 2-2378
за рахунок перерозподілу обсягу фінансового забезпечення на виконання дій: 1.1.5.4-863,0 тис. грн., 1.2.1.59-164,751 тис. грн., 1.2.1.68-72,249 тис. грн., 1.3.8.29-300,0 тис. грн.(бюджет розвитку)</t>
  </si>
  <si>
    <t xml:space="preserve">Виключено дію  рішенням міської ради від 05.10.2017 № 2-2378
стара редакція: 500,0 тис. грн. на 0,0 тис. грн. (бюджет розвитку)
обсяг фінансового забезпечення (бюджет розвитку) перерозподілено на виконання дії 4.2.4.10 </t>
  </si>
  <si>
    <t>Внесено зміни до дії (змінено обсяг фінансового забезпечення) рішенням міської ради від 05.10.2017 № 2-2378
стара редакція: 500,0 тис. грн. на 100,0 тис. грн. (бюджет розвитку)
зменшено обсяг фінансового забезпечення (на 400,0 тис. грн. з перерозподілом обсягу фінансового забезпечення із бюджету розвитку до загального фонду)</t>
  </si>
  <si>
    <t xml:space="preserve">Внесено зміни до дії (змінено обсяг фінансового забезпечення) рішенням міської ради від 05.10.2017 № 2-2378
стара редакція:20622, 0 тис. грн. на 21543,194 тис. грн. (бюджет розвитку)
збільшено обсяг фінансового забезпечення (на 920,7тис.грн. (бюджет розвитку) за рахунок фінансового забезпечення на виконання дій: 1.2.1.68-236,7 тис. грн., 1.5.17.2-378,0 тис. грн.,2.2.1.15-306,0 тис. грн.) </t>
  </si>
  <si>
    <t>Внесено зміни до дії (змінено обсяг фінансового забезпечення) рішенням міської ради від 05.10.2017 № 2-2378
стара редакція:84,318 тис. грн. на 84,0 тис.грн. (бюджет розвитку)
зменшено обсяг фінансового забезпечення на 0,318 тис. грн. (секвестр доходів)</t>
  </si>
  <si>
    <t xml:space="preserve">Внесено зміни до дії (змінено обсяг фінансового забезпечення) рішенням міської ради від 05.10.2017 № 2-2378
стара редакція:980,979 тис. грн. на 771,431 тис. грн. (бюджет розвитку)
зменшено обсяг фінансового забезпечення (на 209,548 тис. грн. з перерозподілом обсягу фінансового забезпечення на виконання дії 3.2.1.6 (бюджет розвитку)) </t>
  </si>
  <si>
    <t>Внесено зміни до дії (змінено обсяг фінансового забезпечення) рішенням міської ради від 05.10.2017 № 2-2378
стара редакція:1333,333 тис. грн. на 1542,881 тис. грн. (бюджет розвитку)
збільшено обсяг фінансового забезпечення (на 209,548 тис.грн. (бюджет розвитку) за рахунок фінансового забезпечення на виконання дії 3.2.1.5)</t>
  </si>
  <si>
    <t>Внесено зміни до дії (змінено обсяг фінансового забезпечення) рішенням міської ради від 05.10.2017 № 2-2378
стара редакція:900,0 тис. грн. на 881,35536 тис. грн. (бюджет розвитку)
зменшено обсяг фінансового забезпечення на 18,64464 тис. грн. (секвестр доходів)</t>
  </si>
  <si>
    <t>Внесено зміни до дії (змінено обсяг фінансового забезпечення) рішенням міської ради від 05.10.2017 № 2-2378
стара редакція:900,0 тис. грн. на 886,72943 тис. грн. (бюджет розвитку)
зменшено обсяг фінансового забезпечення на 13,27057 тис. грн. (секвестр доходів)</t>
  </si>
  <si>
    <t>Внесено зміни до дії (змінено обсяг фінансового забезпечення) рішенням міської ради від 05.10.2017 № 2-2378
стара редакція:894,95 тис. грн. на 891,6256 тис. грн. (бюджет розвитку)
зменшено обсяг фінансового забезпечення на 3,3244 тис. грн. (секвестр доходів)</t>
  </si>
  <si>
    <t xml:space="preserve">Внесено зміни до дії (змінено обсяг фінансового забезпечення) рішенням міської ради від 05.10.2017 № 2-2378
стара редакція:372,668 тис. грн. на 1135,719 тис. грн.(бюджет розвитку)
збільшено обсяг фінансового забезпечення (на 763,051 тис.грн. (бюджет розвитку) за рахунок фінансового забезпечення на виконання дій: 3.2.1.22-200,0 тис. грн., 1.5.17.2-563,051 тис. грн., ) </t>
  </si>
  <si>
    <t>Внесено зміни до дії (змінено обсяг фінансового забезпечення) рішенням міської ради від 05.10.2017 № 2-2378
стара редакція:518,039тис. грн. на 1285,039 тис. грн.(бюджет розвитку)
зменшено обсяг фінансового забезпечення (на 200,0 тис. грн. з перерозподілом обсягу фінансового забезпечення на виконання дії 3.2.1.18 (бюджет розвитку))</t>
  </si>
  <si>
    <t>Внесено зміни до дії (змінено обсяг фінансового забезпечення) рішенням міської ради від 05.10.2017 № 2-2378
стара редакція: 48,645 тис. грн. на 48,63677 тис. грн. (бюджет розвитку)
зменшено обсяг фінансового забезпечення на 0,00823 тис. грн. (секвестр бюджету розвитку)</t>
  </si>
  <si>
    <t>Внесено зміни до дії (змінено обсяг фінансового забезпечення) рішенням міської ради від 05.10.2017 № 2-2378
стара редакція:108,117 тис. грн. на 103,47029 тис. грн. (бюджет розвитку)
зменшено обсяг фінансового забезпечення на 4,64671 тис. грн. (секвестр доходів)</t>
  </si>
  <si>
    <t>Внесено зміни до дії (змінено обсяг фінансового забезпечення) рішенням міської ради від 05.10.2017 № 2-2378
стара редакція:700,0 тис. грн. на 699,245 тис. грн. (бюдже т розвитку)
зменшено обсяг фінансового забезпечення на 0,755 тис. грн. (секвестр бюджету розвитку)</t>
  </si>
  <si>
    <t>Внесено зміни до дії (змінено обсяг фінансового забезпечення) рішенням міської ради від 05.10.2017 № 2-2378
стара редакція:502,0 тис. грн. на 414,98 тис. грн.(бюджет розвитку)
зменшено обсяг фінансового забезпечення (на 83,08 тис. грн. з перерозподілом обсягу фінансового забезпечення на виконання дій: 4.2.1.15-52,32 тис. грн., 4.2.3.18-17,6 тис. грн., 4.2.3.19-13,16 тис.грн.(бюджет розвитку), на 3,94 тис. грн. перезподілити обсяг фінансового забезпечення із бюджету розвитку до загального фонду)</t>
  </si>
  <si>
    <t xml:space="preserve">Внесено зміни до дії (змінено обсяг фінансового забезпечення) рішенням міської ради від 05.10.2017 № 2-2378
стара редакція:470,0 тис. грн. на 444,5 тис. грн. (бюджет розвитку)
зменшено обсяг фінансового забезпечення (на 25,5 тис. грн. з перерозподілом обсягу фінансового забезпечення на виконання дії 4.2.3.20 (бюджет розвитку)) </t>
  </si>
  <si>
    <t>Виключити дію рішенням міської ради  від 05.10.2017 № 2-2378
стара редакція:200,0 тис. грн. на 0,0 тис. грн.(бюджет розвитку)
обсяг фінансового забезпечення (бюджет розвитку) секвеструвано до міського бюджету</t>
  </si>
  <si>
    <t>Включено дію рішенням міської ради від 05.10.2017 № 2-2378
за рахунок перерозподілу обсягу фінансового забезпечення на виконання дії 4.2.1.2 (бюджет розвитку)</t>
  </si>
  <si>
    <t>Внесено зміни до дії (змінено обсяг фінансового забезпечення) рішенням міської ради від 05.10.2017 № 2-2378
стара редакція:39,0 тис. грн. на 38,499 тис. грн. (бюджет розвитку)
зменшено обсяг фінансового забезпечення на 0,501 тис. грн. (секвестр доходів)</t>
  </si>
  <si>
    <t xml:space="preserve">Внесено зміни до дії (змінено обсяг фінансового забезпечення) рішенням міської ради від 05.10.2017 № 2-2378
стара редакція:200,0 тис. грн. на 198,0572 тис. грн. (бюджет розвитку )
зменшено обсяг фінансового забезпечення (на 1,9428 тис. грн. з перерозподілом обсягу фінансового забезпечення на виконання дії 2.2.80.4 (бюджет розвитку)) </t>
  </si>
  <si>
    <t xml:space="preserve">Внесено зміни до дії (змінено обсяг фінансового забезпечення) рішенням міської ради від  05.10.2017 № 2-2378
стара редакція:277,71636 тис. грн. на 292,0 тис. грн. (бюджет розвитку)
збільшено обсяг фінансового забезпечення (на 14,28364 тис. грн. за рахунок перерозподілу обсягу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</si>
  <si>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05.10.2017 № 2-2378
стара редакція:214,66052 тис. грн. на 235,9 тис. грн. (бюджет розвитку)
збільшено обсяг фінансового забезпечення (на 21,23948 тис. грн. за рахунок перерозподілу обсягу фінансового забезпечення із загального фонду до бюджету розвитку) </t>
  </si>
  <si>
    <t>Виключено дію рішенням міської ради від  05.10.2017 № 2-2378
стара редакція:61,0 тис. грн. на  0,0 тис. грн. (бюджет розвитку)
обсяг фінансового забезпечення (бюджет розвитку) секвеструвано до міського бюджету</t>
  </si>
  <si>
    <t xml:space="preserve">Внесено зміни до дії (змінено обсяг фінансового забезпечення) рішенням міської ради від  05.10.2017 № 2-2378
стара редакція:80,0 тис. грн. на 78,92478 тис. грн. (бюджет розвитку)
зменшено обсяг фінансового забезпечення (на 1,07522 тис. грн. з перерозподілом обсягу фінансового забезпечення на виконання дії 2.2.80.4 (бюджет розвитку)) </t>
  </si>
  <si>
    <t>Внесено зміни до дії (змінено обсяг фінансового забезпечення) рішенням міської ради від  05.10.2017 № 2-2378
стара редакція: 40,0  тис. грн. на 39,9 тис. грн. (бюджет розвитку)
зменшено обсяг фінансового забезпечення (на 0,1 тис. грн. з перерозподілом обсягу фінансового забезпечення на виконання дії 2.2.80.4 (бюджет розвитку))</t>
  </si>
  <si>
    <t>Внесено зміни до дії (змінено обсяг фінансового забезпечення) рішенням міської ради від 05.10.2017 № 2-2378
стара редакція:315, 0 тис. грн. на 200,0 тис. грн. (бюджет розвитку)
зменшено обсяг фінансового забезпечення на 115,0 тис. грн. (секвестр доходів)</t>
  </si>
  <si>
    <t>Внесено зміни до дії (змінено обсяг фінансового забезпечення) рішенням міської ради від 05.10.2017 № 2-2378
стара редакція:19, 0 тис. грн. на 18,7 тис. грн. (бюджет розвитку)
зменшено обсяг фінансового забезпечення на 0,3 тис. грн. (секвестр бюджету розвитку)</t>
  </si>
  <si>
    <t>Внесено зміни до дії (змінено обсяг фінансового забезпечення) рішенням міської ради від 05.10.2017 № 2-2378
стара редакція:18, 0 тис. грн. на 17,95 тис. грн. (бюджет розвитку)
зменшено обсяг фінансового забезпечення на 0,05 тис. грн. (секвестр доходів)</t>
  </si>
  <si>
    <t>Внесено зміни до дії (змінено обсяг фінансового забезпечення) рішенням міської ради від 05.10.2017 № 2-2378
стара редакція:47, 0 тис. грн. на 46,90001 тис. грн. (бюджет розвитку)
зменшено обсяг фінансового забезпечення на 0,09999 тис. грн. (секвестр доходів)</t>
  </si>
  <si>
    <t>Включено дію рішенням міської ради від 05.10.2017 № 2-2378
за рахунок перерозподілу обсягу фінансового забезпечення на виконання дії 4.2.1.7 (бюджет розвитку)</t>
  </si>
  <si>
    <t>Внесено зміни до дії (змінено обсяг фінансового забезпечення) рішенням міської радивід 05.10.2017 № 2-2378
стара редакція:180,0 тис. грн. на 172,4 тис. грн. (бюджет розвитку)
зменшено обсяг фінансового забезпечення на 7,6 тис. грн. (секвестр бюджету розвитку)</t>
  </si>
  <si>
    <t>Внесено зміни до дії (змінено обсяг фінансового забезпечення) рішенням міської ради від 05.10.2017 № 2-2378
стара редакція:380,0 тис. грн. на 180,0 тис. грн. (бюджет розвитку)
зменшено обсяг фінансового забезпечення на 200,0 тис. грн. (секвестр доходів)</t>
  </si>
  <si>
    <t>Виключено дію рішенням міської ради від 05.10.2017 № 2-2378
стара редакція:75, 0 тис. грн. на 0,0 тис. грн. (бюджет розвитку)
обсяг фінансового забезпечення (бюджет розвитку) секвеструвано до міського бюджету</t>
  </si>
  <si>
    <t>Виключено дію рішенням міської ради від 05.10.2017 № 2-2378
стара редакція:45, 0 тис. грн. на 0,0 тис. грн. (бюджет розвитку)
обсяг фінансового забезпечення (бюджет розвитку) секвеструвано до міського бюджету</t>
  </si>
  <si>
    <t xml:space="preserve">Внесено зміни до дії (змінено обсяг фінансового забезпечення) рішенням міської ради від  05.10.2017 № 2-2378
стара редакція: 500,0 тис. грн. на 0,0 тис. грн. (бюджет розвитку)
збільшено обсяг фінансового забезпечення (на 500,0 тис.грн. (бюджет розвитку) за рахунок фінансового забезпечення на виконання дії 2.2.89.6 (бюджет розвитку) </t>
  </si>
  <si>
    <t xml:space="preserve">Внесено зміни до дії (змінено обсяг фінансового забезпечення) рішенням міської ради від  05.10.2017 № 2-2378
стара редакція:13,8 тис. грн. на 74,0  тис. грн. (бюджет розвитку)
збільшено обсяг фінансового забезпечення (на 60,2 тис. грн. за рахунок перерозподілу обсягу фінансового забезпечення із загального фонду до бюджету розвитку) </t>
  </si>
  <si>
    <t>Внесено зміни до дії (змінено обсяг фінансового забезпечення) рішенням міської ради від 05.10.2017 № 2-2378
стара редакція:2493,0 тис. грн. на 2193,0 тис. грн. (бюджет розвитку)
зменшено обсяг фінансового забезпечення (на 300,0 тис. грн. з перерозподілом обсягу фінансового забезпечення на виконання дії 1.1.5.3 (бюджет розвитку))</t>
  </si>
  <si>
    <t xml:space="preserve">Внесено зміни до дії (змінено обсяг фінансового забезпечення) рішенням міської ради від 05.10.2017 № 2-2378
стара редакція:4800,0 тис. грн. на 5613,0 тис. грн. (бюджет розвитку)
збільшено обсяг фінансового забезпечення (на 2013,0 тис.грн. (бюджет розвитку) за рахунок фінансового забезпечення на виконання дій: 1.1.1.3-537,0 тис. грн., 1.1.5.3 -300,0 тис. грн.,  1.3.9.56-829,0 тис. грн., 1.2.1.68-647,3 тис. грн.) </t>
  </si>
  <si>
    <t>Внесено зміни до дії (змінено обсяг фінансового забезпечення) рішенням міської ради від 05.10.2017 № 2-2378
стара редакція:2930,0 тис. грн. на 2394,5 тис. грн. (бюджет розвитку)
зменшено обсяг фінансового забезпечення (на 535,5 тис. грн. з перерозподілом обсягу фінансового забезпечення на виконання дії 1.2.1.103 (бюджет розвитку))</t>
  </si>
  <si>
    <t xml:space="preserve">Внесено зміни до дії (змінено обсяг фінансового забезпечення) рішенням міської ради від 05.10.2017 № 2-2378
стара редакція:1720,0 тис. грн. на 1569,5 тис. грн.(бюджет розвитку)
зменшено обсяг фінансового забезпечення (на 150,5 тис. грн. з перерозподілом обсягу фінансового забезпечення на виконання дії 1.2.1.103 (бюджет розвитку)) </t>
  </si>
  <si>
    <t xml:space="preserve">Внесено зміни до дії (змінено обсяг фінансового забезпечення) рішенням міської ради від 05.10.2017 № 2-2378
стара редакція:2630,0 тис. грн. на 2300,0 тис. грн. (бюджет розвитку)
зменшено обсяг фінансового забезпечення (на 330,0 тис. грн. з перерозподілом обсягу фінансового забезпечення на виконання дії 1.2.1.103 (бюджет розвитку)) </t>
  </si>
  <si>
    <t>Виключено дію рішенням міської ради від 05.10.2017 № 2-2378
стара редакція:1680,0 тис. грн. на 0,0 тис. грн. (бюджет розвитку)
обсяг фінансового забезпечення (бюджет розвитку) у сумі 933,751 тис. грн. перерозподілено на виконання дій: 1.2.1.104-746,249 тис. грн., 2.2.86.9-164,751 тис. грн., 1.1.4.90-1,0 тис. грн., 1.1.4.91-21,75 тис. грн.; обсяг фінансового забезпечення (бюджет розвитку) у сумі 746,249 тис. грн. перерозподілено із бюджету розвитку до загального фонду</t>
  </si>
  <si>
    <t xml:space="preserve">Внесено зміни до дії (змінено обсяг фінансового забезпечення) рішенням міської ради від 05.10.2017 № 2-2378
стара редакція:476,4 тис. грн. на 345,0 тис. грн. (бюджет розвитку)
зменшено обсяг фінансового забезпечення (на 113,384 тис. грн. з перерозподілом обсягу фінансового забезпечення на виконання дії 1.2.1.104 (бюджет розвитку); на 18,016 тис. грн. перерозподілено обсяг фінансового забезпечення із бюджету розвитку до загального фонду ) </t>
  </si>
  <si>
    <t xml:space="preserve">Виключено дію рішенням міської ради від 05.10.2017 № 2-2378
стара редакція:725,0 тис. грн. на 0,0 тис. грн. (бджет розвитку)
обсяг фінансового забезпечення (бюджет розвитку) перерозподілено на виконання дій: 1.2.1.104-100,735 тис. грн., 1.2.1.105-25,0 тис. грн., 1.2.1.106-20,0 тис. грн., 1.2.1.107-190,0 тис. грн.; на суму 389,265 тис. грн. перерозподілено обсяг фінансового забезпечення із бюджету розвитку до загального фонду </t>
  </si>
  <si>
    <t xml:space="preserve">Виключено дію рішенням міської ради від 05.10.2017 № 2-2378
стара редакція:4068,0 тис. грн. на 0,0 тис. грн. (бюджет розвитку)
обсяг фінансового забезпечення (бюджет розвитку) перерозподілено у сумі 350,0 тис. грн. до загального фонду та перерозподілено обсяг фінансового забезпечення (бюджет розвитку) у сумі 3718,0 тис. грн. на виконання дій: 1.1.5.3-647,3 тис. грн.. 1.1.3.1-63,751 тис. грн.,2.2.32.1-500,0 тис. грн., 2.2.60.1 - 1198,0 тис. грн.,2.2.69.1-1000,0 тис. грн., 3.1.1.3-236,7 тис. грн., 2.2.86.9-72,249 тис. грн.(бюджет розвитку)) </t>
  </si>
  <si>
    <t xml:space="preserve">Виключено дію рішенням міської ради від 05.10.2017 № 2-2378
стара редакція: 1100,0 тис. грн. на 0,0 тис. грн. (бюджет  розвитку)
обсяг фінансового забезпечення (бюджет розвитку) перерозподілено на виконання дій: 1.1.4.91 -15,0 тис. грн., 1.3.9.222-50,0 тис. грн., 2.2.67.7-110,0 тис. грн., 2.2.63.10-525,0 тис. грн., 2.2.45.4-150,0 тис. грн., 2.2.44.3-250,0 тис. грн. </t>
  </si>
  <si>
    <t>1.2.1.103</t>
  </si>
  <si>
    <t>1.2.1.104</t>
  </si>
  <si>
    <t xml:space="preserve">Включено дію рішенням міської ради від 05.10.2017 № 2-2378
за рахунок перерозподілу обсягу фінансового забезпечення на виконання дії 1.2.1.63 (бюджет розвитку)
</t>
  </si>
  <si>
    <t>Внесено зміни до дії (змінено обсяг фінансового забезпечення) рішенням міської ради від 05.10.2017 № 2-2378
стара редакція:246,6 тис. грн. на 245,7648 тис. грн. (бюджет розвитку)
зменшено обсяг фінансового забезпечення на 0,8352 тис. грн. (секвестр доходів)</t>
  </si>
  <si>
    <t>Внесено зміни до дії (змінено обсяг фінансового забезпечення) рішенням міської ради від 05.10.2017 № 2-2378
стара редакція:123,7 тис. грн. на 68,715 тис. грн. (бюджет розвитку)
зменшено обсяг фінансового забезпечення (на 54,985 тис. грн. з перерозподілом обсягу фінансового забезпечення на виконання дій: 1.3.3.262-26,964 тис. грн., 1.3.3.263-28,021 тис. грн. (бюджет розвитку))</t>
  </si>
  <si>
    <t>Внесено зміни до дії (змінено обсяг фінансового забезпечення) рішенням міської ради від 05.10.2017 № 2-2378
стара редакція:250,0 тис. грн.на 278,021 тис. грн. (бюджет розвитку)
збільшено обсяг фінансового забезпечення (на 28,021 тис.грн. (бюджет розвитку) за рахунок фінансового забезпечення на виконання дії 1.3.3.32)</t>
  </si>
  <si>
    <t>Внесено зміни до дії (змінено обсяг фінансового забезпечення) рішенням міської ради від 05.10.2017 № 2-2378
стара редакція:1000,0 тис. грн. на 110,0 тис. грн. (бюджет розвитку)
зменшено обсяг фінансового забезпечення (на 890,0 тис. грн. з перерозподілом обсягу фінансового забезпечення на виконання дій: 1.3.5.3-840,1957 тис. грн., 1.3.9.165- 49,8043 тис. грн. (бюджет розвитку))</t>
  </si>
  <si>
    <t>Внесено зміни до дії (змінено обсяг фінансового забезпечення) рішенням міської ради від 05.10.2017 № 2-2378
стара редакція:8600,0 тис. грн. на 10459,0 тис. грн. (бюджет розвитку)
збільшено обсяг фінансового забезпечення (на 1859,0 тис.грн. (бюджет розвитку) за рахунок фінансового забезпечення на виконання дії 1.3.8.29)</t>
  </si>
  <si>
    <t>Внесено зміни до дії (змінено обсяг фінансового забезпечення) рішенням міської ради від 05.10.2017 № 2-2378
стара редакція:350,0 тис. грн. на  385,0 тис. грн. (бюджет розвитку)
збільшено обсяг фінансового забезпечення (на 35,0 тис.грн. (бюджет розвитку) за рахунок фінансового забезпечення на виконання дій 1.3.9.215)</t>
  </si>
  <si>
    <t>Виключено дію рішенням міської ради від 05.10.2017 № 2-2378
стара редакція:263.0 тис. грн. на 0,0 тис. грн. (бюджет розвитку)
обсяг фінансового забезпечення (бюджет розвитку) у сумі 89,58103 тис. грн. перерозподілено на виконання дій: 1.3.9.149-68,4687 тис. грн., 1.3.9.156-21,1123 тис. грн.; на суму 173,41897 тис. грн. перерозподілено обсяг фінансового забезпечення (бюджет розвитку) до загального фонду</t>
  </si>
  <si>
    <t xml:space="preserve">Виключено дію рішенням міської ради від 05.10.2017 № 2-2378
стара редакція:66,0 тис. грн. на 31,0 тис. грн. (бюджет розвитку)
зменшено обсяг фінансового забезпечення (на 35,0 тис. грн. з перерозподілом обсягу фінансового забезпечення на виконання дії 1.3.9.107 (бюджет розвитку)) </t>
  </si>
  <si>
    <t xml:space="preserve">Внесено зміни до дії (змінено обсяг фінансового забезпечення) рішенням міської ради від 05.10.2017 № 2-2378
стара редакція:1000,0 тис. грн. на 1050,0 тис. грн. (бюджет розвитку)
збільшено обсяг фінансового забезпечення (на 50,0 тис.грн. (бюджет розвитку) за рахунок фінансового забезпечення на виконання дії 1.2.1.96 (бюджет розвитку)) </t>
  </si>
  <si>
    <t xml:space="preserve">Внесено зміни до дії (змінено обсяг фінансового забезпечення) рішенням міської ради від 05.10.2017 № 2-2378
стара редакція:884,94 тис. грн. на 893,07621 тис. грн. (бюджет розвитку)
збільшено обсяг фінансового забезпечення (на 8,13372 тис.грн. (бюджет розвитку) за рахунок фінансового забезпечення на виконання дії 1.4.1.29) </t>
  </si>
  <si>
    <t xml:space="preserve">Внесено зміни до дії (змінено обсяг фінансового забезпечення) рішенням міської ради від 05.10.2017 № 2-2378
стара редакція:7447,0 тис. грн. на 750,0 тис. грн. (бюджет розвитку)
збільшено обсяг фінансового забезпечення (на 4644,932 тис.грн. за рахунок фінансового забезпечення із загального до бюджету розвитку); зменшено обсяг фінансового забезпечення (на 11341,932 тис. грн. з перерозподілом обсягу фінансового забезпечення на виконання дій: 1.3.5.3-5947.0 тис. грн., 3.1.1.3-378,0 тис. грн., 3.2.1.18-563,051 тис. грн.,1.1.3.1-1307,4391 тис. грн.,1.1.3.2-3146,4419 тис.грн. (бюджет розвитку)) </t>
  </si>
  <si>
    <t xml:space="preserve">Внесено зміни до дії (змінено обсяг фінансового забезпечення) рішенням міської ради від 05.10.2017 № 2-2378
стара редакція:142,43 тис. грн. на 192,429 тис. грн. (бюджет розвитку)
збільшено обсяг фінансового забезпечення (на 50,0 тис.грн. (бюджет розвитку) за рахунок фінансового забезпечення на виконання дії 2.1.1.4) </t>
  </si>
  <si>
    <t>Включено дію рішенням міської ради від 
за рахунок перерозподілу обсягу фінансового забезпечення із загального до бюджету розвитку на суму 400,0 тис. грн.; за рахунок перерозподілу обсягу фінансового забезпечення на виконання дії 2.2.89.5 у сумі 12,0 тис. грн. (бюджет розвитку)</t>
  </si>
  <si>
    <t>Включено дію рішенням міської ради від 
за рахунок перерозподілу обсягу фінансового забезпечення на виконання дії 2.2.89.5 (бюджет розвитку)</t>
  </si>
  <si>
    <t>2.2.63.10</t>
  </si>
  <si>
    <t>Включено дію  рішенням міської ради від 05.10.2017 № 2-2378
за рахунок перерозподілу обсягу фінансового забезпечення на виконання дії 1.2.1.96 (бюджет розвитку)</t>
  </si>
  <si>
    <t>2.2.65.8</t>
  </si>
  <si>
    <t>Включено дію  рішенням міської ради від 05.10.2017 № 2-2378
за рахунок перерозподілу обсягу фінансового забезпечення на виконання дії 2.1.1.4 (бюджет розвитку)</t>
  </si>
  <si>
    <t xml:space="preserve">Внесено зміни до дії (змінено обсяг фінансового забезпечення) рішенням міської ради від 05.10.2017 № 2-2378
стара редакція:840, 0 тис. грн. на 520,0 тис. грн. (бюджет розвитку)
зменшено обсяг фінансового забезпечення (на 320,0 тис. грн. з перерозподілом обсягу фінансового забезпечення на виконання дій: 2.2.55.2 -220,0 тис. грн., 2.2.62.4-100,0 тис. грн. (бюджет розвитку)) </t>
  </si>
  <si>
    <t>від 05.10.2017 № 2-2378</t>
  </si>
  <si>
    <t>Внесено зміни до дії (змінено назву і обсяг фінансового забезпечення) рішенням міської ради від 11.10.2017 № 2-2397
стара редакція:265,0 тис. грн. на 30,0 тис. грн. (бюджет розвитку)
зменшено обсяг фінансового забезпечення (на 235,0 тис. грн. з перерозподілом обсягу фінансового забезпечення на виконання дії 1.1.4.106 (бюджет розвитку)) 
стара редакція:Капітальний ремонт житлового будинку 9 по вул. Чорновола (система холодного та гарячого водопостачання та водовідведення)</t>
  </si>
  <si>
    <t>Капітальний ремонт житлового будинку 9 по вул. Чорновола (система холодного та гарячого водопостачання та водовідведення) (з ПКД)</t>
  </si>
  <si>
    <t>Капітальний ремонт житлового будинку 7 по вул. Чорновола (система холодного та гарячого водопостачання та водовідведення) (з ПКД)</t>
  </si>
  <si>
    <t xml:space="preserve">Внесено зміни до дії (змінено назву і обсяг фінансового забезпечення) рішенням міської ради від 11.10.2017 № 2-2397
стара редакція:265,0 тис. грн. на 50,0 тис. грн.(бюджет розвитку)
стара редакція:Капітальний ремонт житлового будинку 7 по вул. Чорновола (система холодного та гарячого водопостачання та водовідведення)
зменшено обсяг фінансового забезпечення (на 215,0 тис. грн. з перерозподілом обсягу фінансового забезпечення на виконання дії 1.1.4.105 (бюджет розвитку)) </t>
  </si>
  <si>
    <t>Виключено дію рішенням міської ради від 11.10.2017 № 2-2397
стара редакція:100,0 тис. грн. на 0,0 тис. грн. (бюджет розвитку)
обсяг фінансового забезпечення (бюджет розвитку) перерозподілено на виконання дій: 1.1.4.105-15,0 тис. грн., 1.1.4.106-85,0 тис. грн.</t>
  </si>
  <si>
    <t>1.1.4.105</t>
  </si>
  <si>
    <t>Реконструкція житлового будинку 7 по вул.Чорновола (система холодного та гарячого водопостачання та водовідведення, внутрішньо будинкових мереж опалення встановлення регулятора температури з погодною корекцією та циркуляційним насосом)</t>
  </si>
  <si>
    <t>1.1.4.106</t>
  </si>
  <si>
    <t>Реконструкція житлового будинку 9 по вул. Чорновола (система холодного та гарячого водопостачання та водовідведення, внутрішньо-будинкових мереж опалення встановлення регулятора температури з погодною корекцією та циркуляційним насосом)</t>
  </si>
  <si>
    <t xml:space="preserve">Внесено зміни до дії (змінено обсяг фінансового забезпечення) рішенням міської ради від 11.10.2017 № 2-2397
стара редакція:500,0 тис. грн. на 540,0 тис. грн. (бюджет розвитку)
збільшено обсяг фінансового забезпечення (на 40,0 тис.грн. (бюджет розвитку) за рахунок фінансового забезпечення на виконання дії 1.5.8.4) </t>
  </si>
  <si>
    <t xml:space="preserve">Внесено зміни до дії (змінено обсяг фінансового забезпечення) рішенням міської ради від 11.10.2017 № 2-2397
стара редакція:100,0 тис. грн. на 60,0 тис. грн. (бюджет розвитку)
зменшено обсяг фінансового забезпечення (на 40,0 тис. грн. з перерозподілом обсягу фінансового забезпечення на виконання дії 1.5.7.1 (бюджет розвитку)) </t>
  </si>
  <si>
    <t>2.2.1.28</t>
  </si>
  <si>
    <t>Капітальний ремонт будівлі КДЮСШ № 2 м. Черкаси вул. 30-років Перемоги, 36 (за рахунок субвенції з державного бюджету - 500000,00 грн.) (</t>
  </si>
  <si>
    <t>Включено дію рішенням міської ради від 11.10.2017 № 2-2397
за рахунок перерозподілу обсягу фінансового забезпечення із загального фонду до бюджету розвитку на суму 500,0 тис. грн. та за рахунок перерозподілу обсягу фінансового забезпечення на виконання дії 2.2.89.5 у сумі 15,0 тис. грн.  (бюджет розвитку)</t>
  </si>
  <si>
    <t>2.2.39.3</t>
  </si>
  <si>
    <t xml:space="preserve">Капітальний ремонт прилеглої території ДНЗ ясла-садок № 69 “Росинка” Черкаської міської ради за адресою: м. Черкаси, вул. Смаглія, 4 (за рахунок субвенції з державного бюджету - 400000,00 грн.) </t>
  </si>
  <si>
    <t>Включено дію рішенням міської ради від 11.10.2017 № 2-2397
за рахунок перерозподілу обсягу фінансового забезпечення із загального фонду до бюджету розвитку на суму 400,0 тис.грн. та. за рахунок фінансового забезпечення на виконання дії 2.2.89.5 у сумі 12,0 тис.грн (бюджет розвитку)</t>
  </si>
  <si>
    <t>2.2.57.2</t>
  </si>
  <si>
    <t>Капітальний ремонт прилеглої території (спортивний майданчик) загальноосвітня школа № 2 м. Черкаси, вул. Самійла Кішки, 187 (за рахунок субвенції з державного бюджету - 400000,00 грн.)</t>
  </si>
  <si>
    <t>2.2.59.4</t>
  </si>
  <si>
    <t>Капітальний ремонт прилеглої території (спортивний майданчик) загальноосвітня школа № 4 м. Черкаси, вул. Кривалівська, 16 (за рахунок субвенції з державного бюджету - 400000,00 грн.)</t>
  </si>
  <si>
    <t>2.2.60.6</t>
  </si>
  <si>
    <t xml:space="preserve">Капітальний ремонт прилеглої території (спортивний майданчик) загальноосвітня школа № 5 м. Черкаси, вул. Різдвяна, 60 (за рахунок субвенції з державного бюджету - 400000,00 грн.) </t>
  </si>
  <si>
    <t>2.2.61.6</t>
  </si>
  <si>
    <t>Капітальний ремонт прилеглої території (спортивний майданчик) ЗОШ № 6 за адресою: м. Черкаси, вул. Гоголя, 123 (за рахунок субвенції з державного бюджету - 400000,00 грн.)</t>
  </si>
  <si>
    <t>Реконструкція прилеглої території (спортивний майданчик) ЗОШ № 11 (виготовлення ПКД)</t>
  </si>
  <si>
    <t>2.2.65.9</t>
  </si>
  <si>
    <t>Включено дію  рішенням міської ради від 11.10.2017 № 2-2397
за рахунок перерозподілу обсягу фінансового забезпечення на виконання дії 2.2.89.5 (бюджет розвитку)</t>
  </si>
  <si>
    <t>2.2.71.3</t>
  </si>
  <si>
    <t>Капітальний ремонт прилеглої території (спортивний майданчик) спеціалізована школа № 18 м. Черкаси, вул. Нечуя-Левицького, 12 (за рахунок субвенції з державного бюджету - 400000,00 грн.)</t>
  </si>
  <si>
    <t>2.2.73.6</t>
  </si>
  <si>
    <t>Капітальний ремонт прилеглої території (спортивний майданчик) спеціалізована школа № 20 м. Черкаси, вул. Бидгощська, 3 (за рахунок субвенції з державного бюджету - 400000,00 грн.)</t>
  </si>
  <si>
    <t>2.2.74.9</t>
  </si>
  <si>
    <t>Реконструкція прилеглої території (спортивний майданчик) ЗОШ № 21 (виготовлення ПКД)</t>
  </si>
  <si>
    <t xml:space="preserve">Включено дію рішенням міської ради від 11.10.2017 № 2-2397
за рахунок перерозподілу обсягу фінансового забезпечення на виконання дії 2.2.89.5 (бюджет розвитку)
</t>
  </si>
  <si>
    <t>2.2.75.5</t>
  </si>
  <si>
    <t xml:space="preserve">Реконструкція прилеглої території (спортивний майданчик) ЗОШ № 22 (виготовлення ПКД) </t>
  </si>
  <si>
    <t>Включено дію рішенням міської ради від 11.10.2017 № 2-2397
за рахунок перерозподілу обсягу фінансового забезпечення на виконання дії 2.2.89.5 (бюджет розвитку)</t>
  </si>
  <si>
    <t>Капітальний ремонт прилеглої території (спортивний майданчик) загальноосвітня школа № 24 м. Черкаси, вул. Бидгощська, 189 (за рахунок субвенції з державного бюджету - 400000,00 грн.)</t>
  </si>
  <si>
    <t>Внесено зміни до дії (змінено назву і обсяг фінансового забезпечення) рішення міської ради від 11.10.2017 № 2-2397
стара редакція:110,0 тис. грн. на 510,0 тис. грн. (бюджет розвитку)
стара редакція:Капітальний ремонт прилеглої території (спортивний майданчик) ЗОШ № 24 м.Черкаси</t>
  </si>
  <si>
    <t>2.2.85.2</t>
  </si>
  <si>
    <t>Капітальний ремонт прилеглої території (спортивний майданчик) спеціалізована школа № 33 м. Черкаси, вул. Героїв Дніпра, 13 (за рахунок субвенції з державного бюджету - 400000,00 грн.)</t>
  </si>
  <si>
    <t>Включено дію рішення міської ради від 11.10.2017 № 2-2397
за рахунок перерозподілу обсягу фінансового забезпечення із загального фонду до бюджету розвитку на суму 400,0 тис.грн. та. за рахунок фінансового забезпечення на виконання дії 2.2.89.5 у сумі 12,0 тис.грн (бюджет розвитку)</t>
  </si>
  <si>
    <t xml:space="preserve">Внесено зміни до дії (змінено обсяг фінансового забезпечення) рішенням міської ради від 11.10.2017 № 2-2397
стара редакція:7450 тис. грн. на 7108,0 тис. грн.(бюджет розвитку)
зменшено обсяг фінансового забезпечення (на 342,0 тис. грн. з перерозподілом обсягу фінансового забезпечення на виконання дій: 2.2.1.28-15,0 тис. грн., 2.2.39.3-12,0 тис. грн., 2.2.57.2-12,0 тис. грн., 2.2.59.4-12,0 тис. грн., 2.2.60.6-12,0 тис. грн., 2.2.61.6-12,0 тис. грн., 2.2.65.8-30,0 тис. грн., 2.2.71.2-12,0 тис. грн., 2.2.73.6-12,0 тис. грн., 2.2.74.9-30,0 тис. грн., 2.2.75.5-30,0 тис. грн., 2.2.85.2-12,0 тис. грн., 2.2.91.4-15,0 тис. грн., 2.2.94.1-12,0 тис. грн., 2.2.94.2-30,0 тис. грн.., 2.2.95.1-12,0 тис. грн., 2.2.95.2-30,0 тис. грн., 2.2.96.1-12,0 тис. грн.., 2.2.96.2-30,0 тис. грн. (бюджет розвитку)) </t>
  </si>
  <si>
    <t>2.2.91.4</t>
  </si>
  <si>
    <t xml:space="preserve">Капітальний ремонт будівлі КДЮСШ Дніпро-80 м. Черкаси вул. Смілянська, 78 (за рахунок субвенції з державного бюджету - 500000,00 грн.) </t>
  </si>
  <si>
    <t>Включено дію рішенням міської ради від 11.10.2017 № 2-2397
за рахунок перерозподілу обсягу фінансового забезпечення із загального фонду до бюджету розвитку на суму 500,0 тис.грн. та. за рахунок фінансового забезпечення на виконання дії 2.2.89.5 у сумі 15,0 тис.грн (бюджет розвитку)</t>
  </si>
  <si>
    <t>2.2.94 Покращення інфраструктури Першої міської гімназії</t>
  </si>
  <si>
    <t>2.2.94.1</t>
  </si>
  <si>
    <t>Включено дію рішенням міської ради від 11.10.2017 № 2397
за рахунок перерозподілу обсягу фінансового забезпечення із загального фонду до бюджету розвитку на суму 400,0 тис.грн. та. за рахунок фінансового забезпечення на виконання дії 2.2.89.5 у сумі 12,0 тис.грн (бюджет розвитку)</t>
  </si>
  <si>
    <t>2.2.94.2</t>
  </si>
  <si>
    <t>Включено дію рішенням міської ради від 11.10.2017 № 2397
за рахунок перерозподілу обсягу фінансового забезпечення на виконання дії 2.2.89.5 (бюджет розвитку)</t>
  </si>
  <si>
    <t xml:space="preserve">Капітальний ремонт прилеглої території (спортивний майданчик) загальноосвітня школа № 8 м. Черкаси, вул. Смілянська, 88/2 (за рахунок субвенції з державного бюджету - 400000,00 грн.) </t>
  </si>
  <si>
    <t>2.2.95.2</t>
  </si>
  <si>
    <t xml:space="preserve">Реконструкція прилеглої території (спортивний майданчик) ЗОШ № 8 (виготовлення ПКД) </t>
  </si>
  <si>
    <t>2.2.95 Покращення інфраструктури ЗОШ № 8</t>
  </si>
  <si>
    <t>2.2.95.1</t>
  </si>
  <si>
    <t>2.2.91. Покращення інфраструктури фізико-математичний ліцей м. Черкаси</t>
  </si>
  <si>
    <t>2.2.96.1</t>
  </si>
  <si>
    <t>Капітальний ремонт прилеглої території (спортивний майданчик) фізико-математичний ліцей м. Черкаси, вул. Благовісна, 280 (за рахунок субвенції з державного бюджету - 400000,00 грн.)</t>
  </si>
  <si>
    <t>2.2.96.2</t>
  </si>
  <si>
    <t>Реконструкція прилеглої території (спортивний майданчик) фізико-математичний ліцей (виготовлення ПКД)</t>
  </si>
  <si>
    <t>Додаток 2 
до рішення міської  ради
від 11.10.2017 № 2-2397</t>
  </si>
  <si>
    <t>від 11.10.2017 № 2-2397</t>
  </si>
  <si>
    <t xml:space="preserve">Включено дію рішенням міської ради від 10.08.2017 № 2-2320
</t>
  </si>
  <si>
    <t>Внесено зміни до дії (змінено назву) рішенням міської ради від 05.10.2017 № 2-2378
стара редакція:Капітальний ремонт прилеглої території (спортивний майданчик) ЗОШ №7 за адресою : м. Черкаси , вул. Добровольчих батальйонів 13 (за рахунок субвенції з державного бюджету - 320000,00 грн.)</t>
  </si>
  <si>
    <t>Включено дію рішенням міської ради від 11.10.2017 № 2-2397
стара редакція:230,0 тис. грн. на 0,0 тис. грн. (бюджет розвитку)
за рахунок перерозподілу обсягу фінансового забезпечення на виконання дій: 1.1.3.23-215,0 тис. грн., 1.1.3.83-15,0 тис. грн.(бюджет розвитку)</t>
  </si>
  <si>
    <t xml:space="preserve">Включено дію рішенням міської ради від 11.10.2017 № 2-2397
стара редакція:320,0 тис. грн. на 0,0 тис. грн. (бюджет розвитку)
за рахунок перерозподілу обсягу фінансового забезпечення на виконання дій: 1.1.3.22-235,0 тис. грн., 1.1.3.83-85,0 тис. грн. (бюджет розвитку) </t>
  </si>
  <si>
    <t>1.1.1.8</t>
  </si>
  <si>
    <t>Капітальний ремонт мережі теплопостачання і ГВП від ТК-18-4-А3 до ж/б по вул. Новопричистенсь-кій, 65 та від ж/б по вул. Новопричистенсь-кій, 65 до ж/б по вул. Новопричистенсь-кій, 63 в м. Черкаси (внески в статутний капітал КПТМ “Черкаси-теплокомуненерго”)</t>
  </si>
  <si>
    <t xml:space="preserve">Департамент житлово-комунального комплексу, КПТМ "Черкаси-теплокомуненерго" </t>
  </si>
  <si>
    <t>Включено дію рішенням міської ради від 10.11.2017 № 2-2570
за рахунок перерозподілу обсягу фінансового забезпечення на виконання дій: 1.1.3.119-277,7066 тис. грн..,  1.3.5.3-190,2934 тис. грн. (бюджет розвитку)</t>
  </si>
  <si>
    <t>Внесено зміни до дії (змінено назву) рішенням міської ради від 10.11.2017 № 2-2570
стара редакція:Капітальний ремонт  житлового будинку по вул. Надпільна,214 (демонтаж димової труби котельні  житлового будинку)</t>
  </si>
  <si>
    <t>Капітальний ремонт житлового будинку по вул.Надпільна, 214 (демонтаж димової труби котельні житлового будинку) (внески в статутний капітал КП "Соснівська СУБ")</t>
  </si>
  <si>
    <t>Виключено дію рішенням міської ради від 10.11.2017 № 2-2570
стара редакція: 150,0 тис. грн. на 0,0 тис. грн. (бюджет розвитку)
обсяг фінансового забезпечення (бюджет розвитку) перерозподілити на виконання дії 1.3.3.29</t>
  </si>
  <si>
    <t xml:space="preserve">Внесено зміни до дії (змінено обсяг фінансового забезпечення) рішенням міської ради від 10.11.2017 № 2-2570
стара редакція:2193,0 тис. грн. на 20,0 тис. грн. (бюджет розвитку)
зменшено обсяг фінансового забезпечення (на 1716,0 тис. грн. з перерозподілом обсягу фінансового забезпечення на виконання дій: 1.3.9.8-306,2934 тис. грн.., 1.3.8.56-604,0 тис. грн.., 1.3.9.12-166,0 тис. грн.., 1.3.8.60-489,0 тис. грн.., 1.3.9.83-100,0 тис. грн.., 1.3.9.84-50,7066 тис. грн. (бюджет розвитку), на 457,0 тис. грн. з перерозподілом обсягу фінансового забезпечення із бюджету розвитку до загального фонду) </t>
  </si>
  <si>
    <t>Внесено зміни до дії (змінено обсяг фінансового забезпечення) рішенням міської ради від 10.11.2017 № 2-2570
стара редакція:106,0 тис. грн. на 118,6838 тис. грн. (бюджет розвитку)
збільшено обсяг фінансового забезпечення (на 12,6838 тис. грн. (бюджет розвитку) за рахунок фінансового забезпечення на виконання дії 1.1.4.81)</t>
  </si>
  <si>
    <t xml:space="preserve">Внесено зміни до дії (змінено обсяг фінансового забезпечення) рішенням міської ради від 10.11.2017 № 2-2570
стара редакція:164,0 тис. грн. на 178,3794 тис. грн. (бюджет розвитку)
збільшено обсяг фінансового забезпечення (на 14,3794 тис. грн. (бюджет розвитку) за рахунок фінансового забезпечення на виконання дії 1.1.4.83) </t>
  </si>
  <si>
    <t xml:space="preserve">Внесено зміни до дії (змінено обсяг фінансового забезпечення) рішенням міської ради від 10.11.2017 № 2-2570
стара редакція:105,0 тис. грн. на 118,92 тис. грн. (бюджет розвитку)
збільшено обсяг фінансового забезпечення (на 13,92 тис. грн. (бюджет розвитку) за рахунок фінансового забезпечення на виконання дії 1.1.4.83-5,6206 тис. грн.., 1.1.4.84-8,2994 тис. грн.) </t>
  </si>
  <si>
    <t xml:space="preserve">Внесено зміни до дії (змінено обсяг фінансового забезпечення) рішенням міської ради від 10.11.2017 № 2-2570
стара редакція:40,0 тис. грн. на 45,9864 тис. грн. (бюджет розвитку)
збільшено обсяг фінансового забезпечення (на 5,9864 тис. грн. (бюджет розвитку) за рахунок фінансового забезпечення на виконання дії 1.1.4.84) </t>
  </si>
  <si>
    <t>Внесено зміни до дії (змінено обсяг фінансового забезпечення) рішенням міської ради від 10.11.2017 № 2-2570
стара редакція:112,0 тис. грн. на 132,8578 тис. грн. (бюджет розвитку)
збільшено обсяг фінансового забезпечення (на 20,8578 тис. грн. (бюджет розвитку) за рахунок фінансового забезпечення на виконання дій: 1.1.4.84-5,7142 тис. грн.., 1.1.4.81-15,1436 тис. грн.)</t>
  </si>
  <si>
    <t xml:space="preserve">Внесено зміни до дії (змінено обсяг фінансового забезпечення) рішенням міської ради від 10.11.2017 № 2-2570
стара редакція:350,0 тис. грн. на 50,0 тис. грн. (бюджет розвитку)
зменшено обсяг фінансового забезпечення (на 300,0 тис. грн. з перерозподілом обсягу фінансового забезпечення на виконання дій: 1.1.1.8-277,7066 тис. грн..,1.3.9.84- 22,2934 тис. грн..(бюджет розвитку)) </t>
  </si>
  <si>
    <t>Внесено зміни до дії (змінено назву) рішенням міської ради від 10.11.2017 № 2-2570
стара редакція:Будівництво дитячого майданчика біля будинку по вул. Небесна Сотня, 45</t>
  </si>
  <si>
    <t>Будівництво дитячого майданчика біля будинку по вул. Небесна Сотня, 45 (внески в статутний капітал КП "Придніпровська СУБ")</t>
  </si>
  <si>
    <t>Внесено зміни до дії (змінено назву) рішенням міської ради від 10.11.2017 № 2-2570
стара редакція:Придбання елементів для дитячих спортивних майданчиків на прибудинковій території житлового будинку № 29 по вул. Г. Дніпра (реалізація проектів-переможців визначених згідно Програми "Громадський бюджет міста Черкаси на 2015-2019 роки")</t>
  </si>
  <si>
    <t>Придбання та встановлення елементів для дитячих спортивних майданчиків на прибудинковій території житлового будинку № 29 по вул. Г. Дніпра (реалізація проектів-переможців визначених згідно Програми "Громадський бюджет міста Черкаси на 2015-2019 роки")</t>
  </si>
  <si>
    <t>Внесено зміни до дії (змінено обсяг фінансового забезпечення) рішенням міської ради від 10.11.2017 № 2-2570
стара редакція:5712,8 тис. грн. на 4615,8 тис.грн. (бюджет розвитку)
зменшено обсяг фінансового забезпечення (на 1035,33985 тис. грн. з перерозподілом обсягу фінансового забезпечення на виконання дій: 1.2.1.106-10,0 тис.грн., 1.3.3.25-186,2934 тис. грн..,1.3.3.29-60,0 тис. грн..,1.3.9.117-180,3739 тис. грн., 2.2.67.8-457,0 тис. грн.., 2.2.40.3-100,0 тис. грн (бюджет розвитку); на 61,66015 тис. грн. з перерозподілом обсягу фінансового забезпечення із бюджету розвитку до загального фонду):</t>
  </si>
  <si>
    <t>Виключено дію рішенням міської ради від 10.11.2017 № 2-2570
стара редакція:120,0 тис. грн. на 0,0 тис. грн. (бюджет розвитку)
обсяг фінансового забезпечення (бюджет розвитку) перерозподілено до загального фонду</t>
  </si>
  <si>
    <t>Виключено дію рішенням міської ради від 10.11.2017 № 2-2570
стара редакція:72,918 тис. грн. на 0,0 тис. грн. (бюджет розвитку)
обсяг фінансового забезпечення (бюджет розвитку) перерозподілено до загального фонду</t>
  </si>
  <si>
    <t>Внесено зміни до дії (змінено обсяг фінансового забезпечення) рішенням міської ради від 10.11.2017 № 2-2570
стара редакція:20,0 тис. грн. на 30,0 тис. грн. (бюджет розвитку)
збільшено обсяг фінансового забезпечення (на 10,0 тис. грн. (бюджет розвитку) за рахунок фінансового забезпечення на виконання дії 1.1.5.4)</t>
  </si>
  <si>
    <t xml:space="preserve">Внесено зміни до дії (змінено обсяг фінансового забезпечення) рішенням міської ради від 10.11.2017 № 2-2570
стара редакція:190,0 тис. грн. на 174,35 тис.грн. (бюджет розвитку)
зменшено обсяг фінансового забезпечення (на 15,650 тис. грн. з перерозподілом обсягу фінансового забезпечення на виконання дії 1.3.9.8 (бюджет розвитку)) </t>
  </si>
  <si>
    <t>1.2.1.108</t>
  </si>
  <si>
    <t>Придбання та встановлення вагів для зважування автомобілів на полігоні ТПВ</t>
  </si>
  <si>
    <t xml:space="preserve">Департамент
 житлово-комунального комплексу,
КП "Черкаська служба чистоти"
</t>
  </si>
  <si>
    <t>Включено дію рішенням міської ради від 10.11.2017 № 2-2570
за рахунок перерозподілу обсягу фінансового забезпечення на виконання дії 1.4.1.3 (бюджет розвитку)</t>
  </si>
  <si>
    <t>Внесено зміни до дії (змінено обсяг фінансового забезпечення) рішенням міської ради від 10.11.2017 № 2-2570
стара редакція:266,0 тис. грн. на 636,0 тис.грн.. (бюджет розвитку)
на 370,0 тис. грн. (бюджет розвитку) за рахунок фінансового забезпечення на виконання дії: 1.3.5.3-183,7066 тис. грн..,1.1.5.4-186,2934 тис. грн..(бюджет розвитку</t>
  </si>
  <si>
    <t>Внесено зміни до дії (змінено обсяг фінансового забезпечення) рішенням міської ради від 10.11.2017 № 2-2570
стара редакція:100,0 тис. грн. на 111,75319 тис. грн. (бюджет розвитку)
збільшено обсяг фінансового забезпечення (на 11,75319 тис. грн. (бюджет розвитку) за рахунок фінансового забезпечення на виконання дії 1.3.4.4)</t>
  </si>
  <si>
    <t xml:space="preserve"> </t>
  </si>
  <si>
    <t xml:space="preserve">Внесено зміни до дії (змінено обсяг фінансового забезпечення) рішенням міської ради від 10.11.2017 № 2-2570
стара редакція:696,0 тис. грн. на  972,8 тис. грн. (бюджет розвитку)
збільшено обсяг фінансового забезпечення (на 276,8 тис. грн. (бюджет розвитку) за рахунок фінансового забезпечення на виконання дій: 1.3.4.4-54,6274 тис. грн.., 1.1.4.81-22,1726 тис. грн.., 1.3.5.3-140,0 тис. грн.., 1.1.5.4-60,0 тис. грн.) </t>
  </si>
  <si>
    <t xml:space="preserve">Внесено зміни до дії (змінено обсяг фінансового забезпечення) рішенням міської ради від 10.11.2017 № 2-2570
стара редакція: 220,86 тис. грн. на 299,85675 тис. грн.(бюджет розвитку)
збільшено обсяг фінансового забезпечення (на 79,0 тис. грн. (бюджет розвитку) за рахунок фінансового забезпечення на виконання дії 1.3.4.4.) </t>
  </si>
  <si>
    <t xml:space="preserve">Внесено зміни до дії (змінено обсяг фінансового забезпечення) рішенням міської ради від 10.11.2017 № 2-2570
стара редакція:294,0 тис. грн. на 605,0 тис. грн. (бюджет розвитку)
збільшено обсяг фінансового забезпечення (на 311,0 тис. грн. (бюджет розвитку) за рахунок фінансового забезпечення на виконання дій: 1.3.9.148-293,0 тис. грн.., 1.3.9.159-18,0 тис. грн..) </t>
  </si>
  <si>
    <t xml:space="preserve">Внесено зміни до дії (змінено обсяг фінансового забезпечення) рішенням міської ради від 10.11.2017 № 2-2570
стара редакція:90,0 тис.грн. на 169,0 тис. грн.(бюджет розвитку)
збільшено обсяг фінансового забезпечення (на 79,0 тис. грн. (бюджет розвитку) за рахунок фінансового забезпечення на виконання дії 1.3.9.148) </t>
  </si>
  <si>
    <t>Виключено дію рішенням міської ради від 10.11.2017 № 2-2570
стара редакція:1000,0 тис. грн. на 0,0 тис. грн. (бюджет розвитку)
обсяг фінансового забезпечення (бюджет розвитку) перерозподілено на виконання дій: 1.3.3.29-54,6274 тис. грн.., 1.3.3.26-11,75319 тис. грн.., 1.3.3.55-79,0 тис. грн.., 1.3.3.97 – 239,0 тис. грн.., 1.3.9.123-86,0 тис. грн., 1.3.9.98-529,6195 тис. грн.</t>
  </si>
  <si>
    <t>Внесено зміни до дії (змінено обсяг фінансового забезпечення) рішенням міської ради від 10.11.2017 № 2-2570
стара редакція:2900,0 тис. грн. на 2888,84716 тис. грн. (бюджет розвитку)
зменшено обсяг фінансового забезпечення (на 11,15284 тис. грн. з перерозподілом обсягу фінансового забезпечення на виконання дії 1.3.9.8 (бюджет розвитку))</t>
  </si>
  <si>
    <t xml:space="preserve">Внесено зміни до дії (змінено обсяг фінансового забезпечення) рішенням міської ради від 10.11.2017 № 2-2570
стара редакція: 24970,0 тис.грн. на 21970,0 тис. грн.  (бюджет розвитку)
зменшено обсяг фінансового забезпечення (на 3000,0 тис. грн. з перерозподілом обсягу фінансового забезпечення на виконання дій: 1.3.6.3-2016 тис. грн., 1.1.1.8-190,2934 тис. грн.., 1.1.4.26-170,0 тис. грн.., 1.3.3.29-140,0 тис. грн.., 1.1.4.107-300,0 тис. грн.., 1.3.3.25 -183,7066 тис. грн., 1.3.3.25-183,7066 тис. грн.. (бюджет розвитку)) </t>
  </si>
  <si>
    <t xml:space="preserve">Внесено зміни до дії (змінено обсяг фінансового забезпечення) рішенням міської ради від 10.11.2017 № 2-2570
стара редакція: 1500, 0 тис. грн. на 3516,0 тис. грн. (бюджет розвитку)
збільшено обсяг фінансового забезпечення (на 2016,0 тис.грн. (бюджет розвитку) за рахунок фінансового забезпечення на виконання дій: 1.1.3.28-1716,0 тис. грн.., 1.1.3.119-300,0 тис. грн.) </t>
  </si>
  <si>
    <t xml:space="preserve">Внесено зміни до дії (змінено обсяг фінансового забезпечення) рішенням міської ради від 10.11.2017 № 2-2570
стара редакція: 446,0 тис. грн. на 198,0 тис. грн. (бюджет розвитку)
зменшено обсяг фінансового забезпечення (на 248,0 тис. грн. з перерозподілом обсягу фінансового забезпечення на виконання дії 1.3.8.16 (бюджет розвитку)) </t>
  </si>
  <si>
    <t xml:space="preserve">Внесено зміни до дії (змінено обсяг фінансового забезпечення) рішенням міської ради від 10.11.2017 № 2-2570
стара редакція: 116,0 тис. грн. на 720,0 тис. грн. (бюджет розвитку)
збільшено обсяг фінансового забезпечення (на 604,0 тис. грн. (бюджет розвитку) за рахунок фінансового забезпечення на виконання дій 1.1.3.28) </t>
  </si>
  <si>
    <t>Внесено зміни до дії (змінено обсяг фінансового забезпечення) рішенням міської ради від 10.11.2017 № 2-2570
стара редакція:150,0 тис. грн. на 103,0 тис. грн. (бюджет розвитку)
зменшено обсяг фінансового забезпечення (на 47,0 тис. грн. з перерозподілом обсягу фінансового забезпечення на виконання дії 1.3.8.59 (бюджет розвитку))</t>
  </si>
  <si>
    <t xml:space="preserve">Внесено зміни до дії (змінено обсяг фінансового забезпечення) рішенням міської ради від 10.11.2017 № 2-2570
стара редакція:400,0 тис. грн. на 889,0 тис. грн. (бюджет розвитку)
збільшено обсяг фінансового забезпечення (на 489,0 тис. грн. (бюджет розвитку) за рахунок фінансового забезпечення на виконання дії 1.1.3.28) </t>
  </si>
  <si>
    <t>Внесено зміни до дії (змінено обсяг фінансового забезпечення) рішенням міської ради від 10.11.2017 № 2-2570
стара редакція:950,0 тис. грн. на 250,0 тис. грн. (бюджет розвитку)
зменшено обсяг фінансового забезпечення (на 700,0 тис. грн. з перерозподілом обсягу фінансового забезпечення на виконання дій: 1.3.9.154-265,9962 тис. грн.., 1.3.9.25-160,0 тис. грн.., 1.3.9.8-274,0038 тис. грн..(бюджет розвитку))</t>
  </si>
  <si>
    <t xml:space="preserve">Внесено зміни до дії (змінено обсяг фінансового забезпечення) рішенням міської ради від 10.11.2017 № 2-2570
стара редакція:7206,455 тис. грн. на 7148,455 тис. грн. (бюджет розвитку)
зменшено обсяг фінансового забезпечення (на 58,0 тис. грн. з перерозподілом обсягу фінансового забезпечення на виконання дій: 1.3.9.117-10,0 тис. грн., 1.3.9.205-48,0 тис. грн.. (бюджет розвитку)) </t>
  </si>
  <si>
    <t xml:space="preserve">Внесено зміни до дії (змінено обсяг фінансового забезпечення) рішенням міської ради від 10.11.2017 № 2-2570
стара редакція:918,9 тис. грн. на 1589,0 тис. грн. (бюджет розвитку)
збільшено обсяг фінансового забезпечення (на 670,1 тис. грн. (бюджет розвитку) за рахунок фінансового забезпечення на виконання дій: 1.1.3.28-306,2934 тис. грн., 1.2.1.107-15,65 тис. грн.. 1.3.4.6-11,15284 тис. грн., 1.3.8.61-274,0038 тис. грн.., 1.3.8.59-47,0 тис. грн.., 1.3.9.145-16,0 тис. грн.) </t>
  </si>
  <si>
    <t>Внесено зміни до дії (змінено обсяг фінансового забезпечення) рішенням міської ради від 10.11.2017 № 2-2570
стара редакція:443,0 тис. грн. на 149,0 тис. грн. (бюджет розвитку)
зменшено обсяг фінансового забезпечення (на 294,0 тис. грн. з перерозподілом обсягу фінансового забезпечення на виконання дій: 1.3.9.209-128,0 тис. грн.., 1.3.9.205-166,0 тис. грн..(бюджет розвитку))</t>
  </si>
  <si>
    <t>Внесено зміни до дії (змінено обсяг фінансового забезпечення) рішенням міської ради від 10.11.2017 № 2-2570
стара редакція:1540,0 тис. грн. на 1706,0 тис. грн. (бюджет розвитку)
збільшено обсяг фінансового забезпечення (на 166,0 тис. грн. (бюджет розвитку) за рахунок фінансового забезпечення на виконання дії 1.1.3.28)</t>
  </si>
  <si>
    <t xml:space="preserve">Внесено зміни до дії (змінено обсяг фінансового забезпечення) рішенням міської ради від 10.11.2017 № 2-2570
стара редакція:1075,26675 тис. грн. на 678,94174 тис. грн. (бюджет розвитку)
зменшено обсяг фінансового забезпечення (на 396,32501 тис. грн. з перерозподілом обсягу фінансового забезпечення на виконання дій: 1.3.9.205-95,0 тис. грн.., 1.3.9.211-301,325 тис. грн. (бюджет розвитку)) </t>
  </si>
  <si>
    <t xml:space="preserve">Внесено зміни до дії (змінено обсяг фінансового забезпечення) рішенням міської ради від 10.11.2017 № 2-2570
стара редакція:516,0 тис. грн. на 481,0 тис. грн. (бюджет розвитку)
зменшено обсяг фінансового забезпечення (на 35,0 тис. грн. з перерозподілом обсягу фінансового забезпечення на виконання дії 1.3.9.205 (бюджет розвитку)) </t>
  </si>
  <si>
    <t xml:space="preserve">Внесено зміни до дії (змінено обсяг фінансового забезпечення) рішенням міської ради від 10.11.2017 № 2-2570
стара редакція:367,0 тис. грн. на 169,0 тис. грн.(бюджет розвитку)
зменшено обсяг фінансового забезпечення (на 198,0 тис. грн. з перерозподілом обсягу фінансового забезпечення на виконання дій: 1.3.9.214-61,0 тис. грн.., 1.3.9.209-137,0 тис. грн. (бюджет розвитку)) </t>
  </si>
  <si>
    <t xml:space="preserve">Внесено зміни до дії (змінено обсяг фінансового забезпечення) рішенням міської ради від 10.11.2017 № 2-2570
стара редакція:1034,0 тис. грн. на 192,0 тис. грн. (бюджет розвитку)
зменшено обсяг фінансового забезпечення (на 842,0 тис. грн. з перерозподілом обсягу фінансового забезпечення на виконання дій: 1.3.9.208-24,0 тис. грн.., 1.3.9.19-842,0 тис. грн., 1.3.9.17-61,0 тис. грн. (бюджет розвитку)) </t>
  </si>
  <si>
    <t xml:space="preserve">Внесено зміни до дії (змінено обсяг фінансового забезпечення) рішенням міської ради від 10.11.2017 № 2-2570
стара редакція:1021,0 тис. грн. на 1019,32111 тис. грн. (бюджет розвитку)
зменшено обсяг фінансового забезпечення (на 1,67889 тис. грн. з перерозподілом обсягу фінансового забезпечення на виконання дії 1.3.9.211(бюджет розвитку)) </t>
  </si>
  <si>
    <t xml:space="preserve">Внесено зміни до дії (змінено обсяг фінансового забезпечення) рішенням міської ради від 10.11.2017 № 2-2570
стара редакція:626,0 тис. грн. на 786,0 тис. грн.(бюджет розвитку)
збільшено обсяг фінансового забезпечення (на 160,0 тис. грн. (бюджет розвитку) за рахунок фінансового забезпечення на виконання дії 1.3.8.61) </t>
  </si>
  <si>
    <t>Внесено зміни до дії (змінено обсяг фінансового забезпечення) рішенням міської ради від 10.11.2017 № 2-2570
стара редакція:117,0 тис. грн. на 217,0 тис. грн. (бюджет розвитку)
збільшено обсяг фінансового забезпечення (на 100,0 тис. грн. (бюджет розвитку) за рахунок фінансового забезпечення на виконання дії 1.1.3.28)</t>
  </si>
  <si>
    <t xml:space="preserve">Внесено зміни до дії (змінено обсяг фінансового забезпечення) рішенням міської ради від 10.11.2017 № 2-2570
стара редакція:116,0 тис. грн. на 189,0 тис. грн. (бюджет розвитку)
збільшено обсяг фінансового забезпечення (на 73,0 тис. грн. (бюджет розвитку) за рахунок фінансового забезпечення на виконання дій: 1.1.3.28-50,7066 тис. грн.., 1.1.3.119-22,2934 тис. грн.) </t>
  </si>
  <si>
    <t xml:space="preserve">Внесено зміни до дії (змінено обсяг фінансового забезпечення) рішенням міської ради від 10.11.2017 № 2-2570
стара редакція:500,0 тис. грн. на 192,5 тис. грн. (бюджет розвитку)
зменшено обсяг фінансового забезпечення (на 307,5 тис. грн. з перерозподілом обсягу фінансового забезпечення на виконання дії 4.2.2.11 (бюджет розвитку)) </t>
  </si>
  <si>
    <t>Виключено дію рішенням міської ради від 10.11.2017 № 2-2570
стара редакція:200,0 тис. грн. на 0,0 (бюджет розвитку)
обсяг фінансового забезпечення (бюджет розвитку) перерозподілено на виконання дій: 1.3.9.107-177,0 тис. грн.., 1.3.9.108-23,0 тис. грн.</t>
  </si>
  <si>
    <t>Внесено зміни до дії (змінено обсяг фінансового забезпечення) рішенням міської ради від 10.11.2017 № 2-2570
стара редакція:200,0 тис. грн. на 100,0 тис. грн. (бюджет розвитку)
зменшено обсяг фінансового забезпечення (на 100,0 тис. грн. з перерозподілом обсягу фінансового забезпечення на виконання дії 1.3.9.105 (бюджет розвитку))</t>
  </si>
  <si>
    <t xml:space="preserve">Внесено зміни до дії (змінено обсяг фінансового забезпечення) рішенням міської ради від 10.11.2017 № 2-2570
стара редакція:200, 0 тис. грн. на 290,0 тис. грн. (бюджет розвитку)
збільшено обсяг фінансового забезпечення (на 90,0 тис. грн. (бюджет розвитку) за рахунок фінансового забезпечення на виконання дії 1.3.9.99) </t>
  </si>
  <si>
    <t xml:space="preserve">Внесено зміни до дії (змінено обсяг фінансового забезпечення) рішенням міської ради від 10.11.2017 № 2-2570
стара редакція:200,0 тис. грн. на 60,0 тис. грн. (бюджет розвитку)
зменшено обсяг фінансового забезпечення (на 140,0 тис. грн. з перерозподілом обсягу фінансового забезпечення на виконання дії 1.3.9.217 (бюджет розвитку)) </t>
  </si>
  <si>
    <t>Виключено дію рішенням міської ради від 10.11.2017 № 2-2570
стара редакція:200,0 тис. грн. на 0,0 тис. грн. (бюджет розвитку)
обсяг фінансового забезпечення (бюджет розвитку) перерозподілено на виконання дій: 1.3.9.108-127,0 тис. грн.., 1.3.9.115-23,0 тис. грн.</t>
  </si>
  <si>
    <t xml:space="preserve">Внесено зміни до дії (змінено обсяг фінансового забезпечення) рішенням міської ради від 10.11.2017 № 2-2570
стара редакція:600,0 тис. грн. на 839,0 тис. грн. (бюджет розвитку)
збільшено обсяг фінансового забезпечення (на 239,0 тис. грн. (бюджет розвитку) за рахунок фінансового забезпечення на виконання дії 1.3.4.4) </t>
  </si>
  <si>
    <t>Внесено зміни до дії (змінено обсяг фінансового забезпечення) рішенням міської ради від 10.11.2017 № 2-2570
стара редакція:225,6 тис. грн. на 817,0 тис. грн. (бюджет розвитку)
збільшено обсяг фінансового забезпечення (на 591,4 тис. грн. (бюджет розвитку) за рахунок фінансового забезпечення на виконання дій: 1.3.4.4-529,6195 тис. грн.., 1.3.9.99-61,7805 тис. грн.)</t>
  </si>
  <si>
    <t xml:space="preserve">Внесено зміни до дії (змінено обсяг фінансового забезпечення) рішенням міської ради від 10.11.2017 № 2-2570
стара редакція:225,7 тис. грн. на 51,0 тис. грн. (бюджет розвитку)
зменшено обсяг фінансового забезпечення (на 174,7 тис. грн. з перерозподілом обсягу фінансового забезпечення на виконання дій: 1.3.9.98-61,7805 тис. грн.., 1.3.9.94-90,0 тис. грн., 1.3.9.116-22,9195 тис. грн. (бюджет розвитку)) </t>
  </si>
  <si>
    <t xml:space="preserve">Внесено зміни до дії (змінено обсяг фінансового забезпечення) рішенням міської ради від 10.11.2017 № 2-2570
стара редакція:460,2 тис. грн. на 40,0 тис. грн. (бюджет розвитку)
зменшено обсяг фінансового забезпечення (на 420,2 тис. грн. з перерозподілом обсягу фінансового забезпечення на виконання дії 1.3.9.105-129,2 тис. грн.., 1.3.9.107-291,0 тис. грн. (бюджет розвитку)) </t>
  </si>
  <si>
    <t xml:space="preserve">Внесено зміни до дії (змінено обсяг фінансового забезпечення) рішенням міської ради від 10.11.2017 № 2-2570
стара редакція:306,8 тис. грн. на 583,0 тис. грн.  (бюджет розвитку)
збільшено обсяг фінансового забезпечення (на 276,2 тис. грн. (бюджет розвитку) за рахунок фінансового забезпечення на виконання дій: 1.3.9.114-47,0 тис. грн.., 1.3.9.93-100,0 тис. грн.., 1.3.9.103-129,2 тис. грн.. ) </t>
  </si>
  <si>
    <t xml:space="preserve">Внесено зміни до дії (змінено обсяг фінансового забезпечення) рішенням міської ради від 10.11.2017 № 2-2570
стара редакція:385,0 тис. грн. на 953,0 тис. грн. (бюджет розвитку)
збільшено обсяг фінансового забезпечення (на 568,0 тис. грн. (бюджет розвитку) за рахунок фінансового забезпечення на виконання дій: 1.3.9.103-291,0 тис. грн.., 1.3.9.122-100,0 тис. грн.., 1.3.9.92-177,0 тис. грн..) </t>
  </si>
  <si>
    <t>Внесено зміни до дії (змінено обсяг фінансового забезпечення) рішенням міської ради від 10.11.2017 № 2-2570
стара редакція:100,0 тис. грн. на 250,0 тис. грн. (бюджет розвитку)
збільшено обсяг фінансового забезпечення (на 150,0 тис. грн. (бюджет розвитку) за рахунок фінансового забезпечення на виконання дій: 1.3.9.96-127,0 тис. грн., 1.3.9.92-23,0 тис. грн.)</t>
  </si>
  <si>
    <t xml:space="preserve">Внесено зміни до дії (змінено обсяг фінансового забезпечення) рішенням міської ради від 10.11.2017 № 2-2570
стара редакція:100,0 тис. грн. на 70,0 тис. грн. (бюджет розвитку)
зменшено обсяг фінансового забезпечення (на 30,0 тис. грн. з перерозподілом обсягу фінансового забезпечення на виконання дії 1.3.9.211 (бюджет розвитку)) </t>
  </si>
  <si>
    <t>Внесено зміни до дії (змінено обсяг фінансового забезпечення) рішенням міської ради від 10.11.2017 № 2-2570
стара редакція:100,0 тис. грн. на 40,0 тис. грн. (бюджет розвитку)
зменшено обсяг фінансового забезпечення (на 60,0 тис. грн. з перерозподілом обсягу фінансового забезпечення на виконання дії 1.3.9.217-13,0 тис. грн.., 1.3.9.105-47,0 тис. грн. (бюджет розвитку)</t>
  </si>
  <si>
    <t xml:space="preserve">Внесено зміни до дії (змінено обсяг фінансового забезпечення) рішенням міської ради від 10.11.2017 № 2-2570
стара редакція:200,0 тис. грн. на 977,0 тис. грн. (бюджет розвитку)
збільшено обсяг фінансового забезпечення (на 777,0 тис. грн. (бюджет розвитку) за рахунок фінансового забезпечення на виконання дій: 1.3.9.96-23,0 тис. грн.., 1.3.9.138-131,0 тис. грн.., 1.3.9.204-198,0 тис. грн.., 1.3.9.147-81,0 тис. грн.., 1.3.9.143-50,0 тис. грн., 1.3.9.212-294,0 ттис.грн.) </t>
  </si>
  <si>
    <t xml:space="preserve">Внесено зміни до дії (змінено обсяг фінансового забезпечення) рішенням міської ради від 10.11.2017 № 2-2570
стара редакція:100,0 тис. грн. на 159,0 тис. грн.(бюджет розвитку)
збільшено обсяг фінансового забезпечення (на 59,0 тис. грн. (бюджет розвитку) за рахунок фінансового забезпечення на виконання дій: 1.3.9.99-22,9195 тис. грн.., 1.3.9.120-36,0805 тис. грн.) </t>
  </si>
  <si>
    <t xml:space="preserve">Внесено зміни до дії (змінено обсяг фінансового забезпечення) рішенням міської ради від 10.11.2017 № 2-2570
стара редакція:100,0 тис. грн. на 468,0 тис. грн.(бюджет розвитку)
збільшено обсяг фінансового забезпечення (на 368,0 тис. грн. (бюджет розвитку) за рахунок фінансового забезпечення на виконання дій:1.3.9.120-3,9195 тис. грн..,1.3.5.3-173,7066 тис. грн., 1.3.9.2-10,0 тис. грн..,1.1.5.4 -180,3739 тис. грн.) </t>
  </si>
  <si>
    <t xml:space="preserve">Внесено зміни до дії (змінено обсяг фінансового забезпечення) рішенням міської ради від 10.11.2017 № 2-2570
стара редакція:100, 0 тис. грн. на 60,0 тис. грн. (бюджет розвитку)
зменшено обсяг фінансового забезпечення (на 40,0 тис. грн. з перерозподілом обсягу фінансового забезпечення на виконання дій: 1.3.9.116-36,0805 тис. грн.., 1.3.9.117-3,9195 тис. грн. (бюджет розвитку)) </t>
  </si>
  <si>
    <t>Виключено дію  рішенням міської ради від 10.11.2017 № 2-2570
стара редакція:100,0 тис. грн. на 0,0 тис. грн. (бюджет розвитку)
обсяг фінансового забезпечення (бюджет розвитку) перерозподілено на виконання дії 1.3.9.107</t>
  </si>
  <si>
    <t xml:space="preserve">Внесено зміни до дії (змінено обсяг фінансового забезпечення) рішенням міської ради від 10.11.2017 № 2-2570
стара редакція:767,0 тис. грн. на 853,0 тис. грн. (бюджет розвитку)
збільшено обсяг фінансового забезпечення (на 86,0 тис. грн. (бюджет розвитку) за рахунок фінансового забезпечення на виконання дії 1.3.4.4) </t>
  </si>
  <si>
    <t xml:space="preserve">Внесено зміни до дії (змінено обсяг фінансового забезпечення) рішенням міської ради від 10.11.2017 № 2-2570
стара редакція:460,0 тис. грн. на 229,0 тис. грн.  (бюджет розвитку)
зменшено обсяг фінансового забезпечення (на 231,0 тис. грн. з перерозподілом обсягу фінансового забезпечення на виконання дії 1.3.9.115-131 тис. грн..; 2.2.64.7-100,0 тис. грн..(бюджет розвитку)) </t>
  </si>
  <si>
    <t>Внесено зміни до дії (змінено обсяг фінансового забезпечення) рішенням міської ради від 10.11.2017 № 2-2570
стара редакція:50,0 тис. грн. на 0,0 тис. грн. (бюджет розвитку)
обсяг фінансового забезпечення (бюджет розвитку) перерозподілено на виконання дії  1.3.9.115</t>
  </si>
  <si>
    <t xml:space="preserve">Внесено зміни до дії (змінено обсяг фінансового забезпечення) рішенням міської ради від 10.11.2017 № 2-2570
стара редакція:714,0 тис. грн. на  698,0 тис. грн. (бюджет розвитку)
зменшено обсяг фінансового забезпечення (на 16,0 тис. грн. з перерозподілом обсягу фінансового забезпечення на виконання дії 1.3.9.8 (бюджет розвитку)) </t>
  </si>
  <si>
    <t xml:space="preserve">Внесено зміни до дії (змінено обсяг фінансового забезпечення) рішенням міської ради від 10.11.2017 № 2-2570
стара редакція:116,0 тис. грн. на 35,0 тис. грн. (бюджет розвитку)
зменшено обсяг фінансового забезпечення (на 81,0 тис. грн. з перерозподілом обсягу фінансового забезпечення на виконання дії 1.3.9.115(бюджет розвитку)) </t>
  </si>
  <si>
    <t xml:space="preserve">Внесено зміни до дії (змінено обсяг фінансового забезпечення) рішенням міської ради від 10.11.2017 № 2-2570
стара редакція:603,0 тис. грн. на 59,0 тис. грн. (бюджет розвитку)
зменшено обсяг фінансового забезпечення (на 544,0 тис. грн. з перерозподілом обсягу фінансового забезпечення на виконання дії 1.3.9.215-172,0 тис. грн.., 1.3.3.273-79,0 тис. грн.., 1.3.3.272-293,0 тис. грн..(бюджет розвитку)) </t>
  </si>
  <si>
    <t>Внесено зміни до дії (змінено обсяг фінансового забезпечення) рішенням міської ради від 10.11.2017 № 2-2570
стара редакція:510,0 тис. грн. на 533,0 тис. грн. (бюджет розвитку)
збільшено обсяг фінансового забезпечення (на 23,0 тис. грн. (бюджет розвитку) за рахунок фінансового забезпечення на виконання дії 1.3.9.159)</t>
  </si>
  <si>
    <t>Внесено зміни до дії (змінено обсяг фінансового забезпечення) рішенням міської ради від 10.11.2017 № 2-2570
стара редакція:127,0 тис. грн. на 860,0 тис. грн. (бюджет розвитку)
збільшено обсяг фінансового забезпечення (на 733,0 тис. грн. (бюджет розвитку) за рахунок фінансового забезпечення на виконання дій: 1.3.9.159-539,0 тис. грн.., 1.3.9.207-104,0 тис. грн.., 1.3.9.208-90,0 тис. грн.. )</t>
  </si>
  <si>
    <t xml:space="preserve">Внесено зміни до дії (змінено обсяг фінансового забезпечення) рішенням міської ради від 10.11.2017 № 2-2570
стара редакція:311,0 тис. грн. на  878,0 тис. грн. (бюджет розвитку)
збільшено обсяг фінансового забезпечення (на 567,0 тис. грн. (бюджет розвитку) за рахунок фінансового забезпечення на виконання дій: 1.1.4.97-53,0038 тис. грн.., 13.8.16-248,0 тис. грн., 1.3.8.61-265,9962 тис.грн.) </t>
  </si>
  <si>
    <t xml:space="preserve">Внесено зміни до дії (змінено обсяг фінансового забезпечення) рішенням міської ради від 10.11.2017 № 2-2570
стара редакція:302,0 тис. грн. на 287,0 тис. грн.  (бюджет розвитку)
зменшено обсяг фінансового забезпечення (на 15,0 тис. грн. з перерозподілом обсягу фінансового забезпечення на виконання дії 1.3.9.215(бюджет розвитку)) </t>
  </si>
  <si>
    <t>Виключено дію рішенням міської ради від 10.11.2017 № 2-2570
стара редакція:580,0 тис. грн. на 0,0 тис. грн.(бюджет розвитку)
обсяг фінансового забезпечення (бюджет розвитку) перерозподілено на виконання дій: 1.3.3.272-18,0 тис. грн.., 1.3.9.149-23,0 тис. грн.., 1.3.9.150-539,0 тис. грн..</t>
  </si>
  <si>
    <t>Внесено зміни до дії (змінено обсяг фінансового забезпечення) рішенням міської ради від 10.11.2017 № 2-2570
стара редакція:240,0 тис. грн. на 42,0 тис. грн. (бюджет розвитку)
зменшено обсяг фінансового забезпечення (на 198,0 тис. грн. з перерозподілом обсягу фінансового забезпечення на виконання дії 1.3.9.115 (бюджет розвитку))</t>
  </si>
  <si>
    <t>Внесено зміни до дії (змінено обсяг фінансового забезпечення) рішенням міської ради від 10.11.2017 № 2-2570
стара редакція:на 133,0 тис. грн. на 419,0 тис. грн. (бюджет розвитку)
збільшено обсяг фінансового забезпечення (на 286,0 тис. грн. (бюджет розвитку) за рахунок фінансового забезпечення на виконання дій: 1.3.9.2-48,0 тис. грн.. 1.3.9.11-108,0 тис. грн.., 1.3.9.16-35,0 тис. грн.., 1.3.9.13-95,0 тис. грн..)</t>
  </si>
  <si>
    <t xml:space="preserve">Внесено зміни до дії (змінено обсяг фінансового забезпечення) рішенням міської ради від 10.11.2017 № 2-2570
стара редакція:133,0 тис. грн. на 29,0 тис. грн.  (бюджет розвитку)
зменшено обсяг фінансового забезпечення (на 104,0 тис. грн. з перерозподілом обсягу фінансового забезпечення на виконання дії 1.3.9.150(бюджет розвитку)) </t>
  </si>
  <si>
    <t>Внесено зміни до дії (змінено обсяг фінансового забезпечення) рішенням міської ради від 10.11.2017 № 2-2570
стара редакція: 133,0 тис. грн. на 19,0 тис. грн. (бюджет розвитку)
зменшено обсяг фінансового забезпечення (на 114,0 тис. грн. з перерозподілом обсягу фінансового забезпечення на виконання дій: 1.3.9.150-90,0 тис. грн.., 1.3.9.214-24,0 тис. грн.. (бюджет розвитку))</t>
  </si>
  <si>
    <t xml:space="preserve">Внесено зміни до дії (змінено обсяг фінансового забезпечення) рішенням міської ради від 10.11.2017 № 2-2570
стара редакція:263, 0 тис. грн. на 528,0 тис. грн. (бюджет озвитку)
збільшено обсяг фінансового забезпечення (на 265,0 тис. грн. (бюджет розвитку) за рахунок фінансового забезпечення на виконання дій: 1.3.9.17-137,0 тис. грн.., 1.3.9.11-128,0 тис. грн..) </t>
  </si>
  <si>
    <t>Внесено зміни до дії (змінено обсяг фінансового забезпечення) рішенням міської ради від 10.11.2017 № 2-2570
стара редакція:116,0 тис.грн. на 458,0 тис. грн. (бюджет розвитку)
збільшено обсяг фінансового забезпечення (на 342,0 тис. грн. (бюджет розвитку) за рахунок фінансового забезпечення на виконання дій: 1.3.9.13-301,325 тис. грн.., 1.3.9.20-1,67889 тис. грн.., 1.3.9.112-30,0 тис. грн.., 1.1.4.97-8,9962 тис. грн.. )</t>
  </si>
  <si>
    <t>Виключено дію рішенням міської ради від 10.11.2017 № 2-2570
стара редакція:350, 0 тис. грн. на 0,0 тис. грн. (бюджет розвитку)
обсяг фінансового забезпечення (бюджет розвитку) перерозподілено на виконання дій: 1.3.9.115-294,0 тис. грн.., 1.3.9.2150-56,0 тис. грн..</t>
  </si>
  <si>
    <t xml:space="preserve">Внесено зміни до дії (змінено обсяг фінансового забезпечення) рішенням міської ради від 10.11.2017 № 2-2570
стара редакція:116,0 тис. грн. на 1043,0 тис. грн. (бюджет розвитку)
збільшено обсяг фінансового забезпечення (на 927,0 тис. грн. (бюджет розвитку) за рахунок фінансового забезпечення на виконання дій: 1.3.9.208-24,0 тис. грн., 1.3.9.19-842,0 тис. грн.., 1.3.9.17-61,0 тис. грн..) </t>
  </si>
  <si>
    <t>Внесено зміни до дії (змінено обсяг фінансового забезпечення) рішенням міської ради від 10.11.2017 № 2-2570
стара редакція:31,0 тис. грн. на 274,0 тис. грн. (бюджет розвитку)
збільшено обсяг фінансового забезпечення (на 243,0 тис. грн. (бюджет розвитку) за рахунок фінансового забезпечення на виконання дій: 1.3.9.212-56,0 тис. грн.., 1.3.9.155-15,0 тис. грн.., 1.3.9.148-172,0 тис. грн..)</t>
  </si>
  <si>
    <t>Внесено зміни до дії (змінено обсяг фінансового забезпечення) рішенням міської ради від 10.11.2017 № 2-2570
стара редакція:167,0 тис. грн. на 320,0 тис. грн. (бюджет розвитку)
збільшено обсяг фінансового забезпечення (на 153,0 тис. грн. (бюджет розвитку) за рахунок фінансового забезпечення на виконання дій: 1.9.95-140,0 тис. грн.., 1.3.9.114-13,0 тис. грн. )</t>
  </si>
  <si>
    <t xml:space="preserve">Внесено зміни до дії (змінено обсяг фінансового забезпечення) рішенням міської ради від 10.11.2017 № 2-2570
стара редакція:3500,0 тис. грн. на 10,78648 тис. грн. (бюджет розвитку)
зменшено обсяг фінансового забезпечення (на 3489,21352 тис. грн. з перерозподілом обсягу фінансового забезпечення на виконання дій: 1.4.1.29-1755,1541 тис. грн.., 1.4.1.63-120,0 тис. грн.., 1.4.1.64-55,0 тис. грн.., 1.4.1.65-84,05931 тис. грн.., 1.4.1.66-150,0 тис. грн.., 1.4.1.67-195,0 тис. грн.., 1.4.1.68-190,0 тис. грн.., 2.2.1.29-490,0 тис. грн.., 2.2.2.82-40,0 тис. грн., 1.2.1.108-45,0 тис.грн., 2.2.69.1-60,0 тис. грн.., 2.2.62.1-100, 0 тис. грн.., 2.2.67.7-130,0 тис. грн.., 2.2.58.2-65,0 тис. грн..(бюджет розвитку)) </t>
  </si>
  <si>
    <t>Внесено зміни до дії (змінено обсяг фінансового забезпечення) рішенням міської ради від 10.11.2017 № 2-2570
стара редакція:170,0 тис. грн. на 340,0 тис. грн. (бюджет розвитку)
збільшено обсяг фінансового забезпечення (на 170,0 тис. грн. (бюджет розвитку) за рахунок фінансового забезпечення на виконання дії 1.3.5.3)</t>
  </si>
  <si>
    <t>Внесено зміни до дії (змінено обсяг фінансового забезпечення) рішенням міської ради від 10.11.2017 № 2-2570
стара редакція:5905,22828 тис. грн. на 7995,97172 (бюджет розвитку)
зменшено обсяг фінансового забезпечення (на 2090,77172 тис. грн. з перерозподілом обсягу фінансового забезпечення на виконання дій: 1.4.1.3-1755,1541  тис. грн.., 1.4.1.30-335,6177 тис. грн. (бюджет розвитку))</t>
  </si>
  <si>
    <t xml:space="preserve">Внесено зміни до дії (змінено обсяг фінансового забезпечення) рішенням міської ради від 10.11.2017 № 2-2570
стара редакція:1170,238 тис. грн. на 35,238 тис. грн.  (бюджет розвитку)
зменшено обсяг фінансового забезпечення (на 1047,91751 тис. грн. з перерозподілом обсягу фінансового забезпечення на виконання дії 1.4.1.29-335,6177 тис. грн.., 2.2.73.2 -490,0 тис. грн.., 2.2.39.4-76,3 тис. грн.., 2.2.34.4-70,0 тис. грн.., 2.2.13.2-70,0 тис. грн., 2.2.1.25-6,0 тис. грн.. (бюджет розвитку); на 87,08249 тис. грн.. з перерозподілом обсягу фінансового забезпечення із бюджету розвитку до загального фонду) </t>
  </si>
  <si>
    <t>1.4.1.63</t>
  </si>
  <si>
    <t>Придбання новорічних фігур та гірлянд (внески в статутний капітал КП “Дирекція парків”)</t>
  </si>
  <si>
    <t xml:space="preserve">Департамент
 житлово-комунального комплексу, 
КП "Дирекція парків"
</t>
  </si>
  <si>
    <t>1.4.1.64</t>
  </si>
  <si>
    <t>Придбання рятувальної вежі (внески в статутний капітал КП “Дирекція парків”)</t>
  </si>
  <si>
    <t>Включено дії рішенням міської ради від 10.11.2017 № 2-2570
за рахунок перерозподілу обсягу фінансового забезпечення на виконання дії 1.4.1.3 (бюджет розвитку)</t>
  </si>
  <si>
    <t>1.4.1.65</t>
  </si>
  <si>
    <t>Реконструкція парку-пам’ятки садового-паркового мистецтва місцевого значення “Парк ім..Б.Хмельницького” (реконструкція туалету) (внески в статутний капітал КП “Дирекція парків”)</t>
  </si>
  <si>
    <t>1.4.1.66</t>
  </si>
  <si>
    <t>Придбання лавок (внески в статутний капітал КП “Дирекція парків”)</t>
  </si>
  <si>
    <t>1.4.1.67</t>
  </si>
  <si>
    <t>Придбання будиночків для персоналу (внески в статутний капітал КП “Дирекція парків”)</t>
  </si>
  <si>
    <t>Придбання паркового інвентарю (внески в статутний капітал КП “Дирекція парків”)</t>
  </si>
  <si>
    <t>1.4.1.68</t>
  </si>
  <si>
    <t xml:space="preserve">Внесено зміни до дії (змінено назву) рішенням міської ради від  10.11.2017 № 2-2570
стара редакція:Будівництво дитячого майданчика біля будинку по вул. Максима Залізняка,96/1
</t>
  </si>
  <si>
    <t>Будівництво дитячого майданчика біля будинку по вул. Максима Залізняка,96/1 (внески в статутний капітал КП "Соснівська СУБ")</t>
  </si>
  <si>
    <t xml:space="preserve">Внесено зміни до дії (змінено обсяг фінансового забезпечення) рішенням міської ради від  10.11.2017 № 2-2570
стара редакція:50, 0 тис. грн. на 100,0 тис. грн. (бюджет розвитку)
збільшено обсяг фінансового забезпечення (на 50,0 тис. грн. (бюджет розвитку) за рахунок фінансового забезпечення на виконання дії 1.3.5.3) </t>
  </si>
  <si>
    <t>Реконструкція дитячого майданчика біля будинку по вул. Лупиноса, 37 (внески в статутний капітал КП "Соснівська СУБ")</t>
  </si>
  <si>
    <t>Реконструкція дитячого майданчика біля будинку по вул. Яцика, 8/1, 8/2 (внески в статутний капітал КП "Соснівська СУБ")</t>
  </si>
  <si>
    <t xml:space="preserve">Внесено зміни до дії (змінено обсяг фінансового забезпчення) рішенням міської ради від  10.11.2017 № 2-2570
стара редакція:200,0 тис. грн. на 138,0 тис. грн. (бюджет розвитку)
зменшено обсяг фінансового забезпечення (на 62,0 тис. грн. з перерозподілом обсягу фінансового забезпечення на виконання дій: 1.3.9.211-8,9962 тис. грн.., 1.3.9.154-53,0038 тис. грн..(бюджет розвитку)) </t>
  </si>
  <si>
    <t>1.1.4.107</t>
  </si>
  <si>
    <t>Капітальний ремонт покрівлі будівлі за адресою: вул.Хоменка, 19 в м,Черкаси</t>
  </si>
  <si>
    <t xml:space="preserve">Департамент 
житлово-комунального комплексу                       КП "Соснівська СУБ" 
</t>
  </si>
  <si>
    <t>1.1.4.108</t>
  </si>
  <si>
    <t>Капітальний ремонт ґанків до під’їздів № 1-8 житлового будинку по вул. Гуржіївській, 30</t>
  </si>
  <si>
    <t>Включено дії рішенням міської ради від  10.11.2017 № 2-2570
за рахунок перерозподілу обсягу фінансового забезпечення на виконання дії 1.3.5.3 (бюджет розвитку)</t>
  </si>
  <si>
    <t>Внесено зміни до дії (змінено обсяг фінансового забезпечення) рішенням міської ради від 10.11.2017 № 2-2570
стара редакція:1480,0 тис. грн. на 1034,122 тис. грн. (бюджет розвитку)
зменшено обсяг фінансового забезпечення (на 445,878 тис. грн. з перерозподілом обсягу фінансового забезпечення на виконання дії 1.5.1.15 (бюджет розвитку))</t>
  </si>
  <si>
    <t xml:space="preserve">Внесено зміни до дії (змінено обсяг фінансового забезпечення) рішенням міської ради від 10.11.2017 № 2-2570
стара редакція:1350,0 тис. грн. на 384,877 тис. грн. (бюджет розвитку)
зменшено обсяг фінансового забезпечення (на 965,1230 тис. грн. з перерозподілом обсягу фінансового забезпечення на виконання дій:1.5.1.15-4,1220 тис. грн., 1.5.1.16-450,0 тис. грн., 1.5.1.17-170,0 тис. грн., 1.5.1.18-171,001 тис. грн., 1.5.1.19-170,0 тис. грн. (бюджет розвитку)) </t>
  </si>
  <si>
    <t>1.5.1.15</t>
  </si>
  <si>
    <t>Капітальний ремонт муніципальних ярмарків (торгівельних павільйонів, прилавків) за адресою: вул.30-річчя Перемоги біля будинку № 4 (внески в статутний капітал КП"Черкаські ринки")</t>
  </si>
  <si>
    <t>Включено дію  рішенням міської ради від 10.11.2017 № 2-2570
за рахунок перерозподілу обсягу фінансового забезпечення на виконання дій: 1.5.1.12 -445,8780 тис. грн., 1.5.1.13-4,122 тис. грн.(бюджет розвитку)</t>
  </si>
  <si>
    <t>1.5.1.16</t>
  </si>
  <si>
    <t>Капітальний ремонт муніципальних ярмарків (торгівельних павільйонів, прилавків) за адресою: вул.Нарбутівська біля будинку № 158 (внески в статутний капітал КП"Черкаські ринки")</t>
  </si>
  <si>
    <t>1.5.1.17</t>
  </si>
  <si>
    <t>Капітальний ремонт муніципальних ярмарків (торгівельних павільйонів, прилавків) за адресою: на розі вул.Руставі та Тараскова(внески в статутний капітал КП"Черкаські ринки")</t>
  </si>
  <si>
    <t xml:space="preserve">Включено дії  рішенням міської ради від 10.11.2017 № 2-2570
за рахунок перерозподілу обсягу фінансового забезпечення на виконання дії 1.5.1.13 (бюджет розвитку)
</t>
  </si>
  <si>
    <t>1.5.1.18</t>
  </si>
  <si>
    <t>Капітальний ремонт муніципальних ярмарків (торгівельних павільйонів, прилавків) за адресою: на розі вул. Самійла Кішки та проспекту Хіміків (внески в статутний капітал КП"Черкаські ринки")</t>
  </si>
  <si>
    <t>1.5.1.19</t>
  </si>
  <si>
    <t>Капітальний ремонт муніципальних ярмарків (торгівельних павільйонів, прилавків) за адресою: вул.Припортова навпроти недобудованого будинку № 22/1 (внески в статутний капітал КП"Черкаські ринки")</t>
  </si>
  <si>
    <t xml:space="preserve">Внесено зміни до дії (змінено назву і обсяг фінансового забезпечення) рішенням міської ради від 10.11.2017 № 2-2570
стара редакція:Реконструкція приміщення майнового комплексу для Центру надання соціальних послуг "Прозорий офіс" за адресою м.Черкаси, вул. Благовісна, 170
стара редакція:8584,0 тис. грн. на 16584,0 тис. грн. (бюджет розвитку)
збільшено обсяг фінансового забезпечення (на 8000,0 тис.грн. (бюджет розвитку) за рахунок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</si>
  <si>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10.11.2017 № 2-2570
стара редакція:950,0 тис. грн. на 1500,0 тис.грн. (бюджет розвитку)
збільшено обсяг фінансового забезпечення (на 550,0 тис. грн. (бюджет розвитку) за рахунок фінансового забезпечення на виконання дії 2.2.45.4-150,0 тис. грн., 2.2.86.3-400,0 тис. грн.) </t>
  </si>
  <si>
    <t>Виключено дію  рішенням міської ради від 10.11.2017 № 2-2570
стара редакція:150,0 тис. грн. на 0,0 тис. грн. (бюджет розвитку)
обсяг фінансового забезпечення (бюджет розвитку) перерозподілено на виконання дії 2.2.45.1</t>
  </si>
  <si>
    <t xml:space="preserve">Внесено зміни до дії (змінено обсяг фінансового забезпечення) рішенням міської ради від 10.11.2017 № 2-2570
стара редакція:756,0 тис. грн. на  706,0 тис. грн. (бюджет розвитку)
зменшено обсяг фінансового забезпечення (на 50,0 тис. грн. з перерозподілом обсягу фінансового забезпечення на виконання дій: 2.2.11.6-30,0 тис. грн.., 2.2.11.3-20,0 тис. грн. (бюджет розвитку)) </t>
  </si>
  <si>
    <t xml:space="preserve">Внесено зміни до дії (змінено обсяг фінансового забезпечення) рішенням міської ради від 10.11.2017 № 2-2570
стара редакція:865.0 тис. грн. на 895,0 тис. грн. (бюджет розвитку)
збільшено обсяг фінансового забезпечення (на 30,0 тис.грн. (бюджет розвитку) за рахунок фінансового забезпечення на виконання дії 2.2.80.4) </t>
  </si>
  <si>
    <t xml:space="preserve">Внесено зміни до дії (змінено обсяг фінансового забезпечення) рішенням міської ради від 10.11.2017 № 2-2570
стара редакція:117,2 тис. грн. на 3,4 тис. грн. (бюджет розвитку)
зменшено обсяг фінансового забезпечення (на 113,8 тис. грн. з перерозподілом обсягу фінансового забезпечення на виконання дій: 2.2.11.3-9,8 тис. грн.., 2.2.34.4-70,0 тис. грн., 2.2.77.1-34,0 тис. грн..(бюджет розвитку)) </t>
  </si>
  <si>
    <t>Внесено зміни до дії (змінено обсяг фінансового забезпечення) рішенням міської ради від 10.11.2017 № 2-2570
стара редакція:100, 0 тис. грн. на 140,0 тис. грн. (бюджет розвитку)
збільшено обсяг фінансового забезпечення (на 40,0 тис.грн. (бюджет розвитку) за рахунок фінансового забезпечення на виконання дій: 2.2.80.4-20,0 тис. грн.., 2.2.69.3-20,0 тис. грн..)</t>
  </si>
  <si>
    <t>2.2.48.4</t>
  </si>
  <si>
    <t>Капітальний ремонт будівлі (санітарні вузли) ДНЗ № 83</t>
  </si>
  <si>
    <t>Включено дію рішенням міської ради від 10.11.2017 № 2-2570
за рахунок перерозподілу обсягу фінансового забезпечення на виконання дії 2.2.86.3 (бюджет розвитку)</t>
  </si>
  <si>
    <t>2.2.42.5</t>
  </si>
  <si>
    <t>Капітальний ремонт прилеглої території (павільйони) ДНЗ № 73</t>
  </si>
  <si>
    <t>Включено дію рішенням міської ради від 10.11.2017 № 2-2570
за рахунок перерозподілу обсягу фінансового забезпечення на виконання дії 2.2.86.3  (бюджет розвитку)</t>
  </si>
  <si>
    <t xml:space="preserve">Внесено зміни до дії (змінено обсяг фінансового забезпечення) рішенням міської ради від 10.11.2017 № 2-2570
стара редакція:970,0 тис. грн. на 920,0 тис. грн. (бюджет розвитку)
зменшено обсяг фінансового забезпечення (на 50,0 тис. грн. з перерозподілом обсягу фінансового забезпечення із бюджету розвитку до загального фонду) </t>
  </si>
  <si>
    <t>Внесено зміни до дії (змінено обсяг фінансового забезпечення) рішенням міської ради від 10.11.2017 № 2-2570
стара редакція:694,0 тис. грн. на 174,0 тис. грн. (бюджет розвитку)
зменшено обсяг фінансового забезпечення (на 304,3 тис. грн. з перерозподілом обсягу фінансового забезпечення на виконання дій: 2.2.40.3-54,3 тис. грн.., 3.2.1.29 -250,0 тис. грн. (бюджет розвитку), на 215,7 тис. грн. з перерозподілом обсягу фінансового забезпечення із бюджету розвитку до загального фонду</t>
  </si>
  <si>
    <t>Внесено зміни до дії (змінено обсяг фінансового забезпечення) рішенням міської ради від 10.11.2017 № 2-2570
стара редакція:100,0 тис. грн. на 106,0 тис. грн. (бюджет розвитку)
збільшено обсяг фінансового забезпечення (на 6,0 тис. грн. (бюджет розвитку) за рахунок фінансового забезпечення із загального фонду до бюджету розвитку) т</t>
  </si>
  <si>
    <t>2.2.1.29</t>
  </si>
  <si>
    <t>Капітальний ремонт будівлі (замін вікон)  ДМШ №5  за адресою вул. Вернигори 19</t>
  </si>
  <si>
    <t>Субвенція обласному бюджету для придбання автентичних українських сорочок  взуття та інших предметів одягу для КЗ Черкаський академічний обласний Український музично-драматичний театр ім. Т.Г.Шевченка Черкаської обласної ради</t>
  </si>
  <si>
    <t>2.2.1.30</t>
  </si>
  <si>
    <t>Внесено зміни до дії (змінено обсяг фінансового забезпечення) рішенням міської ради від 10.11.2017 № 2-2570
стара редакція:400,0 тис. грн. на 1100,0 тис. грн. (бюджет розвитку)
збільшено обсяг фінансового забезпечення (на 700,0 тис.грн. (бюджет розвитку) за рахунок фінансового забезпечення на виконання дії 2.2.86.3)</t>
  </si>
  <si>
    <t xml:space="preserve">Внесено зміни до дії (змінено обсяг фінансового забезпечення) рішенням міської ради від 10.11.2017 № 2-2570
стара редакція:20,6 тис. грн. на 270,6 тис. грн. (бюджет розвитку)
збільшено обсяг фінансового забезпечення (на 250,0 тис. грн. (бюджет розвитку) за рахунок фінансового забезпечення на виконання дії 2.2.86.3) </t>
  </si>
  <si>
    <t>2.2.28.2</t>
  </si>
  <si>
    <t>Придбання  холодильної шафи для ДНЗ №46</t>
  </si>
  <si>
    <t xml:space="preserve">Внесено зміни до дії (змінено обсяг фінансового забезпечення) рішенням міської ради від 10.11.2017 № 2-2570
стара редакція:150,0 тис. грн. на 133,95 тис. грн. (бюджет розвитку)
зменшено обсяг фінансового забезпечення (на 16,05 тис. грн. з перерозподілом обсягу фінансового забезпечення на виконання дії 2.2.80.2 (бюджет розвитку)) </t>
  </si>
  <si>
    <t xml:space="preserve">Внесено зміни до дії (змінено обсяг фінансового забезпечення) рішенням міської ради від 10.11.2017 № 2-2570
стара редакція:100,0 тис. грн. на 170,0 тис. грн. (бюджет розвитку)
збільшено обсяг фінансового забезпечення (на 70,0 тис. грн. (бюджет розвитку) за рахунок фінансового забезпечення на виконання дії 2.2.69.3) </t>
  </si>
  <si>
    <t>2.2.39.4</t>
  </si>
  <si>
    <t>Капітальний ремонт будівлі (внутрішні мережі опалення та водопостачання) ДНЗ № 69 (з ПКД)</t>
  </si>
  <si>
    <t>Включено дію рішенням міської ради від 10.11.2017 № 2-2570
за рахунок перерозподілу обсягу фінансового забезпечення на виконання дії 1.4.1.30 (бюджет розвитку)</t>
  </si>
  <si>
    <t>2.2.40.3</t>
  </si>
  <si>
    <t>Капітальний ремонт будівлі (санвузлів) ДНЗ № 70 (з ПКД)</t>
  </si>
  <si>
    <t>Включено дію рішенням міської ради від 10.11.2017 № 2-2570
за рахунок перерозподілу обсягу фінансового забезпечення на виконання дій: 2.2.86.3-15,7 тис. грн., 1.1.5.4 -100,0 тис. грн.. 2.2.1.15-54,3 тис. грн. (бюджет розвитку)</t>
  </si>
  <si>
    <t>Внесено зміни до дії (змінено обсяг фінансового забезпечення) рішенням міської ради від 10.11.2017 № 2-2570
стара редакція:195,0 тис. грн. на  260,0 тис. грн. (бюджет розвитку)
збільшено обсяг фінансового забезпечення (на 65,0 тис.грн. (бюджет розвитку) за рахунок фінансового забезпечення на виконання дії 1.4.1.3)</t>
  </si>
  <si>
    <t xml:space="preserve">Внесено зміни до дії (змінено обсяг фінансового забезпечення) рішенням міської ради від 10.11.2017 № 2-2570
стара редакція:470,0 тис. грн. на 570,0 тис. грн. (бюджет розвитку)
збільшено обсяг фінансового забезпечення (на 100,0 тис.грн. (бюджет розвитку) за рахунок фінансового забезпечення на виконання дії 1.4.1.3) </t>
  </si>
  <si>
    <t>Внесено зміни до дії (змінено обсяг фінансового забезпечення) рішенням міської ради від 10.11.2017 № 2-2570
стара редакція:900,0 тис. грн. на 1000,00 тис. грн. (бюджет розвитку)
збільшено обсяг фінансового забезпечення (на 100,0 тис. грн. (бюджет розвитку) за рахунок фінансового забезпечення на виконання дій 2.2.74.4)</t>
  </si>
  <si>
    <t xml:space="preserve">Внесено зміни до дії (змінено обсяг фінансового забезпечення) рішенням міської ради від 10.11.2017 № 2-2570
стара редакція:320,0 тис. грн. на 28,0 тис. грн. (бюджет розвитку)
зменшено обсяг фінансового забезпечення (на 292,0 тис. грн.(бюджет розвитку)) </t>
  </si>
  <si>
    <t>Придбання комплекту шкільних меблів для ЗОШ № 10</t>
  </si>
  <si>
    <t>Включено дію рішенням міської ради від 10.11.2017 № 2-2570
за рахунок перерозподілу обсягу фінансового забезпечення на виконання дії 1.3.9.138 (бюджет розвитку)</t>
  </si>
  <si>
    <t>2.2.64.7</t>
  </si>
  <si>
    <t>Внесено зміни до дії (змінено обсяг фінансового забезпечення) рішенням міської ради від 10.11.2017 № 2-2570
стара редакція:110,0 тис. грн. на 240,0 тис. грн. (бюджет розвитку)
збільшено обсяг фінансового забезпечення (на 130,0 тис.грн. (бюджет розвитку) за рахунок фінансового забезпечення на виконання дії 1.4.1.3)</t>
  </si>
  <si>
    <t>2.2.67.8</t>
  </si>
  <si>
    <t>Капітальний ремонт будівлі (влаштування автоматичної системи пожежної сигналізації та оповіщення, автоматичної системи пожежогасіння в бібліотеці та протипожежних дверей в електрощитову) ЗОШ І-ІІІ ст. №12 (з ПКД)</t>
  </si>
  <si>
    <t>Включено дію рішенням міської ради від 10.11.2017 № 2-2570
за рахунок перерозподілу обсягу фінансового забезпечення на виконання дії 1.1.5.4 (бюджет розвитку)</t>
  </si>
  <si>
    <t>Внесено зміни до дії (змінено обсяг фінансового забезпечення) рішенням міської ради від 10.11.2017 № 2-2570
стара редакція:1440,0 тис. грн. на 1500,0 тис. грн. (бюджет розвитку)
збільшено обсяг фінансового забезпечення (на 60,0 тис. грн. (бюджет розвитку) за рахунок фінансового забезпечення на виконання дій 1.4.1.3)</t>
  </si>
  <si>
    <t xml:space="preserve">Внесено зміни до дії (змінено обсяг фінансового забезпечення) рішенням міської ради від 10.11.2017 № 2-2570
стара редакція:900,0 тис. грн. на 1500,0 тис. грн. (бюджет розвитку)
збільшено обсяг фінансового забезпечення (на 600,0 тис. грн. (бюджет розвитку) за рахунок фінансового забезпечення на виконання дій 2.2.86.3) </t>
  </si>
  <si>
    <t xml:space="preserve">Внесено зміни до дії (змінено обсяг фінансового забезпечення) рішенням міської ради від 10.11.2017 № 2-2570
стара редакція:300,0 тис. грн. на 150,0 тис. грн. (бюджет розвитку)
зменшено обсяг фінансового забезпечення (на 100,0 тис. грн. з перерозподілом обсягу фінансового забезпечення на виконання дії: 2.2.63.1(бюджет розвитку), на 50,0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</si>
  <si>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10.11.2017 № 2-2570
стара редакція:1195,19858 тис. грн. на 1131,66308 (бюджет розвитку)
зменшити обсяг фінансового забезпечення (на 63,5355 тис. грн.(бюджет розвитку)) </t>
  </si>
  <si>
    <t xml:space="preserve">Внесено зміни до дії (змінено обсяг фінансового забезпечення) рішенням міської ради від 10.11.2017 № 2-2570
стара редакція:315,0 тис. грн. на 22,40114 тис. грн. (бюджет розвитку)
зменшено обсяг фінансового забезпечення (на 292,59886 тис. грн.(бюджет розвитку)) </t>
  </si>
  <si>
    <t xml:space="preserve">Внесено зміни до дії (змінено обсяг фінансового забезпечення) рішенням міської ради від 10.11.2017 № 2-2570
стара редакція:500,0 тис. грн. на 570,0 тис. грн. (бюджет розвитку)
збільшено обсяг фінансового забезпечення (на 70,0 тис. грн. (бюджет розвитку) за рахунок фінансового забезпечення на виконання дій: 2.2.91.3-36,0 тис. грн.., 2.2.69.3-34,0 тис. грн.) </t>
  </si>
  <si>
    <t xml:space="preserve">Внесено зміни до дії (змінено обсяг фінансового забезпечення) рішенням міської ради від 10.11.2017 № 2-2570
стара редакція:5084,49286 тис. грн. на 4820,62722 тис. грн.(бюджет розвитку)
зменшено обсяг фінансового забезпечення (на 263,86564 тис. грн.(бюджет розвитку)) </t>
  </si>
  <si>
    <t xml:space="preserve">Внесено зміни до дії (змінено обсяг фінансового забезпечення) рішенням міської ради від 10.11.2017 № 2-2570
стара редакція:825,317 тис. грн. на 815,817 тис. грн. (бюджет розвитку
зменшено обсяг фінансового забезпечення (на 9,5 тис. грн. з перерозподілом обсягу фінансового забезпечення із бюджету розвитку до загального фонду) </t>
  </si>
  <si>
    <t>Внесено зміни до дії (змінено обсяг фінансового забезпечення) рішенням міської ради від 10.11.2017 № 2-2570
стара редакція:1366,9 тис. грн. на 1382,95 тис. грн. (бюджет розвитку
збільшено обсяг фінансового забезпечення (на 16,05 тис. грн. (бюджет розвитку) за рахунок фінансового забезпечення на виконання дій 2.2.30.2)</t>
  </si>
  <si>
    <t xml:space="preserve">Внесено зміни до дії (змінено обсяг фінансового забезпечення) рішенням міської ради від 10.11.2017 № 2-2570
стара редакція:7600,0 тис. грн. на 4930,0 тис. грн. (бюджет розвитку)
зменшено обсяг фінансового забезпечення (на 1515,7 тис. грн. з перерозподілом обсягу фінансового забезпечення на виконання дій: 2.2.48.4-100,0 тис. грн.., 2.2.42.5-300,0 тис. грн.., 2.2.45.1-400,0 тис. грн.., 2.2.25.3-700,0 тис. грн.., 2.2.40.3-15,7 тис. грн. (бюджет розвитку), на 1154,3 тис. грн. з перерозподілом обсягу фінансового забезпечення із бюджету розвитку до загального фонду) </t>
  </si>
  <si>
    <t>Виключити дію рішенням міської ради від 10.11.2017 № 2-2570
стара редакція:2172,559 тис. грн. на 0,0 тис. грн. (бюджет розвитку)
обсяг фінансового забезпечення (бюджет розвитку) перерозподілено до загального фонду</t>
  </si>
  <si>
    <t xml:space="preserve">Внесено зміни до дії (змінено обсяг фінансового забезпечення) рішенням міської ради від 10.11.2017 № 2-2570
стара редакція:830,6 тис. грн. на 794,6 тис. грн. (бюджет розвитку)
зменшено обсяг фінансового забезпечення (на 36,0 тис. грн. з перерозподілом обсягу фінансового забезпечення на виконання дії 2.2.77.1 (бюджет розвитку)) </t>
  </si>
  <si>
    <t xml:space="preserve">Внесено зміни до дії (змінено обсяг фінансового забезпечення) рішенням міської ради від 10.11.2017 № 2-2570
стара редакція:21543,194 тис. грн. на 21498,194 тис. грн. (бюджет розвитку)
зменшено обсяг фінансового забезпечення (на 45,0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</si>
  <si>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10.11.2017 № 2-2570
стара редакція:574,2 тис. грн. на 1132,37 тис. грн. (бюджет розвитку)
збільшено обсяг фінансового забезпечення (на 250,0 тис. грн. (бюджет розвитку) за рахунок фінансового забезпечення на виконання дії 2.2.1.15); на 308,17 тис. грн. за рахунок фінансового забезпечення із загального фонду до бюджету розвитку) </t>
  </si>
  <si>
    <t>Внесено зміни до дії (змінено наву і обсяг фінансового забезпечення) рішенням міської ради від 10.11.2017 № 2-2570
стара редакція:Придбання комп'ютерної та копіювальної техніки для управління інспектування
стара редакція:105,0 тис. грн. на 71,0 тис. грн. (бюджет розвитку)
зменшено обсяг фінансового забезпечення (на 34,0 тис. грн. з перерозподілом обсягу фінансового забезпечення на виконання дії 4.2.2.10 (бюджет розвитку))</t>
  </si>
  <si>
    <t xml:space="preserve">Придбання комп’ютерної техніки для управління інспектування </t>
  </si>
  <si>
    <t>4.2.2.10</t>
  </si>
  <si>
    <t>Придбання кондиціонерів для управління інспектування</t>
  </si>
  <si>
    <t>Включено дію  рішенням міської ради від 10.11.2017 № 2-2570
за рахунок перерозподілу обсягу фінансового забезпечення на виконання дії 4.2.2.6 (бюджет розвитку)</t>
  </si>
  <si>
    <t>4.2.2.11</t>
  </si>
  <si>
    <t>Придбання комп’ютерної техніки та оргтехніки</t>
  </si>
  <si>
    <t xml:space="preserve">Департамент
 архітектури та містобудування
</t>
  </si>
  <si>
    <t>Включено дію  рішенням міської ради від 10.11.2017 № 2-2570
за рахунок перерозподілу обсягу фінансового забезпечення на виконання дії 1.3.9.85 (бюджет розвитку)</t>
  </si>
  <si>
    <t>Виключено дію  рішенням міської ради від 10.11.2017 № 2-2570
стара редакція:500,0 тис. грн.на 0,0 тис. грн. (бюджет розвитку)
обсяг фінансового забезпечення (бюджет розвитку) перерозподілено із бюджету розвитку до загального фонду</t>
  </si>
  <si>
    <t>Додаток 2 
до рішення міської  ради
від 10.11.2017 № 2-2570</t>
  </si>
  <si>
    <t>від 10.11.2017 № 2-2570</t>
  </si>
  <si>
    <r>
      <t xml:space="preserve">Додаток 2 
до рішення міської  ради
від </t>
    </r>
    <r>
      <rPr>
        <u/>
        <sz val="10"/>
        <rFont val="Times New Roman"/>
        <family val="1"/>
        <charset val="204"/>
      </rPr>
      <t xml:space="preserve">05.10.2017 </t>
    </r>
    <r>
      <rPr>
        <sz val="10"/>
        <rFont val="Times New Roman"/>
        <family val="1"/>
        <charset val="204"/>
      </rPr>
      <t>№</t>
    </r>
    <r>
      <rPr>
        <u/>
        <sz val="10"/>
        <rFont val="Times New Roman"/>
        <family val="1"/>
        <charset val="204"/>
      </rPr>
      <t xml:space="preserve"> 2-2378</t>
    </r>
  </si>
  <si>
    <t>Реконструкція приміщення майнового комплексу для Центру надання соціальних послуг “Прозорий офіс” за адресою м.Черкаси, вул.Благовісна, 170 (за рахунок субвенції з державного бюджету міським бюджетам на проведення робіт, пов’язаних зі створенням і забезпеченням функціонування центрів надання адміністративних послуг у форматі “Прозорий офіс”-8000000,00 грн.)</t>
  </si>
  <si>
    <t>Внесено зміни до дії (змінено назву і  обсяг фінансового забезпечення) рішенням міської ради від 05.10.2017 № 2-2378
стара редакція:900,0 тис. грн. на 1843,2 тис. грн. (інші кошти)
стара редакція:Реконструкція будівлі ( влаштування системи геліоколекторів для забезпечення гарячого водопостачання ) дошкільного навчального закладу (ясла-садок) № 91 "Кобзарик" Черкаської міської ради (з ПКД)</t>
  </si>
  <si>
    <t>Виключено дію рішенням міської ради від 07.06.2017 № 2-2182
стара редакція: 1215,0 тис. грн. на 0,0 тис. грн. (бюджет розвитку)
обсяг фінансового забезпечення (бюджет розвитку) перерозподілено на виконання дії 2.2.1.26</t>
  </si>
  <si>
    <t xml:space="preserve">Внесено зміни до дії (змінено обсяг фінансового забезпечення) рішенням міської ради від 12.12.2017 № 2-2815
стара редакція:595,0 тис. грн. на 425,82317 тис. грн. (бюджет розвитку)
зменшено обсяг фінансового забезпечення (на 169,17683 тис. грн. з перерозподілом обсягу фінансового забезпечення із бюджету розвитку до загального фонду) </t>
  </si>
  <si>
    <t>Виключено дію рішенням міської ради від 12.12.2017 № 2-2815
стара редакція:350,0 тис. грн. на 0,0 тис. грн. (бюджет розвитку)</t>
  </si>
  <si>
    <t>Внесено зміни до дії (змінено обсяг фінансового забезпечення) рішенням міської ради від 12.12.2017 № 2-2815
стара редакція:80,0 тис. грн. на 123,0 тис. грн. (бюджет розвитку)
збільшено обсяг фінансового забезпечення (на 43,0 тис. грн. (бюджет розвитку) за рахунок фінансового забезпечення на виконання дії 1.3.3.272)</t>
  </si>
  <si>
    <t>Внесено зміни до дії (змінено назву) рішенням міської ради від 12.12.2017 № 2-2815
стара редакція:Технічне (експертне) обстеження житлового будинку по узвозу Замковому, 1</t>
  </si>
  <si>
    <t>Капітальний ремонт житлового будинку по узвозу Замковому, 1 в м.Черкаси</t>
  </si>
  <si>
    <t>Внесено зміни до дії (змінено обсяг фінансового забезпечення) рішенням міської ради від 12.12.2017 № 2-2815
стара редакція:923,0 тис. грн. на 50,0 тис. грн. (бюджет розвитку)
зменшено обсяг фінансового забезпечення (на 873,0 тис. грн (бюджет розвитку)</t>
  </si>
  <si>
    <t>1.1.3.121</t>
  </si>
  <si>
    <t>Капітальний ремонт житлового будинку по вул.Хоменка,3 (заміна водопідігрівача) в м.Черкаси (внески в статутний капітал КП “Соснівська СУБ”)</t>
  </si>
  <si>
    <t xml:space="preserve">Включено дію рішенням міської ради від 12.12.2017 № 2-2815
за рахунок перерозподілу обсягу фінансового забезпечення на виконання дій:1.3.3.272-39,0 тис. грн.. 1.3.9.218-29,0 тис. грн.. 1.3.9.141-32,0 тис. грн. </t>
  </si>
  <si>
    <t>Виключено дію  рішенням міської ради від 12.12.2017 № 2-2815
стара редакція:200,0 тис. грн. на 0,0 тис. грн. (бюджет розвитку)</t>
  </si>
  <si>
    <t>Виключено дію рішенням міської ради від 12.12.2017 № 2-2815
стара редакція:143,0 тис. грн. на 0,0 тис. грн. (бюджет розвитку)</t>
  </si>
  <si>
    <t>Внесено зміни до дії (змінено обсяг фінансового забезпечення) рішенням міської ради від 12.12.2017 № 2-2815
стара редакція:85,0 тис. грн. на 77,5 тис. грн. (бюджет розвитку)
зменшено обсяг фінансового забезпечення (на 7,5 тис. грн. з перерозподілом обсягу фінансового забезпечення на виконання дій: 1.1.4.43-3,523 тис. грн., 1.3.9.225-3,977 тис. грн. (бюджет розвитку)</t>
  </si>
  <si>
    <t xml:space="preserve">Внесено зміни до дії (змінено обсяг фінансового забезпечення) рішенням міської ради від 12.12.2017 № 2-2815
стара редакція:116,0 тис. грн. на 128,012 тис. грн. (бюджет розвитку)
збільшено обсяг фінансового забезпечення (на 12,012 тис. грн. (бюджет розвитку) за рахунок фінансового забезпечення на виконання дії 1.1.4.45) </t>
  </si>
  <si>
    <t xml:space="preserve">Внесено зміни до дії (змінено обсяг фінансового забезпечення) рішенням міської ради від 12.12.2017 № 2-2815
стара редакція:232,0 тис. грн. на 252,151 тис. грн. (бюджет розвитку)
збільшено обсяг фінансового забезпечення (на 20,151 тис. грн. (бюджет розвитку) за рахунок фінансового забезпечення на виконання дії: 1.1.4.40-3,523 тис. грн., 1.1.4.45-16,628 тис. грн.) </t>
  </si>
  <si>
    <t>Внесено зміни до дії (змінено обсяг фінансового забезпечення) рішенням міської ради від 12.12.2017 № 2-2815
стара редакція:232,0 тис. грн. на 168,889 тис. грн. (бюджет розвитку)
зменшено обсяг фінансового забезпечення (на 63,111 тис. грн. з перерозподілом обсягу фінансового забезпечення на виконання дії 1.3.9.225 (бюджет розвитку))</t>
  </si>
  <si>
    <t xml:space="preserve">Внесено зміни до дії (змінено обсяг фінансового забезпечення) рішенням міської ради від 12.12.2017 № 2-2815
стара редакція:232,0 тис. грн. на 179,694 тис. грн. (бюджет розвитку)
зменшено обсяг фінансового забезпечення (на 52,306 тис. грн. з перерозподілом обсягу фінансового забезпечення на виконання дій: 1.1.4.41-12,012 тис.грн., 1.3.9.225-23,666 тис. грн., 1.1.4.43-16,628 тис. грн.  (бюджет розвитку)) </t>
  </si>
  <si>
    <t xml:space="preserve">Внесено зміни до дії (змінено обсяг фінансового забезпечення) рішенням міської ради від 12.12.2017 № 2-2815
стара редакція:143,0 тис. грн. на 134,512 тис. грн. (бюджет розвитку)
зменшено обсяг фінансового забезпечення (на 8,488 тис. грн. з перерозподілом обсягу фінансового забезпечення на виконання дії 1.3.9.225(бюджет розвитку)) </t>
  </si>
  <si>
    <t>Внесено зміни до дії (змінено назву) рішенням міської ради від 12.12.2017 № 2-2815
стара редакція:Придбання та встановлення елементів для дитячих спортивних майданчиків на прибудинковій території житлового будинку № 29 по вул. Г. Дніпра (реалізація проектів-переможців визначених згідно Програми "Громадський бюджет міста Черкаси на 2015-2019 роки")</t>
  </si>
  <si>
    <t>Капітальний ремонт прибудинкової території (дитячий спортивний майданчик) житлового будинку № 29 по вул.Г.Дніпра, м.Черкаси (реалізація проектів-переможців визначених згідно Програми "Громадський бюджет міста Черкаси на 2015-2019 роки") (внески в статутний капітал КП “Соснівський СУБ”)</t>
  </si>
  <si>
    <t xml:space="preserve">Внесено зміни до дії (змінено обсяг фінансового забезпечення) рішенням міської ради від 12.12.2017 № 2-2815
стара редакція:534,966 тис. грн. на 50,0 тис. грн. (бюджет розвитку)
зменшено обсяг фінансового забезпечення (на 484,966 тис. грн (бюджет розвитку) </t>
  </si>
  <si>
    <t>Внесено зміни до дії (змінено обсяг фінансового забезпечення) рішенням міської ради від 12.12.2017 № 2-2815
стара редакція:50,0 тис. грн. на 28,71 тис. грн. (бюджет розвитку)
зменшено обсяг фінансового забезпечення (на 21,290 тис. грн. з перерозподілом обсягу фінансового забезпечення на виконання дії 1.1.5.8 (бюджет розвитку)</t>
  </si>
  <si>
    <t>Внесено зміни до дії (змінено обсяг фінансового забезпечення) рішенням міської ради від 12.12.2017 № 2-2815
стара редакція:50,0 тис.грн. на 74,020 тис. грн. (бюджет розвитку)
збільшено обсяг фінансового забезпечення (на 24,020 тис. грн. (бюджет розвитку) за рахунок фінансового забезпечення на виконання дій: 1.1.5.7-21,29 тис. грн., 1.1.5.9-2,730 тис. грн.)</t>
  </si>
  <si>
    <t>Внесено зміни до дії (змінено обсяг фінансового забезпечення) рішенням міської ради від 12.12.2017 № 2-2815
стара редакція:50,0 тис. грн. на 47,27 тис. грн. (бюджет розвитку)
зменшено обсяг фінансового забезпечення (на 2,73 тис. грн. з перерозподілом обсягу фінансового забезпечення на виконання дії 1.1.5.8 (бюджет розвитку)</t>
  </si>
  <si>
    <t xml:space="preserve">Внесено зміни до дії (змінено обсяг фінансового забезпечення) рішенням міської ради від 12.12.2017 № 2-2815
стара редакція:50,0 тис. грн. на 29,017 тис. грн. (бюджет розвитку)
зменшено обсяг фінансового забезпечення (на 20,983 тис. грн. з перерозподілом обсягу фінансового забезпечення на виконання дії 1.1.5.12 (бюджет розвитку) </t>
  </si>
  <si>
    <t xml:space="preserve">Внесено зміни до дії (змінено обсяг фінансового забезпечення) рішенням міської ради від 12.12.2017 № 2-2815
стара редакція:50,0 тис. грн. на 47,354 тис. грн. (бюджет розвитку)
зменшено обсяг фінансового забезпечення (на 2,646 тис. грн. з перерозподілом обсягу фінансового забезпечення на виконання дії 1.1.5.12 (бюджет розвитку) </t>
  </si>
  <si>
    <t xml:space="preserve">Внесено зміни до дії (змінено обсяг фінансового забезпечення) рішенням міської ради від 12.12.2017 № 2-2815
стара редакція:50,0 тис. грн. на 73,629 тис. грн. (бюджет розвитку)
збільшено обсяг фінансового забезпечення (на 23,629 тис. грн. (бюджет розвитку) за рахунок фінансового забезпечення на виконання дій: 1.1.5.10-20,983 тис. грн., 1.1.5.11-2,646 тис. грн) </t>
  </si>
  <si>
    <t xml:space="preserve">Внесено зміни до дії (змінено обсяг фінансового забезпечення) рішенням міської ради від 12.12.2017 № 2-2815
стара редакція:50,0 тис. грн. на 110,0 тис. грн. (бюджет розвитку)
збільшено обсяг фінансового забезпечення (на 60,0 тис. грн. (бюджет розвитку) за рахунок фінансового забезпечення на виконання дії1.2.1.103) </t>
  </si>
  <si>
    <t xml:space="preserve">Внесено зміни до дії (змінено обсяг фінансового забезпечення) рішенням міської ради від 12.12.2017 № 2-2815
стара редакція:50, 0 тис. грн. на 85,0 тис. грн. (бюджет розвитку)
збільшено обсяг фінансового забезпечення (на 35,0 тис. грн. (бюджет розвитку) за рахунок фінансового забезпечення на виконання дії 1.2.1.103) </t>
  </si>
  <si>
    <t>Внесено зміни до дії (змінено обсяг фінансового забезпечення) рішенням міської ради від 12.12.2017 № 2-2815
стара редакція:1569,5 тис. грн. на 1169,5 тис. грн. (бюджет розвитку)
зменшено обсяг фінансового забезпечення (на 400,0 тис. грн. з перерозподілом обсягу фінансового забезпечення на виконання дії 2.2.1.15 (бюджет розвитку)</t>
  </si>
  <si>
    <t xml:space="preserve">Виключено дію рішенням міської ради від 12.12.2017 № 2-2815
стара редакція:200,0,0 тис. грн. на 0,0 тис. грн. (бюджет розвитку)
обсяг фінансового забезпечення (бюджет розвитку) перерозподілено на виконання дій: 1.4.1.69-65,0 тис. грн., 1.4.1.70 – 135,0 тис. грн.   </t>
  </si>
  <si>
    <t>Виключено дію рішенням міської ради від 12.12.2017 № 2-2815
стара редакція:477,0 тис. грн. на 0,0 тис. грн. (бюджет розвитку)</t>
  </si>
  <si>
    <t xml:space="preserve">Внесено зміни до дії (змінено обсяг фінансового забезпечення) рішенням міської ради від 12.12.2017 № 2-2815
стара редакція:1016,0 тис.грн. на 918,0 тис. грн. (бюджет розвитку)
зменшено обсяг фінансового забезпечення (на 95,0 тис. грн. з перерозподілом обсягу фінансового забезпечення на виконання дій: 1.1.5.16-35,0 тис. грн., 1.1.5.15-60,0 тис. грн.(бюджет розвитку), на 3,0 тис. грн. з перерозподілом обсягу фінансового забезпечення із бюджету розвитку до загального фонду) </t>
  </si>
  <si>
    <t>1.2.1.109</t>
  </si>
  <si>
    <t>Придбання контейнерів для збору ТПВ (внески в статутний капітал КП “Черкаська служба чистоти”)</t>
  </si>
  <si>
    <t>Включено дію рішенням міської ради від 12.12.2017 № 2-2815
за рахунок перерозподілу обсягу фінансового забезпечення із загального фонду до бюджету розвитку</t>
  </si>
  <si>
    <t>1.2.1.110</t>
  </si>
  <si>
    <t xml:space="preserve">Придбання причепа-самоскида 
(внески в статутний капітал КП "ЧЕЛУАШ")
</t>
  </si>
  <si>
    <t>1.2.1.111</t>
  </si>
  <si>
    <t xml:space="preserve">Придбання установки інфракрасної регенерації (розігріву асфальту)
(внески в статутний капітал КП "ЧЕЛУАШ")
</t>
  </si>
  <si>
    <t>1.2.1.112</t>
  </si>
  <si>
    <t xml:space="preserve">Капітальний ремонт прицепа 2 ПТС-4
(внески в статутний капітал КП "ЧЕЛУАШ")
</t>
  </si>
  <si>
    <t>1.2.1.113</t>
  </si>
  <si>
    <t>Придбання бойлерів (внески в статутний капітал КП "ЧЕЛУАШ")</t>
  </si>
  <si>
    <t>Включено дію рішенням міської ради від 12.12.2017 № 2-2815
за рахунок перерозподілу обсягу фінансового забезпечення на виконання дії 1.3.8.22 (бюджет розвитку)</t>
  </si>
  <si>
    <t>1.3.1.3</t>
  </si>
  <si>
    <t>Будівництво відеоспостереження в м. Черкаси (з ПКД)</t>
  </si>
  <si>
    <t xml:space="preserve">Внесено зміни до дії (змінено обсяг фінансового забезпечення) рішенням міської ради від 12.12.2017 № 2-2815
стара редакція:262,0 тис. грн. на 469,0 тис. грн. (бюджет розвитку)
збільшено обсяг фінансового забезпечення (на 207,0 тис. грн. (бюджет розвитку) за рахунок фінансового забезпечення на виконання дій: 1.3.3.270-114,0 тис. грн., 1.3.3.242-6,0 тис. грн., 1.3.3.37-16,0 тис. грн., 1.3.3.38-38,0 тис. грн., 1.3.3.39-33,0 тис. грн.) </t>
  </si>
  <si>
    <t xml:space="preserve">Внесено зміни до дії (змінено обсяг фінансового забезпечення) рішенням міської ради від 12.12.2017 № 2-2815
стара редакція:10658,00 тис. грн. на 10698,0 тис. грн. (бюджет розвитку)
збільшено обсяг фінансового забезпечення (на 40,0 тис. грн. (бюджет розвитку) за рахунок фінансового забезпечення на виконання дії 1.3.3.32) </t>
  </si>
  <si>
    <t xml:space="preserve">Внесено зміни до дії (змінено обсяг фінансового забезпечення) рішенням міської ради від 12.12.2017 № 2-2815
стара редакція:68,715 тис. грн. на 1,715 тис. грн. (бюджет розвитку)
зменшено обсяг фінансового забезпечення (на 67,0 тис. грн. з перерозподілом обсягу фінансового забезпечення на виконання дій: 1.3.3.31-40,0 тис. грн., 1.3.3.33-10,0 тис. грн., 1.3.3.40-10,0 тис. грн., 1.3.3.41-7,0 тис. грн.(бюджет розвитку) </t>
  </si>
  <si>
    <t xml:space="preserve">Внесено зміни до дії (змінено обсяг фінансового забезпечення) рішенням міської ради від 12.12.2017 № 2-2815
стара редакція: 44,0 тис. грн. на 54,00 тис. грн. (бюджет розвитку)
збільшено обсяг фінансового забезпечення (на 10,0 тис. грн. (бюджет розвитку) за рахунок фінансового забезпечення на виконання дії 1.3.3.32) </t>
  </si>
  <si>
    <t xml:space="preserve">Внесено зміни до дії (змінено обсяг фінансового забезпечення) рішенням міської ради від 12.12.2017 № 2-2815
стара редакція: 189,0 тис. грн. на 173,0 тис. грн. (бюджет розвитку)
зменшено обсяг фінансового забезпечення (на 16,0 тис. грн. з перерозподілом обсягу фінансового забезпечення на виконання дії 1.3.3.3 (бюджет розвитку) </t>
  </si>
  <si>
    <t xml:space="preserve">Внесено зміни до дії (змінено обсяг фінансового забезпечення) рішенням міської ради від 12.12.2017 № 2-2815
стара редакція:249,0 тис. грн. на 211,0 тис. грн. (бюджет розвитку)
зменшено обсяг фінансового забезпечення (на 38,0 тис. грн. з перерозподілом обсягу фінансового забезпечення на виконання дії 1.3.3.3  (бюджет розвитку) </t>
  </si>
  <si>
    <t xml:space="preserve">Внесено зміни до дії (змінено обсяг фінансового забезпечення) рішенням міської ради від 12.12.2017 № 2-2815
стара редакція:69,0 тис. грн. на 31,0 тис. грн. (бюджет розвитку)
зменшено обсяг фінансового забезпечення (на 38,0 тис. грн. з перерозподілом обсягу фінансового забезпечення на виконання дій: 1.3.3.3-33,0 тис. грн., 1.3.3.269-5,0 тис. грн.(бюджет розвитку) </t>
  </si>
  <si>
    <t xml:space="preserve">Внесено зміни до дії (змінено обсяг фінансового забезпечення) рішенням міської ради від 12.12.2017 № 2-2815
стара редакція:314,0 тис. грн. на 324,0 тис. грн. (бюджет розвитку)
збільшено обсяг фінансового забезпечення (на 10,0 тис. грн. (бюджет розвитку) за рахунок фінансового забезпечення на виконання дії 1.3.3.32) </t>
  </si>
  <si>
    <t xml:space="preserve">Внесено зміни до дії (змінено обсяг фінансового забезпечення) рішенням міської ради від 12.12.2017 № 2-2815
стара редакція:135,1 тис. грн. на 142,1 тис. грн. (бюджет розвитку)
збільшено обсяг фінансового забезпечення (на 7,0 тис. грн. (бюджет розвитку) за рахунок фінансового забезпечення на виконання дії 1.3.3.32) </t>
  </si>
  <si>
    <t xml:space="preserve">Внесено зміни до дії (змінено обсяг фінансового забезпечення) рішенням міської ради від 12.12.2017 № 2-2815
стара редакція:522,0 тис. грн. на 516,0 тис. грн. (бюджет розвитку)
зменшено обсяг фінансового забезпечення (на 6,0 тис. грн. з перерозподілом обсягу фінансового забезпечення на виконання дії 1.3.3.3 (бюджет розвитку) </t>
  </si>
  <si>
    <t xml:space="preserve">Виключено дію рішенням міської ради від 12.12.2017 № 2-2815
стара редакція:32, 0 тис. грн. на 0,0 тис. грн. (бюджет розвитку)
обсяг фінансового забезпечення (бюджет розвитку) перерозподілено на виконання дії 1.3.3.269 </t>
  </si>
  <si>
    <t xml:space="preserve">Внесено зміни до дії (змінено обсяг фінансового забезпечення) рішенням міської ради від 12.12.2017 № 2-2815
стара редакція:232,0 тис. грн. на 269,0 тис. грн. (бюджет розвитку)
збільшено обсяг фінансового забезпечення (на 37,0 тис. грн. (бюджет розвитку) за рахунок фінансового забезпечення на виконання дій: 1.3.3.39-5,0 тис. грн., 1.3.3.268-32,0 тис. грн.) </t>
  </si>
  <si>
    <t xml:space="preserve">Внесено зміни до дії (змінено обсяг фінансового забезпечення) рішенням міської ради від 12.12.2017 № 2-2815
стара редакція:232,0 тис. грн. на 118,0 тис. грн. (бюджет розвитку)
зменшено обсяг фінансового забезпечення (на 114,0 тис. грн. з перерозподілом обсягу фінансового забезпечення на виконання дії 1.3.3.3 (бюджет розвитку) </t>
  </si>
  <si>
    <t xml:space="preserve">Внесено зміни до дії (змінено обсяг фінансового забезпечення) рішенням міської ради від 12.12.2017 № 2-2815
стара редакція:605,0 тис. грн. на 474,0 тис. грн. (бюджет розвитку)
зменшено обсяг фінансового забезпечення (на 131,0 тис. грн. з перерозподілом обсягу фінансового забезпечення на виконання дій:1.3.8.16-49,0 тис. грн., 1.1.3.101-43,0 тис. грн. (бюджет розвитку)) </t>
  </si>
  <si>
    <t>Внесено зміни до дії (змінено обсяг фінансового забезпечення) рішенням міської ради від 12.12.2017 № 2-2815
стара редакція: 21970, 0 тис. грн. на 16970,0 тис. грн. (бюджет розвитку)
зменшено обсяг фінансового забезпечення (на 5000,0 тис. грн. з перерозподілом обсягу фінансового забезпечення на виконання дій: 1.3.8.22 – 4000,0 тис. грн.,1.3.6.3-1000,0 тис. грн.  (бюджет розвитку)</t>
  </si>
  <si>
    <t>Внесено зміни до дії (змінено обсяг фінансового забезпечення) рішенням міської ради від 12.12.2017 № 2-2815
стара редакція:3516,0 тис. грн. на 4516,0 тис. грн. (бюджет розвитку)
збільшено обсяг фінансового забезпечення (на 1000,0 тис. грн. (бюджет розвитку) за рахунок фінансового забезпечення на виконання дії 1.3.5.3)</t>
  </si>
  <si>
    <t xml:space="preserve">Внесено зміни до дії (змінено обсяг фінансового забезпечення) рішенням міської ради від 12.12.2017 № 2-2815
стара редакція:474,1 тис. грн. на 453,716 тис. грн. (бюджет розвитку)
зменшено обсяг фінансового забезпечення (на 20,384 тис. грн. з перерозподілом обсягу фінансового забезпечення на виконання дії 1.3.9.7 (бюджет розвитку) </t>
  </si>
  <si>
    <t xml:space="preserve">
267,0
</t>
  </si>
  <si>
    <t xml:space="preserve">Внесено зміни до дії (змінено обсяг фінансового забезпечення) рішенням міської ради від 12.12.2017 № 2-2815
стара редакція:198,0 тис. грн. на 
267,0 тис. грн. (бюджет розвитку)
збільшено обсяг фінансового забезпечення (на 69,0 тис. грн. (бюджет розвитку) за рахунок фінансового забезпечення на виконання дій: 1.3.9.138-20,0 тис. грн., 1.3.3.272-49,0 тис. грн.) </t>
  </si>
  <si>
    <t xml:space="preserve">Внесено зміни до дії (змінено обсяг фінансового забезпечення) рішенням міської ради від 12.12.2017 № 2-2815
стара редакція:44500,0 тис. грн. на 48390,0 тис. грн. (бюджет розвитку)
збільшено обсяг фінансового забезпечення (на 4000,0 тис. грн. (бюджет розвитку) за рахунок фінансового забезпечення на виконання дії 1.3.5.3), зменшити обсяг фінансового забезпечення (на 110,0 тис. грн. з перерозподілом обсягу фінансового забезпечення на виконання дії  1.2.1.113 </t>
  </si>
  <si>
    <t xml:space="preserve">Внесено зміни до дії (змінено обсяг фінансового забезпечення) рішенням міської ради від 12.12.2017 № 2-2815
стара редакція:250,0 тис. грн. на 129,0 тис. грн. (бюджет розвитку)
зменшено обсяг фінансового забезпечення (на 121,0 тис. грн. з перерозподілом обсягу фінансового забезпечення на виконання дії 1.3.8.62 (бюджет розвитку)) </t>
  </si>
  <si>
    <t>1.3.8.62</t>
  </si>
  <si>
    <t>Реконструкція вул.Смаглія</t>
  </si>
  <si>
    <t>Включено дію рішенням міської ради від 12.12.2017 № 2-2815
за рахунок перерозподілу обсягу фінансового забезпечення на виконання дій: 1.3.9.141-104,0 тис. грн., 1.3.9.214-25,0 тис. грн., 1.3.8.61-121,0 тис. грн. (бюджет розвитку)</t>
  </si>
  <si>
    <t xml:space="preserve">Внесено зміни до дії (змінено обсяг фінансового забезпечення) рішенням міської ради від 12.12.2017 № 2-2815
стара редакція:14747,568 тис. грн. на 15097,568 тис. грн. (бюджет розвитку)
збільшено обсяг фінансового забезпечення (на 350,0 тис. грн. (бюджет розвитку) за рахунок фінансового забезпечення на виконання дій: 1.3.9.91-268,4222 тис. грн., 1.3.9.106-57,5778 тис. грн., 1.3.9.138-24,0 тис. грн.) </t>
  </si>
  <si>
    <t xml:space="preserve">Внесено зміни до дії (змінено обсяг фінансового забезпечення) рішенням міської ради від 12.12.2017 № 2-2815
стара редакція:3700,0 тис. грн. на 2766,15257 тис. грн. (бюджет розвитку)
зменшено обсяг фінансового забезпечення (на 933,84743 тис. грн. з перерозподілом обсягу фінансового забезпечення на виконання дії 1.3.9.7 (бюджет розвитку) </t>
  </si>
  <si>
    <t xml:space="preserve">Внесено зміни до дії (змінено обсяг фінансового забезпечення) рішенням міської ради від 12.12.2017 № 2-2815
стара редакція:7178,629 тис. грн. на 8777,99643 тис. грн.  (бюджет розвитку)
збільшено обсяг фінансового забезпечення (на 1599,36743 тис. грн. (бюджет розвитку) за рахунок фінансового забезпечення на виконання дій: 1.3.8.1-20,384 тис. грн., 1.3.9.4-933,84743 тис. грн., 1.3.12.1-645,136 тис. грн.) </t>
  </si>
  <si>
    <t>Внесено зміни до дії (змінено її назву і обсяг фінансового забезпечення) рішенням міської ради від 12.12.2017 № 2-2815
стара редакція:300, 0 тис. грн. на 307,0 тис. грн. (бюджет розвитку)
 збільшено обсяг фінансового забезпечення (на 7,0 тис. грн. (бюджет розвитку) за рахунок фінансового забезпечення на виконання дії 1.3.9.85)
стара редакція:Капітальний ремонт вул. Ільїна від вул. Можайського до вул. М. Грушевського (з ПКД)</t>
  </si>
  <si>
    <t>Капітальний ремонт вул.Ільїна (від вул.Можайського до вул.М.Грушевського) м.Черкаси (з ПКД)</t>
  </si>
  <si>
    <t xml:space="preserve">Внесено зміни до дії (змінено обсяг фінансового забезпечення) рішенням міської ради від 12.12.2017 № 2-2815
стара редакція:192,5 тис. грн. на 185,5 тис. грн. (бюджет розвитку)
зменшено обсяг фінансового забезпечення (на 7,0  тис. грн. з перерозподілом обсягу фінансового забезпечення на виконання дії 1.3.9.22 (бюджет розвитку)
</t>
  </si>
  <si>
    <t xml:space="preserve">Виключено дію рішенням міської ради від 12.12.2017 № 2-2815
стара редакція:620,0 тис. грн. на 0,0 тис. грн. (бюджет розвитку)
обсяг фінансового забезпечення (бюджет розвитку) перерозподілено на виконання дій: 1.3.9.223-151,5778 тис. грн., 1.3.9.144-200,0 тис. грн.. 1.3.9.1-268,4222 тис. грн.  </t>
  </si>
  <si>
    <t>Внесено зміни до дії (змінено обсяг фінансового забезпечення) рішенням міської ради від 12.12.2017 № 2-2815
стара редакція:839,0 тис. грн. на 40,05463 тис. грн. (бюджет розвитку)
зменшено обсяг фінансового забезпечення (на 476,4222 тис. грн. з перерозподілом обсягу фінансового забезпечення на виконання дій:1.3.9.146-418,0 тис. грн.,1.3.9.223-58,4222 тис. грн. (бюджет розвитку), на 322,52317 тис. грн. з перерозподілом обсягу фінансового забезпечення із бюджету розвитку до загального фонду)</t>
  </si>
  <si>
    <t xml:space="preserve">Внесено зміни до дії (змінено обсяг фінансового забезпечення) рішенням міської ради від 12.12.2017 № 2-2815
стара редакція:1534,0 тис. грн. на 1476,4222 тис. грн. (бюджет розвитку)
зменшено обсяг фінансового забезпечення (на 57,5778 тис. грн. з перерозподілом обсягу фінансового забезпечення на виконання дії 1.3.9.1 (бюджет розвитку)) </t>
  </si>
  <si>
    <t xml:space="preserve">Внесено зміни до дії (змінено обсяг фінансового забезпечення) рішенням міської ради від 12.12.2017 № 2-2815
стара редакція:229,0 тис. грн. на 185,0 тис. грн.(бюджет розвитку)
зменшено обсяг фінансового забезпечення (на 44,0 тис. грн. з перерозподілом обсягу фінансового забезпечення на виконання дії 1.3.9.1(бюджет розвитку)) </t>
  </si>
  <si>
    <t>Внесено зміни до дії (змінено обсяг фінансового забезпечення) рішенням міської ради від 12.12.2017 № 2-2815
стара редакція:1650,0 тис. грн. на 1514,0 тис. грн. (бюджет розвитку)
зменшено обсяг фінансового забезпечення (на 136,0 тис. грн. з перерозподілом обсягу фінансового забезпечення на виконання дій:1.1.3.121-32,0 тис. грн., 1.3.8.62-104,0 тис. грн. (бюджет розвитку))</t>
  </si>
  <si>
    <t xml:space="preserve">Внесено зміни до дії (змінено обсяг фінансового забезпечення) рішенням міської ради від 12.12.2017 № 2-2815
стара редакція:700.,0 тис. грн. на 900,0 тис. грн. (бюджет розвитку)
збільшено обсяг фінансового забезпечення (на 200,0 тис. грн. (бюджет розвитку) за рахунок фінансового забезпечення на виконання дії 1.3.9.91) </t>
  </si>
  <si>
    <t xml:space="preserve">Внесено зміни до дії (змінено обсяг фінансового забезпечення) рішенням міської ради від 12.12.2017 № 2-2815
стара редакція: 232,0 тис. грн. на 650,0 тис. грн. (бюджет розвитку)
збільшено обсяг фінансового забезпечення (на 418,0 тис. грн. (бюджет розвитку) за рахунок фінансового забезпечення на виконання дії 1.3.9.97) </t>
  </si>
  <si>
    <t xml:space="preserve">Внесено зміни до дії (змінено обсяг фінансового забезпечення) рішенням міської ради від 12.12.2017 № 2-2815
стара редакція: 1043,0 тис. грн. на 1018,0 тис. грн. (бюджет розвитку)
зменшено обсяг фінансового забезпечення (на 25,0 тис. грн. з перерозподілом обсягу фінансового забезпечення на виконання дії 1.3.8.62 (бюджет розвитку)) </t>
  </si>
  <si>
    <t>Внесено зміни до дії (змінено обсяг фінансового забезпечення) рішенням міської ради від 12.12.2017 № 2-2815
стара редакція:527,0 тис. грн. на 498,0 тис. грн. (бюджет розвитку)
зменшено обсяг фінансового забезпечення (на 29,0 тис. грн. з перерозподілом обсягу фінансового забезпечення на виконання дії 1.1.3.121 (бюджет розвитку))</t>
  </si>
  <si>
    <t xml:space="preserve">Внесено зміни до дії (змінено обсяг фінансового забезпечення) рішенням міської ради від 12.12.2017 № 2-2815
стара редакція:1150,0 тис. грн. на 1360,0 тис. грн. (бюджет розвитку)
збільшено обсяг фінансового забезпечення (на 210,0 тис. грн. (бюджет розвитку) за рахунок фінансового забезпечення на виконання дії: 1.3.9.97-58,4222 тис. грн., 1.3.9.91-151,5778 тис. грн.) </t>
  </si>
  <si>
    <t xml:space="preserve">Внесено зміни до дії (змінено обсяг фінансового забезпечення) рішенням міської ради від 12.12.2017 № 2-2815
стара редакція:75,0 тис. грн. на 98,666 тис. грн. (бюджет розвитку)
збільшено обсяг фінансового забезпечення (на 23,666 тис. грн. (бюджет розвитку) за рахунок фінансового забезпечення на виконання дії 1.1.4.45) </t>
  </si>
  <si>
    <t xml:space="preserve">Внесено зміни до дії (змінено обсяг фінансового забезпечення) рішенням міської ради від 12.12.2017 № 2-2815
стара редакція:75,0 тис. грн. на 150,576 тис. грн. (бюджет розвитку)
збільшено обсяг фінансового забезпечення (на 75,576 99,242 тис. грн. (бюджет розвитку) за рахунок фінансового забезпечення на виконання дій: 1.1.4.40-3,977 тис. грн., 1.1.4.43-63,111 тис. грн., 1.1.4.56-8,488 тис. грн.) </t>
  </si>
  <si>
    <t>Виключено дію рішенням міської ради від 12.12.2017 № 2-2815
стара редакція:645,14 тис. грн. на 0,0 тис. грн. (бюджет розвитку)
обсяг фінансового забезпечення (бюджет розвитку) перерозподілено на виконання дії 1.3.9.7</t>
  </si>
  <si>
    <t>Виключено дію рішенням міської ради від 12.12.2017 № 2-2815
стара редакція:10,78648 тис. грн. на 0,0 тис. грн. (бюджет розвитку)</t>
  </si>
  <si>
    <t>Внесено зміни до дії (змінено обсяг фінансового забезпечення) рішенням міської ради від 12.12.2017 № 2-2815
стара редакція:320,0 тис. грн. на 304,36989 тис. грн. (бюджет розвитку)
зменшено обсяг фінансового забезпечення (на 15,63011 тис. грн. з перерозподілом обсягу фінансового забезпечення на виконання дії 1.4.1.70 (бюджет розвитку))</t>
  </si>
  <si>
    <t>1.4.1.69</t>
  </si>
  <si>
    <t>Придбання насоса з обладнанням для автоматичної системи поливу парку-памятки садово-паркового мистецтва місцевого значення “Долина троянд” (внески в статутний капітал КП “Дирекція парків”)</t>
  </si>
  <si>
    <t>1.4.1.70</t>
  </si>
  <si>
    <t>Придбання садово-паркової техніки (внески в статутний капітал КП “Дирекція парків”)</t>
  </si>
  <si>
    <t>Включено дію  рішенням міської ради від 12.12.2017 № 2-2815
за рахунок перерозподілу обсягу фінансового забезпечення на виконання дії 1.2.1.100 (бюджет розвитку)</t>
  </si>
  <si>
    <t>Включено дію  рішенням міської ради від 12.12.2017 № 2-2815
за рахунок перерозподілу обсягу фінансового забезпечення на виконання дії 1.4.1.58-тис. грн. (бюджет розвитку)</t>
  </si>
  <si>
    <t>Внесено зміни до дії (змінено назву і обсяг фінансового забезпечення) рішенням міської ради від 12.12.2017 № 2-2815
стара редакція:1056,3 тис. грн. на 1146,3 тис. грн. (бюджет розвитку)
збільшено обсяг фінансового забезпечення (на 90,0 тис. грн. (бюджет розвитку) за рахунок фінансового забезпечення на виконання дії 4.2.4.2) 
стара редакція:Реконструкція приміщення майнового комплексу за адресою вул. Благовісна, 170 (корпус В-2, перший поверх)</t>
  </si>
  <si>
    <t>Реконструкція приміщення майнового комплексу за адресою вул. Благовісна, 170 (корпус В-2, перший поверх) (з ПКД)</t>
  </si>
  <si>
    <t xml:space="preserve">Внесено зміни до дії (змінено обсяг фінансового забезпечення) рішенням міської ради від 12.12.2017 № 2-2815
стара редакція:16584,0 тис. грн. на 499,4467 тис. грн. (бюджет розвитку)
збільшено обсяг фінансового забезпечення (на 16084,5533 тис. грн. (бюджет розвитку) за рахунок фінансового забезпечення на виконання дії 1.5.2.18) </t>
  </si>
  <si>
    <t>1.5.2.18</t>
  </si>
  <si>
    <t>Реконструкція приміщення майнового комплексу для Центру надання соціальних послуг “Прозорий офіс” за адресою м.Черкаси, вул.Благовісна, 170 (в т.ч. 80000000,00 грн. за рахунок субвенції з державного бюджету міським бюджетам на проведення робіт, пов’язаних зі створенням і забезпеченням функціонування центрів надання адміністративних послуг у форматі “Прозорий офіс)</t>
  </si>
  <si>
    <t>Департамент соціальної політики</t>
  </si>
  <si>
    <t>Включено дію рішенням міської ради від 12.12.2017 № 2-2815
стара редакція:16084,5533 тис. грн. (бюджет розвитку)
за рахунок перерозподілу обсягу фінансового забезпечення на виконання дії 1.5.2.13 (бюджет розвитку)</t>
  </si>
  <si>
    <t>1.5.3.10</t>
  </si>
  <si>
    <t>Включено дію рішенням міської ради від 12.12.2017 № 2-2815
за рахунок перерозподілу обсягу фінансового забезпечення на виконання дії 4.2.4.2 (бюджет розвитку)</t>
  </si>
  <si>
    <t xml:space="preserve">Внесено зміни до дії (змінено обсяг фінансового забезпечення) рішенням міської ради від 12.12.2017 № 2-2815
стара редакція:540,0 тис. грн. на 548,3 тис. грн. (бюджет розвитку)
збільшено обсяг фінансового забезпечення (на 8,3 тис. грн. (бюджет розвитку) за рахунок фінансового забезпечення на виконання дії 1.5.8.4) </t>
  </si>
  <si>
    <t xml:space="preserve">Внесено зміни до дії (змінено обсяг фінансового забезпечення) рішенням міської ради від 12.12.2017 № 2-2815
стара редакція:60,0 тис. грн. на 2,73 тис. грн. (бюджет розвитку)
зменшено обсяг фінансового забезпечення (на 57,27 тис. грн. з перерозподілом обсягу фінансового забезпечення на виконання дій: 1.5.7.1-8,3 тис. грн., 1.5.11.1-48,97 тис. грн. (бюджет розвитку) </t>
  </si>
  <si>
    <t xml:space="preserve">Внесено зміни до дії (змінено обсяг фінансового забезпечення) рішенням міської ради від 12.12.2017 № 2-2815
стара редакція: 400,0 тис. грн. на 448,97 тис. грн. (бюджет розвитку)
збільшено обсяг фінансового забезпечення (на 48,97 тис. грн. (бюджет розвитку) за рахунок фінансового забезпечення на виконання дії 1.5.8.4) </t>
  </si>
  <si>
    <t>Внесено зміни до дії (змінено обсяг фінансового забезпечення) рішенням міської ради від 12.12.2017 № 2-2815
стара редакція: 920,0 тис. грн. на 820,0 тис. грн.. (бюджет розвитку)
зменшено обсяг фінансового забезпечення (на 100,0 тис. грн. з перерозподілом обсягу фінансового забезпечення на виконання дій: 2.2.6.3-44,8 тис. грн.,2.2.1.35-50,0 тис. грн., 2.2.1.36-5,2 тис. грн.  (бюджет розвитку)</t>
  </si>
  <si>
    <t xml:space="preserve">Внесено зміни до дії (змінено обсяг фінансового забезпечення) рішенням міської ради від 12.12.2017 № 2-2815
стара редакція:174,0 тис. грн. на 574,0 тис. грн. (бюджет розвитку)
збільшено обсяг фінансового забезпечення (на 400,0 тис. грн. (бюджет розвитку) за рахунок фінансового забезпечення на виконання дії 1.2.1.15) </t>
  </si>
  <si>
    <t xml:space="preserve">Внесено зміни до дії (змінено обсяг фінансового забезпечення) рішенням міської ради від 12.12.2017 № 2-2815
стара редакція:4590,0 тис. грн. на 4189,0 тис. грн. (бюджет розвитку)
зменшено обсяг фінансового забезпечення (на 401,0 тис. грн. з перерозподілом обсягу фінансового забезпечення на виконання дій: 2.2.91.1-276,0 тис. грн., 2.2.91.5-125,0 тис. грн. (бюджет розвитку) </t>
  </si>
  <si>
    <t>2.2.1.31</t>
  </si>
  <si>
    <t>Придбання спортивного інвентарю для КДЮСШ №1</t>
  </si>
  <si>
    <t xml:space="preserve">Включено дію рішенням міської ради від 12.12.2017 № 2-2815
за рахунок перерозподілу обсягу фінансового забезпечення на виконання дії 2.2.86.3 (бюджет розвитку)
</t>
  </si>
  <si>
    <t>2.2.1.32</t>
  </si>
  <si>
    <t>Капітальний ремонт будівлі ДМШ №2 (з ПКД)</t>
  </si>
  <si>
    <t>Включено дію рішенням міської ради від 12.12.2017 № 2-2815
за рахунок перерозподілу обсягу фінансового забезпечення на виконання дії 2.2.86.3 (бюджет розвитку)</t>
  </si>
  <si>
    <t>2.2.1.33</t>
  </si>
  <si>
    <t>Придбання боксерського рингу для КДЮСШ «Вікторія»</t>
  </si>
  <si>
    <t>2.2.1.34</t>
  </si>
  <si>
    <t>Реконструкція спортивного майданчика № 3 з улаштуванням штучного покриття 40Х60 (штучна трава) для гри в футбол на КП “Центральний стадіон” по вул.Смілянській, 8 м.Черкаси</t>
  </si>
  <si>
    <t>2.2.1.35</t>
  </si>
  <si>
    <t>Придбання мультимедійного обладнання для ДМШ № 1 ім.М.В.Лисенка</t>
  </si>
  <si>
    <t>2.2.1.36</t>
  </si>
  <si>
    <t>Придбання комп’ютерів в зборі для ДМШ № 1 ім.М.В.Лисенка</t>
  </si>
  <si>
    <t>2.2.1.37</t>
  </si>
  <si>
    <t>Придбання музичних інструментів (цифрове фортепіано) для ДМШ № 1 ім.М.В.Лисенка</t>
  </si>
  <si>
    <t>Включено дію рішенням міської ради від 12.12.2017 № 2-2815
за рахунок перерозподілу обсягу фінансового забезпечення на виконання дій: 2.2.56.1-229,906 тис. грн.,  2.2.92.2-520,0 тис. грн. (бюджет розвитку)</t>
  </si>
  <si>
    <t>Включено дію рішенням міської ради від 12.12.2017 № 2-2815
за рахунок перерозподілу обсягу фінансового забезпечення на виконання дії 2.2.1.2 (бюджет розвитку)</t>
  </si>
  <si>
    <t>Включено дію рішенням міської ради від 12.12.2017 № 2-2815
за рахунок перерозподілу обсягу фінансового забезпечення на виконання дій:2.2.86.3-29,8 тис. грн., 2.2.1.2-5,2 тис. грн. (бюджет розвитку)</t>
  </si>
  <si>
    <t>Включено дію рішенням міської ради від 12.12.2017 № 2-2815
за рахунок перерозподілу обсягу фінансового забезпечення на виконання дій:2.2.86.3- 22,2 тис. грн., 2.2.82.1-67,8 тис. грн. (бюджет розвитку)</t>
  </si>
  <si>
    <t xml:space="preserve">Внесено зміни до дії (змінено обсяг фінансового забезпечення) рішенням міської ради від 12.12.2017 № 2-2815
стара редакція:1470, 0 тис. грн. на 1174,0 тис. грн. (бюджет розвитку)
зменшено обсяг фінансового забезпечення (на 296,0 тис. грн. з перерозподілом обсягу фінансового забезпечення на виконання дій: 2.2.58.7-115,0 тис. грн., 2.2.56.7-181,0 тис. грн. (бюджет розвитку)) </t>
  </si>
  <si>
    <t>2.2.6.2</t>
  </si>
  <si>
    <t>2.2.6.3</t>
  </si>
  <si>
    <t>Капітальний ремонт будівлі ДНЗ № 9 (з ПКД)</t>
  </si>
  <si>
    <t>Включено дію рішенням міської ради від 12.12.2017 № 2-2815
за рахунок перерозподілу обсягу фінансового забезпечення на виконання дії 2.2.89.5 (бюджет розвитку)</t>
  </si>
  <si>
    <t>Капітальний ремонт будівлі (утеплення фасаду) ДНЗ № 9 (з ПКД)</t>
  </si>
  <si>
    <t>Включено дію рішенням міської ради від 12.12.2017 № 2-2815
за рахунок перерозподілу обсягу фінансового забезпечення на виконання дій: 2.2.1.2-44,8 тис. грн., 2.2.89.5-0,192 тис. грн. (бюджет розвитку)</t>
  </si>
  <si>
    <t>Внесено зміни до дії (змінено обсяг фінансового забезпечення) рішенням міської ради від 12.12.2017 № 2-2815
стара редакція:895,0 тис. грн. на 865,0 тис. грн. (бюджет розвитку)
зменшено обсяг фінансового забезпечення (на 30,0 тис. грн. з перерозподілом обсягу фінансового забезпечення на виконання дії 2.2.11.7 (бюджет розвитку)</t>
  </si>
  <si>
    <t>2.2.11.7</t>
  </si>
  <si>
    <t>Реконструкція будівлі (харчоблок) ДНЗ № 22 (з ПКД)</t>
  </si>
  <si>
    <t>Включено дію рішенням міської ради від 12.12.2017 № 2-2815
за рахунок перерозподілу обсягу фінансового забезпечення на виконання дії 2.2.11.6 (бюджет розвитку)</t>
  </si>
  <si>
    <t xml:space="preserve">Внесено зміни до дії (змінено обсяг фінансового забезпечення) рішенням міської ради від 12.12.2017 № 2-2815
стара редакція:900,0 тис. грн. на 660,0 тис. грн. (бюджет розвитку)
зменшено обсяг фінансового забезпечення (на 240,0 тис. грн. з перерозподілом обсягу фінансового забезпечення на виконання дії 2.2.15.3 (бюджет розвитку) </t>
  </si>
  <si>
    <t>2.2.15.3</t>
  </si>
  <si>
    <t>Капітальний ремонт будівлі ДНЗ № 29</t>
  </si>
  <si>
    <t>Включено дію  рішенням міської ради від 12.12.2017 № 2-2815
за рахунок перерозподілу обсягу фінансового забезпечення на виконання дії 2.2.15.1 (бюджет розвитку)</t>
  </si>
  <si>
    <t>2.2.15.4</t>
  </si>
  <si>
    <t>Придбання побутової та комп’ютерної техніки для ДНЗ № 29</t>
  </si>
  <si>
    <t>Включено дію  рішенням міської ради від 12.12.2017 № 2-2815
за рахунок перерозподілу обсягу фінансового забезпечення на виконання дії 2.2.65.8(бюджет розвитку)</t>
  </si>
  <si>
    <t>2.2.17.7</t>
  </si>
  <si>
    <t>Капітальний ремонт будівлі ДНЗ № 31</t>
  </si>
  <si>
    <t>Включено дію рішенням міської ради від 12.12.2017 № 2-2815
за рахунок перерозподілу обсягу фінансового забезпечення на виконання дій: 2.2.82.1-52,608 тис. грн., 2.2.62.1-47,9392 тис. грн.(бюджет розвитку)</t>
  </si>
  <si>
    <t>2.2.17.8</t>
  </si>
  <si>
    <t>Капітальний ремонт будівлі (санітарні вузли) ДНЗ № 31</t>
  </si>
  <si>
    <t>2.2.21.3</t>
  </si>
  <si>
    <t>Капітальний ремонт будівлі (утеплення фасаду) ДНЗ № 35</t>
  </si>
  <si>
    <t>2.2.23.3</t>
  </si>
  <si>
    <t>Капітальний ремонт будівлі (покрівля) ДНЗ № 38</t>
  </si>
  <si>
    <t xml:space="preserve">Внесено зміни до дії (змінено обсяг фінансового забезпечення) рішенням міської ради від 12.12.2017 № 2-2815
стара редакція:100,0 тис. грн. на 55,0 тис. грн. (бюджет розвитку)
зменшено обсяг фінансового забезпечення (на 45,0 тис. грн. з перерозподілом обсягу фінансового забезпечення на виконання дії 2.2.58.7 (бюджет розвитку) </t>
  </si>
  <si>
    <t xml:space="preserve">Внесено зміни до дії (змінено обсяг фінансового забезпечення) рішенням міської ради від 12.12.2017 № 2-2815
стара редакція:270,6 тис. грн. на 20,6 тис. грн. (бюджет розвитку)
зменшено обсяг фінансового забезпечення (на 250,0 тис. грн. з перерозподілом обсягу фінансового забезпечення на виконання дії 2.2.25.7 (бюджет розвитку) </t>
  </si>
  <si>
    <t>2.2.25.7</t>
  </si>
  <si>
    <t>Капітальний ремонт будівлі ДНЗ № 41</t>
  </si>
  <si>
    <t>Внесено зміни до дії (змінено обсяг фінансового забезпечення) рішенням міської ради від 12.12.2017 № 2-2815
за рахунок перерозподілу обсягу фінансового забезпечення на виконання дій: 2.2.25.5-250,0 тис. грн.. 2.2.60.5-45,0 тис. грн., 2.2.89.5-15,0 тис. грн. (бюджет розвитку)</t>
  </si>
  <si>
    <t xml:space="preserve">Внесено зміни до дії (змінено обсяг фінансового забезпечення) рішенням міської ради від 12.12.2017 № 2-2815
стара редакція:133,95 тис. грн. на 0,95 тис. грн. (бюджет розвитку)
зменшено обсяг фінансового забезпечення (на 133,0 тис. грн. з перерозподілом обсягу фінансового забезпечення на виконання дії 2.2.58.7 (бюджет розвитку) </t>
  </si>
  <si>
    <t>2.2.33.4</t>
  </si>
  <si>
    <t>Придбання холодильної шафи ДНЗ № 59</t>
  </si>
  <si>
    <t>Включено дію  рішенням міської ради від 12.12.2017 № 2-2815
за рахунок перерозподілу обсягу фінансового забезпечення на виконання дії 2.2.86.3 (бюджет розвитку)</t>
  </si>
  <si>
    <t xml:space="preserve">Внесено зміни до дії (змінено обсяг фінансового забезпечення) рішенням міської ради від 12.12.2017 № 2-2815
стара редакція:500,0 тис. грн. на 942,0 тис. грн. (бюджет розвитку)
збільшено обсяг фінансового забезпечення (на 442,0 тис. грн. (бюджет розвитку) за рахунок фінансового забезпечення на виконання дії 2.2.68.5) </t>
  </si>
  <si>
    <t xml:space="preserve">Внесено зміни до дії (змінено обсяг фінансового забезпечення) рішенням міської ради від 12.12.2017 № 2-2815
стара редакція:550,0 тис. грн. на 1000,0 тис. грн. (бюджет розвитку)
збільшено обсяг фінансового забезпечення (на 450,0 тис. грн. (бюджет розвитку) за рахунок фінансового забезпечення на виконання дії 2.2.68.5) </t>
  </si>
  <si>
    <t>Включено дію рішенням міської ради від 12.12.2017 № 2-2815
за рахунок перерозподілу обсягу фінансового забезпечення на виконання дії 2.2.62.1 (бюджет розвитку)</t>
  </si>
  <si>
    <t>2.2.38.2</t>
  </si>
  <si>
    <t>Придбання електром’ясорубки ДНЗ № 65</t>
  </si>
  <si>
    <t>2.2.41.3</t>
  </si>
  <si>
    <t>Придбання електром’ясорубки ДНЗ № 72</t>
  </si>
  <si>
    <t>Включено дію рішенням міської ради від 12.12.2017 № 2-2815
за рахунок перерозподілу обсягу фінансового забезпечення на виконання дії 2.2.82.1(бюджет розвитку)</t>
  </si>
  <si>
    <t xml:space="preserve">Внесено зміни до дії (змінено обсяг фінансового забезпечення) рішенням міської ради від 12.12.2017 № 2-2815
стара редакція:400,0 тис. грн. на 430,0 тис. грн.  (бюджет розвитку)
збільшено обсяг фінансового забезпечення (на 30,0 тис. грн. (бюджет розвитку) за рахунок фінансового забезпечення на виконання дії 2.2.69.1) </t>
  </si>
  <si>
    <t>2.2.51.5</t>
  </si>
  <si>
    <t>Капітальний ремонт будівлі (утеплення фасаду) ДНЗ № 87 (з ПКД)</t>
  </si>
  <si>
    <t xml:space="preserve">Внесено зміни до дії (змінено обсяг фінансового забезпечення) рішенням міської ради від 12.12.2017 № 2-2815
стара редакція:800,0 тис. грн. на 570,094 тис. грн. (бюджет розвитку)
зменшено обсяг фінансового забезпечення (на 229,906 тис. грн. з перерозподілом обсягу фінансового забезпечення на виконання дії 2.2.1.34 (бюджет розвитку) </t>
  </si>
  <si>
    <t xml:space="preserve">Внесено зміни до дії (змінено назву і  обсяг фінансового забезпечення) рішенням міської ради від 12.12.2017 № 2-2815
стара редакція:131,0 тис. грн. на 398,192 тис. грн. (бюджет розвитку)
збільшено обсяг фінансового забезпечення (на 68, 096 тис. грн. (бюджет розвитку) за рахунок фінансового забезпечення на виконання дії 2.2.62.1); на 197,288 тис. грн. за рахунок фінансового забезпечення із загального фонду до бюджету розвитку), на 1,808 тис. грн. за рахунок субвенції з обласного бюджету)
стара редакція:Придбання шкільних наборів LEGO з програмними забезпеченнями для ПМГ (в тому числі за рахунок залишку коштів освітньої субвенції з державного бюджету на виконання обласної програми підвищення якості шкільної природничо-матеріальної освіти на період до 2020 року (на умовах співфінансування) - 199096,00 грн.) </t>
  </si>
  <si>
    <t>Придбання шкільних наборів LEGO з програмними забезпеченнями для ПМГ (за рахунок залишку освітньої субвенції з державного бюджету – 131,0 тис. грн.., за рахунок субвенції з обласного бюджету 199, 096 тис. грн..)</t>
  </si>
  <si>
    <t>Придбання шкільного лінгафонного кабінету для ПМГ (за рахунок залишку освітньої субвенції з державного бюджету – 149,0 тис. грн.., за рахунок субвенції з обласного бюджету 150,0  тис. грн..)</t>
  </si>
  <si>
    <t xml:space="preserve">Внесено зміни до дії (змінено назву і  обсяг фінансового забезпечення) рішенням міської ради від 12.12.2017 № 2-2815
стара редакція:149,0 тис. грн. на 300,0 тис. грн. (бюджет розвитку)
збільшено обсяг фінансового забезпечення (на 1,0 тис. грн. (бюджет розвитку) за рахунок фінансового забезпечення на виконання дії 2.2.62.1); на 150,0 тис. грн. за рахунок фінансового забезпечення із загального фонду до бюджету розвитку)  
стара редакція:Придбання шкільного лінгафонічного кабінету для ПМГ (в тому числі за рахунок залишку коштів освітньої субвенції з державного бюджету на виконання обласної програми підвищення якості шкільної природничо-матеріальної освіти на період до 2020 року (на умовах співфінансування) - 199096,00 грн.) </t>
  </si>
  <si>
    <t>2.2.56.7</t>
  </si>
  <si>
    <t>Придбання шкільних наборів LEGO з програмними забезпеченнями для СШ № 17 (за рахунок субвенції з обласного бюджету 199,096 тис. грн..)</t>
  </si>
  <si>
    <t>Включено дію рішенням міської ради від 12.12.2017 № 2-2815
на 199,096 тис. грн. за рахунок перерозподілу обсягу фінансового забезпечення на виконання дій: 2.2.6.1-181,0 тис. грн., 2.2.62.1 -5,904 тис. грн., 2.2.82.1-12,192 тис. грн. (бюджет розвитку), на 199,096 тис. грн.. за рахунок субвенції з обласного бюджету</t>
  </si>
  <si>
    <t xml:space="preserve">Внесено зміни до дії (змінено обсяг фінансового забезпечення) рішенням міської ради від 12.12.2017 № 2-2815
стара редакція:260, 0 тис.грн. на 195,0 тис. грн. (бюджет розвитку)
зменшено обсяг фінансового забезпечення (на 65,0 тис. грн. з перерозподілом обсягу фінансового забезпечення на виконання дії 2.2.58.6 (бюджет розвитку) </t>
  </si>
  <si>
    <t>2.2.58.6</t>
  </si>
  <si>
    <t>Капітальний ремонт будівлі (заміна вікон, активний зал) спеціалізованої школи І-ІІІ ступенів № 3 (з ПКД)</t>
  </si>
  <si>
    <t>2.2.58.7</t>
  </si>
  <si>
    <t>Капітальний ремонт будівлі (заміна вікон, актова зала) СШ № 3</t>
  </si>
  <si>
    <t>Включено дію рішенням міської ради від 12.12.2017 № 2-2815
за рахунок перерозподілу обсягу фінансового забезпечення на виконання дій: 2.2.6.1-115,0 тис. грн., 2.2.69.2-75,0 тис. грн., 2.2.25.1-45,0 тис. грн., 2.2.69.1-43,0 тис. грн., 2.2.82.1-133,0 тис. грн. (бюджет розвитку)</t>
  </si>
  <si>
    <t xml:space="preserve">Внесено зміни до дії (змінено назву і  обсяг фінансового забезпечення) рішенням міської ради від 12.12.2017 № 2-2815
стара редакція:410,0 тис. грн. на 365,0 тис. грн. (бюджет розвитку)
зменшено обсяг фінансового забезпечення (на 45,0 тис. грн. з перерозподілом обсягу фінансового забезпечення на виконання дії 2.2.25.7 (бюджет розвитку) </t>
  </si>
  <si>
    <t xml:space="preserve">Внесено зміни до дії (змінено обсяг фінансового забезпечення) рішенням міської ради від 12.12.2017 № 2-2815
стара редакція:123,8 тис. грн. на 153,8 тис. грн. (бюджет розвитку)
збільшено обсяг фінансового забезпечення (на 30,0 тис. грн. (бюджет розвитку) за рахунок фінансового забезпечення на виконання дії 2.2.89.5) </t>
  </si>
  <si>
    <t xml:space="preserve">Внесено зміни до дії (змінено обсяг фінансового забезпечення) рішенням міської ради від 12.12.2017 № 2-2815
стара редакція:570,0 тис. грн. на 495,0 тис. грн. (бюджет розвитку)
зменшено обсяг фінансового забезпечення (на 75,0 тис. грн. з перерозподілом обсягу фінансового забезпечення на виконання дій: 2.2.76.8-8,0 тис. грн., 2.2.17.7-52,608 тис. грн., 2.2.38.2-10,0 тис. грн.) </t>
  </si>
  <si>
    <t>2.2.62.5</t>
  </si>
  <si>
    <t>Капітальний ремонт будівлі ЗОШ І-ІІІ ступенів № 7 (з ПКД)</t>
  </si>
  <si>
    <t xml:space="preserve">Внесено зміни до дії (змінено обсяг фінансового забезпечення) рішенням міської ради від 12.12.2017 № 2-2815
стара редакція:550,0 тис. грн. на 439,6 тис. грн. (бюджет розвитку)
зменшено обсяг фінансового забезпечення (на 110,4 тис. грн. з перерозподілом обсягу фінансового забезпечення на виконання дії 2.2.65.10 (бюджет розвитку) </t>
  </si>
  <si>
    <t>Внесено зміни до дії (змінено обсяг фінансового забезпечення) рішенням міської ради від 12.12.2017 № 2-2815
стара редакція:511,0 тис. грн. на  571,0 тис. грн. (бюджет розвитку)
збільшено обсяг фінансового забезпечення (на 60,0 тис. грн. (бюджет розвитку) за рахунок фінансового забезпечення на виконання дії 2.2.89.5)</t>
  </si>
  <si>
    <t xml:space="preserve">Внесено зміни до дії (змінено обсяг фінансового забезпечення) рішенням міської ради від 12.12.2017 № 2-2815
стара редакція:250,0 тис. грн. на 217,25 тис. грн. (бюджет розвитку)
зменшено обсяг фінансового забезпечення (на 32,75 тис. грн. з перерозподілом обсягу фінансового забезпечення на виконання дії 2.2.65.10(бюджет розвитку) </t>
  </si>
  <si>
    <t xml:space="preserve">Внесено зміни до дії (змінено обсяг фінансового забезпечення) рішенням міської ради від 12.12.2017 № 2-2815
стара редакція:709,0 тис. грн. на 644,769 тис. грн. (бюджет розвитку)
зменшено обсяг фінансового забезпечення (на 64,231 тис. грн. з перерозподілом обсягу фінансового забезпечення на виконання дії 2.2.65.10(бюджет розвитку) </t>
  </si>
  <si>
    <t>Виключено дію  рішенням міської ради від 12.12.2017 № 2-2815
стара редакція:50,0 тис. грн. на 0,0 тис. грн. (бюджет розвитку)
обсяг фінансового забезпечення (бюджет розвитку) перерозподілено на виконання дії 2.2.15.4</t>
  </si>
  <si>
    <t>2.2.65.10</t>
  </si>
  <si>
    <t>Капітальний ремонт будівлі ЗОШ № 11</t>
  </si>
  <si>
    <t>Включено дію  рішенням міської ради від 12.12.2017 № 2-2815
за рахунок перерозподілу обсягу фінансового забезпечення на виконання дій: 2.2.65.7-64,231 тис. грн., 2.2.65.1-110,4 тис. грн., 2.2.65.6-32,75 тис. грн. (бюджет розвитку)</t>
  </si>
  <si>
    <t>Внесено зміни до дії (змінено обсяг фінансового забезпечення) рішенням міської ради від 12.12.2017 № 2-2815
стара редакція:1470,0 тис. грн. на 1836,0 тис. грн. (бюджет розвитку)
збільшено обсяг фінансового забезпечення (на 366,0 тис. грн. (бюджет розвитку) за рахунок фінансового забезпечення на виконання дії 2.2.89.5)</t>
  </si>
  <si>
    <t xml:space="preserve">Внесено зміни до дії (змінено обсяг фінансового забезпечення) рішенням міської ради від 12.12.2017 № 2-2815
стара редакція:457,0 тис. грн. на 569,0 тис. грн. (бюджет розвитку)
збільшено обсяг фінансового забезпечення (на 112,0 тис. грн. (бюджет розвитку) за рахунок фінансового забезпечення на виконання дій: 2.2.68.14-52,0 тис. грн., 2.2.75.2-60,0 тис. грн.) </t>
  </si>
  <si>
    <t>2.2.67.9</t>
  </si>
  <si>
    <t>Капітальний ремонт будівлі (огорожа) ЗОШ № 12</t>
  </si>
  <si>
    <t>Внесено зміни до дії (змінено обсяг фінансового забезпечення) рішенням міської ради від 12.12.2017 № 2-2815
за рахунок перерозподілу обсягу фінансового забезпечення на виконання дії 2.2.89.5 (бюджет розвитку)</t>
  </si>
  <si>
    <t xml:space="preserve">Внесено зміни до дії (змінено обсяг фінансового забезпечення) рішенням міської ради від 12.12.2017 № 2-2815
стара редакція:280,0 тис. грн. на 30,0 тис.грн. (бюджет розвитку)
зменшено обсяг фінансового забезпечення (на 52,0 тис. грн. з перерозподілом обсягу фінансового забезпечення на виконання дії 2.2.67.8 (бюджет розвитку), на 198,0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</si>
  <si>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12.12.2017 № 2-2815
стара редакція:900,0 тис. грн. на 8,0 тис. грн. (бюджет розвитку)
зменшено обсяг фінансового забезпечення (на 892,0 тис. грн. з перерозподілом обсягу фінансового забезпечення на виконання дій: 2.2.34.1-450,0 тис. грн.., 2.2.36.2 – 442,0 тис. грн.. (бюджет розвитку) </t>
  </si>
  <si>
    <t xml:space="preserve">Внесено зміни до дії (змінено обсяг фінансового забезпечення) рішенням міської ради від 12.12.2017 № 2-2815
стара редакція:1500,0 тис. грн. на 1427,0 тис. грн. (бюджет розвитку)
зменшено обсяг фінансового забезпечення (на 73,0 тис. грн. з перерозподілом обсягу фінансового забезпечення на виконання дій: 2.2.58.7-43,0 тис. грн., 2.2.46.2-30,0 тис. грн. (бюджет розвитку) </t>
  </si>
  <si>
    <t>Внесено зміни до дії (змінено обсяг фінансового забезпечення) рішенням міської ради від 12.12.2017 № 2-2815
стара редакція:2730,0 тис. грн. на 2805,0 тис. грн. (бюджет розвитку)
збільшено обсяг фінансового забезпечення (на 75,0 тис. грн. (бюджет розвитку) за рахунок фінансового забезпечення на виконання дії 2.2.58.7)</t>
  </si>
  <si>
    <t xml:space="preserve">Внесено зміни до дії (змінено обсяг фінансового забезпечення) рішенням міської ради від 12.12.2017 № 2-2815
стара редакція:700,0 тис. грн. на 600,0 тис. грн. (бюджет розвитку)
зменшено обсяг фінансового забезпечення (на 100,0 тис. грн. з перерозподілом обсягу фінансового забезпечення на виконання дії 2.2.70.10 (бюджет розвитку) </t>
  </si>
  <si>
    <t>2.2.70.10</t>
  </si>
  <si>
    <t>Капітальний ремонт будівлі СШ № 17</t>
  </si>
  <si>
    <t>Включено дію  рішенням міської ради від 12.12.2017 № 2-2815
за рахунок перерозподілу обсягу фінансового забезпечення на виконання дії 2.2.70.2(бюджет розвитку)</t>
  </si>
  <si>
    <t>2.2.74.10</t>
  </si>
  <si>
    <t>Придбання телевізора для ЗОШ № 21</t>
  </si>
  <si>
    <t>Включено дію  рішенням міської ради від 12.12.2017 № 2-2815
за рахунок перерозподілу обсягу фінансового забезпечення на виконання дії 2.2.89.5 (бюджет розвитку)</t>
  </si>
  <si>
    <t xml:space="preserve">Внесено зміни до дії (змінено обсяг фінансового забезпечення) рішенням міської ради від 12.12.2017 № 2-2815
стара редакція:2120,0 тис. грн. на 2060,0 тис. грн.  (бюджет розвитку)
зменшено обсяг фінансового забезпечення (на 60,0 тис. грн. з перерозподілом обсягу фінансового забезпечення на виконання дії 2.2.67.8 (бюджет розвитку) </t>
  </si>
  <si>
    <t xml:space="preserve">Внесено зміни до дії (змінено обсяг фінансового забезпечення) рішенням міської ради від 12.12.2017 № 2-2815
стара редакція:500,0 тис. грн. на 1340,0 тис. грн. (бюджет розвитку)
збільшено обсяг фінансового забезпечення (на 840,0 тис. грн. (бюджет розвитку) за рахунок фінансового забезпечення на виконання дії 2.2.86.3) </t>
  </si>
  <si>
    <t xml:space="preserve">Внесено зміни до дії (змінено обсяг фінансового забезпечення) рішенням міської ради від 12.12.2017 № 2-2815
стара редакція:44,6 тис. грн. на 52,6 тис. грн. (бюджет розвитку)
збільшено обсяг фінансового забезпечення (на 8,0 тис. грн. (бюджет розвитку) за рахунок фінансового забезпечення на виконання дії 2.2.62.1) </t>
  </si>
  <si>
    <t>2.2.78.3</t>
  </si>
  <si>
    <t>Капітальний ремонт будівлі ЗОШ № 26 (санвузли)</t>
  </si>
  <si>
    <t xml:space="preserve">
1250,0
</t>
  </si>
  <si>
    <t xml:space="preserve">Внесено зміни до дії (змінено обсяг фінансового забезпечення) рішенням міської ради від 12.12.2017 № 2-2815
стара редакція: 1470,0 тис. грн. на  1250,0 тис. грн.  (бюджет розвитку)
зменшено обсяг фінансового забезпечення (на 220,0 тис. грн. з перерозподілом обсягу фінансового забезпеченняна виконання дій: 2.2.1.37-22,2 тис. грн., 2.2.58.7-133,0 тис. грн., 2.2.56.7-12,192 тис. грн., 2.2.41.3-10,0 тис. грн.) </t>
  </si>
  <si>
    <t xml:space="preserve">Внесено зміни до дії (змінено обсяг фінансового забезпечення) рішенням міської ради від 12.12.2017 № 2-2815
стара редакція:1400,0 тис. грн. на 1000,0 тис. грн. (бюджет розвитку)
зменшено обсяг фінансового забезпечення (на 400,0 тис. грн. з перерозподілом обсягу фінансового забезпечення на виконання дії 2.2.58.6 (бюджет розвитку) </t>
  </si>
  <si>
    <t>Внесено зміни до дії (змінено обсяг фінансового забезпечення) рішенням міської ради від 12.12.2017 № 2-2815
стара редакція:4930,0 тис. грн. на 3135,0 тис. грн. (бюджет розвитку)
зменшено обсяг фінансового забезпечення (на 1445,0 тис. грн. з перерозподілом обсягу фінансового забезпечення на виконання дій: 2.2.1.31-85,0 тис. грн., 2.2.1.32-30,0 тис. грн., 2.2.1.33-130,0 тис. грн., 2.2.23.2—200,0 тис. грн.,2.2.33.4-40,0 тис. грн., 2.2.76.2-840,0 тис. грн.,2.2.78.3-120,0 тис. грн. (бюджет розвитку); на 350,0 тис. грн. з перерозподілом обсягу фінансового забезпечення із бюджету розвитку до загального фонду)</t>
  </si>
  <si>
    <t xml:space="preserve">Внесено зміни до дії (змінено обсяг фінансового забезпечення) рішенням міської ради від 12.12.2017 № 2-2815
стара редакція:7108,0 тис. грн. на 5266,808 тис. грн. (бюджет розвитку)
зменшено обсяг фінансового забезпечення (на 1061,192 тис. грн. з перерозподілом обсягу фінансового забезпечення на виконання дій: 2.2.25.7-15,0 тис. грн., 2.2.51.5-45,0 тис. грн., 2.2.21.3-45,0 тис. грн., 2.2.61.4-30,0 тис. грн., 2.2.67.9-90,0 тис. грн., 2.2.65.2-60,0 тис. грн., 2.2.74.10-10,0 тис. грн., 2.2.17.7-100,0 тис. грн., 2.2.67.2-366,0 тис. грн., 2.2.17.8-100,0 тис. грн., 2.2.6.2-200,0 тис. грн., 2.2.6.3 -0,192 тис. грн.(бюджет розвитку),  на 359,4 тис. грн. з перерозподілом обсягу фінансового забезпечення із бюджету розвитку до загального фонду), на 420,6 тис. грн.(бюджет розвитку) секвестр доходів) </t>
  </si>
  <si>
    <t xml:space="preserve">Внесено зміни до дії (змінено обсяг фінансового забезпечення) рішенням міської ради від 12.12.2017 № 2-2815
стара редакція:100,0 тис. грн. на 376,0 тис. грн. (бюджет розвитку)
збільшено обсяг фінансового забезпечення (на 276,0 тис. грн. (бюджет розвитку) за рахунок фінансового забезпечення на виконання дії 2.2.1.23) </t>
  </si>
  <si>
    <t>2.2.91.5</t>
  </si>
  <si>
    <t>Придбання спортивного інвентарю для ДЮСШ Вулкан</t>
  </si>
  <si>
    <t>Включено дію рішенням міської ради від 12.12.2017 № 2-2815
за рахунок перерозподілу обсягу фінансового забезпечення на виконання дії 2.2.1.23 (бюджет розвитку)</t>
  </si>
  <si>
    <t>Виключено дію рішенням міської ради від 12.12.2017 № 2-2815
стара редакція:520,0 тис. грн. на 0,0 тис. грн. (бюджет розвитку)
обсяг фінансового забезпечення (бюджет розвитку) перерозподілено на виконання дії 2.2.1.34</t>
  </si>
  <si>
    <t>Внесено зміни до дії (змінено обсяг фінансового забезпечення) рішенням міської ради від 12.12.2017 № 2-2815
стара редакція:1311,575 тис. грн. на 1311,0681 тис. грн. (бюджет розвитку)
зменшено обсяг фінансового забезпечення (на 0,5069 тис. грн. з перерозподілом обсягу фінансового забезпечення із бюджету розвитку до загального фонду)</t>
  </si>
  <si>
    <t xml:space="preserve">Внесено зміни до дії (змінено обсяг фінансового забезпечення) рішенням міської ради від 12.12.2017 № 2-2815
стара редакція:0,0 тис. грн. на  100,0 тис. грн. (бюджет розвитку)
збільшити обсяг фінансового забезпечення (на 100,0 тис. грн. (бюджет розвитку) за рахунок фінансового забезпечення на виконання дії 3.2.1.22) </t>
  </si>
  <si>
    <t xml:space="preserve">Внесено зміни до дії (змінено обсяг фінансового забезпечення) рішенням міської ради від 12.12.2017 № 2-2815
стара редакція:486,450 тис. грн. на 475,594 тис. грн. (бюджет розвитку)
зменшено обсяг фінансового забезпечення (на 10,856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</si>
  <si>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12.12.2017 № 2-2815
стара редакція: 1542,881 тис. грн. на 1569,781 тис. грн. (бюджет розвитку)
збільшено обсяг фінансового забезпечення (на 26,9 тис. грн. (бюджет розвитку) за рахунок фінансового забезпечення на виконання дії 3.2.1.22) </t>
  </si>
  <si>
    <t xml:space="preserve">Внесено зміни до дії (змінено обсяг фінансового забезпечення) рішенням міської ради від 12.12.2017 № 2-2815
стара редакція: 697,2 тис. грн. на 788,4 тис. грн. (бюджет розвитку)
збільшено обсяг фінансового забезпечення (на 91,2 тис. грн. (бюджет розвитку) за рахунок фінансового забезпечення на виконання дій:3.2.1.8-9,5072 тис. грн., 3.2.1.22-81,6928 тис. грн.) </t>
  </si>
  <si>
    <t xml:space="preserve">Внесено зміни до дії (змінено обсяг фінансового забезпечення) рішенням міської ради від 12.12.2017 № 2-2815
стара редакція:34,5920 тис. грн. на 25,0848 тис. грн. (бюджет розвитку)
зменшено обсяг фінансового забезпечення (на 9,5072 тис. грн. з перерозподілом обсягу фінансового забезпечення на виконання дії 3.2.1.7 (бюджет розвитку) </t>
  </si>
  <si>
    <t xml:space="preserve">Внесено зміни до дії (змінено обсяг фінансового забезпечення) рішенням міської ради від 12.12.2017 № 2-2815
стара редакція:891,6256 тис. грн. на 933,6006 тис. грн. (бюджет розвитку)
збільшено обсяг фінансового забезпечення (на 41,975 тис. грн. (бюджет розвитку) за рахунок фінансового забезпечення на виконання дії 3.2.1.22) </t>
  </si>
  <si>
    <t xml:space="preserve">Внесено зміни до дії (змінено обсяг фінансового забезпечення) рішенням міської ради від 12.12.2017 № 2-2815
стара редакція:1285,039 тис. грн. на 1034,4712 тис. грн. (бюджет розвитку)
зменшено обсяг фінансового забезпечення (на 250,5678 тис. грн. з перерозподілом обсягу фінансового забезпечення на виконання дій: 3.1.1.8-100,0 тис. грн., 3.2.1.6 -26,9 тис. грн.,3.2.1.7-81,6928 тис. грн., 3.2.1.15-41,975 тис. грн. (бюджет розвитку) </t>
  </si>
  <si>
    <t>Виключено дію рішенням міської ради від 12.12.2017 № 2-2815
стара редакція:50,0 тис. грн. на (бюджет розвитку)
обсяг фінансового забезпечення (бюджет розвитку) перерозподілено на виконання дії: 4.2.3.19 – 16,198 тис. грн., на суму 33, 802 тис. грн. перерозподілено до загального фонду</t>
  </si>
  <si>
    <t>Виключено дію рішенням міської ради від 12.12.2017 № 2-2815
обсяг фінансового забезпечення (бюджет розвитку) перерозподілено до загального фонду</t>
  </si>
  <si>
    <t>Внесено зміни до дії (змінено обсяг фінансового забезпечення) рішенням міської ради від 12.12.2017 № 2-2815
стара редакція:13,16 тис. грн. на 29,358 тис. грн. (бюджет розвитку)
збільшено обсяг фінансового забезпечення (на 16,198 тис. грн. (бюджет розвитку) за рахунок фінансового забезпечення на виконання дії 4.1.1.5)</t>
  </si>
  <si>
    <t xml:space="preserve">Внесено зміни до дії (змінено обсяг фінансового забезпечення) рішенням міської ради від 12.12.2017 № 2-2815
стара редакція:550,0 тис. грн. на 360,0 тис. грн. (бюджет розвитку)
зменшено обсяг фінансового забезпечення (на 190,0 тис. грн. з перерозподілом обсягу фінансового забезпечення на виконання дій: 1.5.3.10-100,0 тис. грн.,1.5.2.11 -90,0 тис. грн. (бюджет розвитку) </t>
  </si>
  <si>
    <t>Внесено зміни до дії (змінено назву) рішенням міської ради від 12.12.2017 № 2-2815
стара редакція:Придбання телевізова та кондиціонера для облаштування ЦНАП по вул. Благовісна, 170</t>
  </si>
  <si>
    <t>Придбання телевізора та двох кондиціонерів для облаштування ЦНАП по вул.Благовісна, 170</t>
  </si>
  <si>
    <t>4.2.4.13</t>
  </si>
  <si>
    <t>Додаток 2 
до рішення міської  ради
від 12.12.2017 № 2-2815</t>
  </si>
  <si>
    <t>4.1.1. Планування території</t>
  </si>
  <si>
    <t>від 12.12.2017 № 2-2815</t>
  </si>
  <si>
    <t>Придбання елементів для дитячого майданчика на прибудинковій території біля будинку за адресою вулиця Лупиноса, 37 (внески в статутний капітал КП "Соснівська СУБ")</t>
  </si>
  <si>
    <t>Внесено зміни до дії (змінено назву і обсяг фінансового забезпечення) рішенням міської ради від  10.11.2017 № 2-2570
стара редакція:Реконструкція дитячого майданчика біля будинку по вул. Лупиноса, 37
стара редакція:40,0 тис. грн. на 20,0 тис. грн. (бюджет розвитку)
обсяг фінансового забезпечення (бюджет розвитку) перерозподілено на виконання дій: 1.1.3.97-14,3794 тис. грн.., 1.1.3.98-5,6206 тис. грн.</t>
  </si>
  <si>
    <t>Внесено зміни до дії (змінено назву і обсяг фінансового забезпечення) рішенням міської ради від  10.11.2017 № 2-2570
стара редакція:Реконструкція дитячого майданчика біля будинку по вул. Яцика, 8/1, 8/2
стара редакція:40,0 тис. грн. на 30,0 тис. грн. (бюджет розвитку)
обсяг фінансового забезпечення (бюджет розвитку) перерозподілено на виконання дій:1.1.3.98-8,2994 тис. грн.., 1.1.3.112-5,9864 тис. грн., 1.1.3.113-5,7142 тис. грн.</t>
  </si>
  <si>
    <t xml:space="preserve">Внесено зміни до дії (змінено обсяг фінансового забезпечення) рішенням міської ради від 05.10.2017 № 2-2378
стара редакція:66,0 тис. грн. на 31,0 тис. грн. (бюджет розвитку)
зменшено обсяг фінансового забезпечення (на 35,0 тис. грн. з перерозподілом обсягу фінансового забезпечення на виконання дії 1.3.9.107 (бюджет розвитку)) </t>
  </si>
  <si>
    <t>Внесено зміни до дії (змінено назву) рішенням міської ради від 17.01.2018 № 2-2868
стара редакція: Будівництво дитячого майданчика біля будинку по вул. Максима Залізняка,96/1 (внески в статутний капітал КП "Соснівська СУБ")</t>
  </si>
  <si>
    <t>Придбання елементів для дитячого майданчика на прибудинковій території біля будинку за адресою вулиця М. Залізняка, 96/1 (внески в статутний капітал КП "Соснівська СУБ")</t>
  </si>
  <si>
    <t>Внесено зміни до дії (змінено назву) рішенням міської ради від 17.01.2018 № 2-2868
стара редакція:Реконструкція дитячого майданчика біля будинку по вул. Лупиноса, 37 (внески в статутний капітал КП "Соснівська СУБ")</t>
  </si>
  <si>
    <t>Внесено зміни до дії (змінено назву) рішенням міської ради від 17.01.2018 № 2-2868
стара редакція:Реконструкція дитячого майданчика біля будинку по вул. Яцика, 8/1, 8/2 (внески в статутний капітал КП "Соснівська СУБ")</t>
  </si>
  <si>
    <t>Придбання елементів для дитячого майданчика на прибудинковій території біля будинку за адресою вулиця Яцика, 8/1, 8/2 (внески в статутний капітал КП "Соснівська СУБ")</t>
  </si>
  <si>
    <t xml:space="preserve">Внесено зміни до дії (змінено обсяг фінансового забезпечення) рішенням міської ради від 17.01.2018 № 2-2868
стара редакція:22500,0 тис. грн. на 23350,0 тис. грн. (бюджет розвитку)
збільшено обсяг фінансового забезпечення (на 850,0 тис. грн. (бюджет розвитку) за рахунок фінансового забезпечення на виконання дії 1.3.8.26) </t>
  </si>
  <si>
    <t xml:space="preserve">Внесено зміни до дії (змінено обсяг фінансового забезпечення) рішенням міської ради від 17.01.2018 № 2-2868
стара редакція:110,0 тис. грн. на 98,383 тис. грн. (бюджет розвитку)
зменшено обсяг фінансового забезпечення (на 11,617 тис. грн. (бюджет розвитку)) </t>
  </si>
  <si>
    <t>Внесено зміни до дії (змінено обсяг фінансового забезпечення) рішенням міської ради від 17.01.2018 № 2-2868
стара редакція:3200,0 тис. грн. на 2350,0 тис. грн. (бюджет розвитку)
зменшено обсяг фінансового забезпечення (на 850,0 тис. грн. з перерозподілом обсягу фінансового забезпечення на виконання дії 1.3.5.2 (бюджет розвитку)</t>
  </si>
  <si>
    <t>Внесено зміни до дії (змінено обсяг фінансового забезпечення) рішенням міської ради від 17.01.2018 № 2-2868
стара редакція:1000,0 тис. грн. на 388,0  тис. грн. (бюджет розвитку)
зменшено обсяг фінансового забезпечення (на 612,0 тис. грн. (бюджет розвитку))</t>
  </si>
  <si>
    <t>Виключити дію рішенням міської ради від 17.01.2018 № 2-2868
стара редакція:5,0 тис. грн. на 0,0 тис. грн. (бюджет розвитку)</t>
  </si>
  <si>
    <t>Внесено зміни до дії (змінено обсяг фінансового забезпечення) рішенням міської ради від 17.01.2018 № 2-2868
стара редакція:1050,0 тис. грн. на 260,0 тис. грн. (бюджет розвитку)
зменшено обсяг фінансового забезпечення (на 790,0 тис. грн. (бюджет розвитку))</t>
  </si>
  <si>
    <t>1.4.1.71</t>
  </si>
  <si>
    <t xml:space="preserve">Придбання спортивного майданчика для ДНЗ № 78 м.Черкаси Черкаської області
 (за рахунок субвенції з державного бюджету)
</t>
  </si>
  <si>
    <t>Включено дію рішенням міської ради від 17.01.2018 № 2-2868
за рахунок перерозподілу обсягу фінансового забезпечення на виконання дії 2.2.89.5-5,85 тис. грн. (бюджет розвитку); за рахунок субвенції з державного бюджету у сумі 195,0 тис. грн.</t>
  </si>
  <si>
    <t>Включено дію рішенням міської ради від 17.01.2018 № 2-2868</t>
  </si>
  <si>
    <t xml:space="preserve">Внесено зміни до дії (змінено обсяг фінансового забезпечення) рішенням міської ради від 17.01.2018 № 2-2868
стара редакція:1000,0 тис. грн. на 200,0 тис. грн. (бюджет розвитку)
зменшено обсяг фінансового забезпечення (на 800,0 тис. грн. (бюджет розвитку)) </t>
  </si>
  <si>
    <t>Капітальний ремонт будівлі (заходи з протипожежної безпеки) ДНЗ № 29</t>
  </si>
  <si>
    <t>2.2.15.5</t>
  </si>
  <si>
    <t>2.2.23.4</t>
  </si>
  <si>
    <t>Капітальний ремонт будівлі (заходи з протипожежної безпеки) ДНЗ № 38</t>
  </si>
  <si>
    <t>Включено дію  рішенням міської ради від 17.01.2018 № 2-2868
за рахунок перерозподілу обсягу фінансового забезпечення на виконання дії 2.2.89.5 (бюджет розвитку)</t>
  </si>
  <si>
    <t>2.2.28.3</t>
  </si>
  <si>
    <t>Капітальний ремонт будівлі (заходи з протипожежної безпеки) ДНЗ № 46</t>
  </si>
  <si>
    <t>2.2.35.4</t>
  </si>
  <si>
    <t>Капітальний ремонт будівлі (заходи з протипожежної безпеки) ДНЗ № 61</t>
  </si>
  <si>
    <t>Внесено зміни до дії (змінено назву) рішенням міської ради від 17.01.2018 № 2-2868
стара редакція:Капітальний ремонт будівлі (заміна вікон, актова зала) СШ № 3</t>
  </si>
  <si>
    <t>Капітальний ремонт будівлі (заміна вікон, актовий зал) спеціалізованої школи І-ІІІ ступеня № 3 (з ПКД)</t>
  </si>
  <si>
    <t>2.2.60.7</t>
  </si>
  <si>
    <t>Капітальний ремонт будівлі (заходи з протипожежної безпеки) ЗОШ № 5</t>
  </si>
  <si>
    <t>2.2.61.7</t>
  </si>
  <si>
    <t>Капітальний ремонт будівлі загальноосвітньої школи І-ІІІ ступенів № 6 м.Черкаси (за рахунок субвенції з державного бюджету-200000,00грн.)</t>
  </si>
  <si>
    <t>Включено дію  рішенням міської ради від 17.01.2018 № 2-2868
за рахунок перерозподілу обсягу фінансового забезпечення на виконання дії 2.2.89.5-6,0 тис. грн. (бюджет розвитку); за рахунок субвенції з державного бюджету у сумі 200,0 тис. грн.</t>
  </si>
  <si>
    <t>2.2.62.6</t>
  </si>
  <si>
    <t>Капітальний ремонт будівлі загальноосвітньої школи І-ІІІ ступенів № 7 м.Черкаси (за рахунок субвенції з державного бюджету-100000,00грн.)</t>
  </si>
  <si>
    <t>Включено дію  рішенням міської ради від 17.01.2018 № 2-2868
за рахунок перерозподілу обсягу фінансового забезпечення на виконання дії 2.2.89.5-3,0 тис. грн. (бюджет розвитку); за рахунок субвенції з державного бюджету у сумі 100,0 тис. грн.</t>
  </si>
  <si>
    <t>Виключено дію  рішенням міської ради від 17.01.2018 № 2-2868
стара редакція:164,0 тис. грн. на (бюджет розвитку)</t>
  </si>
  <si>
    <t>2.2.76.11</t>
  </si>
  <si>
    <t>Капітальний ремонт будівлі (заходи з протипожежної безпеки) ЗОШ № 24</t>
  </si>
  <si>
    <t>Включено дію рішенням міської ради від 17.01.2018 № 2-2868
за рахунок перерозподілу обсягу фінансового забезпечення на виконання дії 2.2.89.5 (бюджет розвитку)</t>
  </si>
  <si>
    <t>Внесено зміни до дії (змінено обсяг фінансового забезпечення) рішенням міської ради від 17.01.2018 № 2-2868
стара редакція:5266,808 тис. грн. на  5071,958 тис. грн. (бюджет розвитку)
зменшено обсяг фінансового забезпечення (на 194,85 тис. грн. з перерозподілом обсягу фінансового забезпечення на виконання дій: 1.4.1.71-5,85 тис. грн., 2.2.61.7-6,0 тис. грн., 2.2.62.5-3,0 тис. грн., 2.2.15.3-30,0 тис. грн., 2.2.23.3-30,0 тис. грн., 2.2.28.3-30,0 тис. грн., 2.2.35.4-30,0 тис. грн., 2.2.60.7-30,0 тис. грн., 2.2.76.11-30,0 тис. грн. (бюджет розвитку)</t>
  </si>
  <si>
    <t>1.1.5.17.1</t>
  </si>
  <si>
    <t>Придбання контейнерів для збору одягу, що був у використанні (реалізація проектів-переможців визначених згідно Програми "Громадський бюджет міста Черкаси на 2015-2019 роки")</t>
  </si>
  <si>
    <t>2.2.96. Покращення інфраструктури фізико-математичний ліцей м. Черкаси</t>
  </si>
  <si>
    <t>Придбання обладнання і предметів довгострокового користування для ФІМЛІ ЧМР (реалізація проектів-переможців визначених згідно Програми "Громадський бюджет міста Черкаси на 2015-2019 роки")</t>
  </si>
  <si>
    <t>Капітальний ремонт будівлі ФІМЛІ ЧМР (реалізація проектів-переможців визначених згідно Програми "Громадський бюджет міста Черкаси на 2015-2019 роки")</t>
  </si>
  <si>
    <t>Придбання акустичної системи для міської ЦБС (реалізація проектів-переможців визначених згідно Програми "Громадський бюджет міста Черкаси на 2015-2019 роки")</t>
  </si>
  <si>
    <t>Придбання комп'ютерної техніки та обладнання для міської ЦБС (реалізація проектів-переможців визначених згідно Програми "Громадський бюджет міста Черкаси на 2015-2019 роки")</t>
  </si>
  <si>
    <t>Реконструкція прилеглої території ДНЗ №70 (з ПКД) (реалізація проектів-переможців визначених згідно Програми "Громадський бюджет міста Черкаси на 2015-2019 роки")</t>
  </si>
  <si>
    <t>Реконструкція прилеглої території (футбольне поле) Гімназія №9 (з ПКД) (реалізація проектів-переможців визначених згідно Програми "Громадський бюджет міста Черкаси на 2015-2019 роки")</t>
  </si>
  <si>
    <t>Реконструкція прилеглої території Черкаської спеціалізованої школи І-ІІІ ступенів ЧМР №17 (з ПКД) (реалізація проектів-переможців визначених згідно Програми "Громадський бюджет міста Черкаси на 2015-2019 роки")</t>
  </si>
  <si>
    <t>Реконструкція прилеглої території (спортивний майданчик) Черкаської загальноосвітньої школи І-ІІІ ступенів № 21 ім. Ю.Г. Іллєнка Черкаської міської ради Черкаської області (з ПКД) (реалізація проектів-переможців визначених згідно Програми "Громадський бюджет міста Черкаси на 2015-2019 роки")</t>
  </si>
  <si>
    <t>Включено дії рішенням міської ради від 17.01.2018 № 2-2868</t>
  </si>
  <si>
    <t>Капітальний ремонт території КНП "Перша Черкаська міська лікарня" ЧМР (парку) (з розробкою ПКД) (реалізація проектів-переможців визначених згідно Програми "Громадський бюджет міста Черкаси на 2015-2019 роки")</t>
  </si>
  <si>
    <t>Департамент охорони здоров'я та медичних послуг</t>
  </si>
  <si>
    <t>Придбання обладнання для КЗ "Черкаська міська дитяча лікарня ЧМР" (Мобільна рентгенологічна система) (реалізація проектів-переможців визначених згідно Програми "Громадський бюджет міста Черкаси на 2015-2019 роки")</t>
  </si>
  <si>
    <t>Додаток 2 
до рішення міської  ради
від 17.01.2018 № 2-2868</t>
  </si>
  <si>
    <t>від 17.01.2018 № 2-2868</t>
  </si>
  <si>
    <t>Виключено дію рішенням міської ради від 17.01.2018 № 2-2868
стара редакція: 550,0 на 0,0 тис. грн. (бюджет розвитку)</t>
  </si>
  <si>
    <t xml:space="preserve">                 КП "Черкасиінвестбуд",            Департамент архітектури та містобудування</t>
  </si>
  <si>
    <t>2.2.96.3</t>
  </si>
  <si>
    <t>2.2.96.4</t>
  </si>
  <si>
    <t>2.2.1.38</t>
  </si>
  <si>
    <t>2.2.1.39</t>
  </si>
  <si>
    <t>2.2.40.4</t>
  </si>
  <si>
    <t>2.2.63.11</t>
  </si>
  <si>
    <t>2.2.70.11</t>
  </si>
  <si>
    <t>2.2.74.11</t>
  </si>
  <si>
    <t>3.2.2.3</t>
  </si>
  <si>
    <t>3.2.2.4</t>
  </si>
  <si>
    <t xml:space="preserve">Включено дію  рішенням міської ради від 17.01.2018 № 2-2868
</t>
  </si>
  <si>
    <t xml:space="preserve">Включено дію рішенням міської ради від 17.01.2018 № 2-2868
</t>
  </si>
  <si>
    <t xml:space="preserve">Включено дії рішенням міської ради від 17.01.2018 № 2-2868
</t>
  </si>
  <si>
    <t>Капітальний ремонт прийнятих в комунальну власність безгосподарських мереж теплопостачання та гарячого водопостачання</t>
  </si>
  <si>
    <t>1.1.1.9</t>
  </si>
  <si>
    <t>Реконструкція теплової мережі від ЦТП Митниця-8 «Гагаріна, 21» до житлового будинку по вул. Гагаріна, 21 в м. Черкаси (3 вводи) (внески в статутний капітал КПТМ “Черкаситеплокомуненерго”)</t>
  </si>
  <si>
    <t>1.1.1.10</t>
  </si>
  <si>
    <t>Включено дію рішенням міської ради від 20.03.2018 № 2-3167</t>
  </si>
  <si>
    <t>Будівництво зовнішніх мереж водопостачання та водовідведення мікрорайону “Дахнівський” в місті Черкаси (виготовлення ПКД)</t>
  </si>
  <si>
    <t xml:space="preserve">Капітальний ремонт житлового будинку по вул. С.Жужоми, 6 в м.Черкаси (покрівля) </t>
  </si>
  <si>
    <t>1.1.3.122</t>
  </si>
  <si>
    <t>Капітальний ремонт житлового будинку по вул. Благовісна, 180 (покрівля)</t>
  </si>
  <si>
    <t>Капітальний ремонт житлового будинку по бульв. Шевченка, 276 (аварійні балкони)</t>
  </si>
  <si>
    <t>1.1.3.123</t>
  </si>
  <si>
    <t>Капітальний ремонт житлового будинку по вул. Пилипенка, 12 (встановлення ІТП)</t>
  </si>
  <si>
    <t>1.1.3.124</t>
  </si>
  <si>
    <t>Капітальний ремонт внутрішньобудинкової мережі електропостачання житлового будинку №8/1 по вул. Яцика (з ПКД)</t>
  </si>
  <si>
    <t>1.1.3.125</t>
  </si>
  <si>
    <t>Капітальний ремонт житлового будинку за адресою Різдв'яна, 57</t>
  </si>
  <si>
    <t>1.1.3.126</t>
  </si>
  <si>
    <t>Капітальний ремонт житлового будинку за адресою Різдв'яна, 57/1</t>
  </si>
  <si>
    <t>1.1.3.127</t>
  </si>
  <si>
    <t>Капітальний ремонт житлового будинку за адресою Різдв'яна, 43</t>
  </si>
  <si>
    <t>1.1.3.128</t>
  </si>
  <si>
    <t>Капітальний ремонт житлового будинку за адресою Різдв'яна, 43/1</t>
  </si>
  <si>
    <t>1.1.3.129</t>
  </si>
  <si>
    <t>Капітальний ремонт житлового будинку за адресою Чехова, 9А</t>
  </si>
  <si>
    <t>1.1.3.130</t>
  </si>
  <si>
    <t>Капітальний ремонт житлового будинку за адресою Нижня Горова, 143/4</t>
  </si>
  <si>
    <t>1.1.3.131</t>
  </si>
  <si>
    <t>Капітальний ремонт житлового будинку за адресою Нижня Горова, 115</t>
  </si>
  <si>
    <t>1.1.3.132</t>
  </si>
  <si>
    <t>Капітальний ремонт житлового будинку за адресою Нижня Горова, 168</t>
  </si>
  <si>
    <t>1.1.3.133</t>
  </si>
  <si>
    <t>Капітальний ремонт житлового будинку за адресою Нижня Горова, 103</t>
  </si>
  <si>
    <t>1.1.3.134</t>
  </si>
  <si>
    <t>Капітальний ремонт житлового будинку за адресою Нижня Горова, 105</t>
  </si>
  <si>
    <t>1.1.3.135</t>
  </si>
  <si>
    <t>Капітальний ремонт житлового будинку за адресою Нижня Горова, 164</t>
  </si>
  <si>
    <t>1.1.3.136</t>
  </si>
  <si>
    <t>Капітальний ремонт житлового будинку за адресою Ю.Ільєнка, 6</t>
  </si>
  <si>
    <t>1.1.3.137</t>
  </si>
  <si>
    <t>Капітальний ремонт житлового будинку №69 по вул. Героїв Дніпра (внутрішньобудинкові мережі теплопостачання) (з ПКД)</t>
  </si>
  <si>
    <t>1.1.3.138</t>
  </si>
  <si>
    <t>Капітальний ремонт житлового будинку №2 по вул. Сержанта Смірнова  (внутрішньобудинкові мережі теплопостачання) (з ПКД)</t>
  </si>
  <si>
    <t>1.1.3.139</t>
  </si>
  <si>
    <t>Капітальний ремонт житлового будинку №37 по вул. Сумгаїтській (заміна вікон) (з ПКД)</t>
  </si>
  <si>
    <t>1.1.3.140</t>
  </si>
  <si>
    <t>Капітальний ремонт житлового будинку №39 по вул. Сумгаїтськаій (заміна вікон) (з ПКД)</t>
  </si>
  <si>
    <t>1.1.3.141</t>
  </si>
  <si>
    <t>Реконструкція житлового будинку по вул. В'ячеслава Чорновола, 122/41  (заміна склоблоків)</t>
  </si>
  <si>
    <t>1.1.3.142</t>
  </si>
  <si>
    <t>Капітальний ремонт прибудинкової території житлового будинку по вул. В.Чорновола 122/41 (з ПКД)</t>
  </si>
  <si>
    <t>1.1.3.143</t>
  </si>
  <si>
    <t>Капітальний ремонт прибудинкової території житлових будинків   по бул. Шевченка, 264 та по вул. Небесної Сотні, 41  (з ПКД)</t>
  </si>
  <si>
    <t>1.1.3.144</t>
  </si>
  <si>
    <t>Капітальний ремонт прибудинкової території житлових будинків по вул. Митницькій, 17, 17/1 та по вул. Гоголя, 315 (з ПКД)</t>
  </si>
  <si>
    <t>1.1.3.145</t>
  </si>
  <si>
    <t>Капітальний ремонт прибудинкової території  житлових будинків по вул. Пилипенка 10, 12 та вул. Пастерівська, 106 (з ПКД)</t>
  </si>
  <si>
    <t>1.1.4.109</t>
  </si>
  <si>
    <t>Капітальний ремонт прибудинкової території  житлового будинку по вул. Сумгаїтська, 59 (з ПКД)</t>
  </si>
  <si>
    <t>1.1.4.110</t>
  </si>
  <si>
    <t>Капітальний ремонт прибудинкової території житлового будинку № 350 по вул.Гоголя в м.Черкаси</t>
  </si>
  <si>
    <t>1.1.4.111</t>
  </si>
  <si>
    <t>Капітальний ремонт прибудинкової території будинку № 96 по вул.М.Залізняка</t>
  </si>
  <si>
    <t>1.1.4.112</t>
  </si>
  <si>
    <t>Капітальний ремонт прибудинкової території будинку № 96/1 по вул.М.Залізняка</t>
  </si>
  <si>
    <t>1.1.4.113</t>
  </si>
  <si>
    <t xml:space="preserve">Реконструкція дитячого майданчику із встановленням спортивного обладнання по вул. Припортова, 35 </t>
  </si>
  <si>
    <t xml:space="preserve">Капітальний ремонт прибудинкової території (дитячий спортивний майданчик) житлового будинку № 29 по вул.Г.Дніпра, м.Черкаси </t>
  </si>
  <si>
    <t>Капітальний ремонт прибудинкової території (дитячий майданчик) за адресою; вул. Ярославська, 24 (з ПКД)</t>
  </si>
  <si>
    <t>1.1.4.114</t>
  </si>
  <si>
    <t>Капітальний ремонт прибудинкової території (дитячий майданчик) за адресою: вул. Ярославська, 32 (з ПКД)</t>
  </si>
  <si>
    <t>1.1.4.115</t>
  </si>
  <si>
    <t>Капітальний ремонт прибудинкової території (дитячий майданчик) за адресою:  вул. Небесна Сотня, 45</t>
  </si>
  <si>
    <t>Капітальний ремонт спортивного майданчику за адресою: вул.С.Амброса, 147</t>
  </si>
  <si>
    <t xml:space="preserve">Придбання елементів для дитячих спортивних майданчиків на прибудинкових територіях біля будинків за адресами; вул. Чорновола, 7, бул. Шевченка, 325 (внески в статутний капітал КП "Придніпровський СУБ") </t>
  </si>
  <si>
    <t>Придбання та встановлення елементів для дитячих спортивних майданчиків на прибудинкових територіях житлових будинків за адресами: бульв. Шевченка, 474; вул. Чигиринська, 4; вул. Добровольського, 3; вул. Пацаєва, 53/1</t>
  </si>
  <si>
    <t>Будівництво контейнерного майданчика для збору ТПВ по вул. Гетьмана Сагайдачного, 174</t>
  </si>
  <si>
    <t>1.1.5.17</t>
  </si>
  <si>
    <t>1.1.5.18</t>
  </si>
  <si>
    <t>Будівництво контейнерного майданчика для збору ТПВ по вул. Нижня Горова, 70</t>
  </si>
  <si>
    <t>1.1.5.19</t>
  </si>
  <si>
    <t>Будівництво контейнерного майданчика для збору ТПВ по вул. Гетьмана Сагайдачного, 257</t>
  </si>
  <si>
    <t>1.1.5.20</t>
  </si>
  <si>
    <t>Придбання контейнерів для сміття місткістю 1,1 куб.м.</t>
  </si>
  <si>
    <t>1.1.5.21</t>
  </si>
  <si>
    <t xml:space="preserve">Придбання комунальної техніки в лізінг відповідно до Порядку, затвердженого КМУ (5 самоскидів зі щітками, фреза дорожня, каток дорожній, підмітально-прибиральна машина, 6 мікроавтобусів вантажо-пасажирських, 9 сміттєвозів, 2 грейферних погрузчика)
</t>
  </si>
  <si>
    <t>1.2.1.114</t>
  </si>
  <si>
    <t>Придбання відвалу поворотного (2 штуки) (внески в статутний капітал КП "ЧЕЛУАШ")</t>
  </si>
  <si>
    <t>1.2.1.115</t>
  </si>
  <si>
    <t>Придбання причіпу тракторного для зимового утримання доріг (2 штуки) (внески в статутний капітал КП "ЧЕЛУАШ")</t>
  </si>
  <si>
    <t>1.2.1.116</t>
  </si>
  <si>
    <t>Придбання бензопили (внески в статутний капітал КП "ЧЕЛУАШ")</t>
  </si>
  <si>
    <t>1.2.1.117</t>
  </si>
  <si>
    <t>Будівництво системи відеоспостереження в м. Черкаси (з ПКД)</t>
  </si>
  <si>
    <t>1.3.1.4</t>
  </si>
  <si>
    <t>Будівництво мереж зовнішнього освітлення прибудинкової території ж/б № 419 по бул. Шевченка</t>
  </si>
  <si>
    <t>1.3.3.274</t>
  </si>
  <si>
    <t>Будівництво мереж зовнішнього освітлення прибудинкової території ж/б № 61 по вул. Кобзарська</t>
  </si>
  <si>
    <t>1.3.3.275</t>
  </si>
  <si>
    <t>Будівництво мереж зовнішнього освітлення прибудинкової території ж/б № 399/1 по бул. Шевченка</t>
  </si>
  <si>
    <t>1.1.3.146</t>
  </si>
  <si>
    <t>1.3.3.276</t>
  </si>
  <si>
    <t>Будівництво мереж зовнішнього освітлення прибудинкової території ж/б № 409 по бул. Шевченка</t>
  </si>
  <si>
    <t>1.3.3.277</t>
  </si>
  <si>
    <t>Будівництво мереж зовнішнього освітлення прибудинкової території ж/б № 211 по вул. Чехова</t>
  </si>
  <si>
    <t>1.3.3.278</t>
  </si>
  <si>
    <t>Будівництво мереж зовнішнього освітлення пішохідної алеї від вул.Благовісна до ж/б № 252 по вул. Благовісна</t>
  </si>
  <si>
    <t>1.3.3.279</t>
  </si>
  <si>
    <t>Будівництво мережі зовнішнього освітлення прибудинкової території житлових будинків № 4, 6, 8 по вул. Припортова</t>
  </si>
  <si>
    <t>1.3.3.280</t>
  </si>
  <si>
    <t>Будівництво мереж зовнішнього освітлення прибудинкової території житлового будинку № 15 по вул. Героїв Дніпра</t>
  </si>
  <si>
    <t>1.3.3.281</t>
  </si>
  <si>
    <t>Будівництво мереж зовнішнього освітлення прибудинкової території ж/б № 158/2 по вул. Нарбутівська</t>
  </si>
  <si>
    <t>1.3.3.282</t>
  </si>
  <si>
    <t>Будівництво мереж зовнішнього освітлення прибудинкової території ж/б № 175/3 по вул. Нарбутівська</t>
  </si>
  <si>
    <t>1.3.3.283</t>
  </si>
  <si>
    <t>Капітальний ремонт шаф управління зовнішнім освітленням міста в Придніпровському районі (4 одиниці) (внески в статуний капітал  КП "Міськсвітло")</t>
  </si>
  <si>
    <t>1.3.3.284</t>
  </si>
  <si>
    <t xml:space="preserve">Капітальний ремонт шаф управління зовнішнім освітленням міста в Соснівському районі (4 одиниці) (внески в статуний капітал  КП "Міськсвітло")  </t>
  </si>
  <si>
    <t>1.3.3.285</t>
  </si>
  <si>
    <t>Реконструкція мережі зовнішнього освітлення по вул.Гетьмана Сагайдачного (від вул.В'ячеслава Чорновола до вул.Пацаєва) (внески в статутний капітал КП “Міськсвітло”)</t>
  </si>
  <si>
    <t>1.3.3.286</t>
  </si>
  <si>
    <t>Реконструкція мережі зовнішнього освітлення по пров. Артема (внески в статутний капітал КП “Міськсвітло”)</t>
  </si>
  <si>
    <t>Реконструкція мереж зовнішнього освітлення Алеї Путейка (внески в статутний капітал КП “Міськсвітло”)</t>
  </si>
  <si>
    <t>1.3.3.287</t>
  </si>
  <si>
    <t>Реконструкція мережі зовнішнього освітлення вулиці Кобзарської (внески в статутний капітал КП "Міськсвітло")</t>
  </si>
  <si>
    <t>Реконструкція мережі зовнішнього освітлення вул. Святотроїцька в м.Черкаси (внески в статутний капітал КП "Міськсвітло")</t>
  </si>
  <si>
    <t>Реконструкція мережі зовнішнього освітлення по вул. Верхня Горова в м.Черкаси (внески в статутний капітал КП "Міськсвітло")</t>
  </si>
  <si>
    <t>1.3.3.288</t>
  </si>
  <si>
    <t xml:space="preserve">Реконструкція мереж зовнішнього освітлення прибудинкової території ж/б № 103 по вул. Волкова (внески в статуний капітал  КП "Міськсвітло"  </t>
  </si>
  <si>
    <t>1.3.3.289</t>
  </si>
  <si>
    <t xml:space="preserve">Реконструкція мереж зовнішнього освітлення прибудинкової території ж/б № 75 по вул. Волкова (внески в статуний капітал  КП "Міськсвітло"  </t>
  </si>
  <si>
    <t>1.1.4.116</t>
  </si>
  <si>
    <t>1.3.3.290</t>
  </si>
  <si>
    <t xml:space="preserve">Реконструкція мереж зовнішнього освітлення прибудинкової території ж/б № 185, 187 по вул. Нарбутівська (внески в статуний капітал  КП "Міськсвітло"  </t>
  </si>
  <si>
    <t>1.3.3.291</t>
  </si>
  <si>
    <t xml:space="preserve">Реконструкція мереж зовнішнього освітлення прибудинкової території житлових будинків № 29, 31, 35 по вул. Героїв Дніпра (внески в статуний капітал  КП "Міськсвітло"  </t>
  </si>
  <si>
    <t>1.3.3.292</t>
  </si>
  <si>
    <t xml:space="preserve">Реконструкція мереж зовнішнього освітлення прибудинкової території ж/б № 43,45,47,49,51 по вул. Г. Дніпра (внески в статуний капітал  КП "Міськсвітло")  </t>
  </si>
  <si>
    <t>1.3.3.293</t>
  </si>
  <si>
    <t xml:space="preserve">Реконструкція мережі зовнішнього освітлення по вул.Онопрієнка (внески в статуний капітал  КП "Міськсвітло")  </t>
  </si>
  <si>
    <t xml:space="preserve">Реконструкція мережі зовнішнього освітлення по вул. Хрещатик (внески в статуний капітал  КП "Міськсвітло")  </t>
  </si>
  <si>
    <t>1.3.3.294</t>
  </si>
  <si>
    <t xml:space="preserve">Реконструкція мережі зовнішнього освітлення по вул. Вернигори (внески в статуний капітал  КП "Міськсвітло")  </t>
  </si>
  <si>
    <t xml:space="preserve">Реконструкція мережі зовнішнього освітлення по вул. Десантників (внески в статуний капітал  КП "Міськсвітло")  </t>
  </si>
  <si>
    <t>1.3.3.295</t>
  </si>
  <si>
    <t xml:space="preserve">Реконструкція мережі зовнішнього освітлення по вул. Лісова Просіка (внески в статуний капітал  КП "Міськсвітло")  </t>
  </si>
  <si>
    <t>1.3.3.296</t>
  </si>
  <si>
    <t xml:space="preserve">Реконструкція мережі зовнішнього освітлення по вул. Лазарєва (внески в статуний капітал  КП "Міськсвітло")  </t>
  </si>
  <si>
    <t xml:space="preserve">Реконструкція мережі зовнішнього освітлення по вул. Максима Залізняка (внески в статуний капітал  КП "Міськсвітло")  </t>
  </si>
  <si>
    <t>1.3.3.297</t>
  </si>
  <si>
    <t>Реконструкція вул. Сумгаїтської від межі міста до вул.Одеської</t>
  </si>
  <si>
    <t>Реконструкція вул. Олени Теліги від вул.В. Вергая до вул. М. Грушевського (виготовлення ПКД)</t>
  </si>
  <si>
    <t>1.3.8.63</t>
  </si>
  <si>
    <t xml:space="preserve">Включено дію рішенням міської ради від 20.03.2018 № 2-3167
</t>
  </si>
  <si>
    <t>Реконструкція із застосуванням щебенево-мастичного асфальтобетону провулку Богдана Хмельницького</t>
  </si>
  <si>
    <t xml:space="preserve">Включено дію рішенням міської ради від 20.03.2018 № 2-3167
</t>
  </si>
  <si>
    <t>Капітальний ремонт об'єктів вулично-дорожньої мережі</t>
  </si>
  <si>
    <t>Капітальний ремонт вул.Сурікова (від пров.Анатолія Пашкевича до залізничного переїзду) в м.Черкаси</t>
  </si>
  <si>
    <t>1.3.9.227</t>
  </si>
  <si>
    <t>Капітальний ремонт вул. Горіхова в м.Черкаси</t>
  </si>
  <si>
    <t>1.3.9.228</t>
  </si>
  <si>
    <t>Капітальний ремонт вул. Затишна в м.Черкаси</t>
  </si>
  <si>
    <t>1.3.9.229</t>
  </si>
  <si>
    <t>Капітальний ремонт вул. Генерала Коротєєва в м.Черкаси</t>
  </si>
  <si>
    <t>1.3.9.230</t>
  </si>
  <si>
    <t>Капітальний ремонт вул. Братів Савченків в м.Черкаси</t>
  </si>
  <si>
    <t>1.3.9.231</t>
  </si>
  <si>
    <t>Капітальний ремонт вул. Чехова (тротуар, непарна сторона від вул. Надпільна до вул. Благовісна) в м. Черкаси</t>
  </si>
  <si>
    <t>Внесено зміни до дії (змінено обсяг фінансового забезпечення) рішенням міської ради від 20.03.2018 № 2-3167
стара редакція:Капітальний ремонт вул. Чехова (тротуар, непарна сторона від вул. Надпільна до вул. Благовісна) в м.Черкаси (Програма "Громадський бюджет міста Черкаси на 2015-2019 роки" реалізація проектів-переможців)
стара редакція:0,0 тис. грн. на 325,0 тис. грн. (бюджет розвитку)</t>
  </si>
  <si>
    <t xml:space="preserve">Капітальний ремонт вул. Волкова (паркувальний майданчик поблизу будинку №1 по вул. В.Чорновола) в м.Черкаси </t>
  </si>
  <si>
    <t>1.3.9.232</t>
  </si>
  <si>
    <t>Капітальний ремонт міжквартального проїзду від вул. Гуржіївська до будинку 391 по вул. Надпільна</t>
  </si>
  <si>
    <t>1.3.9.233</t>
  </si>
  <si>
    <t>Капітальний ремонт міжквартального проїзду від ж/б № 184 до ж/б № 180 по вул.Благовісна</t>
  </si>
  <si>
    <t>Капітальний ремонт міжквартального проїзду від ж/б № 48 по вул.Добровольського до вул.Благовісна</t>
  </si>
  <si>
    <t>1.3.9.234</t>
  </si>
  <si>
    <t xml:space="preserve"> Капітальний ремонт вул. Смілянська (тротуар, непарна сторона від вул. Володимира Ложешнікова до вул. Вернигори) в м. Черкаси </t>
  </si>
  <si>
    <t>Внесено зміни до дії (змінено назву і обсяг фінансового забезпечення) рішенням міської ради від 20.03.2018 № 2-3167
стара редакція: Капітальний ремонт вул. Смілянська (тротуар, непарна сторона від вул. Володимира Ложешнікова до вул. Вернигори) в м. Черкаси (Програма "Громадський бюджет міста Черкаси на 2015-2019 роки" реалізація проектів-переможців)
стара редакція:0,0 тис. грн. на 1192,0 тис. грн. (бюджет розвитку)</t>
  </si>
  <si>
    <t>Капітальний ремонт вул. Митницька (тротуар, непарна сторона, від вул.Благовісна до вул.Надпільна) в м.Черкаси</t>
  </si>
  <si>
    <t>1.3.9.235</t>
  </si>
  <si>
    <t>Капітальний ремонт вул. Можайського (тротуар, непарна сторона, від бул. Шевченка до вул. Благовісна) в м.Черкаси</t>
  </si>
  <si>
    <t>1.3.9.237</t>
  </si>
  <si>
    <t>Капітальний ремонт вул. Благовісна (тротуар, парна сторона, від вул. Митницька до вул. Небесної Сотні) в м.Черкаси</t>
  </si>
  <si>
    <t>1.3.9.238</t>
  </si>
  <si>
    <t>Карітальний ремонт вул. В.Чорновола (тротуар, парна сторона, від вул. А.Лупиноса до пров. А.Яковліва) в м.Черкаси</t>
  </si>
  <si>
    <t>1.3.9.239</t>
  </si>
  <si>
    <t>Реконструкція тротуарів з проведенням озеленення Замкового узвозу</t>
  </si>
  <si>
    <t>1.3.9.240</t>
  </si>
  <si>
    <t xml:space="preserve">Капітальний ремонт вул. Смілянська (встановлення регульованого пішохідного світлофору навпроти будинку № 133 по вул. Смілянській) в м. Черкаси </t>
  </si>
  <si>
    <t>Внесено зміни до дії (змінено назву і обсяг фінансового забезпечення) рішенням міської ради від 20.03.2018 № 2-3167
стара редакція:Капітальний ремонт вул. Смілянська (встановлення регульованого пішохідного світлофору навпроти будинку № 133 по вул. Смілянській) в м. Черкаси (реалізація проектів-переможців визначених згідно Програми "Громадський бюджет міста Черкаси на 2015-2019 роки")
стара редакція:0,0 тис. грн. на 145,0 тис. грн. (бюджет рзвитку)</t>
  </si>
  <si>
    <t xml:space="preserve">Капітальний ремонт вул. 30 років Перемоги (встановлення регульованого пішохідного світлофору поблизу житлового будинку № 4) в м. Черкаси </t>
  </si>
  <si>
    <t>Внесено зміни до дії (змінено назву і обсяг фінансового забезпечення) рішенням міської ради від 20.03.2018 № 2-3167
стара редакція:Капітальний ремонт вул. 30 років Перемоги (встановлення регульованого пішохідного світлофору поблизу житлового будинку № 4) в м. Черкаси (реалізація проектів-переможців визначених згідно Програми "Громадський бюджет міста Черкаси на 2015-2019 роки")
стара редакція:0,0 тис. грн. на 201,0 тис. грн. (бюджет розвитку) (2018 рік)</t>
  </si>
  <si>
    <t>Капітальний ремонт пішоходної алеї від вул. Кобзарська до вул. Берегова</t>
  </si>
  <si>
    <t>1.3.9.241</t>
  </si>
  <si>
    <t>Капітальний ремонт пішоходної алеї від ж/б № 474 по бул.Шевченка до вул. Добровольського</t>
  </si>
  <si>
    <t>1.3.9.242</t>
  </si>
  <si>
    <t>Капітальний ремонт пішоходної алеї від ж/б № 442 по вул.Благовісна до вул. Добровольського</t>
  </si>
  <si>
    <t>Капітальний ремонт мереж зливової каналізації по вул.Квітковій</t>
  </si>
  <si>
    <t>1.3.13.15</t>
  </si>
  <si>
    <t>Капітальний ремонт мережі зливової каналізації по вул.Пацаєва в м.Черкаси</t>
  </si>
  <si>
    <t>1.3.13.16</t>
  </si>
  <si>
    <t>Капітальний ремонт вул. Симиренківська (від вул. Чигиринської до вул. Гетьмана Сагайдачного) в м. Черкаси</t>
  </si>
  <si>
    <t>1.3.9.243</t>
  </si>
  <si>
    <t>Капітальний ремонт вул.Нижня Горова в м.Черкаси</t>
  </si>
  <si>
    <t>1.3.9.244</t>
  </si>
  <si>
    <t xml:space="preserve">Капітальний ремонт вул. Гетьмана Сагайдачного (від вул. Добровольського до вул.Пацаєва)  в м. Черкаси </t>
  </si>
  <si>
    <t>1.3.9.245</t>
  </si>
  <si>
    <t>Капітальний ремонт спуску Крилова в м.Черкаси</t>
  </si>
  <si>
    <t>Капітальний ремонт насосної станції по вул.Гетьмана Сагайдачного</t>
  </si>
  <si>
    <t>Реконструкція узвозу Пастерівський</t>
  </si>
  <si>
    <t>1.3.12.5</t>
  </si>
  <si>
    <t>Будівництво майданчику для встановлення атракціону "Колесо огляду"</t>
  </si>
  <si>
    <t>1.4.1.72</t>
  </si>
  <si>
    <t>Будівництво мереж водопостачання та водовідведення пляжу "Пушкінський" (з ПКД) (внески в статутний капітал КП “Дирекція парків”)</t>
  </si>
  <si>
    <t>1.2.1.118</t>
  </si>
  <si>
    <t xml:space="preserve">Капітальний ремонт скверу "Весна" </t>
  </si>
  <si>
    <t>1.4.1.73</t>
  </si>
  <si>
    <t>Капітальний ремонт Скверу ім.Сержанта Смірнова (внески в статутний капітал КП “Дирекція парків”)</t>
  </si>
  <si>
    <t>1.4.1.74</t>
  </si>
  <si>
    <t>Реконструкція спортивної площадки у дворі житлових будинків №17/1 та №17 по вул. Митницькій, №315 по вул. Гоголя (демонтаж старої та встановлення нової огорожі спортивної площадки)</t>
  </si>
  <si>
    <t>1.1.4.117</t>
  </si>
  <si>
    <t>Реконструкція футбольно-баскетбольного майданчика за адресою бульвар Шевченка, 399/1</t>
  </si>
  <si>
    <t>1.1.4.118</t>
  </si>
  <si>
    <t>Капітальний ремонт тепломережі адміністративної будівлі за адресою бульв.Шевченка, 245 (з ПКД)</t>
  </si>
  <si>
    <t>1.5.1.20</t>
  </si>
  <si>
    <t>Капітальний ремонт приміщення комітету самоорганізації населення мікрорайону «Привокзальний» за адресою вул. Хоменка, 14/2 (встановлення засобу обліку електричної енергії з проектною документацією)</t>
  </si>
  <si>
    <t>Департамент організацінйого забезпечення, КСН "Привокзальний"</t>
  </si>
  <si>
    <t>Капітальний ремонт приміщення комітету самоорганізації населення мікрорайону "Благовісний" за адресою вул. Благовісна, 72</t>
  </si>
  <si>
    <t>Департамент організаційного забезпечення, КСН "Благовісний"</t>
  </si>
  <si>
    <t>Капітальний ремонт нежитлової будівлі по вул. О.Дашковича, 41/1</t>
  </si>
  <si>
    <t>1.5.1.21</t>
  </si>
  <si>
    <t>1.5.1.22</t>
  </si>
  <si>
    <t>1.5.1.23</t>
  </si>
  <si>
    <t>Капітальний ремонт приміщення майнового комплексу за адресою вул. Благовісна, 170 (корпус И-4) (2 поверх, зал дзюдо, школа Вікторія) (з ПКД)</t>
  </si>
  <si>
    <t>1.5.2.19</t>
  </si>
  <si>
    <t>Капітальний ремонт приміщення майнового комплексу за адресою вул. Благовісна, 170 (корпус И-4) (4 поверх) (з ПКД)</t>
  </si>
  <si>
    <t>1.5.2.20</t>
  </si>
  <si>
    <t>Капітальний ремонт приміщення майнового комплексу за адресою вул. Благовісна, 170 ( монтаж системи пожежної сигналізації) (з ПКД)</t>
  </si>
  <si>
    <t>1.5.2.21</t>
  </si>
  <si>
    <t>Капітальний ремонт приміщення майнового комплексу за адресою вул. Благовісна, 170 (заміна воріт)</t>
  </si>
  <si>
    <t>1.5.2.22</t>
  </si>
  <si>
    <t>Капітальний ремонт адмінбудівлі Черкаського міськвиконкому за адресою вул. Б. Вишневецького, 36 (з ПКД) (мережа опалення, службові кабінети, ганок)</t>
  </si>
  <si>
    <t>1.5.3.11</t>
  </si>
  <si>
    <t>Внесено зміни до дії (змінено обсяг фінансового забезпечення) рішенням міської ради від 20.03.2018 № 2-3167
стара редакція:0,0 тис. грн. на 422,614 тис. грн. (бюджет розвитку)</t>
  </si>
  <si>
    <t>Капітальний ремонт службових приміщень департаменту соціальної політики Черкаської міської ради в адміністративній будівлі по    бульвару Шевченка, 307, (з ПКД)</t>
  </si>
  <si>
    <t>Департамент соціальної політики Черкаської міської ради</t>
  </si>
  <si>
    <t>1.5.8.6</t>
  </si>
  <si>
    <t>Будівництво Льодового Палацу в м. Черкаси (виготовлення ПКД)</t>
  </si>
  <si>
    <t>Будівництво багатофункціонального Палацу спорту для ігрових видів спорту м.Черкаси мікрорайон "Перемога-2"</t>
  </si>
  <si>
    <t>Будівництво меморіального комплексу воїнів АТО в м. Черкаси</t>
  </si>
  <si>
    <t>1.5.17.10</t>
  </si>
  <si>
    <t>1.5.17.11</t>
  </si>
  <si>
    <t xml:space="preserve">Придбання переносного пандусу до будівлі «Палацу одруження» по вул. Небесної Сотні, 3 </t>
  </si>
  <si>
    <t xml:space="preserve">4.2.2. Придбання комп'ютерів та оргтехніки </t>
  </si>
  <si>
    <t xml:space="preserve">Придбання східцевого підйомника для сім'ї Бащенко (Святотроїцька, 69, кв. 3) </t>
  </si>
  <si>
    <t>1.5.1.24</t>
  </si>
  <si>
    <t>Капітальний ремонт адміністративної будівлі територіального центру надання соціальних послуг вул.Пушкінська, 13 а</t>
  </si>
  <si>
    <t>1.5.4.4</t>
  </si>
  <si>
    <t>1.5.4.5</t>
  </si>
  <si>
    <t>Капітальний ремонт системи опалення, водопостачання і водовідведення в адміністративній будівлі територіального центру надання соціальних послуг вул.Пушкінська, 13 а</t>
  </si>
  <si>
    <t>1.5.7.3</t>
  </si>
  <si>
    <t>Капітальний ремонт приміщень по бул. Шевченка, 307  (з ПКД)</t>
  </si>
  <si>
    <t>Капітальний ремонт будівлі ДНЗ № 7</t>
  </si>
  <si>
    <t>2.2.5.3</t>
  </si>
  <si>
    <t>Капітальний ремонт будівлі (утеплення фасаду) ДНЗ № 9</t>
  </si>
  <si>
    <t xml:space="preserve">Капітальний ремонт будівлі ДНЗ №10 </t>
  </si>
  <si>
    <t>Придбання ноутбуків для ДНЗ № 10 ЧМР</t>
  </si>
  <si>
    <t>2.2.7.5</t>
  </si>
  <si>
    <t>Придбання музичного центру для ДНЗ № 10 ЧМР</t>
  </si>
  <si>
    <t>2.2.7.6</t>
  </si>
  <si>
    <t>Придбання проектору з екраном для ДНЗ № 10 ЧМР</t>
  </si>
  <si>
    <t>2.2.7.7</t>
  </si>
  <si>
    <t>Придбання принтеру для ДНЗ № 10 ЧМР</t>
  </si>
  <si>
    <t>2.2.7.8</t>
  </si>
  <si>
    <t>Придбання пилесосів для ДНЗ № 10 ЧМР</t>
  </si>
  <si>
    <t>2.2.7.9</t>
  </si>
  <si>
    <t>Реконструкція будівлі ДНЗ №13</t>
  </si>
  <si>
    <t>Реконструкція будівлі (фасад) ДНЗ №18</t>
  </si>
  <si>
    <t>Капітальний ремонт будівлі (басейн) ДНЗ № 18 (з ПКД)</t>
  </si>
  <si>
    <t>2.2.9.6</t>
  </si>
  <si>
    <t>Капітальний ремонт прилеглої території ДНЗ № 21</t>
  </si>
  <si>
    <t>Внесено зміни до дії (змінено назву і обсяг фінансового забезпечення) рішенням міської ради від 20.03.2018 № 2-3167
стара редакція:0,0 тис. грн. на 194,569 тис. грн. (бюджет розвитку)
стара редакція:Реконструкція будівлі (фасад) ДНЗ № 27 (з ПКД)</t>
  </si>
  <si>
    <t>Реконструкція будівлі (фасад) ДНЗ № 27</t>
  </si>
  <si>
    <t xml:space="preserve">Реконструкція будівлі ДНЗ №29 </t>
  </si>
  <si>
    <t>Реконструкція будівлі (фасад) ДНЗ № 29 (з ПКД)</t>
  </si>
  <si>
    <t>2.2.15.6</t>
  </si>
  <si>
    <t>2.2.15.7</t>
  </si>
  <si>
    <t>2.2.15.8</t>
  </si>
  <si>
    <t>2.2.15.9</t>
  </si>
  <si>
    <t>Капітальний ремонт будівлі (груповий осередок) ДНЗ № 29 (з ПКД)</t>
  </si>
  <si>
    <t>Капітальний ремонт прилеглої території  ДНЗ № 29 (з ПКД)</t>
  </si>
  <si>
    <t>Капітальний ремонт зовнішніх мереж освітлення ДНЗ № 29 (з ПКД)</t>
  </si>
  <si>
    <t xml:space="preserve">Реконструкція будівлі  ДНЗ № 30 </t>
  </si>
  <si>
    <t>Реконструція будівлі ДНЗ №32</t>
  </si>
  <si>
    <t>Капітальний ремонт прилеглої території ДНЗ № 33 (з ПКД)</t>
  </si>
  <si>
    <t>2.2.19.3</t>
  </si>
  <si>
    <t>Капітальний ремонт будівлі ДНЗ № 34</t>
  </si>
  <si>
    <t>Придбання ігрових майданчиків для ДНЗ № 34 ЧМР</t>
  </si>
  <si>
    <t>2.2.20.2</t>
  </si>
  <si>
    <t>2.2.20.3</t>
  </si>
  <si>
    <t>Капітальний ремонт будівлі (утеплення фасаду) ДНЗ № 35 "Горобинка"</t>
  </si>
  <si>
    <t>Реконструкція будівлі (фасад) ДНЗ № 35</t>
  </si>
  <si>
    <t>2.2.21.4</t>
  </si>
  <si>
    <t>2.2.21.5</t>
  </si>
  <si>
    <t>Капітальний ремонт прилеглої території (мощення) ДНЗ № 37 (з ПКД)</t>
  </si>
  <si>
    <t>2.2.22.6</t>
  </si>
  <si>
    <t xml:space="preserve">Реконструкція будівлі (фасад) дошкільного навчального закладу (ясла-садок) № 38  Черкаської міської ради </t>
  </si>
  <si>
    <t xml:space="preserve">Реконструкція будівлі  ДНЗ №39 </t>
  </si>
  <si>
    <t>Капітальний ремонт прилеглої території (огорожа) ДНЗ №41</t>
  </si>
  <si>
    <t>Капітальний ремонт будівлі (пральня, коридори) ДНЗ № 41 (з ПКД)</t>
  </si>
  <si>
    <t>2.2.25.8</t>
  </si>
  <si>
    <t xml:space="preserve">Капітальний ремонт будівлі (санітарні вузли) ДНЗ № 43 </t>
  </si>
  <si>
    <t>Реконструкція будівлі (фасад) ДНЗ № 45 (з ПКД)</t>
  </si>
  <si>
    <t xml:space="preserve">Придбання обладнання для облаштування дитячого ігрового майданчика для ДНЗ (яскла-садок) № 45 "Теремок" ЧМР </t>
  </si>
  <si>
    <t>2.2.27.2</t>
  </si>
  <si>
    <t xml:space="preserve">Капітальний ремонт будівлі (внутрішні інженерні мережі) ДНЗ № 50 </t>
  </si>
  <si>
    <t>Капітальний ремонт зовнішніх мереж освітлення ДНЗ № 54 (з ПКД)</t>
  </si>
  <si>
    <t>2.2.30.5</t>
  </si>
  <si>
    <t>Придбання обладнання для облаштування дитячого ігрового майданчика для ДНЗ (яскла-садок) № 55 "Лісовий куточок" ЧМР</t>
  </si>
  <si>
    <t>Капітальний ремонт прилеглої території дошкільного навчального закладу   № 57</t>
  </si>
  <si>
    <t>Капітальний ремонт прилеглої території (зовнішні мережі опалення) дошкільного навчального закладу № 57</t>
  </si>
  <si>
    <t>2.2.32.4</t>
  </si>
  <si>
    <t xml:space="preserve">Реконструкція будівлі ДНЗ № 59 </t>
  </si>
  <si>
    <t>Реконструкція будівлі (фасад) ДНЗ № 59(з ПКД)</t>
  </si>
  <si>
    <t>Придбання холодильної камери для ДНЗ № 59 ЧМР</t>
  </si>
  <si>
    <t>2.2.33.5</t>
  </si>
  <si>
    <t>2.2.33.6</t>
  </si>
  <si>
    <t xml:space="preserve">Капітальний ремонт будівлі (заміна вікон) ДНЗ №60 </t>
  </si>
  <si>
    <t xml:space="preserve">Капітальний ремонт будівлі (музична зала) ДНЗ №60 </t>
  </si>
  <si>
    <t xml:space="preserve">Капітальний ремонт будівлі (заміна вікон) ДНЗ №62 </t>
  </si>
  <si>
    <t>Капітальний ремонт прилеглої території ДНЗ ясла-садок № 69 “Росинка” Черкаської міської ради за адресою: м. Черкаси, вул. Смаглія, 4  (за рахунок субвенції з державного бюджету -2443,12 грн.)</t>
  </si>
  <si>
    <t>Реконструкція будівлі (фасад) ДНЗ № 73 (з ПКД)</t>
  </si>
  <si>
    <t>2.2.42.6</t>
  </si>
  <si>
    <t xml:space="preserve">Капітальний ремонт прилеглої території ДНЗ № 73 ЧМР </t>
  </si>
  <si>
    <t>Реконструкція будівлі  ДНЗ №74</t>
  </si>
  <si>
    <t>Капітальний ремонт прилеглої території  ДНЗ №  77</t>
  </si>
  <si>
    <t>2.2.46.4</t>
  </si>
  <si>
    <t>Придбання спортивного майданчика для ДНЗ № 78 м. Черкаси Черкаської області (за рахунок субвенції з державного бюджету -195 000 грн.)</t>
  </si>
  <si>
    <t>Реконструкція будівлі (фасад) ДНЗ № 81</t>
  </si>
  <si>
    <t>Капітальний ремонт будівлі (харчоблок) ДНЗ № 81 (з ПКД)</t>
  </si>
  <si>
    <t>2.2.47.2</t>
  </si>
  <si>
    <t>Капітальний ремонт будівлі (харчоблок) ДНЗ № 83 (з ПКД)</t>
  </si>
  <si>
    <t>Капітальний ремонт будівлі (пральня) ДНЗ № 83 (з ПКД)</t>
  </si>
  <si>
    <t>2.2.48.5</t>
  </si>
  <si>
    <t>2.2.48.6</t>
  </si>
  <si>
    <t>Реконструкція будівлі ДНЗ (ясла-садок) №86 "Світанок" ЧМР  (за рахунок субвенції з державного бюджету -298 013,68 грн.)</t>
  </si>
  <si>
    <t>Капітальний ремонт прилеглої території (огорожа) ДНЗ № 87 (з ПКД)</t>
  </si>
  <si>
    <t>2.2.51.6</t>
  </si>
  <si>
    <t>Капітальний ремонт будівлі (утеплення фасаду) ДНЗ № 87 "Дельфін"</t>
  </si>
  <si>
    <t xml:space="preserve">Реконструкція будівлі (фасад) ДНЗ № 89 </t>
  </si>
  <si>
    <t>Реконструкція будівлі ДНЗ № 90</t>
  </si>
  <si>
    <t xml:space="preserve">Реконструкція будівлі (фасад) дошкільного навчального закладу (ясла-садок) № 91 "Кобзарик" Черкаської міської ради </t>
  </si>
  <si>
    <t>Капітальний ремонт будівлі ДНЗ № 91</t>
  </si>
  <si>
    <t>2.2.54.6</t>
  </si>
  <si>
    <t>Придбання ігрових майданчиків для ДНЗ № 91 ЧМР</t>
  </si>
  <si>
    <t xml:space="preserve">Реконструкція будівлі (фасад) Першої міської гімназії  </t>
  </si>
  <si>
    <t>Капітальний ремонт прилеглої території (спортивний майданчик) Перша міська гімназія м. Черкаси, вул. Святотроїцька, 68  (за рахунок субвенції з державного бюджету -385 421,87 грн.)</t>
  </si>
  <si>
    <t>Придбання інтерактивних дошок для Першої міської гімназії ЧМР</t>
  </si>
  <si>
    <t>2.2.56.8</t>
  </si>
  <si>
    <t>Реконструкція будівлі (фасад) ЗОШ № 2</t>
  </si>
  <si>
    <t>Капітальний ремонт прилеглої території (спортивний майданчик) загальноосвітня школа № 2 м. Черкаси, вул. Самійла Кішки, 187  (за рахунок субвенції з державного бюджету - 2811,60 грн.)</t>
  </si>
  <si>
    <t>Капітальний ремонт будівлі (їдальня) СШ № 3 (з ПКД)</t>
  </si>
  <si>
    <t>Капітальний ремонт будівлі (санвузли) СШ № 3 (з ПКД)</t>
  </si>
  <si>
    <t>2.2.58.8</t>
  </si>
  <si>
    <t>2.2.58.9</t>
  </si>
  <si>
    <t>Капітальний ремонт будівлі СШ № 3 (з ПКД)</t>
  </si>
  <si>
    <t>Капітальний ремонт прилеглої території (спортивний майданчик) загальноосвітня школа № 4 м. Черкаси, вул. Кривалівська, 16  (за рахунок субвенції з державного бюджету -384 041, 56 грн.)</t>
  </si>
  <si>
    <t>Капітальний ремонт прилеглої території (спортивний майданчик) загальноосвітня школа № 5 м. Черкаси, вул. Різдвяна, 60 (за рахунок субвенції з державного бюджету -1731, 60 грн.)</t>
  </si>
  <si>
    <t>Капітальний ремонт прилеглої території (спортивний майданчик) ЗОШ № 6 за адресою : м. Черкаси , вул. Гоголя, 123 (за рахунок субвенції з державного бюджету -1 731,60 грн.)</t>
  </si>
  <si>
    <t>Придбання ком'ютерної техніки для ЗОШ І-ІІІ ст № 6  ЧМР</t>
  </si>
  <si>
    <t>2.2.61.8</t>
  </si>
  <si>
    <t>2.2.62.7</t>
  </si>
  <si>
    <t>Капітальний ремонт прилеглої території (спортивний майданчик) ЗОШ № 7 за адресою: м. Черкаси , вул. Добровольчих батальйонів, 13 (за рахунок субвенції з державного бюджету -1073,80 грн.</t>
  </si>
  <si>
    <t>Капітальний ремонт прилеглої території (спортивний майданчик) ЗОШ № 8 за адресою: м. Черкаси , вул. Смілянська, 88/2 (за рахунок субвенції з державного бюджету -385009,62 грн.)</t>
  </si>
  <si>
    <t xml:space="preserve">Реконструкція прилеглої території гімназії № 9 </t>
  </si>
  <si>
    <t xml:space="preserve">Реконструкція будівлі (фасад) ЗОШ № 10 </t>
  </si>
  <si>
    <t>Реконструкція прилеглої території ЗОШ №12</t>
  </si>
  <si>
    <t>Придбання програмного забезпечення (Mobi School) для СШ І-ІІІ ст № 13 ЧМР</t>
  </si>
  <si>
    <t>2.2.68.15</t>
  </si>
  <si>
    <t>2.2.69.6</t>
  </si>
  <si>
    <t>Реконструкція будівлі (фасад) ЗОШ №15 (з ПКД)</t>
  </si>
  <si>
    <t>Капітальний ремонт прилеглої території (спортивний майданчик) СШ № 17 (з ПКД)</t>
  </si>
  <si>
    <t>Придбання мультимедійного обладнання для ЗОШ № 17</t>
  </si>
  <si>
    <t>2.2.70.12</t>
  </si>
  <si>
    <t>2.2.70.13</t>
  </si>
  <si>
    <t xml:space="preserve">Реконструкція будівлі (фасад) СШ № 18 </t>
  </si>
  <si>
    <t>Реконструкція будівлі (фасад) СШ №18 (молодша) (з ПКД)</t>
  </si>
  <si>
    <t>2.2.71.4</t>
  </si>
  <si>
    <t>Капітальний ремонт прилеглої території (спортивний майданчик) спеціалізована школа № 18 м. Черкаси, вул. Нечуя-Левицького, 12  (за рахунок субвенції з державного бюджету -6100,59 грн.)</t>
  </si>
  <si>
    <t>Капітальний ремонт будівлі (покрівля)  ЗОШ № 19 (з ПКД)</t>
  </si>
  <si>
    <t>2.2.72.2</t>
  </si>
  <si>
    <t>Капітальний ремонт прилеглої території (спортивний майданчик) спеціалізована школа № 20 м. Черкаси, вул. Бидгощська, 3 (за рахунок субвенції з державного бюджету -1731,60 грн.)</t>
  </si>
  <si>
    <t>Придбання ком'ютерного обладнання (проектор, ноутбук) для ЗОШ І-ІІІ ст № 21 ЧМР</t>
  </si>
  <si>
    <t>2.2.74.12</t>
  </si>
  <si>
    <t>Внесено зміни до дії (змінено  обсяг фінансового забезпечення) рішенням міської ради від 20.03.2018 № 2-3167
стара редакція: 0,0 тис. грн. на 1,78355 тис. грн. (бюджет розвитку) (2018 рік)
стара редакція:Капітальний ремонт будівлі (заміна вікон) ЗОШ № 22 (з ПКД)</t>
  </si>
  <si>
    <t xml:space="preserve">Капітальний ремонт будівлі (заміна вікон) ЗОШ № 22 </t>
  </si>
  <si>
    <t xml:space="preserve">Капітальний ремонт будівлі (спортивна зала) ЗОШ № 22 </t>
  </si>
  <si>
    <t>Реконструкція прилеглої території (спортивний майданчик) ЗОШ № 22 (з ПКД)</t>
  </si>
  <si>
    <t>Реконструкція будівлі (утеплення фасаду) ЗОШ № 24 (з ПКД)</t>
  </si>
  <si>
    <t>Реконструкція будівлі (актова зала) ЗОШ №24 (з ПКД)</t>
  </si>
  <si>
    <t>2.2.76.12</t>
  </si>
  <si>
    <t xml:space="preserve">Капітальний ремонт приміщень (санвузли) ЗОШ №24 </t>
  </si>
  <si>
    <t>Капітальний ремонт прилеглої території (спортивний майданчик) загальноосвітня школа № 24 м. Черкаси, вул. Бидгощська, 189  (за рахунок субвенції з державного бюджету -382199,53 грн.)</t>
  </si>
  <si>
    <t>Реконструкція прилеглої території (мощення) ЗОШ № 24(з ПКД)</t>
  </si>
  <si>
    <t xml:space="preserve">Капітальний ремонт будівлі (покрівлі) ЗОШ №25 </t>
  </si>
  <si>
    <t>Капітальний ремонт будівлі (заміна вікон) ЗОШ № 25 (з ПКД)</t>
  </si>
  <si>
    <t>Придбання інтерактивних дошок для ЗОШ І-ІІІ ст № 26 ЧМР</t>
  </si>
  <si>
    <t>2.2.78.4</t>
  </si>
  <si>
    <t>Закупівля мільтимедійного коплексу в Черкаську загальноосвітню школу І-ІІ ступенів № 29  (за рахунок субвенції з державного бюджету -1505,00 грн.)</t>
  </si>
  <si>
    <t>Капітальний ремонт чотирьох санітарних вузлів в Черкаській загальноосвітній школі І-ІІ ступенів № 29 (за рахунок субвенції з державного бюджету -154868,27 грн.)</t>
  </si>
  <si>
    <t>Закупівля п'яти ноутбуків для комп'ютерного класу в Черкаську загальноосвітню школу І-ІІ ступенів № 29 (за рахунок субвенції з державного бюджету -65000,0 грн.)</t>
  </si>
  <si>
    <t xml:space="preserve">Реконструкція будівлі (фасад) Черкаської гімназії № 31 </t>
  </si>
  <si>
    <t xml:space="preserve">Реконструкція прилеглої території (спортивний майданчик)  Черкаської гімназії № 31 </t>
  </si>
  <si>
    <t>2.2.84.5</t>
  </si>
  <si>
    <t>Капітальний ремонт будівлі (тир) ЗОШ № 32  (з ПКД)</t>
  </si>
  <si>
    <t>Капітальний ремонт будівлі (заміна вікон) ЗОШ № 32  (з ПКД)</t>
  </si>
  <si>
    <t>2.2.84.6</t>
  </si>
  <si>
    <t xml:space="preserve">Реконструкція ремонт будівлі (фасад) СШ № 33  </t>
  </si>
  <si>
    <t>Капітальний ремонт прилеглої території (спортивний майданчик) спеціалізована школа № 33 м. Черкаси, вул. Героїв Дніпра, 13  (за рахунок субвенції з державного бюджету -383581,78 грн.)</t>
  </si>
  <si>
    <t xml:space="preserve">Капітальний ремонт будівлі (спортивний зал) НВК ЗОШ № 34 </t>
  </si>
  <si>
    <t xml:space="preserve">Капітальний ремонт будівлі (санвузли) НВК ЗОШ № 34 </t>
  </si>
  <si>
    <t>2.2.86.6</t>
  </si>
  <si>
    <t>Придбання мультимедійних дошок для НВК ЗОШ № 34 ЧМР</t>
  </si>
  <si>
    <t>Капітальний ремонт прилеглої території (спортивний майданчик) фізико-математичний ліцей м. Черкаси, вул. Благовісна, 280  (за рахунок субвенції з державного бюджету -384497,00 грн.)</t>
  </si>
  <si>
    <t>Здійснення заходів з пожежної безпеки в закладах, підпорядкованих департаменту освіти та гуманітарної політики*</t>
  </si>
  <si>
    <t>2.2.1.40</t>
  </si>
  <si>
    <t xml:space="preserve">Реконструкція будівлі ДМШ № 1 ім. М.В. Лисенка </t>
  </si>
  <si>
    <t xml:space="preserve">Капітальний ремонт будівлі ДМШ №3 </t>
  </si>
  <si>
    <t>Капітальний ремонт будівлі (заміна вікон)  ДМШ №5  за адресою вул. Вернигори 19</t>
  </si>
  <si>
    <t>Капітальний ремонт будівлі  (навчальні класи) Дитячої школи мистецтв корпус №1 по пров. Гастелло, 3 (з ПКД)</t>
  </si>
  <si>
    <t>2.2.90.6</t>
  </si>
  <si>
    <t>Капітальний ремонт будівлі  (утеплення фасаду) Дитячої школи мистецтв корпус №1, №2 по пров. Гастелло, 3  (з ПКД)</t>
  </si>
  <si>
    <t>2.2.90.7</t>
  </si>
  <si>
    <t>Капітальний ремонт будівлі  (інженерні мережі) Дитячої школи мистецтв корпус №1 по пров. Гастелло, 3  (з ПКД)</t>
  </si>
  <si>
    <t>2.2.90.8</t>
  </si>
  <si>
    <t xml:space="preserve">Капітальний ремонт будівлі (внутрішня мережа опалення) Дитячої школи мистецтв по пров. Гастелло, 3 </t>
  </si>
  <si>
    <t xml:space="preserve">Капітальний ремонт будівлі (санвузли) Дитячої школи мистецтв по пров. Гастелло, 3 </t>
  </si>
  <si>
    <t>Капітальний ремонт прилеглої території Дитячої школи мистецтв по пров. Гастелло, 3  (з ПКД)</t>
  </si>
  <si>
    <t>Реконструкція будівлі Черкаської дитячої школи мистецтв по провулку Гастелло, 3 (другий етап корпусу № 2) (з ПКД)</t>
  </si>
  <si>
    <t>2.2.90.9</t>
  </si>
  <si>
    <t>2.2.90.10</t>
  </si>
  <si>
    <t>Капітальний ремонт будівлі КДЮСШ Дніпро-80 м. Черкаси вул. Смілянська, 78 (за рахунок субвенції з державного бюджету -14 872,80 грн.)</t>
  </si>
  <si>
    <t>Капітальний ремонт будівлі КДЮСШ № 2 м. Черкаси вул. 30-років Перемоги, 36 (за рахунок субвенції з державного бюджету -15032,80 грн.)</t>
  </si>
  <si>
    <t>Реконструкція запасного футбольного поля на території КП “Центральний стадіон”</t>
  </si>
  <si>
    <t>Реконструкція спортивного майданчика № 3 з улаштуванням штучного покриття 40Х60 (штучна трава) для гри в футбол на КП “Центральний стадіон” по вул.Смілянській, 78 місто Черкаси</t>
  </si>
  <si>
    <t>Реконструкція будівлі (фасад) бібліотека філія № 2 для дітей вул. Сумгаїтська 24/1 (з ПКД)</t>
  </si>
  <si>
    <t>2.2.1.41</t>
  </si>
  <si>
    <t>Реконструкція приміщення  КП "СК "Будівельник" (системи вентиляції шляхом встановлення системи рекуперації), в т.ч. ПКД, КП "Спорткомплекс"Будівельник", проспект Хіміків, 50/1</t>
  </si>
  <si>
    <t>Департамент освіти та гуманітарнох політии</t>
  </si>
  <si>
    <t>2.2.1.42</t>
  </si>
  <si>
    <t>Субвенція обласному бюджету на реконструкцію адмінбудівлі (літ.А"-І) обласної спеціалізованої дитячо-юнацької спортивної школи олімпійського резерву з надбудовою другого поверху та добудовою спортивних залів по вул. Пастерівська, 102 в м. Черкаси</t>
  </si>
  <si>
    <t>2.2.1.43</t>
  </si>
  <si>
    <t>Придбання обладнання  і предметів довгострокового користування для КНП "Перша Черкаська міська лікарня" ЧМР (дефібрилятори)</t>
  </si>
  <si>
    <t>Придбання обладнання  і предметів довгострокового користування для КНП "Перша Черкаська міська лікарня" ЧМР (відеогастроскоп)</t>
  </si>
  <si>
    <t>Придбання обладнання  і предметів довгострокового користування для КНП "Перша Черкаська міська лікарня" ЧМР (електрохірургічний апарат)</t>
  </si>
  <si>
    <t>Придбання обладнання  і предметів довгострокового користування для КНП "Перша Черкаська міська лікарня" ЧМР (ендоскопічний комплекс для хірургічних втручань)</t>
  </si>
  <si>
    <t>Придбання обладнання  і предметів довгострокового користування для КНП "Перша Черкаська міська лікарня" ЧМР (аналізатор біохімічний автоматичний)</t>
  </si>
  <si>
    <t>Придбання обладнання  і предметів довгострокового користування для КНП "Перша Черкаська міська лікарня" ЧМР (аналізатор електролітів)</t>
  </si>
  <si>
    <t>3.1.1.16</t>
  </si>
  <si>
    <t>3.1.1.17</t>
  </si>
  <si>
    <t>3.1.1.18</t>
  </si>
  <si>
    <t>3.1.1.19</t>
  </si>
  <si>
    <t>3.1.1.20</t>
  </si>
  <si>
    <t>3.1.1.21</t>
  </si>
  <si>
    <t xml:space="preserve">Капітальний ремонт будівлі КНП "Перша Черкаська міська лікарня" ЧМР </t>
  </si>
  <si>
    <t xml:space="preserve">Капітальний ремонт будівлі КЗ "Третя Черкаська міська лікарня швидкої медичної допомоги" ЧМР </t>
  </si>
  <si>
    <t xml:space="preserve">Капітальний ремонт будівель КЗ "Черкаська міська дитяча лікарня ЧМР" за адресою м.Черкаси вул.Олени Теліги,4 (поліклініка №3) </t>
  </si>
  <si>
    <t xml:space="preserve">Капітальний ремонт будівель КЗ "Черкаська міська дитяча лікарня ЧМР" за адресою м.Черкаси вул.Кобзарська, 40 (поліклініка №2,1-2 черга) </t>
  </si>
  <si>
    <t>Капітальний ремонт будівлі КНП "Другий Черкаський міський центр первинної медико-санітарної допомоги"</t>
  </si>
  <si>
    <t xml:space="preserve">Капітальний ремонт будівлі КНП "Четвертий Черкаський міський центр первинної медико-санітарної допомоги" </t>
  </si>
  <si>
    <t>Капітальний ремонт будівлі КНП "П’ятий Черкаський міський центр первинної медико-санітарної допомоги"</t>
  </si>
  <si>
    <t xml:space="preserve">Капітальний ремонт будівлі КЗ "Черкаська міська стоматологічна поліклініка ЧМР" за адресою 30 років Перемоги,28 </t>
  </si>
  <si>
    <t>Капітальний ремонт будівлі КЗ "Черкаська міська дитяча стоматологічна поліклініка ЧМР" за адресою вул.А.Лупиноса, 39/1 (з розробкою ПКД)</t>
  </si>
  <si>
    <t>3.2.1.30</t>
  </si>
  <si>
    <t xml:space="preserve">Реконструкція будівлі КЗ “Третя Черкаська міська лікарня швидкої медичної допомоги” ЧМР (система медичного газопостачання) </t>
  </si>
  <si>
    <t>Субвенція обласному бюджету на реконструкцію будівлі приймального відділення з підвалом (літ S-I) під корпус №2 Черкаського обласного кардіологічного центру по вул. Мечникова, 25 в м. Черкаси</t>
  </si>
  <si>
    <t>Субвенція обласному бюджету на капітальний ремонт блоку "Палати хіміотерапії гемобластозів" обласного лікувально-діагностичного гематологічного центру комунального закладу "Черкаський обласний онкологічний диспансер" Черкаської обласної ради за адресою вул. Менделєєва,7 в м. Черкаси (на умовах співфінансування)</t>
  </si>
  <si>
    <t>3.2.5.2</t>
  </si>
  <si>
    <t>3.2.5.3</t>
  </si>
  <si>
    <t>4.1.1.11</t>
  </si>
  <si>
    <t xml:space="preserve">Придбання предметів довгострокового користування (ноутбуки) для комітетів самоорганізації населення міста Черкаси </t>
  </si>
  <si>
    <t>Департамент організацінйого забезпечення, КСН "Митниця"</t>
  </si>
  <si>
    <t>4.2.2.12</t>
  </si>
  <si>
    <t>Внесено зміни до дії (змінено обсяг фінансового забезпечення) рішенням міської ради від 20.03.2018 № 2-3167
стара редакція: 524,5 тис. грн. на 600,0 тис. грн.(бюджет розвитку) (2018 рік)</t>
  </si>
  <si>
    <t>Придбання комп'ютерної та копіювальної техніки для відділення реабілітації дітей-інвалідів територіального центру надання соціальних послуг м.Черкаси</t>
  </si>
  <si>
    <t>4.2.2.13</t>
  </si>
  <si>
    <t>Придбання комп’ютерної техніки</t>
  </si>
  <si>
    <t>4.2.2.14</t>
  </si>
  <si>
    <t>4.2.2.15</t>
  </si>
  <si>
    <t>Придбання робочої станції для внесення інформації до Єдиного державного демографічного реєстру та формування витягів з Єдиного державного демографічного реєстру</t>
  </si>
  <si>
    <t>Придбання робочої станції для оформлення та видачі паспорта громадянина України для виїзду за кордон з безконтактним електронним носієм або паспорта громадянина України у формі картки</t>
  </si>
  <si>
    <t>4.2.1.16</t>
  </si>
  <si>
    <t>4.2.1.17</t>
  </si>
  <si>
    <t>Створення комплексної системи захисту інформації в управлінні з питань державної реєстрації департаменту організаційного забезпечення Черкаської міської ради за адресою: вул. Благовісна 170 (з ПКД)</t>
  </si>
  <si>
    <t xml:space="preserve">Авторський договір </t>
  </si>
  <si>
    <t>4.2.1.18</t>
  </si>
  <si>
    <t>Придбання програмного продукту (розробка сайту департаменту соціальної політики)</t>
  </si>
  <si>
    <t xml:space="preserve">Департамент соціальної політики </t>
  </si>
  <si>
    <t>4.2.1.19</t>
  </si>
  <si>
    <t>Придбання робочих станцій для оформлення та видачі документів, що підтверджують громадянство України, посвідчують особу чи й спеціальний статус з комплектом обладнання для зняття біометричних даних особи</t>
  </si>
  <si>
    <t>4.2.1.20</t>
  </si>
  <si>
    <t>Придбання та встановлення системи електронної черги</t>
  </si>
  <si>
    <t>Придбання обладнання для організації каналу конфіденційного зв’язку</t>
  </si>
  <si>
    <t>4.2.1.21</t>
  </si>
  <si>
    <t>4.2.1.22</t>
  </si>
  <si>
    <t>Придбання офісної техніки (багатофункціональних пристроїв, принтерів, тощо)</t>
  </si>
  <si>
    <t>Створення веб-порталу Черкаської міської ради</t>
  </si>
  <si>
    <t>4.2.1.23</t>
  </si>
  <si>
    <t>4.2.1.24</t>
  </si>
  <si>
    <t>Придбання мережевого обладнання для управління надання адмінпослуг</t>
  </si>
  <si>
    <t>4.2.1.25</t>
  </si>
  <si>
    <t>Придбання металевих стелажів для архіву справ департаменту соціальної політики</t>
  </si>
  <si>
    <t>4.2.3.21</t>
  </si>
  <si>
    <t>Внесено зміни до дії (змінено обсяг фінансового забезпечення) рішенням міської ради від 20.03.2018 № 2-3167
стара редакція:0,0 тис. грн. на 468,0 тис. грн. (бюджет розвитку)
за рахунок розподілу вільного залишку коштів, перерозподілу та збільшення доходної частини бюджету</t>
  </si>
  <si>
    <t>Включено дію рішенням міської ради від 20.03.2018 № 2-3167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</si>
  <si>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редакція:16500,0 тис. грн. на 209,71988 тис. грн. (бюджет розвитку)
стара редакція:Будівництво зовнішніх мереж водопостачання та водовідведення мікрорайону “Дахнівський” в місті Черкаси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</si>
  <si>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10000,0 тис. грн. на 5000,0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</si>
  <si>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7175,0 тис. грн. (бюджеьт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</si>
  <si>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редакція:350,0 тис. грн. на 550,0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</si>
  <si>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редакція:7000,0 тис. грн. на 1462,02593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</si>
  <si>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63,668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</si>
  <si>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2,7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</si>
  <si>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6,0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</si>
  <si>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3,5тис.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</si>
  <si>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на12,5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</si>
  <si>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редакція:Реконструкція житлового будинку по вул.  Чорновола, 122/41  (заміна склоблоків)
стара редакція:0,0 тис. грн. на 115,249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</si>
  <si>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238,0 тис. грн. на 213,128  тис. грн. (бюджет розвитку) (2017 рік)
стара редакція: 0,0 тис. грн. на 89,5294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</si>
  <si>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67,82344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</si>
  <si>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110,47324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</si>
  <si>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37,50628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</si>
  <si>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6,0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</si>
  <si>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11,0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</si>
  <si>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729,751 тис. грн. (бюджеьт розвитку) (2018 рік)
за рахунок розподілу вільного залишку коштів, перерозподілу та збільшення доходної частини бюджету</t>
  </si>
  <si>
    <t>Включено дію рішенням міської ради від 20.03.2018 № 2-3167
за рахунок розподілу вільного залишку коштів, перерозподілу та збільшення доходної частини бюджету</t>
  </si>
  <si>
    <t>Включено дії рішенням міської ради від 20.03.2018 № 2-3167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</si>
  <si>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375,97803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</si>
  <si>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Придбання та встановлення елементів для дитячих спортивних майданчиків на прибудинкових територіях біля будинків за адресами: вул. Чигиринська, 4; вуд. Добровольського,3; бульв.Шевченка,474; вул.Пацаєва,53/1
стара редакція: 0,0 тис. грн. на 600,0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</si>
  <si>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редакція:Реконструкція дитячого майданчику із встановленням спортивного обладнання по вул. Припортова, 35  (реалізація проектів-переможців визначених згідно Програми "Громадський бюджет міста Черкаси на 2015-2019 роки")
стара редакція: 0,0 тис. грн. на 259,23438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</si>
  <si>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иназву і обсяг фінансового забезпечення) рішенням міської ради від   20.03.2018 № 2-3167
стара редакція:Будівництво дитячого майданчика біля будинку по вул. Небесна Сотня, 45 (внески в статутний капітал КП "Придніпровська СУБ")
стара редакція: 0,0 тис. грн. на 50,0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</si>
  <si>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фінансовго забезпечення) рішенням міської ради від 20.03.2018 № 2-3167
стара редакція:Капітальний ремонт прибудинкової території (дитячий спортивний майданчик) житлового будинку № 29 по вул.Г.Дніпра, м.Черкаси (реалізація проектів-переможців визначених згідно Програми "Громадський бюджет міста Черкаси на 2015-2019 роки") (внески в статутний капітал КП “Соснівський СУБ”)
стара редакція: 0,0 тис. грн. на 290,0 тис. грн. (бюджет рохвитку)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</si>
  <si>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фінансовго забезпечення) рішенням міської ради від 20.03.2018 № 2-3167
стара редакція:Придбання елементів для дитячих спортивних майданчиків на прибудинкових територіях біля будинків за адресами; вул. Чорновола, 7, бул. Шевченка, 325 (внески в статутний капітал КП "Придніпровський СУБ") (Програма "Громадський бюджет міста Черкаси на 2015-2019 роки" реалізація проектів-переможців)
стара редакція: 0,0 тис. грн. на 50,0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</si>
  <si>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280,0 тис. грн. (бюджеьт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</si>
  <si>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721,0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</si>
  <si>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2721,5 тис. грн. на 2933,23303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</si>
  <si>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37874,2 тис. грн. на 8000, 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</si>
  <si>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700,0 тис. грн. (бюджет розвитку)  (2018 рік)
за рахунок розподілу вільного залишку коштів, перерозподілу та збільшення доходної частини бюджету</t>
  </si>
  <si>
    <t xml:space="preserve">
</t>
  </si>
  <si>
    <t>Внесено зміни до дії (змінено обсяг фінансового забезпечення) рішенням міської ради від 20.03.2018 № 2-3167
стара редакція:0,0 тис. грн. на 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</si>
  <si>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</si>
  <si>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</si>
  <si>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</si>
  <si>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</si>
  <si>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</si>
  <si>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редакція:Реконструкція мережі зовнішнього освітлення провулку Артема (внески в статутний капітал КП "Міськсвітло")
стара редакція: 0,0 тис. грн. на 15,0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</si>
  <si>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</si>
  <si>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800,0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</si>
  <si>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530,0 тис. грн. (бюджет розвитку)  (2018 рік)
стара редакція:  Реконструкція мережі зовнішнього освітлення по вул. Кобзарській (внески в статутний капітал КП "Міськсвітло")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</si>
  <si>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2976,7441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</si>
  <si>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Реконструкція мережі зовнішнього освітлення вул.Вернигори  (із застосуванням енергозберігаючих технологій) (внески в статутний капітал КП "Міськсвітло")
стара редакція: 0,0 тис. грн. на 15,0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</si>
  <si>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Реконструкція мережі зовнішнього освітлення  вул. Лазарєва (із застосуванням енергозберігаючих технологій) (внески в статутний капітал КП "Міськсвітло")
стара редакція:0,0 тис. грн. на 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</si>
  <si>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редакція:Реконструкція мережі зовнішнього освітлення  вул. Онопрієнка (із застосуванням енергозберігаючих технологій) (внески в статутний капітал КП "Міськсвітло")
стара редакція: 0,0 тис. грн. на 15,0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</si>
  <si>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2137,30384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</si>
  <si>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редакція:Реконструкція мережі зовнішнього освітлення  вул. Святотроїцька  (із застосуванням енергозберігаючих технологій) (внески в статутний капітал КП "Міськсвітло")
стара редакція: 0,0 тис. грн. на 600,0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</si>
  <si>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3919,09386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</si>
  <si>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5,0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</si>
  <si>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183,0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</si>
  <si>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редакція:5000,0 тис. грн. на  8567,0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</si>
  <si>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редакція:10000,0 тис. грн. на 6033,744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</si>
  <si>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редакція:16270,0 тис. грн. на 9834,0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</si>
  <si>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редакція:15000,0 тис. грн. на 100,0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</si>
  <si>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3556,0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</si>
  <si>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5963,0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</si>
  <si>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редакція:27600,0 тис. грн. на 39821,003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</si>
  <si>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редакція:1100,0 тис. грн. на  460,0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</si>
  <si>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редакція:1600,0 тис. грн. на 560,0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</si>
  <si>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72,5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</si>
  <si>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редакція:29899,0 тис. грн. на 8000,0 тис. грн. (бюджет розвитку) (2018 рік)
стара редакція:Реконструкція вул. Сумгаїтської від межі міста до вул.Одеської (з ПКД)
стара редакція:0,0 тис. грн. на 2000,0 тис. грн. (бюджет розвитку) (2019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</si>
  <si>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редакція:31500,0 тис. грн. на 680 тис. грн. (бюджет розвитку) (2018 рік)
стара редакція:Реконструкція вул. Олени Теліги від вул.В. Вергая до вул. М. Грушевського (з ПКД)
стара редакція:0,0 тис. грн. на 30820,0 тис. грн. (бюджет розвитку) (2019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</si>
  <si>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редакція:8800,0 тис. грн. на 150,0 тис. грн. (бюджет розвитку) (2018 рік)
стара редакція:0,0 тис. грн. на 1782,0 тис. грн. (бюджет розвитку) (2019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</si>
  <si>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1376,50316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</si>
  <si>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2450,0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</si>
  <si>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редакція:1774,9 тис. грн. на 2000,00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</si>
  <si>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редакція:428,92 тис. грн. на 676,67689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</si>
  <si>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редакція:1050,8 тис. грн. на 1050,76776 тис. грн. (бюджет розвитку) (2018 рік)
за рахунок розподілу вільного залишку коштів, перерозподілу та збільшення доходної частини бюджету</t>
  </si>
  <si>
    <t>Включено дію рішенням міської ради від 20.03.2018 № 2-3167
за рахунок розподілу вільного залишку коштів, перерозподілу та збільшення доходної частини бюджету</t>
  </si>
  <si>
    <t>Включено дії рішенням міської ради від 20.03.2018 № 2-3167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</si>
  <si>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редакція:40000,0 тис. грн. на 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</si>
  <si>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на1510,0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</si>
  <si>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редакція:5615,4 тис. грн. на 3976,0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</si>
  <si>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359,0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</si>
  <si>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2733,0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</si>
  <si>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7879,0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</si>
  <si>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303,0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</si>
  <si>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13000,0 тис. грн. (бюджет розвитку) (2018 рік)
стара редакція:0,0 тис. грн. на15724,6 тис. грн. (бюджет розвитку) (2019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</si>
  <si>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600,0 тис. грн. (бюджет розвитку) (2018 рік)
за рахунок розподілу вільного залишку коштів, перерозподілу та збільшення доходної частини бюджету</t>
  </si>
  <si>
    <t xml:space="preserve">Внесено зміни до дії (змінено обсяг фінансового забезпечення) рішенням міської ради від 20.03.2018 № 2-3167
стара редакція:0,0 тис. грн. на 905,656 тис. грн. (бюджет розвитку) (2018 рік)
стара редакція:Капітальний ремонт спуску Крилова в м.Черкаси (Програма "Громадський бюджет міста Черкаси на 2015-2019 роки" реалізація проектів-переможців)
</t>
  </si>
  <si>
    <t>Внесено зміни до дії (змінено обсяг фінансового забезпечення) рішенням міської ради від 20.03.2018 № 2-3167
стара редакція:0,0 тис. грн. на 650,0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</si>
  <si>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330,31647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</si>
  <si>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115,0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</si>
  <si>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789,0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</si>
  <si>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150,0  тис. грн. (бюджет розвитку) (2018 рік)
стара редакція:Капітальний ремонт міжквартального проїзду між житловими будинками №184 та №182 по вул. Благовісній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</si>
  <si>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166,0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</si>
  <si>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45,0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</si>
  <si>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163,736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</si>
  <si>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262,0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</si>
  <si>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145,0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</si>
  <si>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800,0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</si>
  <si>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283,0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</si>
  <si>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161,0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</si>
  <si>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294,0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</si>
  <si>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1300,0 тис. грн. (бюджет розвитку) (2018 рік)
стара редакція:0,0 тис. грн. на 48955,0 тис. грн. (бюджет розвитку) (2019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</si>
  <si>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редакція:16000,0 тис. грн. на 1877,975 тис. грн. (бюджет розвитку) (2018 рік)
стара редакція: 0,0 тис. грн. на 39652,653 тис. грн. (бюджет розвитку) (2019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</si>
  <si>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редакція:2030,6 тис. грн. на 1000,0 тис. грн. (бюджет розвитку) (2018 рік)
за рахунок розподілу вільного залишку коштів, перерозподілу та збільшення доходної частини бюджету</t>
  </si>
  <si>
    <t>Включено дію  рішенням міської ради від 20.03.2018 № 2-3167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</si>
  <si>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3280,34155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</si>
  <si>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1241,0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</si>
  <si>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8,13372тис.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</si>
  <si>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відповідального виконавця і обсяг фінансового забезпечення) рішенням міської ради від 20.03.2018 № 2-3167
стара редакція:Капітальний ремонт спортивного майданчику за адресою: вул. С. Амброса, 147 (з ПКД) -Департамент
 житлово-комунального комплексу
стара редакція: 0,0 тис. грн. на  200, 0 тис. грн (бюджет розвитку) (2018 рік)
за рахунок розподілу вільного залишку коштів, перерозподілу та збільшення доходної частини бюджету</t>
  </si>
  <si>
    <t>Включено дії рішенням міської ради від 20.03.2018 № 2-3167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</si>
  <si>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редакція:2750,0 тис. грн. на 3090,0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</si>
  <si>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2610,0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</si>
  <si>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1050,0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</si>
  <si>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160,0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</si>
  <si>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422,614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</si>
  <si>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редакція:500 тис. грн. на 493,368 тис. грн. (бюджет розвитку) (2018 рік)
стара редакція:Капітальний ремонт приміщень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</si>
  <si>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редакція:Будівництво Льодового Палацу в м. Черкаси (з ПКД)
стара редакція:0,0 тис. грн. на 890,0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</si>
  <si>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1000,0 тис. грн. (бюджет розвитку)
стара редакція:Реконструкція будівлі ДМШ № 1 ім. М.В. Лисенка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</si>
  <si>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402,53 тис. грн. (бюджет розвитку)
стара редакція:Капітальний ремонт будівлі ДМШ №3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</si>
  <si>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181,268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</si>
  <si>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редакція:5000,0 тис. грн. на 1253,08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</si>
  <si>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435,62129 тис. грн. (бюджет розвитку) (2018 рік)
стара редакція:Реконструкція запасного футбольного поля на території КП “Центральний стадіон”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</si>
  <si>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2000,0 тис. грн. (інші кошти) (2018 рік)
за рахунок розподілу вільного залишку коштів, перерозподілу та збільшення доходної частини бюджету</t>
  </si>
  <si>
    <t xml:space="preserve">Внесено зміни до дії (змінено  обсяг фінансового забезпечення) рішенням міської ради від 20.03.2018 № 2-3167
стара редакція:0,0 тис. грн. на 47,126 тис. грн. (бюджет розвитку) (2018 рік)
за рахунок розподілу вільного залишку коштів, перерозподілу та збільшення доходної частини бюджету
</t>
  </si>
  <si>
    <t>Внесено зміни до дії (змінено назву і  обсяг фінансового забезпечення) рішенням міської ради від 20.03.2018 № 2-3167
стара редакція:0,0 тис. грн. на 749,0 тис. грн. (бюджет розвитку) (2018 рік)
стара редакція: Реконструкція спортивного майданчика № 3 з улаштуванням штучного покриття 40Х60 (штучна трава) для гри в футбол на КП “Центральний стадіон” по вул.Смілянській, 8 м. Черкаси
за рахунок розподілу вільного залишку коштів, перерозподілу та збільшення доходної частини бюджету</t>
  </si>
  <si>
    <t>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</si>
  <si>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38,33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</si>
  <si>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81,904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</si>
  <si>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616,002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</si>
  <si>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1500,0 тис. грн. (бюджет розвитку) (2018 рік)
стара редакція:Капітальний ремонт будівлі (утеплення фасаду) ДНЗ № 9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</si>
  <si>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88,589тис. грн. (бюджет розвитку) (2018 рік)
стара редакція:Капітальний ремонт будівлі ДНЗ №10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</si>
  <si>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14,464 тис. грн. (бюджет розвитку) (2018 рік)
стара редакція:Реконструкція будівлі ДНЗ №13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</si>
  <si>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334,37354 тис. грн. (бюджет розвитку) (2018 рік)
стара редакція:Реконструкція будівлі (фасад) ДНЗ №18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</si>
  <si>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436,659 тис. грн. (бюджет розвитку) (2018 рік)
стара редакція:Капітальний ремонт прилеглої території ДНЗ № 21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</si>
  <si>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123,174 тис. грн. (бюджет розвитку)
стара редакція:Реконструкція будівлі ДНЗ №29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</si>
  <si>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410,222 тис. грн. (бюджет розвитку) (2018 рік)
стара редакція:Реконструкція будівлі ДНЗ № 30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</si>
  <si>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405,64 тис. грн. (бюджет розвитку) (2018 рік)
стара редакція:Реконструція будівлі ДНЗ №32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</si>
  <si>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1,894 тис. грн. (бюджет розвитку)
(2018 рік)
за рахунок розподілу вільного залишку коштів, перерозподілу та збільшення доходної частини бюджету</t>
  </si>
  <si>
    <t xml:space="preserve">Внесено зміни до дії (змінено обсяг фінансового забезпечення) рішенням міської ради від 20.03.2018 № 2-3167
стара редакція:0,0 тис. грн. на 82,754 тис. грн. (бюджет розвитку) (2018 рік)
за рахунок розподілу вільного залишку коштів, перерозподілу та збільшення доходної частини бюджету
</t>
  </si>
  <si>
    <t>Внесено зміни до дії (змінено назву і обсяг фінансового забезпечення) рішенням міської ради від 20.03.2018 № 2-3167
стара редакція:0,0 тис. грн. на 338,702 тис. грн. (бюджет розвитку) (2018 рік)
стара редакція:Реконструкція будівлі (фасад) дошкільного навчального закладу (ясла-садок) № 38  Черкаської міської ради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</si>
  <si>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334,151 тис. грн. (бюджет розвитку) (2018 рік)
стара редакція:Реконструкція будівлі  ДНЗ №39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</si>
  <si>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на14,586 тис. грн. (бюджет розвитку) (2018 рік)
стара редакція:Капітальний ремонт прилеглої території (огорожа) ДНЗ №41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</si>
  <si>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26,468тис. грн. (бюджет розвитку) (2018 рік)
стара редакція: Капітальний ремонт будівлі (санітарні вузли) ДНЗ № 43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</si>
  <si>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950,0 тис. грн. (бюджет розвитку) (2018 рік)
стара редакція: Реконструкція будівлі (фасад) ДНЗ № 45  Черкаської міської ради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</si>
  <si>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27,039 тис. грн. (бюджет розвитку) (2018 рік)
стара редакція: Капітальний ремонт будівлі (внутрішні інженерні мережі) ДНЗ № 50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</si>
  <si>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500,0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</si>
  <si>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552,7698 тис.грн. (бюджет розвитку) (2018 рік)
стара редакція:Капітальний ремонт прилеглої території дошкільного навчального закладу   № 57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</si>
  <si>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240,926 тис.грн. (бюджет розвитку) (2018 рік)
стара редакція:Реконструкція будівлі ДНЗ № 59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</si>
  <si>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редакція:600 тис. грн. на 520,062 тис.грн. (бюджет розвитку) (2018 рік)
стара редакція:Капітальний ремонт будівлі (заміна вікон) ДНЗ №60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</si>
  <si>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6,139 тис.грн. (бюджет розвитку) (2018 рік)
стара редакція:Капітальний ремонт будівлі (музична зала) ДНЗ №60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</si>
  <si>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501,69 тис.грн. (бюджет розвитку) (2018 рік)
стара редакція:Капітальний ремонт будівлі (заміна вікон) ДНЗ №62 (з ПКД)
за рахунок розподілу вільного залишку коштів, перерозподілу та збільшення доходної частини бюджету</t>
  </si>
  <si>
    <t xml:space="preserve">Внесено зміни до дії (змінено назву і обсяг фінансового забезпечення) рішенням міської ради від 20.03.2018 № 2-3167
стара редакція:0,0 тис. грн. на 1449,2912 тис.грн. (бюджет розвитку) (2018 рік)
стара редакція:Капітальний ремонт прилеглої території ДНЗ № 73 ЧМР (з ПКД) (реалізація проектів-переможців визначених згідно Програми "Громадський бюджет міста Черкаси на 2015-2019 роки")
</t>
  </si>
  <si>
    <t>Внесено зміни до дії (змінено назву і обсяг фінансового забезпечення) рішенням міської ради від 20.03.2018 № 2-3167
стара редакція:0,0 тис. грн. на 260,462 тис.грн. (бюджет розвитку) (2018 рік)
стара редакція:Реконструкція будівлі  ДНЗ №74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</si>
  <si>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38,408 тис.грн. (бюджет розвитку) (2018 рік)
стара редакція:Капітальний ремонт прилеглої території  ДНЗ №  77 (з ПКД)
за рахунок розподілу вільного залишку коштів, перерозподілу та збільшення доходної частини бюджету</t>
  </si>
  <si>
    <t xml:space="preserve">Внесено зміни до дії (змінено назву і обсяг фінансового забезпечення) рішенням міської ради від 20.03.2018 № 2-3167
стара редакція:0,0 тис. грн. на 38,408 тис.грн. (бюджет розвитку) (2018 рік)
стара редакція:Реконструкція будівлі (фасад) ДНЗ № 81 (з ПКД)
за рахунок розподілу вільного залишку коштів, перерозподілу та збільшення доходної частини бюджету </t>
  </si>
  <si>
    <t>Внесено зміни до дії (змінено назву і обсяг фінансового забезпечення) рішенням міської ради від 20.03.2018 № 2-3167
стара редакція:0,0 тис. грн. на 1500,0 тис.грн. (бюджет розвитку) (2018 рік)
стара редакція:Капітальний ремонт будівлі (утеплення фасаду) ДНЗ № 87 (з ПКД)
за рахунок розподілу вільного залишку коштів, перерозподілу та збільшення доходної частини бюджету</t>
  </si>
  <si>
    <t xml:space="preserve">Внесено зміни до дії (змінено назву і обсяг фінансового забезпечення) рішенням міської ради від 20.03.2018 № 2-3167
стара редакція:0,0 тис. грн. на 9,956 тис.грн. (бюджет розвитку) (2018 рік)
стара редакція:Реконструкція будівлі (фасад) ДНЗ № 89 (з ПКД)
за рахунок розподілу вільного залишку коштів, перерозподілу та збільшення доходної частини бюджету </t>
  </si>
  <si>
    <t>Внесено зміни до дії (змінено назву і обсяг фінансового забезпечення) рішенням міської ради від 20.03.2018 № 2-3167
стара редакція:0,0 тис. грн. на 12,172 тис.грн. (бюджет розвитку) (2018 рік)
стара редакція:Реконструкція будівлі ДНЗ № 90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</si>
  <si>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1925,0 тис.грн. (бюджет розвитку) (2018 рік)
стара редакція:Реконструкція будівлі (фасад) дошкільного навчального закладу (ясла-садок) № 91 "Кобзарик" Черкаської міської ради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</si>
  <si>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100,0 тис.грн. (бюджет розвитку) (2018 рік)
стара редакція: Капітальний ремонт прилеглої території (ігрові майданчики) ДНЗ №  91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</si>
  <si>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499,251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</si>
  <si>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520,0 тис.грн. (бюджет розвитку) (2018 рік)
стара редакція:Реконструкція будівлі (фасад) Першої міської гімназії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</si>
  <si>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151,243 тис.грн. (бюджет розвитку) (2018 рік)
стара редакція:Реконструкція будівлі (фасад) ЗОШ № 2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</si>
  <si>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400,0 тис.грн. (бюджет розвитку) (2018 рік)
стара редакція:Капітальний ремонт будівлі спеціалізованої школи І-ІІІ ступеня № 3 Черкаської міської ради по вул. Байди Вишневецького, 58, м. Черкаси (з ПКД)
за рахунок розподілу вільного залишку коштів, перерозподілу та збільшення доходної частини бюджету</t>
  </si>
  <si>
    <t xml:space="preserve">Внесено зміни до дії (змінено  обсяг фінансового забезпечення) рішенням міської ради від 20.03.2018 № 2-3167
стара редакція:0,0 тис. грн. на 85,255 тис.грн. (бюджет розвитку) (2018 рік)
за рахунок розподілу вільного залишку коштів, перерозподілу та збільшення доходної частини бюджету
</t>
  </si>
  <si>
    <t>Внесено зміни до дії (змінено  обсяг фінансового забезпечення) рішенням міської ради від 20.03.2018 № 2-3167
стара редакція:0,0 тис. грн. на 2641,207 тис.грн.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</si>
  <si>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редакція:4400 тис.грн.на 100,0 (бюджет розвитку) (2018 рік)
за рахунок розподілу вільного залишку коштів, перерозподілу та збільшення доходної частини бюджету</t>
  </si>
  <si>
    <t xml:space="preserve">Внесено зміни до дії (змінено обсяг фінансового забезпечення) рішенням міської ради від 20.03.2018 № 2-3167
стара редакція:0,0 тис.грн.на 329,6 (бюджет розвитку) (2018 рік)
за рахунок розподілу вільного залишку коштів, перерозподілу та збільшення доходної частини бюджету
</t>
  </si>
  <si>
    <t>Внесено зміни до дії (змінено назву і  обсяг фінансового забезпечення) рішенням міської ради від 20.03.2018 № 2-3167
стара редакція:0,0 тис. грн. на 39,394 тис.грн. (бюджет розвитку) (2018 рік)
стара редакція:Реконструкція прилеглої території гімназії № 9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</si>
  <si>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268,039 тис. грн. (бюджет розвитку) (208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</si>
  <si>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796,124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</si>
  <si>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21,237 тис. грн. (бюджет розвитку)
стара редакція:Реконструкція будівлі (фасад) ЗОШ № 10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</si>
  <si>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0,192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</si>
  <si>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0,0 тис. грн. на 363,195 тис. грн. (бюджет розвитку) (2018 рік)
стара редакція: Реконструкція прилеглої території ЗОШ №12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</si>
  <si>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2,079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</si>
  <si>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13,191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</si>
  <si>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950,0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</si>
  <si>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4,222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</si>
  <si>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353,372 тис. грн. (бюджет розвитку) (2018 рік)
за рахунок розподілу вільного залишку коштів, перерозподілу та збільшення доходної частини бюджету</t>
  </si>
  <si>
    <t>Включено дію рішенням міської ради від 20.03.2018 № 2-3167
стара редакція: 0,0 тис. грн. на 1000,0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</si>
  <si>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136,34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</si>
  <si>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0,087 тис. грн. (бюджет розвитку) (2018 рік)
за рахунок розподілу вільного залишку коштів, перерозподілу та збільшення доходної частини бюджету</t>
  </si>
  <si>
    <t xml:space="preserve">Включено дії рішенням міської ради від 20.03.2018 № 2-3167
</t>
  </si>
  <si>
    <t>Внесено зміни до дії (змінено  обсяг фінансового забезпечення) рішенням міської ради від 20.03.2018 № 2-3167
стара редакція: 0,0 тис. грн. на 79,392 тис. грн. (бюджет розвитку) (2018 рік)
стара редакція:Реконструкція будівлі (фасад) ЗОШ № 18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</si>
  <si>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28,61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</si>
  <si>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295,0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</si>
  <si>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700,0 тис. грн. на  69,512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</si>
  <si>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2129,902 тис. грн. (бюджет розвитку) (2018 рік)
стара редакція:Капітальний ремонт будівлі (спортивна зала) ЗОШ № 22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</si>
  <si>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1333,33 тис. грн. (інші кошти) (2018 рік)
стара редакція:Реконструкція прилеглої території (спортивний майданчик) ЗОШ № 22 (виготовлення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</si>
  <si>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844,97695 тис.грн.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</si>
  <si>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1000,0 тис.грн. (бюджет розвитку) (2018 рік)
стара редакція:Реконструкція будівлі (фасад) ЗОШ № 24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</si>
  <si>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900,0 тис.грн. (бюджет розвитку) (2018 рік)
стара редакція:Реконструкція прилеглої території ЗОШ №24 (мощення)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</si>
  <si>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67,32 тис.грн. (бюджет розвитку) (2018 рік)
стара редакція:Капітальний ремонт приміщень (санвузли) ЗОШ №24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</si>
  <si>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3,059 тис.грн. (бюджет розвитку) (2018 рік)
стара редакція:Капітальний ремонт будівлі (покрівлі) ЗОШ №25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</si>
  <si>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1290,0 тис.грн. (бюджет розвитку) (2018 рік)
стара редакція:Реконструкція будівлі ЗОШ № 25 (заміна вікон)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</si>
  <si>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3800,0 тис.грн.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</si>
  <si>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1895,939 тис.грн.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</si>
  <si>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5,371 тис.грн. (бюджет розвитку) (2018 рік)
стара редакція:Реконструкція будівлі (фасад) Черкаської гімназії № 31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</si>
  <si>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95,931 тис.грн. (бюджет розвитку) (2018 рік)
стара редакція:Реконструкція прилеглої території (спортивний майданчик)  Черкаської гімназії № 31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</si>
  <si>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72,46 тис.грн. (бюджет розвитку) (2018 рік)
стара редакція:Реконструкція ремонт будівлі (фасад) СШ № 33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</si>
  <si>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8865,442 тис. грн. (бюджет розвитку)
стара редакція:Капітальний ремонт будівлі (спортивний зал) НВК ЗОШ № 34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</si>
  <si>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134,529 тис. грн. (бюджет розвитку)
стара редакція:Капітальний ремонт будівлі (санвузли) НВК ЗОШ № 34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</si>
  <si>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редакція:0,0 тис. грн. на 2981,896 тис. грн. (бюджет розвитку)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</si>
  <si>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18,762 тис. грн. (бюджет розвитку)
стара редакція:Капітальний ремонт будівлі (внутрішня мережа опалення) Дитячої школи мистецтв по пров. Гастелло, 3 (з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</si>
  <si>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редакція:0,0 тис. грн. на 14,341 тис. грн. (бюджет розвитку)
стара редакція:Капітальний ремонт будівлі (санвузли) Дитячої школи мистецтв по пров. Гастелло, 3 (з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</si>
  <si>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редакція:11866,137 тис. грн. на 796,0 тис.грн.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</si>
  <si>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редакція:10002,925 тис. грн. на 7448,375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</si>
  <si>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редакція:6808,43 тис. грн. на 1530,1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</si>
  <si>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редакція:129,504 тис. грн. на 40,66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</si>
  <si>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редакція:943,387 тис. грн. на 55,64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</si>
  <si>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редакція:4617,113 тис. грн. на 112,35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</si>
  <si>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редакція:4081,64 тис. грн. на 174,105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</si>
  <si>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редакція:8763,681 тис. грн. на 83,44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</si>
  <si>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редакція:1974,533 тис. грн. на 374,5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</si>
  <si>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291,87 тис. грн. на 85,6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</si>
  <si>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70,265 тис. грн. на 53,5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</si>
  <si>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22074,5 тис. грн. на 622,571 тис. грн. (бюджет розвитку) (2018 рік)
стара редакція: 6344,1 тис. грн. на 27830,458 тис. грн. (бюджет розвитку) (2019 рік)
стара редакція:Капітальний ремонт  будівлі КНП "Перша Черкаська міська лікарня" ЧМР (з розробкою ПКД)
за рахунок розподілу вільного залишку коштів, перерозподілу та збільшення доходної частини бюджету</t>
  </si>
  <si>
    <t xml:space="preserve">Внесено зміни до дії (змінено назву і обсяг фінансового забезпечення) рішенням міської ради від 20.03.2018 № 2-3167
стара редакція: 8883,1 тис. грн. на 10393,915 тис. грн. (бюджет розвитку) (2018 рік)
стара редакція: 7404,9 тис. грн. на  14372,931 тис. грн. (бюджет розвитку) (2019 рік)
стара редакція:Капітальний ремонт будівлі КЗ "Третя Черкаська міська лікарня швидкої медичної допомоги" ЧМР (з розробкою ПКД)
за рахунок розподілу вільного залишку коштів, перерозподілу та збільшення доходної частини бюджету
</t>
  </si>
  <si>
    <t>Внесено зміни до дії (змінено назву і обсяг фінансового забезпечення) рішенням міської ради від 20.03.2018 № 2-3167
стара редакція: 3562,5 тис. грн. на  тис. грн. (бюджет розвитку) (2018 рік)
стара редакція: 319,003 тис. грн. на  тис. грн. (бюджет розвитку) (2019 рік)
стара редакція: Капітальний ремонт будівель КЗ "Черкаська міська дитяча лікарня ЧМР" за адресою м.Черкаси вул.Олени Теліги,4  (поліклініка №3) (з розробкою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</si>
  <si>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600,0 тис. грн. на  1045,774 тис. грн. (бюджет розвитку) (2018 рік)
стара редакція:Капітальний ремонт будівель КЗ "Черкаська міська дитяча лікарня ЧМР" за адресою м.Черкаси вул.Кобзарська, 40  (поліклініка №2,1 черга) (з розробкою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</si>
  <si>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5701,2 тис. грн. на 365,15 тис. грн. (бюджет розвитку) (2018 рік)
стара редакція: 1422,596 тис. грн. на  7123,79 тис. грн. (бюджет розвитку) (2019 рік)
стара редакція:Капітальний ремонт будівлі КНП "Другий Черкаський міський центр первинної медико-санітарної допомоги" (з розробкою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</si>
  <si>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216,2 тис. грн. на 2442,368 тис. грн. (бюджет розвитку) (2018 рік)
стара редакція: 0,0 тис. грн. на 5037,434 тис. грн. (бюджет розвитку) (2019 рік)
стара редакція: Капітальний ремонт будівлі КНП "Четвертий Черкаський міський центр первинної медико-санітарної допомоги" (з розробкою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</si>
  <si>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7394,03 тис. грн. на 414,653 тис. грн. (бюджет розвитку) (2018 рік)
стара редакція: 0,0 тис. грн. на 7394,03 тис. грн. (бюджет розвитку) (2019 рік)
стара редакція:Капітальний ремонт будівлі КНП "П’ятий Черкаський міський центр первинної медико-санітарної допомоги"  (з розробкою ПКД)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</si>
  <si>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0,0 тис. грн. на 203,668 тис. грн. (бюджет розвитку) (2018 рік)
стара редакція: 0,0 тис. грн. на 1871,854 тис. грн. (бюджет розвитку) (2019 рік)
стара редакція: Капітальний ремонт будівлі КЗ "Черкаська міська стоматологічна поліклініка ЧМР" за адресою 30 років Перемоги,28 (з розробкою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</si>
  <si>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274,675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</si>
  <si>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160,217 тис. грн. (бюджет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</si>
  <si>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назву і обсяг фінансового забезпечення) рішенням міської ради від 20.03.2018 № 2-3167
стара редакція: 1621,5 тис. грн. на 2889 тис. грн.(бюджет розвитку) (2018 рік)
стара редакція: 1621,5 тис. грн. на 2647,5 тис. грн.(бюджет розвитку) (2019 рік)
стара редакція:Реконструкція будівлі КЗ “Третя Черкаська міська лікарня швидкої медичної допомоги” ЧМР (система медичного газопостачання) (розробка ПКД)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</si>
  <si>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494,0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</si>
  <si>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350,0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</si>
  <si>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185,0 тис. грн. на 60,0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</si>
  <si>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120,0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</si>
  <si>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225,5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</si>
  <si>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77,0 тис. грн. на 300,0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</si>
  <si>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201,3 тис. грн. на 300,0 тис. грн.(бюджет розвитку) (2018 рік)
за рахунок розподілу вільного залишку коштів, перерозподілу та збільшення доходної частини бюджету</t>
  </si>
  <si>
    <t>Внесено зміни до дії (змінено обсяг фінансового забезпечення) рішенням міської ради від 20.03.2018 № 2-3167
стара редакція:  0,0 тис. грн. на 1300,0 тис. грн.(бюджет розвитку) (2018 рік)
за рахунок розподілу вільного залишку коштів, перерозподілу та збільшення доходної частини бюджету</t>
  </si>
  <si>
    <t>Включено дію рішенням міської ради від 20.03.2018 № 2-3167
 за рахунок коштів, що передаються із загального фонду до бюджету розвитку</t>
  </si>
  <si>
    <t>Внесено зміни до дії (змінено назву і обсяг фінансового забезпечення) рішенням міської ради від 20.03.2018 № 2-3167
стара редакція:0,0 тис. грн. на 52,593 тис.грн. (бюджет розвитку) (2018 рік)
стара редакція:Придбання обладнання для облаштування дитячого ігрового майданчика для ДНЗ (ясла-садок) № 55 "Лісовий куточок" Черкаської міської ради
 за рахунок коштів, що передаються із загального фонду до бюджету розвитку</t>
  </si>
  <si>
    <t>Внесено зміни до дії (змінено обсяг фінансового забезпечення) рішенням міської ради від 20.03.2018 № 2-3167
стара редакція: 0,0 тис. грн. на 89,5294 тис. грн. (бюджет розвитку) (2018 рік)
 за рахунок коштів, що передаються із загального фонду до бюджету розвитку</t>
  </si>
  <si>
    <t>Внесено зміни до дії (змінено обсяг фінансового забезпечення) рішенням міської ради від 20.03.2018 № 2-3167
стара редакція: 0,0 тис. грн. на 68,18304 тис. грн. (бюджет розвитку)
 за рахунок коштів, що передаються із загального фонду до бюджету розвитку</t>
  </si>
  <si>
    <t>Внесено зміни до дії (змінено обсяг фінансового забезпечення) рішенням міської ради від 20.03.2018 № 2-3167
стара редакція:0,0 тис. грн. на 12,0 тис. грн. (бюджет розвитку) (2018 рік)
 за рахунок коштів, що передаються із загального фонду до бюджету розвитку</t>
  </si>
  <si>
    <t xml:space="preserve"> за рахунок коштів, що передаються із загального фонду до бюджету розвитку</t>
  </si>
  <si>
    <t>Внесено зміни до дії (змінено назву і обсяг фінансового забезпечення) рішенням міської ради від 20.03.2018 № 2-3167
стара редакція:0,0 тис. грн. на 463,5824 тис. грн. (бюджет розвитку) (2018 рік)
стара редакція:Придбання спортивного інвентарю для КДЮСШ "Спартак" Черкаської міської ради (за рахунок субвенції з ДБ на соціально-економічний розвиток – 3000 000,00 грн.)
за рахунок субвенції на соціально-екномічний розвиток</t>
  </si>
  <si>
    <t>Внесено зміни до дії (змінено  обсяг фінансового забезпечення) рішенням міської ради від 20.03.2018 № 2-3167
стара редакція:0,0 тис. грн. на 15,48378 тис. грн. (бюджет розвитку)
стара редакція: Капітальний ремонт будівлі КДЮСШ № 2 м. Черкаси вул. 30-років Перемоги, 36 (за рахунок субвенції з державного бюджету - 500000,00 грн.) 
за рахунок субвенції на соціально-екномічний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</si>
  <si>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15,31898 тис. грн. (бюджет розвитку)
стара редакція:Капітальний ремонт будівлі КДЮСШ Дніпро-80 м. Черкаси вул. Смілянська, 78 (за рахунок субвенції з державного бюджету - 500000,00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</si>
  <si>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306,95409 тис.грн. (бюджет розвитку) (2018 рік)
стара редакція:Реконструкція будівлі ДНЗ (ясла-садок) №86 "Світанок" ЧМР (за рахунок субвенції з ДБ на соціально-економічний розвиток –  1 000 000,0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</si>
  <si>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2,51641 тис.грн. (бюджет розвитку) (2018 рік)
стара редакція:Капітальний ремонт прилеглої території ДНЗ ясла-садок № 69 “Росинка” Черкаської міської ради за адресою: м. Черкаси, вул. Смаглія, 4 (за рахунок субвенції з державного бюджету - 400000,00 грн.) 
за рахунок субвенції на соціально-економічний розвиток</t>
  </si>
  <si>
    <t>Включено дію рішенням міської ради від 20.03.2018 № 2-3167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</si>
  <si>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396,98453 тис.грн. (бюджет розвитку) (2018 рік)
стара редакція:Капітальний ремонт прилеглої території (спортивний майданчик) Перша міська гімназія м. Черкаси, вул. Святотроїцька, 68 (за рахунок субвенції з державного бюджету - 400000,00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</si>
  <si>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2,89595 тис.грн. (бюджет розвитку) (2018 рік)
стара редакція:Капітальний ремонт прилеглої території (спортивний майданчик) загальноосвітня школа № 2 м. Черкаси, вул. Самійла Кішки, 187 (за рахунок субвенції з державного бюджету - 400000,00 грн.)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</si>
  <si>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редакція:0,0 тис. грн. на 395,56281 тис.грн. (бюджет розвитку) (2018 рік)
стара редакція:Капітальний ремонт прилеглої території (спортивний майданчик) загальноосвітня школа № 4 м. Черкаси, вул. Кривалівська, 16 (за рахунок субвенції з державного бюджету - 400000,00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</si>
  <si>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1,78355 тис.грн. (бюджет розвитку) (2018 рік)
стара редакція:Капітальний ремонт прилеглої території (спортивний майданчик) загальноосвітня школа № 5 м. Черкаси, вул. Різдвяна, 60 (за рахунок субвенції з державного бюджету - 400000,00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</si>
  <si>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1,78355 тис.грн. (бюджет розвитку) (2018 рік)
стара редакція:Капітальний ремонт прилеглої території (спортивний майданчик) ЗОШ № 6 за адресою: м. Черкаси, вул. Гоголя, 123 (за рахунок субвенції з державного бюджету - 400000,00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</si>
  <si>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206,0 тис.грн. (бюджет розвитку) (2018 рік)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</si>
  <si>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редакція:0,0 тис. грн. на 103,0 тис.грн. (бюджет розвитку) (2018 рік)
за рахунок субвенції на соціально-економічний розвиток</t>
  </si>
  <si>
    <t>2.2.95.3</t>
  </si>
  <si>
    <t>2.2.95.4</t>
  </si>
  <si>
    <t>Внесено зміни до дії (змінено  обсяг фінансового забезпечення) рішенням міської ради від 20.03.2018 № 2-3167
стара редакція: 0,0 тис. грн. на 79,392 тис. грн. (бюджет розвитку) (2018 рік)
стара редакція:Капітальний ремонт прилеглої території (спортивний майданчик) спеціалізована школа № 18 м. Черкаси, вул. Нечуя-Левицького, 12 (за рахунок субвенції з державного бюджету - 400000,00 грн.)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</si>
  <si>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 0,0 тис. грн. на 1,78355 тис. грн. (бюджет розвитку) (2018 рік)
стара редакція:Капітальний ремонт прилеглої території (спортивний майданчик) спеціалізована школа № 20 м. Черкаси, вул. Бидгощська, 3 (за рахунок субвенції з державного бюджету - 400000,00 грн.)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</si>
  <si>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редакція:0,0 тис. грн. на 393,66552 тис.грн. (бюджет розвитку) (2018 рік)
стара редакція:Капітальний ремонт прилеглої території (спортивний майданчик) загальноосвітня школа № 24 м. Черкаси, вул. Бидгощська, 189 (за рахунок субвенції з державного бюджету - 400000,00 грн.)
за рахунок субвенції на соціально-економічний розвиток</t>
  </si>
  <si>
    <t>Внесено зміни до дії (змінено назву і обсяг фінансового забезпечення) рішенням міської ради від 20.03.2018 № 2-3167
стара редакція:0,0 тис. грн. на 72,46 тис.грн. (бюджет розвитку) (2018 рік)
стара редакція:Капітальний ремонт прилеглої території (спортивний майданчик) спеціалізована школа № 33 м. Черкаси, вул. Героїв Дніпра, 13 (за рахунок субвенції з державного бюджету - 400000,00 грн.)
за рахунок субвенції на соціально-економічний розвиток</t>
  </si>
  <si>
    <t xml:space="preserve">Внесено зміни до дії (змінено назву і обсяг фінансового забезпечення) рішенням міської ради від 20.03.2018 № 2-3167
стара редакція:0,0 тис. грн. на 396,497 тис.грн. (бюджет розвитку) (2018 рік)
стара редакція:Капітальний ремонт прилеглої території (спортивний майданчик) фізико-математичний ліцей м. Черкаси, вул. Благовісна, 280 (за рахунок субвенції з державного бюджету - 400000,00 грн.)
за рахунок субвенції на соціально-економічний розвиток </t>
  </si>
  <si>
    <t>Внесено зміни до дії (змінено обсяг фінансового забезпечення) рішенням міської ради від 20.03.2018 № 2-3167
стара редакція:0,0 тис. грн. на 159,51432 тис.грн. (бюджет розвитку) (2018 рік)
стара редакція: Капітальний ремонт чотирьох санітарних вузлів в Черкаській загальноосвітній школі І-ІІ ступенів № 29 (за рахунок субвенції з державного бюджету - 500000,00 грн.)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</si>
  <si>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редакція:0,0 тис. грн. на 1,55015 тис.грн. (бюджет розвитку) (2018 рік)
стара редакція:Закупівля мільтимедійного коплексу в Черкаську загальноосвітню школу І-ІІ ступенів № 29 (за рахунок субвенції з державного бюджету - 50000,00 грн.)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</si>
  <si>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редакція:0,0 тис. грн. на 66,95 тис.грн. (бюджет розвитку) (2018 рік)
стара редакція:Закупівля п'яти ноутбуків для комп'ютерного класу в Черкаську загальноосвітню школу І-ІІ ступенів № 29 (за рахунок субвенції з державного бюджету - 65000,00 грн.)
за рахунок субвенції на соціально-економічний розвиток</t>
  </si>
  <si>
    <t>Внесено зміни до дії (змінено обсяг фінансового забезпечення) рішенням міської ради від 20.03.2018 № 2-3167
стара редакція:0,0 тис. грн. на 272,95 тис.грн. (бюджет розвитку) (2018 рік)
за рахунок субвенції на соціально-економічний розвиток</t>
  </si>
  <si>
    <t>Додаток 2 
до рішення міської  ради
від 20.03.2018 № 2-3167</t>
  </si>
  <si>
    <t>Внесено зміни до дії (змінено обсяг фінансового забезпечення) рішенням міської ради від 20.03.2018 № 2-3167
стара редакція:0,0 тис. грн. на 10,0 тис. грн. (бюджет розвитку) (2018 рік)
за рахунок розподілу вільного залишку коштів, перерозподілу та збільшення доходної частини бюджету</t>
  </si>
  <si>
    <t>від 20.03.2018 № 2-3167</t>
  </si>
  <si>
    <t>1.3.9.246</t>
  </si>
  <si>
    <t>не враховано у міському бюджеті на 2018 рік</t>
  </si>
  <si>
    <t>Внесено зміни до дії (змінено обсяг фінансового забезпечення) рішенням міської ради від 20.03.2018 № 2-3167
стара редакція:84,05931 тис. грн. на 498,9 тис. грн. (бюджет розвитку) (2017 рік)
стара редакція:84,05931 тис. грн. на 144,0 тис. грн. (бюджет розвитку) (2018 рік)
за рахунок розподілу вільного залишку коштів, перерозподілу та збільшення доходної частини бюджету</t>
  </si>
  <si>
    <t>Придбання спортивного інвентарю для КДЮСШ "Спартак" Черкаської міської ради (за рахунок субвенції з державного бюджету - 450080,00 грн.)</t>
  </si>
  <si>
    <t>Придбання обладнання  і предметів довгострокового користування для КНП "Черкаський міський пологовий будинок "Центр матері та дитини"</t>
  </si>
  <si>
    <t>Внесено зміни до дії (змінено назву і обсяг фінансового забезпечення) рішенням міської ради від 20.03.2018 № 2-3167
стара редакція:2114,637тис. грн. на 41,73 тис. грн. (бюджет розвитку) (2018 рік)
за рахунок розподілу вільного залишку коштів, перерозподілу та збільшення доходної частини бюджету
стара редакція:Придбання обладнання  і предметів довгострокового користування для КЗ "Черкаський міський пологовий будинок "Центр матері та дитини"</t>
  </si>
  <si>
    <t>Внесено зміни до дії (змінено обсяг фінансового забезпечення) рішенням міської ради від 20.03.2018 № 2-3167
стара редакція: 0,0 тис. грн. на 729,751 тис. грн. (бюджет розвитку) (2018 рік)
за рахунок розподілу вільного залишку коштів, перерозподілу та збільшення доходної частини бюджету</t>
  </si>
  <si>
    <t>Включити дію рішенням міської ради від 05.10.2017 № 2-2378
стара редакція:0,0  тис. грн. на 400,0 тис. грн.  (бюджет розвитку)
за рахунок перерозподілу обсягу фінансового забезпечення на виконання дії 2.1.1.2 (бюджет розвитку)</t>
  </si>
  <si>
    <t>Включити дію рішенням міської ради від 05.10.2017 № 2-2378
стара редакція:0,0 тис. грн.на 400,0 тис. грн.  (бюджет розвитку)
за рахунок перерозподілу обсягу фінансового забезпечення на виконання дії 2.1.1.2 (бюджет розвитку)</t>
  </si>
  <si>
    <t>Капітальний ремонт житлового будинку №69 по вул. Героїв Дніпра (заміна вікон та дверей)</t>
  </si>
  <si>
    <t>1.1.3.147</t>
  </si>
  <si>
    <t>Капітальний ремонт прибудинкової території житлового будинку № 171 по вул.Благовісній</t>
  </si>
  <si>
    <t>575.0</t>
  </si>
  <si>
    <t>1.1.3.148</t>
  </si>
  <si>
    <t>Капітальний ремонт системи димовидалення та пожежного обладнання житлового будинку № 200 по бульв.Шевченка</t>
  </si>
  <si>
    <t>1.1.3.149</t>
  </si>
  <si>
    <t>Капітальний ремонт мережі електропостачання до житлового будинку № 1 по вул. Пальохи</t>
  </si>
  <si>
    <t>75.0</t>
  </si>
  <si>
    <t>2945.9643</t>
  </si>
  <si>
    <t>Будівництво полігону твердих побутових відходів в районі с. Руська Поляна (І черга)</t>
  </si>
  <si>
    <t>1.1.5.22</t>
  </si>
  <si>
    <t>Будівництво контейнерного майданчика для збору ТПВ по вул.Чехова (біля будинку по вул.Гоголя, 532/73)</t>
  </si>
  <si>
    <t>30.0</t>
  </si>
  <si>
    <t>Будівництво контейнерного майданчика для збору ТПВ по вул.Гоголя (навпроти будинку по вул.Гоголя, 520)</t>
  </si>
  <si>
    <t>1.1.5.23</t>
  </si>
  <si>
    <t>Придбання контейнерів для збору ТПВ (внески в статутний капітал КП "Черкаська служба чистоти")</t>
  </si>
  <si>
    <t>1.1.5.24</t>
  </si>
  <si>
    <t>Придбання машини для посипання доріг піском та відсівом (2 штуки) (внески в статутний капітал КП "ЧЕЛУАШ")</t>
  </si>
  <si>
    <t>1.2.1.119</t>
  </si>
  <si>
    <t>Придбання сміттєвоза (внески в статутний капітал КП "Черкаська служба чистоти")</t>
  </si>
  <si>
    <t>Будівництво вул.Квіткова від вул.Сумгаїтської до вул.Хоменко</t>
  </si>
  <si>
    <t>1752.747</t>
  </si>
  <si>
    <t xml:space="preserve">Внесено зміни до дії (змінено  обсяг фінансового забезпечення) рішенням міської ради від 
стара редакція:584,10897 тис. грн. на 589.35897 тис. грн. (бюджет розвитку)
збільшено обсяг фінансового забезпечення (на 5,250 тис. грн. за рахунок перерозподілу фінансового забезпечення на виконання дії 1.3.9.244) </t>
  </si>
  <si>
    <t>1.3.3.298</t>
  </si>
  <si>
    <t>Реконструкція мереж зовнішнього освітлення площі Слави (як внески в статутний капітал КП "Міськсвітло")</t>
  </si>
  <si>
    <t>360.0</t>
  </si>
  <si>
    <t>1.3.3.299</t>
  </si>
  <si>
    <t xml:space="preserve">Реконструкція мереж зовнішнього освітлення вул. Слави (як внески в статутний капітал КП "Міськсвітло") </t>
  </si>
  <si>
    <t>1.3.3.300</t>
  </si>
  <si>
    <t>Будівництво мереж зовнішнього освітлення прибудинкової території житлових будинків №№ 175, 175/1, 175/2, 173/1, 173/2 по вул. Гетьмана Сагайдачного</t>
  </si>
  <si>
    <t>Департамент житлово-комунального комплексу, КП ’Міськсвітло’</t>
  </si>
  <si>
    <t>400.0</t>
  </si>
  <si>
    <t>1.3.3.301</t>
  </si>
  <si>
    <t>Будівництво мереж зовнішнього освітлення прибудинкової території житлових будинків №№ 417, 419 по бульв. Шевченка та № 79 по вул. Кобзарська</t>
  </si>
  <si>
    <t>200.0</t>
  </si>
  <si>
    <t>1.3.3.302</t>
  </si>
  <si>
    <t>Будівництво мережі зовнішнього освітлення прибудинкових територій житлового будинку № 1 по вул.Пальохи</t>
  </si>
  <si>
    <t>Реконструкція із застосуванням щебенево-мастичного асфальтобетону бульв.Шевченка (від вул.Різдв'яна до вул.Добровольського), м.Черкаси</t>
  </si>
  <si>
    <t>Реконструкція провулку Богдана Хмельницького м. Черкаси</t>
  </si>
  <si>
    <t>Капітальний ремонт вул.Ільїна (від вул. Можайського до вул. М. Грушевського) м.Черкаси</t>
  </si>
  <si>
    <t>1330.0</t>
  </si>
  <si>
    <t>3000.0</t>
  </si>
  <si>
    <t>470.0</t>
  </si>
  <si>
    <t>1.4.1.75</t>
  </si>
  <si>
    <t xml:space="preserve">Модернізація (утеплення) альтанки для харчування на території центру реінтеграції бездомних осіб за адресою: вул. Рєпіна, 12/1 (для облаштування цілодобового пункту обігріву в осінньо-зимовий період) </t>
  </si>
  <si>
    <t>100.0</t>
  </si>
  <si>
    <t>1.4.1.76</t>
  </si>
  <si>
    <t>Придбання насоса для системи поливу в парку пам'ятки садово-паркового мистецтва місцевого значення "Долина троянд"</t>
  </si>
  <si>
    <t>Департамент житлово-комунального комплексу, КП ’Дирекція парків’</t>
  </si>
  <si>
    <t>1.4.1.77</t>
  </si>
  <si>
    <t>Реконструкція скверу "В'ячеслава Чорновола" (з ПКД)</t>
  </si>
  <si>
    <t>50.0</t>
  </si>
  <si>
    <t>1.4.1.78</t>
  </si>
  <si>
    <t>Реконструкція парку пам'ятки садово-паркового мистецтва місцевого значення "Парк Хіміків" (реконструкція доріжок)</t>
  </si>
  <si>
    <t>1.4.1.79</t>
  </si>
  <si>
    <t>Будівництво пляжу "Смілянський" (внески в статутний капітал КП "Дирекція парків"</t>
  </si>
  <si>
    <t>1.4.1.80</t>
  </si>
  <si>
    <t>Реконструкція парку- пам'ятки садово-паркового мистецтва загальнодержавного  значення "Парк ім.50-річчя Радянської влади" (реконструкція струмків)</t>
  </si>
  <si>
    <t>1.5.1.25</t>
  </si>
  <si>
    <t>Капітальний ремонт приміщення комітету самоорганізації населення мікрорайону "Соборний" за адресою вул. Митницька, 17/1 кв. 40</t>
  </si>
  <si>
    <t>531.418</t>
  </si>
  <si>
    <t>Будівництво меморіального комплексу пам'яті учасників АТО в м. Черкаси</t>
  </si>
  <si>
    <t>1.5.17.12</t>
  </si>
  <si>
    <t>Будівництво ДНЗ за адресою вул.Г.Дніпра, 87 м.Черкаси (з ПКД)</t>
  </si>
  <si>
    <t>740.0</t>
  </si>
  <si>
    <t>Капітальний ремонт адміністративної будівлі територіального центру надання соціальних послуг вул.Пушкіна, 13 а</t>
  </si>
  <si>
    <t>Територіальний центр надання соціальних послуг м. Черкаси</t>
  </si>
  <si>
    <t>1400.0</t>
  </si>
  <si>
    <t>Капітальний ремонт адміністративної будівлі територіального центру соціальної допомоги Придніпровського району м. Черкаси за адресою: вул. Гвардійська, 7/5 (з ПКД)</t>
  </si>
  <si>
    <t>1.5.6.4</t>
  </si>
  <si>
    <t>Капітальний ремонт адміністративної будівлі територіального центру надання соціальних послуг м. Черкаси за адресою: вул. Гвардійська, 7/5</t>
  </si>
  <si>
    <t>Територіальний центр надання соціальних послуг</t>
  </si>
  <si>
    <t>300.0</t>
  </si>
  <si>
    <t>2.2.1.44</t>
  </si>
  <si>
    <t>Оснащення кабінетів інклюзивно-ресурсних центрів (за рахунок субвенції з державного бюджету)</t>
  </si>
  <si>
    <t>2.2.1.45</t>
  </si>
  <si>
    <t>Придбання персонального комп'ютера/ноутбука та техніки для друкування, копіювання, сканування та ламінування з витратними матеріалами для початкової школи (на умовах співфінансування) (за рахунок залишку коштів освітньої субвенції, що утворився на початок бюджетного періоду)</t>
  </si>
  <si>
    <t>2.2.1.46</t>
  </si>
  <si>
    <t>Реконструкція  комплексу з басейном "Сокіл"(система рекуперації) по вул. Смілянській, 78</t>
  </si>
  <si>
    <t>2.2.1.47</t>
  </si>
  <si>
    <t>Придбання сонцезахисних пристроїв для КП СК "Будівельник" (внески в статутний капітал КП СК "Будівельник")</t>
  </si>
  <si>
    <t>2.2.1.48</t>
  </si>
  <si>
    <t>Придбання обладнання та спортивного інвентарю  для  для КДЮСШ №2</t>
  </si>
  <si>
    <t>2.2.1.49</t>
  </si>
  <si>
    <t>Придбання спортивного інвентарю для КДЮСШ № 1</t>
  </si>
  <si>
    <t>2.2.1.50</t>
  </si>
  <si>
    <t>Капітальний ремонт будівлі (внутрішні мережі опалення) ЧДМШ № 1  ім. М.В. Лисенка (з ПКД)</t>
  </si>
  <si>
    <t>2.2.14.2</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</si>
  <si>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27(з ПКД)</t>
  </si>
  <si>
    <t>20.0</t>
  </si>
  <si>
    <t>2.2.16.3</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</si>
  <si>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30(з ПКД)</t>
  </si>
  <si>
    <t>2.2.18.2</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</si>
  <si>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32(з ПКД)</t>
  </si>
  <si>
    <t>2.2.2.2</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</si>
  <si>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1(з ПКД)</t>
  </si>
  <si>
    <t>Капітальнй ремонт будівлі (утеплення фасаду) ДНЗ № 35</t>
  </si>
  <si>
    <t>2.2.21.6</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</si>
  <si>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35(з ПКД)</t>
  </si>
  <si>
    <t>2.2.22.7</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</si>
  <si>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37(з ПКД)</t>
  </si>
  <si>
    <t>2.2.27.3</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</si>
  <si>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45 (з ПКД)</t>
  </si>
  <si>
    <t>23.96</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</si>
  <si>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46 (з ПКД)</t>
  </si>
  <si>
    <t>2.2.30.6</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</si>
  <si>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54(з ПКД)</t>
  </si>
  <si>
    <t>2.2.31.3</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</si>
  <si>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55(з ПКД)</t>
  </si>
  <si>
    <t>25.0</t>
  </si>
  <si>
    <t>2.2.32.5</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</si>
  <si>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57(з ПКД)</t>
  </si>
  <si>
    <t>2.2.33.7</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</si>
  <si>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59(з ПКД)</t>
  </si>
  <si>
    <t>2.2.34.5</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</si>
  <si>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60 (з ПКД)</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</si>
  <si>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61 (з ПКД)</t>
  </si>
  <si>
    <t>2.2.36.6</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</si>
  <si>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62(з ПКД)</t>
  </si>
  <si>
    <t>2.2.39.5</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</si>
  <si>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69(з ПКД)</t>
  </si>
  <si>
    <t>2.2.42.7</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</si>
  <si>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73(з ПКД)</t>
  </si>
  <si>
    <t>2.2.43.4</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</si>
  <si>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74(з ПКД)</t>
  </si>
  <si>
    <t>2.2.47.3</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</si>
  <si>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81 (з ПКД)</t>
  </si>
  <si>
    <t>2.2.5.4</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</si>
  <si>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7(з ПКД)</t>
  </si>
  <si>
    <t>2.2.52.3</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</si>
  <si>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89(з ПКД)</t>
  </si>
  <si>
    <t>2.2.53.4</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</si>
  <si>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90(з ПКД)</t>
  </si>
  <si>
    <t>2.2.54.7</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</si>
  <si>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91(з ПКД)</t>
  </si>
  <si>
    <t>2.2.58.10</t>
  </si>
  <si>
    <t>Капітальний ремонт Черкаської спеціалізованої школи І-ІІІ ступенів № 3 Черкаської міської ради по вул.Байди Вишневецького, 58 м.Черкаси (влаштування системи оповіщення) (з ПКД)</t>
  </si>
  <si>
    <t>2.2.65.11</t>
  </si>
  <si>
    <t>Придбання обладнання для кабінету української мови для ЗОШ № 11 (за рахунок залишку коштів освітньої субвенції, що утворився на початок бюджетного періоду)</t>
  </si>
  <si>
    <t>153.059</t>
  </si>
  <si>
    <t>770.0</t>
  </si>
  <si>
    <t>2.2.77.3</t>
  </si>
  <si>
    <t>Капітальний ремонт будівлі (санвузли) ЗОШ № 25 (з ПКД)</t>
  </si>
  <si>
    <t>370.0</t>
  </si>
  <si>
    <t>605.939</t>
  </si>
  <si>
    <t>2.2.79.2</t>
  </si>
  <si>
    <t>Капітальний ремонт будівлі (фасад) СШ№27 (з ПКД)</t>
  </si>
  <si>
    <t>1120.0</t>
  </si>
  <si>
    <t>2.2.8.3</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</si>
  <si>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13(з ПКД)</t>
  </si>
  <si>
    <t>Капітальний ремонт будівлі (санвузли) ЗОШ № 30 (з ПКД)</t>
  </si>
  <si>
    <t>Капітальний ремонт будівлі (покрівля) ЗОШ № 32 (з ПКД)</t>
  </si>
  <si>
    <t>2.2.85.3</t>
  </si>
  <si>
    <t>Капітальний ремонт будівлі (покрівля) СШ № 33</t>
  </si>
  <si>
    <t>650.0</t>
  </si>
  <si>
    <t>2.2.9.7</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</si>
  <si>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18(з ПКД)</t>
  </si>
  <si>
    <t>Реконструкція прилеглої території (спортивний майданчик) ПМГ</t>
  </si>
  <si>
    <t>2.2.94.3</t>
  </si>
  <si>
    <t>Капітальний ремонт будівлі ПМГ (навчальний кабінет робототехніки LEGO)</t>
  </si>
  <si>
    <t>2.2.95.5</t>
  </si>
  <si>
    <t>Капітальний ремонт будівлі (покрівлі) ЗОШ № 8 (з ПКД)</t>
  </si>
  <si>
    <t>150.0</t>
  </si>
  <si>
    <t>3.1.1.22</t>
  </si>
  <si>
    <t>Придбання обладнання і предметів довгострокового користування для КНП "Черкаська міська РОП "Астра" ЧМР</t>
  </si>
  <si>
    <t>Департамент охорони здоров’я та медичних послуг</t>
  </si>
  <si>
    <t>3.1.1.23</t>
  </si>
  <si>
    <t>3.1.1.24</t>
  </si>
  <si>
    <t>Придбання обладнання  і предметів довгострокового користування для КНП «Черкаська міська консультативно-діагностична поліклініка»</t>
  </si>
  <si>
    <t>Придбання ліжок для КЗ "Третя Черкаська міська лікарня швидкої медичної допомоги" ЧМР</t>
  </si>
  <si>
    <t>3.2.1.31</t>
  </si>
  <si>
    <t>3.2.1.32</t>
  </si>
  <si>
    <t>Капітальний ремонт будівлі КНП "Перший Черкаський міський центр первинно медико-санітарної допомоги</t>
  </si>
  <si>
    <t>3.2.1.33</t>
  </si>
  <si>
    <t>Капітальний ремонт будівлі КНП "Третій Черкаський міський центр первинної медико-санітарної допомоги"</t>
  </si>
  <si>
    <t>Придбання предметів довгострокового користування для комітетів самоорганізації населення міста Черкаси (багатофункціональні пристрої)</t>
  </si>
  <si>
    <t>Департамент організаційого забезпечення, ОСН "Лісовий", КСН ’Митниця", КСН "Соснівський"</t>
  </si>
  <si>
    <t>4.2.2.16</t>
  </si>
  <si>
    <t>Придбання кондиціонерів для територіального центру надання соціальних послуг м. Черкаси</t>
  </si>
  <si>
    <t>4.2.2.17</t>
  </si>
  <si>
    <t>Придбання комп’ютерної та копіювальної техніки (Програма здійснення додаткових заходів із мобілізації коштів до міського бюджетум на 2018-2019 роки)</t>
  </si>
  <si>
    <t>4.2.3.22</t>
  </si>
  <si>
    <t xml:space="preserve">Придбання меблів для територіального центру надання соціальних послуг м. Черкаси </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</si>
  <si>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38 (виготовлення ПКД)</t>
  </si>
  <si>
    <t>Внесено зміни до дії (змінено її назву) рішенням міської ради від 17.05.2018 № 2-3386
стара редакція:Капітальний ремонт житлового будинку №69 по вул. Героїв Дніпра (внутрішньобудинкові мережі теплопостачання) (з ПКД)</t>
  </si>
  <si>
    <t>Внесено зміни до дії (змінено її назву) рішенням міської ради від 17.05.2018 № 2-3386
стара редакція:Капітальний ремонт житлового будинку №2 по вул. Сержанта Смірнова  (заміна вікон та дверей)</t>
  </si>
  <si>
    <t xml:space="preserve">Включено дії рішенням міської ради 
від 17.05.2018 № 2-3386
</t>
  </si>
  <si>
    <t xml:space="preserve">Внесено зміни до дії (змінено обсяг фінансового забезпечення) рішенням міської ради від 17.05.2018 № 2-3386
стара редакція: 2933,23303 тис. грн. на 2945.9643 тис. грн. (бюджет розвитку)
збільшено обсяг фінансового забезпечення (на 12,73127 тис. грн. за рахунок перерозподілу фінансового забезпечення на виконання дії 1.3.9.244) </t>
  </si>
  <si>
    <t xml:space="preserve">Внесено зміни до дії (змінено її назву) рішенням міської ради від 17.05.2018 № 2-3386
стара редакція:Будівництво полігону твердих побутових відходів в районі с.Руська Поляна І черга </t>
  </si>
  <si>
    <t>Включено дії рішенням міської ради від 17.05.2018 № 2-3386</t>
  </si>
  <si>
    <t>Включено дію рішенням міської ради від 17.05.2018 № 2-3386
стара редакція:1500,0 тис. грн. (бюджет розвитку)
за рахунок перерозподілу обсягу фінансового забезпечення із резервного фонду до бюджету розвитку</t>
  </si>
  <si>
    <t>Внесено зміни до дії (змінено її назву) рішенням міської ради від 17.05.2018 № 2-3386
стара редакція:Придбання причіпу тракторного для зимового утримання доріг (2 штуки) (внески в статутний капітал КП "ЧЕЛУАШ")</t>
  </si>
  <si>
    <t>Включено дію рішенням міської ради від 17.05.2018 № 2-3386
за рахунок перерозподілу обсягу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</si>
  <si>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17.05.2018 № 2-3386
стара редакція:145,0 тис. грн. на 145,7170099 тис. грн. (бюджет розвитку)
збільшено обсяг фінансового забезпечення (на 0,71701 тис. грн. за рахунок перерозподілу фінансового забезпечення на виконання дії 1.3.9.244) </t>
  </si>
  <si>
    <t xml:space="preserve">Внесено зміни до дії (змінено  обсяг фінансового забезпечення) рішенням міської ради від 17.05.2018 № 2-3386 
стара редакція:201,0 тис. грн. на 202,96832 тис. грн. (бюджет розвитку)
збільшено обсяг фінансового забезпечення (на 1,96832 тис. грн. за рахунок перерозподілу фінансового забезпечення на виконання дії 1.3.9.244) </t>
  </si>
  <si>
    <t>Виключено дію рішенням міської ради від 17.05.2018 № 2-3386
стара редакція:100,0 тис. грн. на 0,0 тис. грн. (бюджет розвитку)
обсяг фінансового забезпечення (бюджет розвитку) перерозподілено на виконання дії 1.3.3.301</t>
  </si>
  <si>
    <t xml:space="preserve">Виключено дію рішенням міської ради від 17.05.2018 № 2-3386
стара редакція:720,0 тис. грн. на 0,0 тис. грн. (бюджет розвитку)
обсяг фінансового забезпечення (бюджет розвитку) перерозподілено на виконання дій: 1.3.3.298-360,0 тис. грн., 1.3.3.299-360,0 тис.грн. </t>
  </si>
  <si>
    <t>Виключено дію рішенням міської ради від 17.05.2018 № 2-3386
стара редакція:200,0 тис. грн. 0,0 тис. грн. (бюджет розвитку)
обсяг фінансового забезпечення (бюджет розвитку) перерозподілено на виконання дії 1.3.3.300</t>
  </si>
  <si>
    <t>Виключено дію рішенням міської ради від 17.05.2018 № 2-3386 
стара редакція:200,0 тис. грн. 0,0 тис. грн. (бюджет розвитку)
обсяг фінансового забезпечення (бюджет розвитку) перерозподілено на виконання дії 1.3.3.300</t>
  </si>
  <si>
    <t>Включено дію рішенням міської ради від 17.05.2018 № 2-3386 
стара редакція:360.0 тис. грн.  (бюджет розвитку)
за рахунок перерозподілу обсягу фінансового забезпечення на виконання дії 1.3.3.280</t>
  </si>
  <si>
    <t>Включено дію рішенням міської ради від 17.05.2018 № 2-3386
за рахунок перерозподілу обсягу фінансового забезпечення на виконання дії 1.3.3.280</t>
  </si>
  <si>
    <t>Включено дію рішенням міської ради від 17.05.2018 № 2-3386
за рахунок перерозподілу обсягу фінансового забезпечення на виконання дій:1.3.3.282-200,0 тис. грн., 1.3.3.283-200,0 тис. грн. (бюджет розвитку)</t>
  </si>
  <si>
    <t>Включено дію рішенням міської ради від 17.05.2018 № 2-3386 
за рахунок перерозподілу обсягу фінансового забезпечення на виконання дій: 1.3.3.277-100,0 тис. грн.., 1.3.9.244-35,38895 тис. грн. (бюджет розвитку); за рахунок перерозподілу обсягу фінансового забезпечення із загального фонду до бюджету розвитку у сумі 64,61105 тис. грн.</t>
  </si>
  <si>
    <t>Включено дію рішенням міської ради від 17.05.2018 № 2-3386</t>
  </si>
  <si>
    <t>Внесено зміни до дії (змінено  обсяг фінансового забезпечення) рішенням міської ради від 17.05.2018 № 2-3386
стара редакція:6033,744 тис. грн. на 3033,744 тис. грн. (бюджет розвитку)
зменшено обсяг фінансового забезпечення (на 3000,0 тис. грн. з перерозподілом обсягу фінансового забезпечення на виконання дії 1.3.9.222 (бюджет розвитку))</t>
  </si>
  <si>
    <t>Внесено зміни до дії (змінено обсяг фінансового забезпечення) рішенням міської ради від 17.05.2018 № 2-3386
стара редакція:16970,0 тис. грн. на 11203,181 тис. грн. (бюджет розвитку) (2017 рік)
стара редакція:9050,216 тис. грн. (бюджет розвитку) (2019 рік)</t>
  </si>
  <si>
    <t>Внесено зміни до дії (змінено назву і обсяг фінансового забезпечення) рішенням міської ради від 17.05.2018 № 2-3386
стара редакція:100,0 тис. грн. на 10100,0 тис. грн. (бюджет розвитку)
стара редакція:Реконструкція із застосуванням щебенево-мастичного асфальтобетону бульв. Шевченка (від вул. Різдв'яна до вул. Добровольського), м. Черкаси (з ПКД)</t>
  </si>
  <si>
    <t xml:space="preserve">Внесено зміни до дії (змінено обсяг фінансового забезпечення) рішенням міської ради від 17.05.2018 № 2-3386
стара редакція:39821,003 тис. грн. на 28621,00299 тис. грн.(бюджет розвитку)
зменшено обсяг фінансового забезпечення (на 11200,0 тис. грн. перерозподілом обсягу фінансового забезпечення на виконання дій: 1.3.9.22-10000,0 тис. грн.; 2.2.94.2-1000,0 тис. грн.; 2.2.94.3-200,0 тис. грн. (бюджет розвитку) </t>
  </si>
  <si>
    <t xml:space="preserve">Внесено зміни до дії (змінено обсяг фінансового забезпечення) рішенням міської ради від 17.05.2018 № 2-3386
стара редакція:0,0 тис. грн. на 500,0 тис. грн. (бюджет розвитку)
збільшено обсяг фінансового забезпечення (на 500,0 тис. грн. за рахунок перерозподілу фінансового забезпечення на виконання дії 1.3.10.1) </t>
  </si>
  <si>
    <t>Внесено зміни до дії (змінено її назву) рішенням міської ради від 17.05.2018 № 2-3386 
стара редакція:Реконструкція із застосуванням щебенево-мастичного асфальтобетону провулку Богдана Хмельницького</t>
  </si>
  <si>
    <t xml:space="preserve">Внесено зміни до дії (змінено обсяг фінансового забезпечення) рішенням міської ради від 17.05.2018 № 2-3386
стара редакція:7879,0 тис. грн. на 7979,0 тис. грн. (бюджет розвитку)
збільшено обсяг фінансового забезпечення (на 100,0 тис. грн. (бюджет розвитку) за рахунок фінансового забезпечення на виконання дії 1.3.9.244) та на 4,83545 тис. грн. за рахунок перерозподілу фінансового забезпечення із загального фонду до бюджету розвитку) </t>
  </si>
  <si>
    <t xml:space="preserve">Внесено зміни до дії (змінено назву і обсяг фінансового забезпечення) рішенням міської ради від 17.05.2018 № 2-3386
стара редакція:7000,0 тис. грн. на 22000,0 тис. грн. (бюджет розвитку) (на 2018 рік)
стара редакція:15724,6 тис. грн. на 26824,332 тис. грн. (бюджет розвитку) (на 2019 рік)
стара редакція:Капітальний ремонт вул.Ільїна (від вул.Можайського до вул.М.Грушевського) м.Черкаси (з ПКД)
збільшено обсяг фінансового забезпечення (на 10000,0 тис. грн. (бюджет розвитку) за рахунок фінансового забезпечення на виконання дії 1.3.6.3) та на 5000,0 тис. грн. за рахунок перерозподілу фінансового забезпечення із загального фонду до бюджету розвитку; на 2017 рік у сумі 20,124 тис. грн. (бюджет розвитку)) і збільшити обсяг фінансового забезпечення (на 2019 рік у сумі 11099,732тис. грн. (бюджет розвитку) </t>
  </si>
  <si>
    <t>Внесено зміни до дії (змінено обсяг фінансового забезпечення) рішенням міської ради від 17.05.2018 № 2-3386
стара редакція:388,0 тис. грн. на 387,5 тис. грн. (бюджет розвитку) (2017 рік)
стара редакція:600,0 тис. грн. на15600,0 тис. грн. (бюджет розвитку) (2018 рік)
стара редакція:35783,71 тис. грн. на 0,0 тис. грн. (бюджет розвитку) (2019 рік)
збільшено обсяг фінансового забезпечення (на 15000,0 тис. грн. за рахунок перерозподілу фінансового забезпечення із загального фонду до бюджету розвитку); на 2017 рік у сумі 0,5 тис. грн. (бюджет розвитку)) і збільшено обсяг фінансового забезпечення (на 2019 рік у сумі 35783,71 тис. грн. (бюджет розвитку ))</t>
  </si>
  <si>
    <t xml:space="preserve">Внесено зміни до дії (змінено обсяг фінансового забезпечення) рішенням міської ради від 17.05.2018 № 2-3386
стара редакція:1300.0 тис. грн. на 1330.0 тис. грн. (бюджет розвитку)
збільшено обсяг фінансового забезпечення (на 30,0 тис. грн. (бюджет розвитку) за рахунок фінансового забезпечення на виконання 1.3.10.1 ) </t>
  </si>
  <si>
    <t xml:space="preserve">Внесено зміни до дії (змінено обсяг фінансового забезпечення) рішенням міської ради від 17.05.2018 № 2-3386
стара редакція:0,0 тис. грн. на 3000,0 тис. грн. (бюджет розвитку) (на 2018 рік)
збільшено обсяг фінансового забезпечення (на 3000,0 тис. грн. (бюджет розвитку) за рахунок фінансового забезпечення на виконання дії 1.3.5.2) </t>
  </si>
  <si>
    <t xml:space="preserve">Виключено дію рішенням міської ради від 17.05.2018 № 2-3386
стара редакція:200,0 тис. грн. на 0,0 тис. грн. (бюджет розвитку)
обсяг фінансового забезпечення перерозподілено на виконання дій: 1.4.1.76-100,0 тис. грн., 1.4.1.77-50,0 тис. грн., 1.4.1.78-50,0 тис. грн.  (бюджет розвитку)) </t>
  </si>
  <si>
    <t xml:space="preserve">Внесено зміни до дії (змінено обсяг фінансового забезпечення) рішенням міської ради від 17.05.2018 № 2-3386
стара редакція:7024,039 тис. грн. на 5524,039 тис. грн. (бюджет розвитку)
зменшено обсяг фінансового забезпечення (на 1500,0 тис. грн. з перерозподілом обсягу фінансового забезпечення на виконання дій:3.1.1.22-419,381 тис. грн.; 3.2.1.17–580,619 тис. грн.; 3.1.1.24-500,0 тис. грн.(бюджет розвитку)) </t>
  </si>
  <si>
    <t xml:space="preserve">Внесено зміни до дії (змінено обсяг фінансового забезпечення) рішенням міської ради від 17.05.2018 № 2-3386
стара редакція: 1700,0 тис. грн. на 1604,83545 тис. грн. (бюджет розвитку)
зменшено обсяг фінансового забезпечення (на 95,16455 тис. грн. з перерозподілом обсягу фінансового забезпечення на виконання дій: 1.3.3.301-35,38895 тис. грн.., 1.3.12.5-39,109 тис. грн.., 1.1.5.3 – 1,73127 тис. грн.., 1.3.3.265-1,96832 тис. грн.., 1.3.3.264-0,71701 тис. грн.., 1.3.13.16-5,25 тис. грн. (бюджет розвитку)) </t>
  </si>
  <si>
    <t xml:space="preserve">Внесено зміни до дії (змінено назву і обсяг фінансового забезпечення) рішенням міської ради від 17.05.2018 № 2-3386
стара редакція:1877,975 тис. грн. на 507,974999 тис. грн. (бюджет розвитку)
стара редакція:Будівництво вул. Квіткова від вул. Сумгаїтської  до вул. Хоменко (з ПКД)
зменшено обсяг фінансового забезпечення (на 1340,0 тис. грн. з перерозподілом обсягу фінансового забезпечення на виконання дій: 1.3.10.1--30,0 тис.грн. 1.3.8.21-500,0 тис. грн.; 1.5.17.12-740,0 тис. грн., 2.2.58.10-100,0 тис. грн.(бюджет розвитку)) </t>
  </si>
  <si>
    <t xml:space="preserve">Внесено зміни до дії (змінено назву і обсяг фінансового забезпечення) рішенням міської ради від 17.05.2018 № 2-3386
стара редакція:1713,638 тис. грн. на 1752.747 тис. грн.(бюджет розвитку)
збільшено обсяг фінансового забезпечення (на 39,109 тис. грн. за рахунок перерозподілу фінансового забезпечення на виконання дії 1.3.9.244) </t>
  </si>
  <si>
    <t>Виключено дію рішенням міської ради від 17.05.2018 № 2-3386
стара редакція: 300,0 тис. грн. на 0,0 тис. грн. (бюджет розвитку)
обсяг фінансового забезпечення перерозподілено на виконання дії 1.4.1.78</t>
  </si>
  <si>
    <t>Включено дію рішенням міської ради від 17.05.2018 № 2-3386
стара редакція: 100.0 тис. грн.  (бюджет розвитку)
за рахунок перерозподілу обсягу фінансового забезпечення на виконання дії 1.5.1.24</t>
  </si>
  <si>
    <t>Включено дію рішенням міської ради від 17.05.2018 № 2-3386
стара редакція: 100.0 тис. грн.  (бюджет розвитку)
за рахунок перерозподілу обсягу фінансового забезпечення на виконання дії 1.3.9.235</t>
  </si>
  <si>
    <t>Включено дію рішенням міської ради від 17.05.2018 № 2-3386
стара редакція: 50.0 тис. грн.  (бюджет розвитку)
за рахунок перерозподілу обсягу фінансового забезпечення на виконання дії 1.3.9.235</t>
  </si>
  <si>
    <t>Включено дію рішенням міської ради від 17.05.2018 № 2-3386
стара редакція: 350.0 тис. грн.  (бюджет розвитку)
за рахунок перерозподілу обсягу фінансового забезпечення на виконання дій: 1.3.9.235-50,0 тис. грн., 1.4.1.74 – 300,0 тис. грн.(бюджет розвитку)</t>
  </si>
  <si>
    <t>Включено дію рішенням міської ради від 17.05.2018 № 2-3386
стара редакція: 456,88085 тис. грн.  (бюджет розвитку)
за рахунок перерозподілу обсягу фінансового забезпечення із загального фонду до бюджету розвитку</t>
  </si>
  <si>
    <t>Включено дію рішенням міської ради від 17.05.2018 № 2-3386
стара редакція: 43,11915 тис. грн.  (бюджет розвитку)
за рахунок перерозподілу обсягу фінансового забезпечення із загального фонду до бюджету розвитку</t>
  </si>
  <si>
    <t>Виключено дію рішенням міської ради від 17.05.2018 № 2-3386 
стара редакція: 200,0 тис. грн. на 0,0 тис. грн. (бюджет розвитку)
обсяг фінансового забезпечення (бюджет розвитку) перерозподілити на виконання дій: 1.4.1.75-100,0 тис. грн., 4.2.3.22-75,0 тис. грн., 4.2.2.16-25,0 тис. грн.</t>
  </si>
  <si>
    <t xml:space="preserve">Включено дію рішенням міської ради від 17.05.2018 № 2-3386
</t>
  </si>
  <si>
    <t xml:space="preserve">Внесено зміни до дії (змінено її назву, відповідального виконавця, обсяг фінансового забезпечення ) рішенням міської ради від 17.05.2018 № 2-3386
стара редакція:Капітальний ремонт адміністративної будівлі територіального центру надання соціальних послуг вул.Пушкінська, 13 а
стара редакція:Департамент соціальної політики Черкаської міської ради 
стара редакція: 550,0 тис. грн. на (бюджет розвитку)
збільшено обсяг фінансового забезпечення (на 850,0 тис. грн. (бюджет розвитку) за рахунок фінансового забезпечення на виконання дії 1.5.4.5) </t>
  </si>
  <si>
    <t>Виключено дію рішенням міської ради від 17.05.2018 № 2-3386
стара редакція:1150,0 тис. грн. на 0,0 тис. грн. (бюджет розвитку)
обсяг фінансового забезпечення (бюджет розвитку) перерозподілено на виконання дій: 1.5.4.4 - 850,0 тис. грн., 1.5.6.4-300,0 тис. грн.</t>
  </si>
  <si>
    <t>Внесено зміни до дії (змінено її назву) рішенням міської ради від 17.05.2018 № 2-3386 
стара редакція: Капітальний ремонт систем водопостачання і водовідведення в адміністративній будівлі територіального центру соціальної допомоги Придніпровського району   м. Черкаси за адресою: вул. Гвардійська, 7/5 (з ПКД)</t>
  </si>
  <si>
    <t>Виключено дію рішенням міської ради від 17.05.2018 № 2-3386
за рахунок перерозподілу обсягу фінансового забезпечення на виконання дії 1.5.4.5</t>
  </si>
  <si>
    <t>Внесено зміни до дії (змінено її назву) рішенням міської ради від 17.05.2018 № 2-3386 
стара редакція:Будівництво меморіального комплексу воїнів АТО в м. Черкаси</t>
  </si>
  <si>
    <t>Включено дію рішенням міської ради від 17.05.2018 № 2-3386
за рахунок перерозподілу обсягу фінансового забезпечення на виконання дії 1.3.10.1</t>
  </si>
  <si>
    <t>Внесено зміни до дії (змінено обсяг фінансового забезпечення) рішенням міської ради від 17.05.2018 № 2-3386
стара редакція:1000,0 тис. грн. на 902,74 тис. грн. (бюджет розвитку)
зменшено обсяг фінансового забезпечення (на 97,26 тис. грн. з перерозподілом обсягу фінансового забезпечення на виконання дій: 2.2.1.3-22,26 тис. грн., 2.2.1.50 –75,0 тис. грн.(бюджет розвитку))</t>
  </si>
  <si>
    <t xml:space="preserve">Внесено зміни до дії (змінено обсяг фінансового забезпечення) рішенням міської ради від 17.05.2018 № 2-3386
стара редакція:0,0 тис. грн. на 22,26 тис. грн. (бюджет розвитку) (на 2018 рік)
збільшено обсяг фінансового забезпечення (на 22,26 тис. грн. за рахунок перерозподілу обсягу фінансового забезпечення на виконання дії 2.2.1.2 (бюджет розвитку)) </t>
  </si>
  <si>
    <t>Включено дію рішенням міської ради від 17.05.2018 № 2-3386
за рахунок перерозподілу обсягу фінансового забезпечення із резервного фонду до бюджету розвитку</t>
  </si>
  <si>
    <t>Включено дію рішенням міської ради від 17.05.2018 № 2-3386 
за рахунок перерозподілу обсягу фінансового забезпечення із резервного фонду до бюджету розвитку</t>
  </si>
  <si>
    <t>Включено дію рішенням міської ради від 17.05.2018 № 2-3386
за рахунок перерозподілу обсягу фінансового забезпечення на виконання дії 2.2.1.2</t>
  </si>
  <si>
    <t>Включено дію рішенням міської ради від 17.05.2018 № 2-3386 
за рахунок перерозподілу обсягу фінансового забезпечення із загального фонду до бюджету розвитку</t>
  </si>
  <si>
    <t>Включено дію рішенням міської ради від 17.05.2018 № 2-3386
за рахунок перерозподілу обсягу фінансового забезпечення із загального фонду до бюджету розвитку</t>
  </si>
  <si>
    <t>Внесено зміни до дії (змінено її назву) рішенням міської ради від 17.05.2018 № 2-3386
стара редакція:Реконструкція будівлі (фасад) ДНЗ № 35</t>
  </si>
  <si>
    <t>Внесено зміни до дії (змінено назву і обсяг фінансового забезпечення) рішенням міської ради від 17.05.2018 № 2-3386
стара редакція:0,0 тис. грн. на 20.0 тис. грн. (бюджет розвитку)
збільшено обсяг фінансового забезпечення (на 20,0 тис. грн. за рахунок перерозподілу фінансового забезпечення із загального фонду до бюджету розвитку) 
стара редакція:Капітальний ремонт будівлі (заходи з протипожежної безпеки) ДНЗ № 38</t>
  </si>
  <si>
    <t>Внесено зміни до дії (змінено її назву і обсяг фінансового забезпечення) рішенням міської ради від 17.05.2018 № 2-3386
стара редакція:0,0 тис. грн. на 20,0 тис. грн. (бюджет розвитку) (2018 рік)
стара редакція: Капітальний ремонт будівлі (заходи з протипожежної безпеки) ДНЗ № 46</t>
  </si>
  <si>
    <t>Включено дію  рішенням міської ради від 17.05.2018 № 2-3386
за рахунок перерозподілу обсягу фінансового забезпечення із загального фонду до бюджету розвитку</t>
  </si>
  <si>
    <t>Включено дію  рішенням міської ради від 17.05.2018 № 2-3386 
за рахунок перерозподілу обсягу фінансового забезпечення із загального фонду до бюджету розвитку</t>
  </si>
  <si>
    <t>Внесено зміни до дії (змінено назву і обсяг фінансового забезпечення) рішенням міської ради від 17.05.2018 № 2-3386
стара редакція: 0,0 тис. грн. на 20.0 тис. грн. (бюджет розвитку)
стара редакція:Капітальний ремонт будівлі (заходи з протипожежної безпеки) ДНЗ № 61
збільшено обсяг фінансового забезпечення (на 20,0 тис. грн. за рахунок перерозподілу фінансового забезпечення із загального фонду до бюджету розвитку)</t>
  </si>
  <si>
    <t>Включено дію рішенням міської ради від 17.05.2018 № 2-3386
 за рахунок залишку коштів освітньої субвенції, що утворився на початок бюджетного періоду</t>
  </si>
  <si>
    <t xml:space="preserve">Внесено зміни до дії (змінено обсяг фінансового забезпечення) рішенням міської ради від 17.05.2018 № 2-3386
стара редакція:3,059 тис. грн. на 153.059 (бюджет розвитку)
збільшено обсяг фінансового забезпечення (на 150,0 тис. грн. (бюджет розвитку) за рахунок фінансового забезпечення на виконання дії 2.2.77.2) </t>
  </si>
  <si>
    <t xml:space="preserve">Внесено зміни до дії (змінено обсяг фінансового забезпечення) рішенням міської ради від 17.05.2018 № 2-3386 
стара редакція:1290,0 тис. грн. на 770.0 тис. грн. (бюджет розвитку)
зменшено обсяг фінансового забезпечення (на 520,0 тис. грн. з перерозподілом обсягу фінансового забезпечення на виконання дій: 2.2.77.1-150,0 тис. грн., 2.2.77.3-370.0 тис. грн. (бюджет розвитку)) </t>
  </si>
  <si>
    <t>Включено дію рішенням міської ради від 17.05.2018 № 2-3386
за рахунок перерозподілу обсягу фінансового забезпечення на виконання дії 2.2.77.2</t>
  </si>
  <si>
    <t>Внесено зміни до дії (змінено обсяг фінансового забезпечення) рішенням міської ради від 17.05.2018 № 2-3386
стара редакція:1895,939 тис. грн. на 605.939 тис. грн. (бюджет розвитку)
зменшено обсяг фінансового забезпечення (на 1290,0 тис. грн. з перерозподілом обсягу фінансового забезпечення на виконання дій: 2.2.79.2-1120,0,0 тис. грн., 2.2.85.3-170,0 тис. грн. (бюджет розвитку))</t>
  </si>
  <si>
    <t>Включено дію  рішенням міської ради від 17.05.2018 № 2-3386
за рахунок перерозподілу обсягу фінансового забезпечення на виконання дії 2.2.79.1</t>
  </si>
  <si>
    <t>Внесено зміни до дії (змінено назву і обсяг фінансового забезпечення) рішенням міської ради від 17.05.2018 № 2-3386
стара редакція:Капітальний ремонт будівлі(санітарні вузли) ЗОШ 30
стара редакція: 0,0 тис. грн. на 470,0 тис. грн. (бюджет розвитку)
збільшено обсяг фінансового забезпечення (на 470,0 тис. грн. за рахунок перерозподілу фінансового забезпечення із загального фонду до бюджету розвитку)</t>
  </si>
  <si>
    <t>Внесено зміни до дії (змінено назву і обсяг фінансового забезпечення) рішенням міської ради від 17.05.2018 № 2-3386
стара редакція: 0,0 тис. грн. на 200.0 тис. грн. (бюджет розвитку)
стара редакція:Капітальний ремонт будівлі (покрівля) ЗОШ № 32
збільшено обсяг фінансового забезпечення (на 200,0 тис. грн. за рахунок перерозподілу фінансового забезпечення із загального фонду до бюджету розвитку)</t>
  </si>
  <si>
    <t>Включено дію рішенням міської ради від 17.05.2018 № 2-3386
за рахунок перерозподілу обсягу фінансового забезпечення на виконання дії 2.2.79.1 на суму 170,0 тис. грн. (бюджет розвитку); на 480,0 тис. грн. за рахунок перерозподілу обсягу фінансового забезпечення із загального фонду до бюджету розвитку</t>
  </si>
  <si>
    <t xml:space="preserve">Внесено зміни до дії (змінено обсяг фінансового забезпечення) рішенням міської ради від 17.05.2018 № 2-3386
стара редакція: 0,0 тис. грн. на 340,0 тис. грн. (бюджет розвитку)
збільшено обсяг фінансового забезпечення (на 340,0 тис. грн. за рахунок перерозподілу обсягу фінансового забезпечення із резервного фонду до бюджету розвитку) </t>
  </si>
  <si>
    <t xml:space="preserve">Внесено зміни до дії (змінено назву і обсяг фінансового забезпечення) рішенням міської ради від 17.05.2018 № 2-3386
стара редакція: 0,0 тис. грн. на 1000,0 тис.грн.
стара редакція:Реконструкція прилеглої території (спортивний майданчик) Перша міська гімназія (виготовлення ПКД) 
збільшено обсяг фінансового забезпечення (на 1000,0 тис. грн. за рахунок перерозподілу обсягу фінансового забезпеченняна виконання дії 1.3.6.3) </t>
  </si>
  <si>
    <t>Включено дію рішенням міської ради від 17.05.2018 № 2-3386
за рахунок перерозподілу обсягу фінансового забезпечення на виконання дії 1.3.6.3</t>
  </si>
  <si>
    <t xml:space="preserve">Внесено зміни до дії (змінено обсяг фінансового забезпечення) рішенням міської ради від 17.05.2018 № 2-3386
стара редакція:796,0 тис. грн. на 792,04 тис.грн. (бюджет розвитку)
зменшено обсяг фінансового забезпечення (на 3,96 тис. грн. з перерозподілом обсягу фінансового забезпечення на виконання дій: 3.1.1.16 - 3,64 тис. грн., 3.1.1.18-0,32 тис. грн. (бюджет розвитку) </t>
  </si>
  <si>
    <t xml:space="preserve">Внесено зміни до дії (змінено обсяг фінансового забезпечення) рішенням міської ради від 17.05.2018 № 2-3386
стара редакція:7448,375 тис. грн. на 9694,807  тис. грн.(бюджет розвитку)
збільшено обсяг фінансового забезпечення (на 2246,432 (бюджет розвитку) за рахунок фінансового забезпечення на виконання дії 3.2.1.4) </t>
  </si>
  <si>
    <t xml:space="preserve">Внесено зміни до дії (змінено обсяг фінансового забезпечення) рішенням міської ради від 17.05.2018 № 2-3386
стара редакція:450,0 тис. грн. на 479.64 тис. грн.(бюджет розвитку)
збільшено обсяг фінансового забезпечення (на 29,64 тис. грн. (бюджет розвитку) за рахунок фінансового забезпечення на виконання дій: 3.1.1.1-3,64 тис. грн., 3.1.1.19-9,0 тис. грн., 3.1.1.20-17,0 тис. грн.) </t>
  </si>
  <si>
    <t>Внесено зміни до дії (змінено обсяг фінансового забезпечення) рішенням міської ради від 17.05.2018 № 2-3386
стара редакція:3700,0 тис. грн. на 3311.52 тис. грн. (бюджет розвитку)
зменшено обсяг фінансового забезпечення (на 388,48 тис. грн. з перерозподілом обсягу фінансового забезпечення на виконання дії 3.1.1.18 (бюджет розвитку))</t>
  </si>
  <si>
    <t>Внесено зміни до дії (змінено обсяг фінансового забезпечення) рішенням міської ради від 17.05.2018 № 2-3386
стара редакція:565,0 тис. грн. на 953.8 тис. грн. (бюджет розвитку)
збільшено обсяг фінансового забезпечення (на 388,8 тис. грн. (бюджет розвитку) за рахунок фінансового забезпечення на виконання дій: 3.1.1.1-0,32 тис. грн.,3.1.1.17-388,48 тис. грн., )</t>
  </si>
  <si>
    <t>Внесено зміни до дії (змінено обсяг фінансового забезпечення) рішенням міської ради від 17.05.2018 № 2-3386
стара редакція:4000,0 тис. грн. на 3991.0 тис. грн. (бюджет розвитку)
зменшено обсяг фінансового забезпечення (на 9,0 тис. грн. з перерозподілом обсягу фінансового забезпечення на виконання дії 3.1.1.16 (бюджет розвитку))</t>
  </si>
  <si>
    <t xml:space="preserve">Внесено зміни до дії (змінено обсяг фінансового забезпечення) рішенням міської ради від 17.05.2018 № 2-3386
стара редакція:820,0 тис. грн. на 785.0 тис. грн. (бюджет розвитку)
зменшено обсяг фінансового забезпечення (на 35,0 тис. грн. з перерозподілом обсягу фінансового забезпечення на виконання дій: 3.1.1.16-17,0 тис. грн., 3.1.1.21-18,0 тис. грн.(бюджет розвитку)) </t>
  </si>
  <si>
    <t xml:space="preserve">Внесено зміни до дії (змінено обсяг фінансового забезпечення) рішенням міської ради від 17.05.2018 № 2-3386
стара редакція:180,0 тис. грн. на 198.0 тис. грн. (бюджет розвитку)
збільшено обсяг фінансового забезпечення (на 18,0 тис. грн. (бюджет розвитку) за рахунок фінансового забезпечення на виконання дії 3.1.1.20) </t>
  </si>
  <si>
    <t>Включено дії рішенням міської ради від 17.05.2018 № 2-3386
за рахунок перерозподілу обсягу фінансового забезпечення на виконання дії 1.3.9.243</t>
  </si>
  <si>
    <t>Включено дію рішенням міської ради від 17.05.2018 № 2-3386
за рахунок перерозподілу обсягу фінансового забезпечення на виконання дії 3.2.1.15</t>
  </si>
  <si>
    <t>Включено дію рішенням міської ради від 17.05.2018 № 2-3386
за рахунок перерозподілу обсягу фінансового забезпечення на виконання дії 1.3.9.243</t>
  </si>
  <si>
    <t xml:space="preserve">Внесено зміни до дії (змінено обсяг фінансового забезпечення) рішенням міської ради від 17.05.2018 № 2-3386
стара редакція:622,571 тис. грн. на 684,384 тис. грн. (бюджет розвитку)
збільшено обсяг фінансового забезпечення (на 61,813 тис. грн. (бюджет розвитку) за рахунок фінансового забезпечення на виконання дій: 3.2.1.4-34,24 тис. грн., 3.2.1.15-27,573 тис. грн.) </t>
  </si>
  <si>
    <t xml:space="preserve">Внесено зміни до дії (змінено обсяг фінансового забезпечення) рішенням міської ради від 17.05.2018 № 2-3386
стара редакція: 10393,915 тис. грн. на 7732,323 тис. грн. (бюджет розвитку)
зменшено обсяг фінансового забезпечення (на 2661,592 тис. грн. з перерозподілом обсягу фінансового забезпечення на виконання дій: 3.1.1.3-2246,432 тис. грн., 3.2.1.1-34,24 тис. грн., 3.2.1.17-34,24 тис. грн., 3.2.1.31-141,24 тис. грн., 3.2.1.32-136,96 тис. грн., 3.2.1.33-68,48 тис. грн.(бюджет розвитку)) </t>
  </si>
  <si>
    <t xml:space="preserve">Внесено зміни до дії (змінено обсяг фінансового забезпечення) рішенням міської ради від 17.05.2018 № 2-3386
стара редакція:2442,368 тис. грн. на 1414.795 тис. грн. (бюджет розвитку)
зменшено обсяг фінансового забезпечення (на тис. грн. з перерозподілом обсягу фінансового забезпечення на виконання дій: 3.2.1.1 -27,573 тис. грн.; 3.1.1.23-1000,0 тис. грн.(бюджет розвитку)) </t>
  </si>
  <si>
    <t>Внесено зміни до дії (змінено обсяг фінансового забезпечення) рішенням міської ради від 17.05.2018 № 2-3386
стара редакція:0,0 тис. грн. на 614,859 тис. грн. (бюджет розвитку)
збільшено обсяг фінансового забезпечення (на 614,859 тис. грн. (бюджет розвитку) за рахунок фінансового забезпечення на виконання дій: 1.3.9.243- 580,619 тис. грн.; 3.2.1.4-34,24 тис. грн. (бюджет розвитку))</t>
  </si>
  <si>
    <t>Внесено зміни до дії (змінено обсяг фінансового забезпечення) рішенням міської ради від 17.05.2018 № 2-3386
стара редакція:0,0 тис. грн. на 203.668 тис. грн. (бюджет розвитку)
збільшено обсяг фінансового забезпечення (на 203,668 тис. грн. (бюджет розвитку) за рахунок фінансового забезпечення на виконання дії 3.2.1.19)</t>
  </si>
  <si>
    <t>Внесено зміни до дії (змінено обсяг фінансового забезпечення) рішенням міської ради від 17.05.2018 № 2-3386
стара редакція:203,668 тис. грн. на 0,0 тис. грн. (бюджет розвитку)
зменшено обсяг фінансового забезпечення (на 203,668 тис. грн. з перерозподілом обсягу фінансового забезпечення на виконання дії 3.2.1.18 (бюджет розвитку))</t>
  </si>
  <si>
    <t>Включено дію рішенням міської ради від 17.05.2018 № 2-3386
за рахунок перерозподілу обсягу фінансового забезпечення на виконання дії 3.2.1.4 (бюджет розвитку)</t>
  </si>
  <si>
    <t>Внесено зміни до дії (змінено назву, відповідльного віиконавця) рішенням міської ради від 17.05.2018 № 2-3386
стара редакція:Придбання предметів довгострокового користування (ноутбуки) для комітетів самоорганізації населення міста Черкаси 
стара редакція:Департамент організацінйого забезпечення, КСН "Митниця"</t>
  </si>
  <si>
    <t>Включено дію рішенням міської ради від 17.05.2018 № 2-3386
за рахунок перерозподілу обсягу фінансового забезпечення на виконання дії 1.5.1.24</t>
  </si>
  <si>
    <t>Додаток 2 
до рішення міської  ради
від 17.05.2018 № 2-3386</t>
  </si>
  <si>
    <t>від 17.05.2018 № 2-3386</t>
  </si>
  <si>
    <t>Установка вуглевання на станції водоочищення ДВС (з ПКД) (внески в статутний капітал КП "Черкасиводоканал")</t>
  </si>
  <si>
    <t>Внесено зміни до дії (змінено обсяг фінансового забезпечення) рішенням міської ради від 12.06.2018  №  2-3392           
стара редакція:5000,0 тис. грн. на 2545,0 тис. грн.  (бюджет розвитку)
зменшено обсяг фінансового забезпечення (на 2455,0 тис. грн. з перерозподілом обсягу фінансового забезпечення на виконання дій: 1.1.2.11-200,0 тис. грн.,1.1.3.163-350,0 тис.грн., 1.1.3.164-120,0 тис. грн.,1.3.8.64-1600,0 тис. грн., 1.3.9.203- 185,0 тис. грн. (бюджет розвитку))</t>
  </si>
  <si>
    <t>Включено дію рішенням міської ради від 12.06.2018  №  2-3392           
за рахунок перерозподілу обсягу фінансового забезпечення на виконання дії 1.1.1.9 (бюджет розвитку)</t>
  </si>
  <si>
    <t>1.1.2.11</t>
  </si>
  <si>
    <t>Капітальний ремонт (заміна) водопровідної мережі від вул.Надпільна до будинків 185,187, 189, 191, 193, 201, 203, 205 по вул. Надпільна (з ПКД) (внески в статутний капітал КП "Черкасиводоканал")</t>
  </si>
  <si>
    <t>Внесено зміни до дії (змінено обсяг фінансового забезпечення) рішенням міської ради від 12.06.2018  №  2-3392           
стара редакція:0,0 тис. грн. на 70,0 тис. грн. (бюджет розвитку)
збільшено обсяг фінансового забезпечення (на 70,0 тис. грн. за рахунок перерозподілу обсягу фінансового забезпечення на виконання дії 1.1.3.126 (бюджет розвитку))</t>
  </si>
  <si>
    <t xml:space="preserve">Внесено зміни до дії (змінено обсяг фінансового забезпечення) рішенням міської ради від 12.06.2018  №  2-3392           
стара редакція:0,0 тис. грн. на 70,0 тис. грн. (бюджет розвитку)
збільшено обсяг фінансового забезпечення (на 70,0 тис. грн. за рахунок перерозподілу обсягу фінансового забезпечення на виконання дії 1.1.3.126 (бюджет розвитку)) </t>
  </si>
  <si>
    <t xml:space="preserve">Внесено зміни до дії (змінено обсяг фінансового забезпечення) рішенням міської ради від 12.06.2018  №  2-3392           
стара редакція:0,0 тис. грн. на 110,0 тис. грн. (бюджет розвитку)
збільшено обсяг фінансового забезпечення (на 110,0 тис. грн. за рахунок перерозподілу обсягу фінансового забезпечення на виконання дії 1.1.3.126 (бюджет розвитку)) </t>
  </si>
  <si>
    <t>Внесено зміни до дії (змінено обсяг фінансового забезпечення) рішенням міської ради від 12.06.2018  №  2-3392           
стара редакція:0,0 тис. грн. на 70,0 тис. грн. (бюджет розвитку)
збільшено обсяг фінансового забезпечення (на 70,0 тис. грн. за рахунок перерозподілу обсягу фінансового забезпечення на виконання дії 1.1.3.127 (бюджет розвитку))</t>
  </si>
  <si>
    <t xml:space="preserve">Внесено зміни до дії (змінено обсяг фінансового забезпечення) рішенням міської ради від 12.06.2018  №  2-3392           
стара редакція:0,0 тис. грн. на 70,0 тис. грн. (бюджет розвитку)
збільшено обсяг фінансового забезпечення (на 70,0 тис. грн. за рахунок перерозподілу обсягу фінансового забезпечення на виконання дії 1.1.3.127 (бюджет розвитку)) </t>
  </si>
  <si>
    <t xml:space="preserve">Внесено зміни до дії (змінено обсяг фінансового забезпечення) рішенням міської ради від 12.06.2018 № 2-3392
стара редакція:729,751 тис. грн. на 936,751 тис. грн. (бюджет розвитку)
збільшено обсяг фінансового забезпечення (на 207,0 тис.грн. (бюджет розвитку) за рахунок фінансового забезпечення на виконання дій:1.1.3.142-57,0 тис. грн., 1.1.3.145-150,0 тис. грн.) </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</si>
  <si>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1.1.3.91-70,0 тис. грн., 1.1.3.92-70,0 тис. грн., 1.1.3.94-110,0 тис. 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</si>
  <si>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1.1.3.96-70,0 тис. грн., 1.1.3.99-70,0 тис. грн., 1.1.3.100-70,0 тис. грн., 1.1.3.156-40,0 тис. 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</si>
  <si>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дії 1.1.3.150</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</si>
  <si>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дії 1.1.3.151</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</si>
  <si>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дії 1.1.3.152</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</si>
  <si>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дії 1.1.3.153</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</si>
  <si>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1.1.3.154-150,0 тис. грн., 1.1.3.155-100,0 тис. 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</si>
  <si>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1.1.3.155-50,0 тис. грн., 1.1.3.157-200,0 тис. 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</si>
  <si>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1.1.3.158-200,0 тис. грн., 1.1.3.159-50,0 тис. 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</si>
  <si>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1.1.3.159-200,0 тис. грн., 1.1.3.160-50,0 тис. 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</si>
  <si>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 1.1.3.160-200,0 тис. грн. 1.1.3.161- 50,0 тис.грн.</t>
  </si>
  <si>
    <t>Виключено дію рішенням міської ради від 12.06.2018 № 2-3392
стара редакція:250,0 тис. грн. на 0,0 тис. грн. (бюджет розвитку)
обсяг фінансового забезпечення (бюджет розвитку) перерозподілено на виконання дій:1.1.3.161-100,0 тис. грн., 1.1.3.162-150,0 тис. грн.</t>
  </si>
  <si>
    <t xml:space="preserve">Внесено зміни до дії (змінено обсяг фінансового забезпечення) рішенням міської ради від 12.06.2018 № 2-3392
стара редакція:230,498 тис. грн. на 173,498 тис. грн. (бюджет розвитку)
зменшено обсяг фінансового забезпечення (на 57,0 тис. грн. з перерозподілом обсягу фінансового забезпечення на виконання дії 1.1.3.120 (бюджет розвитку)) </t>
  </si>
  <si>
    <t xml:space="preserve">Внесено зміни до дії (змінено обсяг фінансового забезпечення) рішенням міської ради від 12.06.2018 № 2-3392
стара редакція:550,0 тис. грн. на 400,0 тис. грн. (бюджет розвитку)
зменшено обсяг фінансового забезпечення (на 150,0 тис. грн. з перерозподілом обсягу фінансового забезпечення на виконання дії 1.1.3.120 (бюджет розвитку)) </t>
  </si>
  <si>
    <t>1.1.3.150</t>
  </si>
  <si>
    <t>Капітальний ремонт житлового будинку № 43/1 по вул.Різдвяна (покрівля) (з ПКД)</t>
  </si>
  <si>
    <t>Включено дію рішенням міської ради від 12.06.2018 № 2-3392
за рахунок перерозподілу обсягу фінансового забезпечення на виконання дії 1.1.3.128 (бюджет розвитку)</t>
  </si>
  <si>
    <t>1.1.3.151</t>
  </si>
  <si>
    <t>Капітальний ремонт житлового будинку № 43 по вул.Різдвяна (покрівля) (з ПКД)</t>
  </si>
  <si>
    <t>Включено дію рішенням міської ради від 12.06.2018 № 2-3392
за рахунок перерозподілу обсягу фінансового забезпечення на виконання дії 1.1.3.129 (бюджет розвитку)</t>
  </si>
  <si>
    <t>1.1.3.152</t>
  </si>
  <si>
    <t>Капітальний ремонт житлового будинку № 115 по вул.Нижня горова (покрівля) (з ПКД)</t>
  </si>
  <si>
    <t>Включено дію рішенням міської ради від 12.06.2018 № 2-3392
за рахунок перерозподілу обсягу фінансового забезпечення на виконання дії 1.1.3.130 (бюджет розвитку)</t>
  </si>
  <si>
    <t>1.1.3.153</t>
  </si>
  <si>
    <t>Капітальний ремонт житлового будинку № 105 по вул. Нижня горова (покрівля) (з ПКД)</t>
  </si>
  <si>
    <t>Включено дію рішенням міської ради від 12.06.2018 № 2-3392
за рахунок перерозподілу обсягу фінансового забезпечення на виконання дії 1.1.3.132 (бюджет розвитку)</t>
  </si>
  <si>
    <t>1.1.3.154</t>
  </si>
  <si>
    <t>Капітальний ремонтжитлового будинку № 50 по вул.Толстого (покрівля) (з ПКД)</t>
  </si>
  <si>
    <t>Включено дію рішенням міської ради від 12.06.2018 № 2-3392
за рахунок перерозподілу обсягу фінансового забезпечення на виконання дії1.1.3.132 (бюджет розвитку)</t>
  </si>
  <si>
    <t>1.1.3.155</t>
  </si>
  <si>
    <t>Капітальний ремонт житлового будинку № 103 по вул.Нижня горова (покрівля) (з ПКД)</t>
  </si>
  <si>
    <t>Включено дію рішенням міської ради від 12.06.2018 № 2-3392
за рахунок перерозподілу обсягу фінансового забезпечення на виконання дій: 1.1.3.132-100,0 тис. грн., 1.1.3.133-50,0 тис. грн.(бюджет розвитку)</t>
  </si>
  <si>
    <t>1.1.3.156</t>
  </si>
  <si>
    <t>Капітальний ремонт житлового будинку № 57 по вул.Різдвяна (покрівля) (з ПКД)</t>
  </si>
  <si>
    <t>Включено дію рішенням міської ради від 12.06.2018 № 2-3392
за рахунок перерозподілу обсягу фінансового забезпечення на виконання дії 1.1.3.127 (бюджет розвитку)</t>
  </si>
  <si>
    <t>1.1.3.157</t>
  </si>
  <si>
    <t>Капітальний ремонт житлового будинку № 143/4 по вул.Нижня горова (утеплення) (з ПКД)</t>
  </si>
  <si>
    <t>Включено дію рішенням міської ради від 12.06.2018 № 2-3392
за рахунок перерозподілу обсягу фінансового забезпечення на виконання дії 1.1.3.133 (бюджет розвитку)</t>
  </si>
  <si>
    <t>1.1.3.158</t>
  </si>
  <si>
    <t>Капітальний ремонт житлового будинку № 9 а по вул.Чехова (інженерні мережі) (з ПКД)</t>
  </si>
  <si>
    <t>Включено дію рішенням міської ради від 12.06.2018 № 2-3392
за рахунок перерозподілу обсягу фінансового забезпечення на виконання дії 1.1.3.134 (бюджет розвитку)</t>
  </si>
  <si>
    <t>1.1.3.159</t>
  </si>
  <si>
    <t>Капітальний ремонт житлового будинку № 57 по вул.Різдвяна (інженерні мережі) (з ПКД)</t>
  </si>
  <si>
    <t>Включено дію рішенням міської ради від 12.06.2018 № 2-3392
за рахунок перерозподілу обсягу фінансового забезпечення на виконання дії 1.1.3.135-200,0 тис. грн., 1.1.3.134-50,0 тис. грн.(бюджет розвитку)</t>
  </si>
  <si>
    <t>1.1.3.160</t>
  </si>
  <si>
    <t>Капітальний ремонт житлового будинку № 57/1 по вул.Різдвяна (інженерні мережі) (з ПКД)</t>
  </si>
  <si>
    <t>Включено дію рішенням міської ради від 12.06.2018 № 2-3392
за рахунок перерозподілу обсягу фінансового забезпечення на виконання дій: 1.1.3.135-50,0 тис. грн., 1.1.3.136-200,0 тис. грн. (бюджет розвитку)</t>
  </si>
  <si>
    <t>1.1.3.161</t>
  </si>
  <si>
    <t>Капітальний ремонт житлового будинку № 43 по вул.Різдвяна (інженерні мережі) (з ПКД)</t>
  </si>
  <si>
    <t>Включено дію рішенням міської ради від 12.06.2018 № 2-3392
за рахунок перерозподілу обсягу фінансового забезпечення на виконання дій: 1.1.3.136-50,0 тис. грн., 1.1.3.137-100,0 тис. грн.(бюджет розвитку)</t>
  </si>
  <si>
    <t>1.1.3.162</t>
  </si>
  <si>
    <t>Капітальний ремонт житлового будинку № 115 по вул.Нижня горова (інженерні мережі) (з ПКД)</t>
  </si>
  <si>
    <t>Включено дію рішенням міської ради від 12.06.2018 № 2-3392
за рахунок перерозподілу обсягу фінансового забезпечення на виконання дії 1.1.3.137 (бюджет розвитку)</t>
  </si>
  <si>
    <t>1.1.3.163</t>
  </si>
  <si>
    <t>Капітальний ремонт житлового будинку № 3 по вул.Максима Залізняка (покрівля)</t>
  </si>
  <si>
    <t>Включено дію рішенням міської ради від 12.06.2018 № 2-3392
за рахунок перерозподілу обсягу фінансового забезпечення на виконання дії 1.1.1.9 (бюджет розвитку)</t>
  </si>
  <si>
    <t>1.1.3.164</t>
  </si>
  <si>
    <t>Капітальний ремонт житлового будинку № 22 по вул.Вернигори (заміна водопідігрівача) (внески в статутний капітал КП "Соснівська СУБ")</t>
  </si>
  <si>
    <t xml:space="preserve">Внесено зміни до дії (змінено обсяг фінансового забезпечення) рішенням міської ради від 12.06.2018 № 2-3392
стара редакція:50,0 тис. грн. на 76,0 тис. грн. (бюджет розвитку)
збільшено обсяг фінансового забезпечення (на 26,0 тис.грн. (бюджет розвитку) за рахунок фінансового забезпечення на виконання дії 1.3.9.238) </t>
  </si>
  <si>
    <t>Придбання та встановлення елементів для дитячого майданчика на прибудинкових територіях біля будинків за адресою: вул. Благовісна, 180 та 180/1</t>
  </si>
  <si>
    <t>22.,979</t>
  </si>
  <si>
    <t xml:space="preserve">Внесено зміни до дії (змінено назву і обсяг фінансового забезпечення) рішенням міської ради від 12.06.2018 № 2-3392
стара редакція:0,0 тис. грн. на 22,979 тис. грн. (бюджет розвитку)
стара редакція:Придбання елементів для дитячого майданчика на прибудинкових територіях біля будинків за адресою: вул. Благовісна, 180 та 180/1(внески в статутний капітал КП "Придніпровська СУБ")
збільшено обсяг фінансового забезпечення (на 22,979 тис.грн. (бюджет розвитку) за рахунок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</si>
  <si>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12.06.2018 № 2-3392
стара редакція:2945,9643 тис. грн. на 2956,9643 тис. грн. (бюджет розвитку)
збільшено обсяг фінансового забезпечення (на 11,0 тис.грн. (2018 рік) (бюджет розвитку) за рахунок фінансового забезпечення із загального фонду до бюджету розвитку) </t>
  </si>
  <si>
    <t>1.2.1.120</t>
  </si>
  <si>
    <t>Придбання боксерських рингів (внески в статутний капітал КП "Дирекція парків")</t>
  </si>
  <si>
    <t>Включено дію рішенням міської ради від 12.06.2018 № 2-3392
за рахунок перерозподілу обсягу фінансового забезпечення із загального фонду до бюджету розвитку</t>
  </si>
  <si>
    <t>1.2.1.121</t>
  </si>
  <si>
    <t>Придбання гумового покриття для майданчиків (внески в статутний капітал КП "Дирекція парків")</t>
  </si>
  <si>
    <t>1.2.1.122</t>
  </si>
  <si>
    <t>Придбання навісу для майданчиків (внески в статутний капітал КП "Дирекція парків")</t>
  </si>
  <si>
    <t>Внесено зміни до дії (змінено обсяг фінансового забезпечення) рішенням міської ради від 12.06.2018 № 2-3392
стара редакція:0,0 тис. грн. на 99,0 тис. грн. (бюджет розвитку)
збільшено обсяг фінансового забезпечення (на 99,0 тис.грн. (бюджет розвитку) за рахунок фінансового забезпечення на виконання дії 1.3.9.244)</t>
  </si>
  <si>
    <t xml:space="preserve">Внесено зміни до дії (змінено назву і обсяг фінансового забезпечення) рішенням міської ради від 12.06.2018 № 2-3392
стара редакція:800,0 тис. грн. на 608,0  тис. грн.(бюджет розвитку)
зменшено обсяг фінансового забезпечення (на 192,0 тис. грн. з перерозподілом обсягу фінансового забезпечення на виконання дії 1.3.3.293 (бюджет розвитку)) </t>
  </si>
  <si>
    <t xml:space="preserve">Внесено зміни до дії (змінено обсяг фінансового забезпечення) рішенням міської ради від 12.06.2018 № 2-3392
стара редакція:530,0 тис. грн. на 762,0 тис. грн. (бюджет розвиттку)
збільшено обсяг фінансового забезпечення (на 232,0 тис.грн. (бюджет розвитку) за рахунок фінансового забезпечення на виконання дії 1.3.3.292 ) </t>
  </si>
  <si>
    <t>Внесено зміни до дії (змінено назву) рішенням міської ради від 12.06.2018 № 2-3392
стара редакція:Будівництво мереж зовнішнього освітлення прибудинкової території ж/б № 211 по вул. Чехова</t>
  </si>
  <si>
    <t xml:space="preserve">Будівництво мереж зовнішнього освітлення прибудинкової території ж/б № 209 по вул.Чехова </t>
  </si>
  <si>
    <t>Внесено зміни до дії (змінено назву) рішенням міської ради від 12.06.2018 № 2-3392
стара редакція:Будівництво мереж зовнішнього освітлення пішохідної алеї від вул.Благовісна до ж/б № 252 по вул. Благовісна</t>
  </si>
  <si>
    <t>Будівництво мереж зовнішнього освітлення пішохідної алеї від вул.Благовісна до ж/б № 262 по вул.Благовісна</t>
  </si>
  <si>
    <t xml:space="preserve">Внесено зміни до дії (змінено обсяг фінансового забезпечення) рішенням міської ради від 12.06.2018 № 2-3392
стара редакція:800,0 тис. грн. на 480,0 тис. грн. (бюджет розвитку)
зменшено обсяг фінансового забезпечення (на 320,0 тис. грн. з перерозподілом обсягу фінансового забезпечення на виконання дії 1.3.3.293 -88,0 тис. грн.,1.3.3.137- 232,0 тис. грн. (бюджет розвитку)) </t>
  </si>
  <si>
    <t xml:space="preserve">Внесено зміни до дії (змінено обсяг фінансового забезпечення) рішенням міської ради від 12.06.2018 № 2-3392
стара редакція:520,0 тис. грн. на 800,0 тис. грн. (бюджет розвитку)
збільшено обсяг фінансового забезпечення (на 280,0 тис.грн. (бюджет розвитку) за рахунок фінансового забезпечення на виконання дій: 1.3.3.128-192,0 тис. грн., 1.3.3.292-88,0 тис. грн.) </t>
  </si>
  <si>
    <t>Виключено дію рішенням міської ради від 12.06.2018 № 2-3392
стара редакція:2000,0 тис. грн. на 0,0 тис. грн. (бюджет розвитку)
обсяг фінансового забезпечення перерозподілено на виконання дії 1.3.9.243</t>
  </si>
  <si>
    <t>1.3.8.64</t>
  </si>
  <si>
    <t>Реконструкція вул.Хрещатик (від вул.Пушкіна до вул.Грушевського) в м.Черкаси</t>
  </si>
  <si>
    <t xml:space="preserve">Внесено зміни до дії (змінено обсяг фінансового забезпечення) рішенням міської ради від 12.06.2018 № 2-3392
стара редакція:1192,0 тис. грн. на 1377,0 тис. грн.(бюджет розвитку)
збільшено обсяг фінансового забезпечення (на 185,0 тис.грн. (бюджет розвитку) за рахунок фінансового забезпечення на виконання дії 1.1.1.9) </t>
  </si>
  <si>
    <t>Внесено зміни до дії (змінено обсяг фінансового забезпечення) рішенням міської ради від 12.06.2018 № 2-3392
стара редакція:294,0 тис. грн. на 328,0  тис.грн.(бюджет розвитку)
збільшено обсяг фінансового забезпечення (на 34,0 тис.грн. (бюджет розвитку) за рахунок фінансового забезпечення на виконання дії 1.3.9.244)</t>
  </si>
  <si>
    <t xml:space="preserve">Внесено зміни до дії (змінено обсяг фінансового забезпечення) рішенням міської ради від 12.06.2018 № 2-3392
стара редакція:1245,41187 тис. грн. на 1517.41187 тис. грн. (бюджет розвитку)
збільшено обсяг фінансового забезпечення (на 272,0 тис.грн. (бюджет розвитку) за рахунок фінансового забезпечення на виконання дії 1.3.9.244) </t>
  </si>
  <si>
    <t xml:space="preserve">Внесено зміни до дії (змінено обсяг фінансового забезпечення) рішенням міської ради від 12.06.2018 № 2-3392
стара редакція:600,0 тис. грн. на 1141,392 тис. грн. (бюджет розвитку)
збільшено обсяг фінансового забезпечення (на 421,83545 тис.грн. (бюджет розвитку) за рахунок фінансового забезпечення на виконання дії 1.3.9.244); на 119,55655 тис.грн. (2018 рік) (бюджет розвитку) за рахунок фінансового забезпечення із загального фоду до бюджету розвитку) </t>
  </si>
  <si>
    <t>Внесено зміни до дії (змінено обсяг фінансового забезпечення) рішенням міської ради від 12.06.2018 № 2-3392
стара редакція:600,0 тис. грн. на 900,0 тис. грн.(бюджет розвитку)
збільшено обсяг фінансового забезпечення (на 300,0 тис.грн. (бюджет розвитку) за рахунок фінансового забезпечення на виконання дії 1.3.9.234)</t>
  </si>
  <si>
    <t xml:space="preserve">Внесено зміни до дії (змінено обсяг фінансового забезпечення) рішенням міської ради від 12.06.2018 № 2-3392
стара редакція:450,0 тис. грн. на 424,0 тис. грн. (бюджет розвитку)
зменшено обсяг фінансового забезпечення (на 26,0 тис. грн. з перерозподілом обсягу фінансового забезпечення на виконання дії 1.1.4.82 (бюджет розвитку)) </t>
  </si>
  <si>
    <t>Внесено зміни до дії (змінено обсяг фінансового забезпечення) рішенням міської ради від 12.06.2018 № 2-3392
стара редакція:5524,039 тис. грн. на 7524.039 тис. грн. (бюджет розвитку)
збільшено обсяг фінансового забезпечення (на 2000,0 тис. грн. за рахунок перерозподілу фінансового забезпечення на виконання дії 1.3.8.33)</t>
  </si>
  <si>
    <t xml:space="preserve">Внесено зміни до дії (змінено обсяг фінансового забезпечення) рішенням міської ради від 12.06.2018 № 2-3392
стара редакція:1604,83545 тис. грн. на 478,0 тис. грн. (бюджет розвитку)
зменшено обсяг фінансового забезпечення (на 1126,83545 тис. грн. з перерозподілом обсягу фінансового забезпечення на виконання дій: 1.3.3.50-99,0 тис. грн.,1.3.9.217-34,0 тис. грн., 1.3.9.227-272,0 тис. грн.,1.3.9.234-421,83545 тис. грн., 1.3.9.237-300,0 тис. грн. (бюджет розвитку)) </t>
  </si>
  <si>
    <t xml:space="preserve">Внесено зміни до дії (змінено обсяг фінансового забезпечення) рішенням міської ради від 12.06.2018 № 2-3392
стара редакція:1253,08 тис. грн. на 987,58 тис. грн. (бюджет розвитку)
зменшено обсяг фінансового забезпечення (на 265,5 тис. грн. з перерозподілом обсягу фінансового забезпечення на виконання дії 2.2.1.54 (бюджет розвитку)) </t>
  </si>
  <si>
    <t>Виключено дію рішенням міської ради від 12.06.2018 № 2-3392
стара редакція:50,0 тис. грн. на 0,0 тис. грн. (бюджет розвитку)
обсяг фінансового забезпечення (бюджет розвитку) перерозподілено із бюджету розвитку до загального фонду</t>
  </si>
  <si>
    <t>2.2.1.51</t>
  </si>
  <si>
    <t>Придбання мультимедійного обладнання (проектор) для відділення культури</t>
  </si>
  <si>
    <t>2.2.1.52</t>
  </si>
  <si>
    <t xml:space="preserve">Закупівля дидактичних матеріалів, сучасних меблів, комп'ютерного обладнання, відповідного мультимедійного контенту для початкових класів згідно з переліком, затвердженим МОН (субвенція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t>
  </si>
  <si>
    <t>2.2.1.53</t>
  </si>
  <si>
    <t>Придбання 100 екземплярів книги В.Шкляра "Троща"</t>
  </si>
  <si>
    <t>2.2.1.54</t>
  </si>
  <si>
    <t>Реконструкція будівлі бази з веслувального спорту Дитячо -юнацької спортивної школи з веслування по вул.Гагаріна, 5 в м.Черкаси</t>
  </si>
  <si>
    <t>265.5</t>
  </si>
  <si>
    <t>Включено дію рішенням міської ради від 12.06.2018 № 2-3392
за рахунок перерозподілу обсягу фінансового забезпечення на виконання дії 2.2.1.15 (бюджет розвитку)</t>
  </si>
  <si>
    <t>Внесено зміни до дії (змінено обсяг фінансового забезпечення) рішенням міської ради від 12.06.2018 № 2-3392
стара редакція:600,0 тис. грн. на 484,844 тис. грн. (бюджет розвитку)
зменшено обсяг фінансового забезпечення (на 115,156 тис. грн. з перерозподілом обсягу фінансового забезпечення на виконання дій: 2.2.76.2-3,647 тис. грн., 2.2.76.3-11,509 тис. грн.(бюджет розвитку))</t>
  </si>
  <si>
    <t xml:space="preserve">Внесено зміни до дії (змінено обсяг фінансового забезпечення) рішенням міської ради від 12.06.2018 № 2-3392
стара редакція:0,0 тис. грн. на 800,0 тис. грн. (бюджет розвитку)
збільшено обсяг фінансового забезпечення (на 800,0 тис.грн. (2018 рік) (бюджет розвитку) за рахунок фінансового забезпечення на виконання дій: 2.2.15.7-300,0 тис. грн., 2.2.15.8-300,0 тис. грн., 2.2.15.9-200,0 тис. грн.) </t>
  </si>
  <si>
    <t>Виключено дію рішенням міської ради від 12.06.2018 № 2-3392
стара редакція:300,0 тис. грн. на 0,0 тис. грн. (бюджет розвитку)
обсяг фінансового забезпечення (бюджет розвитку) перерозподілено на виконання дії 2.2.15.3</t>
  </si>
  <si>
    <t>Виключено дію рішенням міської ради від 12.06.2018 № 2-3392
стара редакція:200,0 тис. грн. на 0,0 тис. грн. (бюджет розвитку)
обсяг фінансового забезпечення (бюджет розвитку) перерозподілено на виконання дії 2.2.15.3</t>
  </si>
  <si>
    <t>Виключено дію рішенням міської ради від 12.06.2018 № 2-3392
стара редакція:200,0 тис. грн. на 0,0 тис. грн. (бюджет розвитку)
обсяг фінансового забезпечення (бюджет розвитку) перерозподілено на виконання дії 2.2.22.8</t>
  </si>
  <si>
    <t>2.2.22.8</t>
  </si>
  <si>
    <t>Капітальний ремонт будівлі ДНЗ № 37</t>
  </si>
  <si>
    <t>Включено дію рішенням міської ради від 12.06.2018 № 2-3392
за рахунок перерозподілу обсягу фінансового забезпечення на виконання дії 2.2.22.6 (бюджет розвитку)</t>
  </si>
  <si>
    <t xml:space="preserve">Внесено зміни до дії (змінено обсяг фінансового забезпечення) рішенням міської ради від 12.06.2018 № 2-3392
стара редакція: 500,0 тис. грн. на 700,0 тис. грн.  (бюджет розвитку)
збільшено обсяг фінансового забезпечення (на 200,0 тис.грн. (бюджет розвитку) за рахунок фінансового забезпечення на виконання дії 2.2.30.5) </t>
  </si>
  <si>
    <t>Виключено дію рішенням міської ради від 12.06.2018 № 2-3392
стара редакція: 200,0 тис. грн. на 0,0 тис. грн. (бюджет розвитку)
обсяг фінансового забезпечення (бюджет розвитку) перерозподілено на виконання дії 2.2.30.1</t>
  </si>
  <si>
    <t xml:space="preserve">Внесено зміни до дії (змінено обсяг фінансового забезпечення) рішенням міської ради від 12.06.2018 № 2-3392
стара редакція: 1449,2912 тис. грн. на 449,2912 тис. грн.  (бюджет розвитку)
зменшено обсяг фінансового забезпечення (на 1000,0 тис. грн. з перерозподілом обсягу фінансового забезпечення на виконання дії 2.2.42.8 (бюджет розвитку)) </t>
  </si>
  <si>
    <t>2.2.42.8</t>
  </si>
  <si>
    <t>Реконструкція прилеглої території ДНЗ № 73 ЧМР</t>
  </si>
  <si>
    <t xml:space="preserve">Внключено дію рішенням міської ради від 12.06.2018 № 2-3392
за рахунок перерозподілу обсягу фінансового забезпечення на виконання дії 2.2.42.3
</t>
  </si>
  <si>
    <t xml:space="preserve">Внесено зміни до дії (змінено обсяг фінансового забезпечення) рішенням міської ради від 12.06.2018 № 2-3392
стара редакція:400,0 тис. грн. на 1500,0 тис. грн. (бюджет розвитку)
збільшено обсяг фінансового забезпечення (на 1100,0 тис.грн. (бюджет розвитку) за рахунок фінансового забезпечення на виконання дій: 2.2.58.8-900,0 тис. грн., 2.2.58.9-200,0 тис. грн.) </t>
  </si>
  <si>
    <t>Виключено дію рішенням міської ради від 12.06.2018 № 2-3392
стара редакція:900,0 тис. грн. на 0,0 тис. грн. (бюджет розвитку)
обсяг фінансового забезпечення (бюджет розвитку) перерозподілено на виконання дії 2.2.58.2</t>
  </si>
  <si>
    <t>Виключено дію рішенням міської ради від 12.06.2018 № 2-3392
стара редакція:200,0 тис. грн. на 0,0 тис. грн. (бюджет розвитку)
обсяг фінансового забезпечення (бюджет розвитку) перерозподілено на виконання дії 2.2.58.2</t>
  </si>
  <si>
    <t xml:space="preserve">Капітальний ремонт ЗОШ № 24 </t>
  </si>
  <si>
    <t>Внесено зміни до дії (змінено назву і обсяг фінансового забезпечення) рішенням міської ради від 12.06.2018 № 2-3392
стара редакція: 844,97695 тис. грн. на 848,62395 тис. грн. (бюджет розвитку)
збільшено обсяг фінансового забезпечення (на 3,647 тис.грн. (бюджет розвитку) за рахунок фінансового забезпечення на виконання дії 2.2.9.6) 
стара редакція:Капітальний ремонт ЗОШ № 24 (з ПКД)</t>
  </si>
  <si>
    <t>Внесено зміни до дії (змінено назву і обсяг фінансового забезпечення) рішенням міської ради від 12.06.2018 № 2-3392
стара редакція: 1000,0 тис. грн. на 1111,509 тис. грн. (бюджет розвитку)
збільшено обсяг фінансового забезпечення (на 111,509 тис.грн. (бюджет розвитку) за рахунок фінансового забезпечення на виконання дії 2.2.9.6)
стара редакція:Реконструкція будівлі (утеплення фасаду) ЗОШ № 24 (з ПКД)</t>
  </si>
  <si>
    <t xml:space="preserve">Реконструкція будівлі (утеплення фасаду) ЗОШ № 24 </t>
  </si>
  <si>
    <t>Внесено зміни до дії (змінено обсяг фінансового забезпечення) рішенням міської ради від 12.06.2018 № 2-3392
стара редакція:605,939 тис. грн. на 0,0 тис. грн. (бюджет розвитку)
зменшено обсяг фінансового забезпечення (на 605.939 тис. грн. (2018 рік) з перерозподілом обсягу фінансового забезпечення на виконання дії 2.2.79.4 (бюджет розвитку))</t>
  </si>
  <si>
    <t>Виключено дію рішенням міської ради від 12.06.2018 № 2-3392
стара редакція:1120,0 тис. грн. на 0,0 тис. грн. (бюджет розвитку)
обсяг фінансового забезпечення (бюджет розвитку) перерозподілено на виконання дій: 2.2.79.3-932,2478 тис. грн., 2.2.79.4-187,7522 тис. грн.</t>
  </si>
  <si>
    <t>2.2.79.3</t>
  </si>
  <si>
    <t>Капітальний ремонт (термомодернізація ІІІ блоку) Черкаської спеціалізованої школи І-ІІІ ст.№ 27 ім.М.К.Путейка Черкаської міської ради по вул.Сумгаїтській, 22, м.Черкаси</t>
  </si>
  <si>
    <t>Включено дію рішенням міської ради від 12.06.2018 № 2-3392
за рахунок перерозподілу обсягу фінансового забезпечення на виконання дії 2.2.79.2 (бюджет розвитку)</t>
  </si>
  <si>
    <t>2.2.79.4</t>
  </si>
  <si>
    <t>Реконструкція будівлі (утеплення фасаду) СШ № 27 (IV блок)</t>
  </si>
  <si>
    <t>Включено дію рішенням міської ради від 12.06.2018 № 2-3392
за рахунок перерозподілу обсягу фінансового забезпечення на виконання дій: 2.2.79.2-187,7522 тис. грн., 2.2.79.1-605,939 тис. грн.(бюджет розвитку)</t>
  </si>
  <si>
    <t>Внесено зміни до дії (змінено назву) рішенням міської ради від 12.06.2018 № 2-3392
стара редакція:Встановлення сучасного освітлення в приміщенні Черкаської загальноосвітньої школи І-ІІ ступенів № 29 (за рахунок субвенції з державного бюджету - 265000,00 грн.)</t>
  </si>
  <si>
    <t>Капітальний ремонт будівлі Черкаської загальноосвітньої школи І - ІІІ ступенів № 29 (внутрішні мережі освітлення) (в т.ч. субвенція з державного бюджету на соціально-економічний розвиток-265000,0 грн.)</t>
  </si>
  <si>
    <t>2.2.83.5</t>
  </si>
  <si>
    <t>Капітальний ремонт будівлі (тир) Черкаської гімназії № 31</t>
  </si>
  <si>
    <t>Включено дію рішенням міської ради від 12.06.2018 № 2-3392
за рахунок перерозподілу обсягу фінансового забезпечення на виконання дії 2.2.84.5</t>
  </si>
  <si>
    <t>Виключено дію рішенням міської ради від 12.06.2018 № 2-3392
стара редакція:1400,0 тис. грн. на 0,0 тис. грн. (бюджет розвитку)
обсяг фінансового забезпечення перерозподілено на виконання дії 2.2.83.5</t>
  </si>
  <si>
    <t xml:space="preserve">Внесено зміни до дії (змінено обсяг фінансового забезпечення) рішенням міської ради від 12.06.2018 № 2-3392
стара редакція:8865,442 тис. грн. на 0,0 тис. грн. (бюджет розвитку)
зменшен обсяг фінансового забезпечення (на 8865.442 тис. грн. (2018 рік) з перерозподілом обсягу фінансового забезпечення із бюджету розвитку до загального фонду)) </t>
  </si>
  <si>
    <t>Виключено дію рішенням міської ради від 12.06.2018 № 2-3392
стара редакція:290,0 тис.грн. на 0,0 тис. грн.(бюджет розвитку)
обсяг фінансового забезпечення (бюджет розвитку) перерозподілено на виконання дії 2.2.90.11</t>
  </si>
  <si>
    <t>Внесено зміни до дії (змінено назву) рішенням міської ради від 12.06.2018 № 2-3392
стара редакція: Реконструкція будівлі Черкаської дитячої школи мистецтв по провулку Гастелло, 3 (другий етап корпусу № 2) (з ПКД)</t>
  </si>
  <si>
    <t>Капітальний ремонт частини приміщень будівлі Черкаської дитячої школи мистецтв по провулку Гастелло, 3 (корпусу № 2)</t>
  </si>
  <si>
    <t>2.2.90.11</t>
  </si>
  <si>
    <t>Капітальний ремонт будівлі (утеплення фасаду) Дитячої школи мистецтв корпус № 2</t>
  </si>
  <si>
    <t>Включено дію  рішенням міської ради від 12.06.2018 № 2-3392
за рахунок перерозподілу обсягу фінансового забезпечення на виконання дії 2.2.90.7 (бюджет розвитку)</t>
  </si>
  <si>
    <t>від 12.06.2018 № 2-3392</t>
  </si>
  <si>
    <t>Додаток 2 
до рішення міської  ради
від 12.06.2018 № 2-3392</t>
  </si>
  <si>
    <t>2.2.42.9</t>
  </si>
  <si>
    <t xml:space="preserve">Включено дію рішенням міської ради від 12.06.2018 № 2-3392
за рахунок перерозподілу обсягу фінансового забезпечення на виконання дії 2.2.42.3
</t>
  </si>
  <si>
    <t>Включено дію рішенням міської ради від 22.08.2018 № 2-3442</t>
  </si>
  <si>
    <t>Включено дію рішенням міської ради від 22.08.2018 № 2-3442
за рахунок перерозподілу обсягу фінансового забезпечення із загального фонду до бюджету розвитку</t>
  </si>
  <si>
    <t xml:space="preserve">Капітальний ремонт будівлі ДНЗ №73 (внутрішні інженерні мережі) </t>
  </si>
  <si>
    <t xml:space="preserve">Внесено зміни до дії (змінено обсяг фінансового забезпечення) рішенням міської ради від  22.08.2018 № 2-3442
стара редакція:0,0 тис. грн. на 500,0 тис.грн. (бюджет розвитку) (2018 рік)
збільшено обсяг фінансування на 500,0 тис. грн. за рахунок перерозподілу із загального фонду до бюджету розвитку </t>
  </si>
  <si>
    <t>2.2.45.5</t>
  </si>
  <si>
    <t xml:space="preserve">Капітальний ремонт будівлі (харчоблок) ДНЗ №77 </t>
  </si>
  <si>
    <t>2.2.65.12</t>
  </si>
  <si>
    <t>Капітальний ремонт будівлі (спортивна зала) ЗОШ № 11</t>
  </si>
  <si>
    <t>2.2.1.55</t>
  </si>
  <si>
    <t>Придбання акустичного обладнання для проведення навчально-тренувальних занять КДЮСШ «Спартак» ЧМР</t>
  </si>
  <si>
    <t>Придбання протипожежних дверей для СШ І-ІІІ ст. № 20 ЧМР</t>
  </si>
  <si>
    <t>2.2.73.7</t>
  </si>
  <si>
    <t>2.2.61.9</t>
  </si>
  <si>
    <t xml:space="preserve">Капітальний ремонт будівлі ЗОШ № 6 за адресою: м. Черкаси, вул. Гоголя, 123  (в т.ч. субвенція з державного бюджету на соціально-економічний розвиток - 400 000,0 грн.) </t>
  </si>
  <si>
    <t>Капітальний ремонт прилеглої території (спортивний майданчик) спеціалізована школа № 18 м. Черкаси, вул. Нечуя-Левицького, 12 (в т.ч. субвенція з державного бюджету на соціально-економічний розвиток - 3190,33 грн.)</t>
  </si>
  <si>
    <t xml:space="preserve">Капітальний ремонт будівлі загальноосвітньої школи I—III ступенів № 7 м. Черкаси (в т.ч. субвенція з державного бюджету на соціально-економічний розвиток - 96996,12 грн.) </t>
  </si>
  <si>
    <t>Капітальний ремонт прилеглої території ДНЗ ясла-садок № 69 “Росинка” Черкаської міської ради за адресою: м. Черкаси, вул. Смаглія, 4 (в т.ч. субвенція з державного бюджету на соціально-економічний розвиток - 1047,60 грн.)</t>
  </si>
  <si>
    <t>Придбання комп'ютерного обладнання, відповідного мультимедійного контенту для початкових класів згідно з переліком, затвердженим МОН (субвенція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- 294 294,00 грн.)</t>
  </si>
  <si>
    <t xml:space="preserve">Внесено зміни до дії (змінено назву і обсяг фінансового забезпечення) рішенням міської ради від 22.08.2018 № 2-3442
стара редакція:294,294 тис. грн. на 1250,865219 тис. грн. (бюджет розвитку)
збільшено обсяг фінансового забезпечення (на 956,57122 тис. грн. за рахунок перерозподілу фінансового забезпечення із загального фонду до бюджету розвитку) 
стара редакція:Закупівля дидактичних матеріалів, сучасних меблів, комп'ютерного обладнання, відповідного мультимедійного контенту для початкових класів згідно з переліком, затвердженим МОН (субвенція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t>
  </si>
  <si>
    <t>Внесено зміни до дії (змінено назву і обсяг фінансового забезпечення) рішенням міської ради від 22.08.2018 № 2-3442
стара редакція:673,241 тис. грн. на 1346,482 тис. грн. (бюджет розвитку)
збільшено обсяг фінансового забезпечення (на 673,241 тис. грн. за рахунок перерозподілу фінансового забезпечення із загального фонду до бюджету розвитку)
стара редакція:Придбання персонального комп'ютера/ноутбука та техніки для друкування, копіювання, сканування та ламінування з витратними матеріалами для початкової школи (на умовах співфінансування) (за рахунок залишку коштів освітньої субвенції, що утворився на початок бюджетного періоду)</t>
  </si>
  <si>
    <t>2.2.1.56</t>
  </si>
  <si>
    <t>Реконструкція будівлі комплексної дитячо-юнацької спортивної школи "Вулкан" Черкаської міської ради за адресою: м. Черкаси, вул. Благовісна, 170 (співфінансування проекту, що реалізується за рахунок коштів ДФРР відповідно до розпорядження КМУ від 11.07.20148 № 479-р)</t>
  </si>
  <si>
    <t>2.2.1.57</t>
  </si>
  <si>
    <t>Придбання книг для поповнення бібліотечного фонду Черкаської міської ЦБС</t>
  </si>
  <si>
    <t xml:space="preserve">Внесено зміни до дії (змінено обсяг фінансового забезпечення) рішенням міської ради від 22.08.2018 № 2-3442
стара редакція:85,6 тис. грн. на 286,0 тис. грн. (бюджет розвитку)
збільшено обсяг фінансового забезпечення (на 200,4 тис. грн. за рахунок перерозподілу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</si>
  <si>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22.08.2018 № 2-3442
стара редакція: 0,0 тис. грн. на 1233,281 тис. грн. (бюджет розвитку)
збільшено обсяг фінансового забезпечення (на 419,381 тис. грн. за рахунок перерозподілу фінансового забезпечення на виконання дії 3.1.1.22 (бюджет розвитку); на 343,9 тис. грн. за рахунок перерозподілу фінансового забезпечення із загального фонду до бюджету розвитку) на 470,0 тис. грн. (за рахунок збільшення дохідної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</si>
  <si>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редакція:1000,0 тис. грн. на 2099.8 тис. грн. (бюджет розвитку)
збільшено обсяг фінансового забезпечення (на 1099,8 тис. грн. за рахунок перерозподілу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</si>
  <si>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22.08.2018 № 2-3442
стара редакція: 9694,807тис. грн. на 24495,757 тис. грн. (бюджет розвитку)
збільшено обсяг фінансового забезпечення (на 20,4 тис. грн. за рахунок перерозподілу фінансового забезпечення на виконання дії 3.2.1.4 (бюджет розвитку); на 780,55 тис. грн. за рахунок перерозподілу фінансового забезпечення із загального фонду до бюджету розвитку); 14000,0 тис. грн. (за рахунок збільшення дохідної частини міського бюджету) </t>
  </si>
  <si>
    <t>3.2.1.34</t>
  </si>
  <si>
    <t>3.2.1.35</t>
  </si>
  <si>
    <t xml:space="preserve">Капітальний ремонт будівлі КНП "Перша Черкаська міська лікарня"ЧМР (операційний блок) </t>
  </si>
  <si>
    <t xml:space="preserve">Капітальний ремонт будівлі КНП "Перша Черкаська міська лікарня"ЧМР (заміна вікон) </t>
  </si>
  <si>
    <t>Придбання соціального житла для осіб з числа дітей-сиріт (за рахунок субвенції державного бюджету)</t>
  </si>
  <si>
    <t>4.2.4.14</t>
  </si>
  <si>
    <t>Внесено зміни до дії (змінено обсяг фінансового забезпечення) рішенням міської ради від 22.08.2018 № 2-3442
стара редакція:150,0 тис. грн. на тис. грн. на 147,96 тис. грн. (бюджет розвитку
зменшено обсяг фінансового забезпечення (на 2,040 тис. грн. з перерозподілом обсягу фінансового забезпечення із бюджету розвитку до загального фонду)</t>
  </si>
  <si>
    <t>Розробка дизайну збірника "Дизайн-код фасадів міста"</t>
  </si>
  <si>
    <t>1.4.3.8</t>
  </si>
  <si>
    <t>1.4.3.9</t>
  </si>
  <si>
    <t xml:space="preserve">Придбання та встановлення міні-моделі архітектурної пам’ятки (по вул. Хрещатик, 229) (Програма розвитку дизайну міського середовища та зовнішньої реклами у м. Черкаси на 2016-2018 роки) </t>
  </si>
  <si>
    <t>Виключено дію рішенням міської ради від 22.08.2018 № 2-3442
стара редакція:460,0 тис. грн. на  0,0 тис. грн. (бюджет розвитку) (2018 рік)
обсяг фінансового забезпечення (бюджет розвитку) перерозподілено на виконання дії 1.5.2.12 у сумі 110,0 тис. грн. та перерозподілити обсяг фінансового забезпечення на суму 350,0 тис. грн. із бюджету розвитку до загального фонду</t>
  </si>
  <si>
    <t>Будівництво багатофункціонального Палацу спорту для ігрових видів спорту, м. Черкаси, мікрорайон “Перемога-2 по вул. Олени Теліги та вул. Академіка Корольова” (в т.ч. субвенції з державного бюджету місцевим бюджетам на будівництво/реконструкцію палаців спорту у 2018 році -27 000 000,00 грн.)</t>
  </si>
  <si>
    <t xml:space="preserve">Внесено зміни до дії (змінено назву і обсяг фінансового забезпечення) рішенням міської ради від 22.08.2018 № 2-3442
стара редакція:15000,0 тис. грн. на 42000,0  тис. грн.(бюджет розвитку)
стара редакція:Будівництво багатофункціонального Палацу спорту для ігрових видів спорту м.Черкаси мікрорайон "Перемога-2"
збільшено обсяг фінансового забезпечення (на 27 000,0 тис.грн. за рахунок перерозподілу фінансового забезпечення із загального фонду до бюджету розвитку) </t>
  </si>
  <si>
    <t>Внесено зміни до дії (змінено обсяг фінансового забезпечення) рішенням міської ради від 22.08.2018 № 2-3442
стара редакція:22000,0 тис. грн. на 26805,0  тис. грн.(бюджет розвитку)
збільшено обсяг фінансового забезпечення на 7300,0 тис. грн. за рахунок перерозподілу фінансового забезпечення із загального фонду до бюджету розвитку); зменшено обсяг фінансового забезпечення на 14700,0 тис. грн. та перерозподілено до загального фонду; збільшено обсяг фінансового забезпечення на 12205,0 тис. грн. за рахунок перерозподілу фінансового забезпечення із загального фонду до бюджету розвитку)</t>
  </si>
  <si>
    <t>Внесено зміни до дії (змінено обсяг фінансового забезпечення) рішенням міської ради від 22.08.2018 № 2-3442
стара редакція: 28621,00299 тис. грн. на 36591,901 тис. грн. (бюджет розвитку)
зменшено обсяг фінансового забезпечення (на 650,0 тис. грн. з перерозподілом обсягу фінансового забезпечення на виконання дії 1.3.13.17 (бюджет розвитку)); збільшено обсяг фінансового забезпечення (на 8422,898 тис. грн. за рахунок перерозподілу фінансового забезпечення із загального фонду до бюджету розвитку); збільшено обсяг фінансового забезпечення (на 198,0 тис. грн.за рахунок збільшення доходної частини міського бюджету)</t>
  </si>
  <si>
    <t xml:space="preserve">Внесено зміни до дії (змінено обсяг фінансового забезпечення) рішенням міської ради від 22.08.2018 № 2-3442
стара редакція: 500,0 тис. грн. на 5300,0 тис. грн. (бюджет розвитку)
збільшено обсяг фінансового забезпечення (на 4800,0 тис. грн. за рахунок перерозподілу фінансового забезпечення із загального фонду до бюджету розвитку) 
</t>
  </si>
  <si>
    <t xml:space="preserve">Внесено зміни до дії (змінено обсяг фінансового забезпечення) рішенням міської ради від 22.08.2018 № 2-3442
стара редакція: 5000,0 тис. грн. на 18900,0 тис. грн. (бюджет розвитку)
збільшено обсяг фінансового забезпечення (на 8900,0 тис. грн. за рахунок перерозподілу фінансового забезпечення із загального фонду до бюджету розвитку та (на  5000,0 тис.грн за рахунок збільшення дохідної частини міського бюджету) </t>
  </si>
  <si>
    <t>Внесено зміни до дії (змінено обсяг фінансового забезпчення) рішенням міської ради від  22.08.2018 № 2-3442
стара редакція:400,0 тис. грн. на 539,0 тис. грн. (бюджет розвитку)
збільшено обсяг фінансового забезпечення (на 139,0 тис. грн. за рахунок перерозподілу фінансового забезпечення із загального фонду до бюжєету розвитку)</t>
  </si>
  <si>
    <t>Внесено зміни до дії (змінено обсяг фінансового забезпчення) рішенням міської ради від  22.08.2018 № 2-3442
стара редакція:180,0 тис. грн. на 230,0 тис. грн. (бюджет розвитку)
збільшено обсяг фінансового забезпечення (на 50,0 тис. грн. за рахунок перерозподілу фінансового забезпечення із загального фонду до бюджету розвитку)</t>
  </si>
  <si>
    <t>1.1.3.165</t>
  </si>
  <si>
    <t>Капітальний ремонт житлового будинку № 214 по вул. Благовісна (інженерні мережі)</t>
  </si>
  <si>
    <t xml:space="preserve">Включено дію рішенням міської ради від 22.08.2018 № 2-3442
за рахунок перерозподілу обсягу фінансового забезпечення із загального фонду до бюджету розвитку
</t>
  </si>
  <si>
    <t>1.1.3.166</t>
  </si>
  <si>
    <t>Капітальний ремонт житлового будинку № 220 по вул. Благовісна (інженерні мережі)</t>
  </si>
  <si>
    <t xml:space="preserve">Придбання обладнання  і предметів довгострокового користування (оргтехніка, комп'ютерні комплекти, автомобіль) </t>
  </si>
  <si>
    <t>Виключено дію рішенням міської ради від 22.08.2018 № 2-3442
стара редакція:1,55015 тис. грн. на 0,0 тис. грн. тис. грн. (бюджет розвитку)
обсяг фінансового забезпечення (бюджет розвитку) перерозподілено на виконання дії 1.1.4.97 у сумі 0,04515 тис. грн. та.перерозподілено обсяг фінансового забезпечення на сумуна 1,505 тис. грн. із бюджету розвитку до загального фонду</t>
  </si>
  <si>
    <t>Виключено дію рішенням міської ради від 22.08.2018 № 2-3442
стара редакція:1,10601 тис. грн. на 0,0 тис. грн. тис. грн. (бюджет розвитку)
обсяг фінансового забезпечення (бюджет розвитку) перерозподілено на виконання дії 1.1.4.97 у сумі 0,03221 тис. грн. та.перерозподілено обсяг фінансового забезпечення на суму на 1,0738 тис. грн. із бюджету розвитку до загального фонду</t>
  </si>
  <si>
    <t>Виключено дію рішенням міської ради від 22.08.2018 № 2-344
стара редакція: 2,89595 тис. грн. на 0,0 тис. грн. (бюджет розвитку)
обсяг фінансового забезпечення (бюджет розвитку) перерозподілено на виконання дії 1.1.4.97 у сумі 0,08435 тис. грн. та.перерозподілено обсяг фінансового забезпечення на суму на 2,8116 тис. грн. із бюджету розвитку до загального фонду</t>
  </si>
  <si>
    <t>Виключено дію рішенням міської ради від 22.08.2018 № 2-344
стара редакція:1,78355 тис. грн. на 0,0 тис. грн. (бюджет розвитку)
обсяг фінансового забезпечення (бюджет розвитку) перерозподілено на виконання дії 1.1.4.97 у сумі 0,05195 тис. грн. та.перерозподілено обсяг фінансового забезпечення на суму 1,7316 тис. грн. із бюджету розвитку до загального фонду</t>
  </si>
  <si>
    <t>Внесено зміни до дії (змінено назву і  обсяг фінансового забезпечення) рішенням міської ради від 22.08.2018 № 2-3442
стара редакція:6,28361 тис. грн. на 3,289 тис. грн. (бюджет розвитку)
стара редакція:Капітальний ремонт прилеглої території (спортивний майданчик) спеціалізована школа № 18 м. Черкаси, вул. Нечуя-Левицького, 12  (за рахунок субвенції з державного бюджету -6100,59 грн.)
обсяг фінансового забезпечення (бюджет розвитку) перерозподілено на виконання дії 1.1.4.97 у сумі 0,08435 тис. грн. та.перерозподілено обсяг фінансового забезпечення на суму 2,91026  тис. грн. із бюджету розвитку до загального фонду</t>
  </si>
  <si>
    <t>Виключено дію рішенням міської ради від 22.08.2018 № 2-344
стара редакція:15,31898 тис. грн. на 0,0 тис. грн. (бюджет розвитку)
обсяг фінансового забезпечення (бюджет розвитку) перерозподілено на виконання дії 1.1.4.97 у сумі 0,44618 тис. грн. та.перерозподілено обсяг фінансового забезпечення на суму 14,8728 тис. грн. із бюджету розвитку до загального фонду</t>
  </si>
  <si>
    <t>Виключено дію рішенням міської ради від 22.08.2018 № 2-344
стара редакція: 15,48378 тис. грн. на 0,0 тис. грн. (бюджет розвитку)
обсяг фінансового забезпечення (бюджет розвитку) перерозподілено на виконання дії 1.1.4.97 у сумі 0,45098 тис. грн. та.перерозподілено обсяг фінансового забезпечення на суму 15,0328 тис. грн. із бюджету розвитку до загального фонду</t>
  </si>
  <si>
    <t>Виключено дію рішенням міської ради від 22.08.2018 № 2-344
стара редакція: 1,78355 тис. грн. на 0,0 тис. грн. (бюджет розвитку)
обсяг фінансового забезпечення (бюджет розвитку) перерозподілено на виконання дії 1.1.4.97 у сумі 0,05195 тис. грн. та.перерозподілено обсяг фінансового забезпечення на суму 1,73160 тис. грн. із бюджету розвитку до загального фонду</t>
  </si>
  <si>
    <t>Внесено зміни до дії (змінено назву і обсяг фінансового забезпечення) рішенням міської ради від 22.08.2018 № 2-3442
стара редакція:103,0 тис. грн. на 99,996 тис. грн. (бюджет розвитку)
стара редакція:Капітальний ремонт будівлі загальноосвітньої школи І-ІІІ ступенів № 7 м.Черкаси (за рахунок субвенції з державного бюджету-100000,00грн.)
обсяг фінансового забезпечення (бюджет розвитку) перерозподілено на виконання дії 1.1.4.97 у сумі 0,012 тис. грн. та.перерозподілено обсяг фінансового забезпечення на суму 3,00388 тис. грн. із бюджету розвитку до загального фонду</t>
  </si>
  <si>
    <t>Внесено зміни до дії (змінено назву і обсяг фінансового забезпечення) рішенням міської ради від 22.08.2018 № 2-3442
стара редакція:2,51641 тис. грн. на 1,080 тис. грн. (бюджет розвитку)
стара редакція:Капітальний ремонт прилеглої території ДНЗ ясла-садок № 69 “Росинка” Черкаської міської ради за адресою: м. Черкаси, вул. Смаглія, 4  (за рахунок субвенції з державного бюджету -2443,12 грн.)
обсяг фінансового забезпечення (бюджет розвитку) перерозподілено на виконання дії 1.1.4.97 у сумі 0,04089 тис. грн. та.перерозподілено обсяг фінансового забезпечення на суму1,39552 тис. грн. із бюджету розвитку до загального фонду</t>
  </si>
  <si>
    <t>2.2.1.58</t>
  </si>
  <si>
    <t>Капітальний ремонт будівлі Черкаської дитячої художньої школи ім. Данила Нарбута</t>
  </si>
  <si>
    <t>Включено дію рішенням міської ради від 22.08.2018 № 2-3442
за рахунок перерозподілу обсягу фінансового забезпечення на виконання дії 2.2.1.8</t>
  </si>
  <si>
    <t>Внесено зміни до дії (змінено обсяг фінансового забезпечення) рішенням міської ради від 22.08.2018 № 2-3442
стара редакція:181,268 тис. грн. на 16,43199999 тис. грн.(бюджет розвитку)
зменшено обсяг фінансового забезпечення (на 164,836 тис. грн. з перерозподілом обсягу фінансового забезпечення на виконання дії 2.2.1.58)</t>
  </si>
  <si>
    <t>2.2.1.59</t>
  </si>
  <si>
    <t xml:space="preserve">Капітальний ремонт будівлі ДМШ № 1  ім. М.В. Лисенка </t>
  </si>
  <si>
    <t>Включено дію рішенням міської ради від 22.08.2018 № 2-3442
за рахунок перерозподілу обсягу фінансового забезпечення на виконання дії 2.2.1.2</t>
  </si>
  <si>
    <t>Внесено зміни до дії (змінено обсяг фінансового забезпечення) рішенням міської ради від 22.08.2018 № 2-3442
стара редакція: 902,74 тис. грн. на 102,74 (бюджет розвитку)
зменшено обсяг фінансового забезпечення (на 800,0 тис. грн. з перерозподілом обсягу фінансового забезпечення на виконання дій: 2.2.1.6-200,0 тис. грн., 2.2.1.59 –300,0 тис. грн., 2.2.65.10-300,0 тис. грн.(бюджет розвитку))</t>
  </si>
  <si>
    <t>Внесено зміни до дії (змінено обсяг фінансового забезпечення) рішенням міської ради від 22.08.2018 № 2-3442
стара редакція: 0,192 тис. грн. на 300,192 тис. грн. (бюджет розвитку)
збільшено обсяг фінансового забезпечення (на 300,0 тис. грн. за рахунок перерозподілу фінансового забезпечення на виконання дії 2.2.1.2 (бюджет розвитку))</t>
  </si>
  <si>
    <t>Внесено зміни до дії (змінено  обсяг фінансового забезпечення) рішенням міської ради від 22.08.2018 № 2-344
стара редакція:435,62129 тис. грн. на 135,62129 тис. грн. (бюджет розвитку)
зменшено обсяг фінансового забезпечення (на 135,62129 тис. грн. з перерозподілом обсягу фінансового забезпечення на виконання дії 2.2.16.4</t>
  </si>
  <si>
    <t>Капітальний ремонт будівлі ДНЗ № 30</t>
  </si>
  <si>
    <t>2.2.16.4</t>
  </si>
  <si>
    <t>2.2.67.10</t>
  </si>
  <si>
    <t>Капітальний ремонт будівлі (покрівля) ЗОШ І-ІІІ ст. № 12</t>
  </si>
  <si>
    <t>2.2.67.11</t>
  </si>
  <si>
    <t>2.2.67.12</t>
  </si>
  <si>
    <t>Включено дію рішенням міської ради від 22.08.2018 № 2-3442
за рахунок перерозподілу обсягу фінансового забезпечення на виконання дії 1.1.5.4</t>
  </si>
  <si>
    <t>Капітальний ремонт будівлі ЗОШ І-ІІІ ст. № 12</t>
  </si>
  <si>
    <t xml:space="preserve">Капітальний ремонт будівлі ДНЗ №74 </t>
  </si>
  <si>
    <t>2.2.43.5</t>
  </si>
  <si>
    <t>Внесено зміни до дії (змінено обсяг фінансового забезпечення) рішенням міської ради від 22.08.2018 № 2-3442
стара редакція:0,0 тис. грн. на 400,0 тис. грн. (бюджет розвитку)
збільшено обсяг фінансового забезпечення (на 400,0 тис. грн. за рахунок перерозподілу обсягу фінансового забезпечення на виконання дії 1.1.5.4</t>
  </si>
  <si>
    <t>2.2.20.4</t>
  </si>
  <si>
    <t>Капітальний ремонт будівлі (покрівля) ДНЗ № 34 ЧМР</t>
  </si>
  <si>
    <t>2.2.68.16</t>
  </si>
  <si>
    <t>Включено дію  рішенням міської ради від 22.08.2018 № 2-3442
за рахунок перерозподілу обсягу фінансового забезпечення на виконання дії 2.2.68.15 (бюджет розвитку)</t>
  </si>
  <si>
    <t>Придбання комп'ютерного обладнання для СШ І-ІІІ ст. № 13 ЧМР</t>
  </si>
  <si>
    <t>Виключено дію  рішенням міської ради від 22.08.2018 № 2-3442
стара редакція: 90,0 тис. грн. на 0,0 тис. грн. (бюджет розвитку)
обсяг фінансового забезпечення (бюджет розвитку) перерозподілено на виконання дії 2.2.68.16</t>
  </si>
  <si>
    <t>Включено дію  рішенням міської ради від 22.08.2018 № 2-3442
за рахунок перерозподілу обсягу фінансового забезпечення на виконання дії 1.1.4.67 (бюджет розвитку)</t>
  </si>
  <si>
    <t>2.2.20.5</t>
  </si>
  <si>
    <t>Капітальний ремонт прилеглої території (павільйони) ДНЗ № 34 ЧМР</t>
  </si>
  <si>
    <t xml:space="preserve">Внесено зміни до дії (змінено обсяг фінансового забезпечення) рішенням міської ради від 22.08.2018 № 2-3442
стара редакція:1450,0 тис. грн. на 1200,0 тис.грн. (бюджет розвитку) (2018 рік)
зменшено обсяг фінансового забезпечення (на 250,0 тис. грн. з перерозподілом обсягу фінансового забезпечення на виконання дії 2.2.90.8 (бюджет розвитку)) </t>
  </si>
  <si>
    <t>Капітальний ремонт будівлі  (інженерні мережі) Дитячої школи мистецтв корпус №1</t>
  </si>
  <si>
    <t xml:space="preserve">Внесено зміни до дії (змінено обсяг фінансового забезпечення) рішенням міської ради від 22.08.2018 № 2-3442
стара редакція:742,0 тис. грн. на 992,0 тис.грн. (бюджет розвитку) (2018 рік)
стара редакція:Капітальний ремонт будівлі  (інженерні мережі) Дитячої школи мистецтв корпус №1 по пров. Гастелло, 3  (з ПКД)
збільшено обсяг фінансового забезпечення (на 250,0 тис. грн. за рахунок перерозподілу фінансового забезпечення на виконання дії 2.2.90.10) </t>
  </si>
  <si>
    <t xml:space="preserve">Капітальний ремонт прилеглої території СШ І-ІІІ ст. № 18 </t>
  </si>
  <si>
    <t>Внесено зміни до дії (змінено назву і  обсяг фінансового забезпечення) рішенням міської ради від 22.08.2018 № 2-3442
стара редакція:0,0 тис. грн. на 450,0 тис. грн. (бюджет розвитку) (2018 рік)
змінити її назву та збільшити обсяг фінансового забезпечення (на 450,0 тис. грн. за рахунок перерозподілу фінансового забезпечення на виконання дії 2.2.54.1) 
стара редакція:Капітальний ремонт прилеглої території СШ № 18</t>
  </si>
  <si>
    <t xml:space="preserve">Внесено зміни до дії (змінено обсяг фінансового забезпечення) рішенням міської ради від 22.08.2018 № 2-3442
стара редакція:1924,999 тис. грн. на 1474,999 тис.грн. (бюджет розвитку) (2018 рік)
зменшено обсяг фінансового забезпечення (на 450,0 тис. грн. тис. грн. з перерозподілом обсягу фінансового забезпечення на виконання дій: 2.2.71.2 (бюджет розвитку)) </t>
  </si>
  <si>
    <t xml:space="preserve">Внесено зміни до дії (змінено  обсяг фінансового забезпечення) рішенням міської ради від 22.08.2018 № 2-3442
стара редакція:47,126 тис. грн. на 28,6164 тис. грн. (бюджет розвитку)
зменшено обсяг фінансового забезпечення (на 18,5096 тис. грн. з перерозподілом обсягу фінансового забезпечення на виконання дії 2.2.1.6 (бюджет розвитку)) </t>
  </si>
  <si>
    <t xml:space="preserve">Внесено зміни до дії (змінено обсяг фінансового забезпечення) рішенням міської ради від 22.08.2018 № 2-3442
стара редакція:0,0 тис. грн. на 273,09429 тис. грн.(бюджет розвитку)
збільшено обсяг фінансового забезпечення (на 218,5096 тис. грн. за рахунок перерозподілу фінансового забезпечення на виконання дій:2.2.1.2 - 200,0 тис. грн., 2.2.1.29 - 18509,6 тис. грн., (бюджет розвитку)); на суму 54,58469 тис. грн.за рахунок збільшення доходної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</si>
  <si>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редакція:300,0 тис. грн. на 400,0 тис. грн. (бюджет розвитку)
збільшено обсяг фінансового забезпечення (на 100,0 тис. грн. за рахунок перерозподілу фінансового забезпечення на виконання дії 2.2.48.6) </t>
  </si>
  <si>
    <t>Виключено дію рішенням міської ради від 22.08.2018 № 2-3442
стара редакція:100,0 тис. грн. на 0,0 тис. грн. (бюджет розвитку)
обсяг фінансового забезпечення (бюджет розвитку) перерозподілено на виконання дії 2.2.48.5</t>
  </si>
  <si>
    <t xml:space="preserve">Внесено зміни до дії (змінено обсяг фінансового забезпечення) рішенням міської ради від 22.08.2018 № 2-3442
стара редакція:100,0 тис. грн. на 48,9 тис. грн. (бюджет розвитку)
зменшено обсяг фінансового забезпечення (на 51,1 тис. грн. з перерозподілом обсягу фінансового забезпечення на виконання дії 2.2.33.8 (бюджет розвитку)) </t>
  </si>
  <si>
    <t>Включено дію  рішенням міської ради від 22.08.2018 № 2-3442
за рахунок перерозподілу обсягу фінансового забезпечення на виконання дії 2.2.33.6</t>
  </si>
  <si>
    <t>2.2.33.8</t>
  </si>
  <si>
    <t xml:space="preserve">Придбання мультимедійного обладнання для ДНЗ № 59 ЧМР </t>
  </si>
  <si>
    <t>2.2.63.12</t>
  </si>
  <si>
    <t xml:space="preserve">Капітальний ремонт будівлі (санітарні вузли) початкові класи гімназії № 9 </t>
  </si>
  <si>
    <t>Включено дію рішенням міської ради від 22.08.2018 № 2-3442
за рахунок перерозподілу обсягу фінансового забезпечення на виконання дії 1.3.8.35</t>
  </si>
  <si>
    <t>Внесено зміни до дії (змінено обсяг фінансового забезпечення) рішенням міської ради від 22.08.2018 № 2-3442
стара редакція:500,0 тис. грн. на 1197,0 тис. грн. (бюджет розвитку)
збільшено обсяг фінансового забезпечення (на 697,0 тис. грн. за рахунок перерозподілу фінансового забезпечення на виконання дії 4.1.1.11 (бюджет розвитку))</t>
  </si>
  <si>
    <t>2.2.63.13</t>
  </si>
  <si>
    <t>2.2.63.14</t>
  </si>
  <si>
    <t xml:space="preserve">Капітальний ремонт прилеглої території (спортивний майданчик улаштування покриття) гімназії № 9 </t>
  </si>
  <si>
    <t xml:space="preserve">Внесено зміни до дії (змінено обсяг фінансового забезпечення) рішенням міської ради від 22.08.2018 № 2-3442
стара редакція:39,394 тис.грн. на 189.394 (бюджет розвитку) (2018 рік)
збільшено обсяг фінансового забезпечення (на 150,0 тис. грн. за рахунок перерозподілу фінансового забезпечення на виконання дії 1.3.8.35 (бюджет розвитку)) </t>
  </si>
  <si>
    <t xml:space="preserve">Внесено зміни до дії (змінено обсяг фінансового забезпечення) рішенням міської ради від 22.08.2018 № 2-3442
стара редакція:796,124 тис.грн. на 946,124 (бюджет розвитку) (2018 рік)
збільшено обсяг фінансового забезпечення (на 150,0 тис. грн. за рахунок перерозподілу фінансового забезпечення на виконання дії 1.3.8.35 (бюджет розвитку)) </t>
  </si>
  <si>
    <t>2.2.8.4</t>
  </si>
  <si>
    <t xml:space="preserve">Капітальний ремонт ДНЗ № 13 ЧМР </t>
  </si>
  <si>
    <t>Включено дію рішенням міської ради від 22.08.2018 № 2-3442
за рахунок перерозподілу обсягу фінансового забезпечення на виконання дії 1.1.4.69</t>
  </si>
  <si>
    <t xml:space="preserve">Внесено зміни до дії (змінено обсяг фінансового забезпчення) рішенням міської ради від  22.08.2018 № 2-3442
стара редакція:250,0 тис. грн. на 234,108 тис. грн. (бюджет розвитку)
зменшено обсяг фінансового забезпечення (на 15,892 тис. грн. з перерозподілом обсягу фінансового забезпечення на виконання дії 1.1.3.154 (бюджет розвитку)) </t>
  </si>
  <si>
    <t xml:space="preserve">Внесено зміни до дії (змінено обсяг фінансового забезпчення) рішенням міської ради від  22.08.2018 № 2-3442
стара редакція:250,0 тис. грн. на 141,647 тис. грн. (бюджет розвитку)
зменшено обсяг фінансового забезпечення (на 108,353 тис. грн. з перерозподілом обсягу фінансового забезпечення на виконання дії 1.1.3.154 (бюджет розвитку)) </t>
  </si>
  <si>
    <t xml:space="preserve">Виключено дію рішенням міської ради від  22.08.2018 № 2-3442
стара редакція:40,0 тис. грн. на 0,0 тис. грн. (бюджет розвитку)
обсяг фінансового забезпечення на суму 108,353 тис. грн.  перерозподілено  на виконання дії 1.1.3.154 (бюджет розвитку)) </t>
  </si>
  <si>
    <t xml:space="preserve">Внесено зміни до дії (змінено обсяг фінансового забезпчення) рішенням міської ради від  22.08.2018 № 2-3442
стара редакція:250,0 тис. грн. на 185,837тис. грн. (бюджет розвитку)
зменшено обсяг фінансового забезпечення (на 64,163 тис. грн. з перерозподілом обсягу фінансового забезпечення на виконання дії 1.1.3.154 (бюджет розвитку)) </t>
  </si>
  <si>
    <t>Внесено зміни до дії (змінено обсяг фінансового забезпчення) рішенням міської ради від  22.08.2018 № 2-3442
стара редакція:150,0 тис. грн. на  378,408 тис. грн. (бюджет розвитку)
збільшено обсяг фінансового забезпечення (на 228,408 тис. грн. за рахунок перерозподілу фінансового забезпечення на виконання дій: 1.1.3.150-108.353 тис. грн., 1.1.3.153-15,892 тис. грн., 1.1.3.156-40.0 тис. грн., 1.1.3.160-64,163 тис. грн. (бюджет розвитку))</t>
  </si>
  <si>
    <t>1.1.3.167</t>
  </si>
  <si>
    <t>Будівництво модульної топочної житлового будинку по вул.Пальохи,1 (внески в статутний капітал КП "Черкаситеплокомуненерго")</t>
  </si>
  <si>
    <t>Включено дію рішенням міської ради від 22.08.2018 № 2-3442
за рахунок перерозподілу обсягу фінансового забезпечення на виконання дії 1.1.5.4 (бюджет розвитку)</t>
  </si>
  <si>
    <t>1.2.1.135</t>
  </si>
  <si>
    <t>Придбання техніки в лізинг (внески в статутний капітал КП "Черкаситеплокомуненерго")</t>
  </si>
  <si>
    <t xml:space="preserve">Капітальний ремонт житлового будинку №2 по вул. Сержанта Смірнова (заміна вікон та дверей) </t>
  </si>
  <si>
    <t xml:space="preserve">Внесено зміни до дії (змінено назву і обсяг фінансового забезпечення) рішенням міської ради від 22.08.2018 № 2-3442
стара редакція:1300,0 тис. грн. на 1050.28359 тис. грн. (бюджет розвитку)
стара редакція:Капітальний ремонт житлового будинку №2 по вул. Сержанта Смірнова  (внутрішньобудинкові мережі теплопостачання) (з ПКД)
змінено її назву та зменшено обсяг фінансового забезпечення (на 249,71641 тис. грн. з перерозподілом обсягу фінансового забезпечення на виконання дії 2.2.86.7 (бюджет розвитку)) </t>
  </si>
  <si>
    <t xml:space="preserve">Внесено зміни до дії (змінено обсяг фінансового забезпечення) рішенням міської ради від 22.08.2018 № 2-3442
стара редакція:145,0  тис. грн. на  91,538 тис. грн. (бюджет розвитку) (2018 рік)
зменшено обсяг фінансового забезпечення (на 53,462 тис. грн. з перерозподілом обсягу фінансового забезпечення на виконання дії 1.3.13.16 (бюджет розвитку)) </t>
  </si>
  <si>
    <t>Виключено дію рішенням міської ради від 22.08.2018 № 2-3442
стара редакція: 400,0  тис. грн. на 0,0 тис. грн. (бюджет розвитку) (2018 рік)
обсяг фінансового забезпечення (бюджет розвитку) перерозподілено на виконання дії 1.3.13.16</t>
  </si>
  <si>
    <t xml:space="preserve">Внесено зміни до дії (змінено  обсяг фінансового забезпечення) рішенням міської ради від 22.08.2018 № 2-3442
стара редакція:589.35897 тис. грн. на 1042.82097 тис. грн. (бюджет розвитку)
збільшено обсяг фінансового забезпечення (на 453,462 тис. грн. за рахунок перерозподілу фінансового забезпечення на виконання дій: 1.1.3.146-400,0 тис. грн., 1.3.9.151-53,462 тис. грн. (бюджет розвитку)) </t>
  </si>
  <si>
    <t xml:space="preserve">Внесено зміни до дії (змінено  обсяг фінансового забезпечення) рішенням міської ради від 22.08.2018 № 2-3442
стара редакція:375,97803 тис. грн. на 25,97803 тис. грн. (бюджет розвитку)
зменшено обсяг фінансового забезпечення (на 350,0 тис. грн. з перерозподілом обсягу фінансового забезпечення на виконання дії 2.2.20.5 (бюджет розвитку)) </t>
  </si>
  <si>
    <t xml:space="preserve">Внесено зміни до дії (змінено  обсяг фінансового забезпечення) рішенням міської ради від 22.08.2018 № 2-3442
стара редакція:200 тис. грн. на 59,56079 тис. грн. (бюджет розвитку)
зменшено обсяг фінансового забезпечення (на 140,43921 тис. грн. з перерозподілом обсягу фінансового забезпечення на виконання дії 1.3.3.301(бюджет розвитку)) </t>
  </si>
  <si>
    <t xml:space="preserve">Внесено зміни до дії (змінено  обсяг фінансового забезпечення) рішенням міської ради від 22.08.2018 № 2-3442
стара редакція:800,0 тис. грн. на 504,44707 тис. грн. (бюджет розвитку)
зменшено обсяг фінансового забезпечення (на 295,55293 тис. грн. з перерозподілом обсягу фінансового забезпечення на виконання дій:1.3.3.275- 64,4078 тис. грн.., 1.3.3.301-231,14513 тис. грн. (бюджет розвитку)) </t>
  </si>
  <si>
    <t xml:space="preserve">Внесено зміни до дії (змінено обсяг фінансового забезпечення) рішенням міської ради від 22.08.2018 № 2-3442
стара редакція:200,0 тис. грн. на 571,58434 тис. грн. (бюджет розвитку)
збільшено обсяг фінансового забезпечення (на 371,58434 тис. грн. за рахунок перерозподілу фінансового забезпечення на виконання дій:1.3.3.129-231,14513 тис. грн., 1.3.3.278-140,43921 тис. грн. (бюджет розвитку)) </t>
  </si>
  <si>
    <t xml:space="preserve">Внесено зміни до дії (змінено  обсяг фінансового забезпечення) рішенням міської ради від 22.08.2018 № 2-3442
стара редакція:50,0 тис. грн. на 88,46805 тис. грн. (бюджет розвитку)
збільшено обсяг фінансового забезпечення (на 38,46805 тис. грн. за рахунок перерозподілу фінансового забезпечення на виконання дії 1.2.1.119 (бюджет розвитку)) </t>
  </si>
  <si>
    <t>Внесено зміни до дії (змінено обсяг фінансового забезпечення) рішенням міської ради від 22.08.2018 № 2-3442
стара редакція:3700,0 тис. грн. на 3626,6364 тис.грн. (бюджет розвитку)
зменшено обсяг фінансового забезпечення (на 73,3636 тис. грн. з перерозподілом обсягу фінансового забезпечення на виконання дій: 1.1.4.11- 33,49381 тис. грн.,  1.33.275- 1,40174 тис. грн., 1.3.3.279-38,46805 тис. грн. (бюджет розвитку)</t>
  </si>
  <si>
    <t>Внесено зміни до дії (змінено обсяг фінансового забезпечення) рішенням міської ради від 22.08.2018 № 2-3442
стара редакція: 0,0 тис. грн. на 33,49381 тис.грн. (бюджет розвитку)
збільшено обсяг фінансового забезпечення (на 33,49381 тис. грн. за рахунок перерозподілу фінансового забезпечення на виконання дії 1.2.1.119)</t>
  </si>
  <si>
    <t>Виключено дію рішенням міської ради від 22.08.2018 № 2-3442
стара редакція:456,88085 тис. грн. на 0,0 тис.грн. (бюджет розвитку)
обсяг фінансового забезпечення перерозподілено на виконання дій 1.4.1.81-164,028 тис.грн., 1.4.1.82-100,0 тис.грн., 1.4.1.83-192,85285 тис. грн. (бюджет розвитку)</t>
  </si>
  <si>
    <t>1.4.1.81</t>
  </si>
  <si>
    <t>Будівництво пляжу "Смілянський" (зовнішні мережі водопостачання та водовідведення) (внески в статутний капітал КП "Дирекція парків")</t>
  </si>
  <si>
    <t>Включено дію рішенням міської ради від 22.08.2018 № 2-3442
за рахунок перерозподілу обсягу фінансового забезпечення на виконання дії 1.4.1.79</t>
  </si>
  <si>
    <t>1.4.1.82</t>
  </si>
  <si>
    <t>1.4.1.83</t>
  </si>
  <si>
    <t>Будівництво пляжу "Смілянський" (в частині електропостачання) (внески в статутний капітал КП "Дирекція парків")</t>
  </si>
  <si>
    <t>Придбання дитячого майданчика) (внески в статутний капітал КП «Дирекція парків»)</t>
  </si>
  <si>
    <t>1.3.13.17</t>
  </si>
  <si>
    <t>Включено дію рішенням міської ради від 22.08.2018 № 2-3442
за рахунок перерозподілу обсягу фінансового забезпечення на виконання дії 1.3.6.3</t>
  </si>
  <si>
    <t>Капітальний ремонт мереж зливової каналізації по вул. Героїв Дніпра</t>
  </si>
  <si>
    <t>Виключено дію рішенням міської ради від 22.08.2018 № 2-3442
стара редакція:600,0 тис. грн. на 0,0 тис. грн. (бюджет розвитку)
обсяг фінансового забезпечення (бюджет розвитку) перерозподілено на виконання дії 2.2.8.4</t>
  </si>
  <si>
    <t>Внесено зміни до дії (змінено обсяг фінансового забезпчення) рішенням міської ради від  22.08.2018 № 2-3442
стара редакція:0,0 тис. грн. на 3000,0 тис. грн. (бюджет розвитку)
збільшено обсяг фінансового забезпечення
 на 1338,43161 тис. грн. за рахунок перерозподілу фінансового забезпечення із загального фонду до бюджету розвитку; на 1660,22831 тис.грн.  за рахунок збільшення доходної частини міського бюджету), на  1,34008 тис. грн.  за рахунок перерозподілу фінансового забезпечення на виконання дії 1.2.1.119 2.2.57.2-0.08435 тис. грн., 2.2.60.6-0,05195 тис. грн., 2.2.71.3-0,08435 тис. грн., 2.2.73.6-0,05195 тис. грн., 2.2.91.4-0,44618 тис. грн., 2.2.1.28-0.45098 тис. грн., 22.61.6-0,05195 тис. грн., 2.2.62.6-0.0012 тис. грн., 22.39.3-0,04089 тис. грн.,2.2.62.7-0,03221 тис.грн., 2.2.81.3-0,04515 тис. грн. (за рахунок субвенції на соціально-економічний розвиток))</t>
  </si>
  <si>
    <t>Внесено зміни до дії (змінено обсяг фінансового забезпечення) рішенням міської ради від 22.08.2018 № 2-3442
стара редакція: 792,04 тис. грн. на 2223.06793 тис. грн. (бюджет розвитку)
збільшено обсяг фінансового забезпечення (на 231,02793 тис. грн. за рахунок перерозподілу фінансового забезпечення на виконання дій: 3.1.1.16-17,507 тис. грн., 3.1.1.17-23,52 тис. грн., 3.1.1.18-5,3 тис. грн., 3.1.1.19-184,70043 тис. грн.(бюджет розвитку); на 1200,0 тис. грн. (за рахунок збільшення доходної частини міського бюджету)</t>
  </si>
  <si>
    <t xml:space="preserve">Внесено зміни до дії (змінено обсяг фінансового забезпечення) рішенням міської ради від 22.08.2018 № 2-3442
стара редакція: 479,64 тис. грн. на 462,133 тис. грн. (бюджет розвитку)
зменшено обсяг фінансового забезпечення (на 17,507 тис. грн. з перерозподілом обсягу фінансового забезпечення на виконання дії 3.1.1.1 (бюджет розвитку)) </t>
  </si>
  <si>
    <t xml:space="preserve">Внесено зміни до дії (змінено обсяг фінансового забезпечення) рішенням міської ради від 22.08.2018 № 2-3442
стара редакція: 3311,52 тис. грн. на 3288,0 тис. грн. (бюджет розвитку)
зменшено обсяг фінансового забезпечення (на 23,52 тис. грн. з перерозподілом обсягу фінансового забезпечення на виконання дії 3.1.1.1 (бюджет розвитку)) </t>
  </si>
  <si>
    <t xml:space="preserve">Внесено зміни до дії (змінено обсяг фінансового забезпечення) рішенням міської ради від 22.08.2018 № 2-3442
стара редакція: 953,8 тис. грн. на 948,5 тис. грн. (бюджет розвитку)
зменшено обсяг фінансового забезпечення (на 5,3 тис. грн. з перерозподілом обсягу фінансового забезпечення на виконання дії 3.1.1.1 (бюджет розвитку)) </t>
  </si>
  <si>
    <t xml:space="preserve">Внесено зміни до дії (змінено обсяг фінансового забезпечення) рішенням міської ради від 22.08.2018 № 2-3442
стара редакція: 3991,0 тис. грн. на 3806,29957 тис. грн. (бюджет розвитку)
зменшено обсяг фінансового забезпечення (на 184,70093 тис. грн. з перерозподілом обсягу фінансового забезпечення на виконання дії 3.1.1.1 (бюджет розвитку)) </t>
  </si>
  <si>
    <t xml:space="preserve">Внесено зміни до дії (змінено обсяг фінансового забезпечення) рішенням міської ради від 22.08.2018 № 2-3442
стара редакція: 203,668 тис. грн. на 150,618 тис. грн. (бюджет розвитку)
зменшено обсяг фінансового забезпечення (на 53,050 тис. грн. з перерозподілом обсягу фінансового забезпечення на виконання дії 3.2.1.29 (бюджет розвитку)) </t>
  </si>
  <si>
    <t>Внесено зміни до дії (змінено обсяг фінансового забезпечення) рішенням міської ради від 22.08.2018 № 2-3442
стара редакція: 0,0 тис. грн. на 53,05 тис. грн. (бюджет розвитку)
збільшено обсяг фінансового забезпечення (на 53,050 тис. грн. за рахунок перерозподілу фінансового забезпечення на виконання дії 3.2.1.18 (бюджет розвитку))</t>
  </si>
  <si>
    <t>Внесено зміни до дії (змінено обсяг фінансового забезпечення) рішенням міської ради від 22.08.2018 № 2-3442
стара редакція:245,6 тис. грн. на 197,5006 тис. грн. (бюджет розвитку)
зменшити обсяг фінансового забезпечення (на 48,0994 тис. грн. з перерозподілом обсягу фінансового забезпечення на виконання дії 3.1.1.4 (бюджет розвитку))</t>
  </si>
  <si>
    <t xml:space="preserve">Внесено зміни до дії (змінено обсяг фінансового забезпечення) рішенням міської ради від 22.08.2018 № 2-3442
стара редакція:40,66 тис. грн. на 40,58016 тис. грн. (бюджет розвитку)
зменшено обсяг фінансового забезпечення (на 0,07984 тис. грн. з перерозподілом обсягу фінансового забезпечення на виконання дії 3.1.1.4 (бюджет розвитку)) </t>
  </si>
  <si>
    <t xml:space="preserve">Внесено зміни до дії (змінено обсяг фінансового забезпечення) рішенням міської ради від 22.08.2018 № 2-3442
стара редакція:1530,1 тис. грн. на 1599,0 тис. грн. (бюджет розвитку)
збільшено обсяг фінансового забезпечення (на 68,9 тис. грн. за рахунок перерозподілу фінансового забезпечення на виконання дій: 3.1.1.5 - 0,07984 тис. грн.,3.1.1.8-1,0941 тис. грн., 3.1.1.11-1,70688 тис. грн., 3.2.1.15-17,91978 тис. грн., 3.2.2.4-48,0994 тис. грн.(бюджет розвитку)) </t>
  </si>
  <si>
    <t>9194.316999</t>
  </si>
  <si>
    <t xml:space="preserve">Внесено зміни до дії (змінено обсяг фінансового забезпечення) рішенням міської ради від 22.08.2018 № 2-3442
стара редакція: 7732,323 тис. грн. на 24495,757 тис. грн. (бюджет розвитку)
зменшено обсяг фінансового забезпечення (на 20,4 тис. грн. з перерозподілом обсягу фінансового забезпечення на виконання дії 3.1.1.3 (бюджет розвитку) та збільшити обсяг фінансового забезпечення (на 1482,394 тис. грн. за рахунок збільшення дохідної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</si>
  <si>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 288,009 тис. грн. на 114,495 тис. грн. (бюджет розвитку)
зменшено обсяг фінансового забезпечення (на 173,514 тис. грн. з перерозподілом обсягу фінансового забезпечення на виконання дії 3.2.1.34 (бюджет розвитку)) </t>
  </si>
  <si>
    <t xml:space="preserve">Внесено зміни до дії (змінено обсяг фінансового забезпечення) рішенням міської ради від 22.08.2018 № 2-3442
стара редакція: 1045,774 тис. грн. на 191,50307 тис. грн. (бюджет розвитку)
зменшено обсяг фінансового забезпечення (на 854,27093 тис. грн. з перерозподілом обсягу фінансового забезпечення на виконання дії 3.2.1.34 (бюджет розвитку)) </t>
  </si>
  <si>
    <t xml:space="preserve">Капітальний ремонт будівель КЗ "Черкаська міська дитяча лікарня ЧМР" за адресою м.Черкаси вул.Кобзарська, 40 (поліклініка №2, ліве крило) </t>
  </si>
  <si>
    <t>Включено дію рішенням міської ради від 22.08.2018 № 2-3442
за рахунок перерозподілу обсягу фінансового забезпечення на виконання дій: 3.2.1.6-173,514 тис. грн., 3.2.1.7-854,27093 тис. грн.</t>
  </si>
  <si>
    <t xml:space="preserve">Внесено зміни до дії (змінено обсяг фінансового забезпечення) рішенням міської ради від 22.08.2018 № 2-3442
стара редакція: 112,35 тис. грн. на 111,2559 тис. грн. (бюджет розвитку)
зменшено обсяг фінансового забезпечення (на 1,0941 тис. грн. з перерозподілом обсягу фінансового забезпечення на виконання дії 3.1.1.4 (бюджет розвитку)) </t>
  </si>
  <si>
    <t xml:space="preserve">Внесено зміни до дії (змінено обсяг фінансового забезпечення) рішенням міської ради від 22.08.2018 № 2-3442
стара редакція: 83,44 тис. грн. на 81,73312 тис. грн. (бюджет розвитку)
зменшено обсяг фінансового забезпечення (на 1,70688 тис. грн. з перерозподілом обсягу фінансового забезпечення на виконання дії 3.1.1.4 (бюджет розвитку)) </t>
  </si>
  <si>
    <t>3.2.1.37</t>
  </si>
  <si>
    <t>Включено дію рішенням міської ради від 22.08.2018 № 2-3442
за рахунок перерозподілу обсягу фінансового забезпечення на виконання дії 3.2.1.15 (бюджет розвитку) на суму 975,10132 тис. грн. та на 5037,434 тис. грн.(інші кошти)</t>
  </si>
  <si>
    <t>Капітальний ремонт будівлі КНП "Четвертий Черкаський міський центр первинної медико-санітарної допомоги"(з розробкою ПКД) (внески в статутний капітал КНП "Четвертий Черкаський міський центр первинної медико-санітарної допомоги" )</t>
  </si>
  <si>
    <t xml:space="preserve">Внесено зміни до дії (змінено обсяг фінансового забезпечення) рішенням міської ради від 22.08.2018 № 2-3442
стара редакція:55,64 тис. грн. на 55,6399 тис. грн. (бюджет розвитку)
зменшено обсяг фінансового забезпечення (на 0,0001 тис. грн. з перерозподілом обсягу фінансового забезпечення на виконання дії 3.2.1.12 (бюджет розвитку)) </t>
  </si>
  <si>
    <t xml:space="preserve">Внесено зміни до дії (змінено обсяг фінансового забезпечення) рішенням міської ради від 22.08.2018 № 2-3442
стара редакція: 136,96 тис. грн. на 113,994тис. грн. (бюджет розвитку)
зменшено обсяг фінансового забезпечення (на 22,966 тис. грн. з перерозподілом обсягу фінансового забезпечення на виконання дії 3.2.1.12 (бюджет розвитку)) </t>
  </si>
  <si>
    <t xml:space="preserve">Внесено зміни до дії (змінено обсяг фінансового забезпечення) рішенням міської ради від 22.08.2018 № 2-3442
стара редакція: 274,675 тис. грн. на 0.0 тис. грн. (бюджет розвитку)
зменшено обсяг фінансового забезпечення (на 274,675 тис. грн. з перерозподілом обсягу фінансового забезпечення на виконання дії 3.2.1.35 (бюджет розвитку)) </t>
  </si>
  <si>
    <t>Капітальний ремонт (заміна вікон, зовнішніх дверей, утеплення фасадів, встановлення ІТП погодного регулювання) будівлі КНП "Друга Черкаська міська поліклініка" ЧМР(внески в статутний капітал КНП "Другий Черкаський міський центр первинної медико-санітарної допомоги")</t>
  </si>
  <si>
    <t>274.675</t>
  </si>
  <si>
    <t>Включено дію рішенням міської ради від 22.08.2018 № 2-3442
за рахунок перерозподілу обсягу фінансового забезпечення на виконання дії 3.2.1.22 (бюджет розвитку)</t>
  </si>
  <si>
    <t>Внесено зміни до дії (змінено обсяг фінансового забезпечення) рішенням міської ради від 22.08.2018 № 2-3442
стара редакція: 365,15 тис. грн. на 14.329 тис. грн. (бюджет розвитку) (2018 рік), 7123,790 тис. грн. на 0,0 тис. грн. (2019 рік) 
зменшити обсяг фінансового забезпечення (на 350,821 тис. грн. (2018 рік); на 7123,790 тис. грн. (2019 рік) з перерозподілом обсягу фінансового забезпечення на виконання дії 3.2.1.36 (бюджет розвитку))</t>
  </si>
  <si>
    <t xml:space="preserve">Внесено зміни до дії (змінено обсяг фінансового забезпечення) рішенням міської ради від 22.08.2018 № 2-3442
стара редакція:1414,795 тис. грн. на 421,7739 тис. грн. (бюджет розвитку) (2018 рік), 5037,434 тис. грн. на 0,0 тис. грн. (2019 рік) 
зменшено обсяг фінансового забезпечення (на 975,10132 тис.грн. (2018 рік); 5037,434 (2019 рік) з перерозподілом обсягу фінансового забезпечення на виконання дії 3.2.1.37(бюджет розвитку)) </t>
  </si>
  <si>
    <t>Внесено зміни до дії (змінено обсяг фінансового забезпечення) рішенням міської ради від 22.08.2018 № 2-3442
стара редакція: 0,0 тис. грн. на 16,58633 тис. грн. (бюджет розвитку) (2018 рік), 4798,685477 тис. грн. на 0,0 тис. грн. (2019 рік), 3125,97104 тис. грн. на 0,0 тис. грн. (інші кошти))
збільшено обсяг фінансового забезпечення (на 16,58633 тис. грн. за рахунок перерозподілу фінансового забезпечення на виконання дії 3.2.1.33 (бюджет розвитку)); зменшено обсяг фінансового забезпечення (на 4798,68548 тис. грн. (2019 рік), 3125,97104 тис. грн. (інші кошти))</t>
  </si>
  <si>
    <t>3.2.1.38</t>
  </si>
  <si>
    <t>Капітальний ремонт будівлі КНП "П’ятий Черкаський міський центр первинної медико-санітарної допомоги"(з розробкою ПКД) (внески в статутний капітал "П’ятий Черкаський міський центр первинної медико-санітарної допомоги")</t>
  </si>
  <si>
    <t>Включено дію рішенням міської ради від 22.08.2018 № 2-3442
за рахунок перерозподілу обсягу фінансового забезпечення на виконання дії 3.2.1.16 (бюджет розвитку) на суму 281,19787 тис. грн. та на 7394,0300 тис. грн.(інші кошти)</t>
  </si>
  <si>
    <t>Внесено зміни до дії (змінено обсяг фінансового забезпечення) рішенням міської ради від 22.08.2018 № 2-3442
стара редакція:414,653 тис. грн. на 133,45513 тис. грн.(бюджет розвитку) (2018 рік), 7394,03 тис. грн. на 0,0 тис. грн. (2019 рік)
зменшено обсяг фінансового забезпечення (на 281,19787 тис.грн. (2018 рік); 7394,030 (2019 рік) з перерозподілом обсягу фінансового забезпечення на виконання дії 3.2.1.38 (бюджет розвитку))</t>
  </si>
  <si>
    <t>Внесено зміни до дії (змінено обсяг фінансового забезпечення) рішенням міської ради від 22.08.2018 № 2-3442
стара редакція:160,217 тис. грн. на 0,0 тис. грн. (бюджет розвитку)
зменшено обсяг фінансового забезпечення (на 160,217 тис. грн. з перерозподілом обсягу фінансового забезпечення на виконання дії 3.2.1.39 (бюджет розвитку))</t>
  </si>
  <si>
    <t>3.2.1.39</t>
  </si>
  <si>
    <t>Включено дію рішенням міської ради від 22.08.2018 № 2-3442
за рахунок перерозподілу обсягу фінансового забезпечення на виконання дії 3.2.1.23 (бюджет розвитку)</t>
  </si>
  <si>
    <t xml:space="preserve">Капітальний ремонт будівлі КНП "П'ята Черкаська міська поліклініка" ЧМР (з розробкою ПКД) (внески в статутний капітал КНП " П’ятий Черкаський міський центр первинної медико-санітарної допомоги") </t>
  </si>
  <si>
    <t>Капітальний ремонт будівлі КНП "Перший Черкаський міський центр первинної медико-санітарної допомоги" (з розробкою ПКД) (внески в статутний капітал КНП "Перший Черкаський міський центр первинної медико-санітарної допомоги")</t>
  </si>
  <si>
    <t xml:space="preserve">Внесено зміни до дії (змінено назву і обсяг фінансового забезпечення) рішенням міської ради від 22.08.2018 № 2-3442
стара редакція: 0,0 тис. грн. на 22,9661 тис. грн.(бюджет розвитку)
збільшено обсяг фінансового забезпечення (на 22,9661 тис. грн. за рахунок перерозподілу фінансового забезпечення на виконання дій: 3.1.1.7 -0,0001 тис.грн., 3.2.1.32 - 22,966 тис. грн.) 
стара редакція:Капітальний ремонт будівлі КНП "Перший Черкаський міський центр первинної медико-санітарної допомоги" (з розробкою ПКД) </t>
  </si>
  <si>
    <t>3.2.1.36</t>
  </si>
  <si>
    <t>Включено дію рішенням міської ради від 22.08.2018 № 2-3442
за рахунок перерозподілу обсягу фінансового забезпечення на виконання дії 3.2.1.13 (бюджет розвитку) на суму 350,821 тис. грн. та на 7123,79 тис. грн.(інші кошти)</t>
  </si>
  <si>
    <t>Капітальний ремонт будівлі КНП "Другий Черкаський міський центр первинної медико-санітарної допомоги"(з розробкою ПКД) (внески в статутний капітал КНП "Другий Черкаський міський центр первинної медико-санітарної допомоги")</t>
  </si>
  <si>
    <t>Капітальний ремонт будівлі КНП "Третій Черкаський міський центр первинної медико-санітарної допомоги" (внески в статутний капітал КНП "Третій Черкаський міський центр первинної медико-санітарної допомоги")</t>
  </si>
  <si>
    <t xml:space="preserve">Внесено зміни до дії (змінено назву і обсяг фінансового забезпечення) рішенням міської ради від 22.08.2018 № 2-3442
стара редакція:68,48 тис. грн. на 51,89367 тис. грн. (бюджет розвитку) (2018 рік), 0,0 тис. грн. на 4798,685499 тис. грн. (2019 рік), на 0,0 тис. грн. на 3125,97 тис. грн. (інші кошти)
зменшено обсяг фінансового забезпечення (на 16,58633 тис. грн. з перерозподілом обсягу фінансового забезпечення на виконання дії 3.2.1.14 (бюджет розвитку); збільшено обсяг фінансового забезпечення (на 4798,6855 тис. грн. (2019 рік); на 3125,97 тис. грн.(інші кошти)) 
стара редакція:Капітальний ремонт будівлі КНП "Третій Черкаський міський центр первинної медико-санітарної допомоги" </t>
  </si>
  <si>
    <t>Реконструкція спортивного майданчику за адресою: вул.С.Амброса, 147 м.Черкаси</t>
  </si>
  <si>
    <t>Внесено зміни до дії (змінено обсяг фінансового забезпечення) рішенням міської ради від 22.08.2018 № 2-3442
стара редакція: 1050,76776 тис. грн. на 0,0 тис. грн. (бюджет розвитку)
обсяг фінансового забезпечення (бюджет розвитку) перерозподілено на виконання дій: 1.5.2.12- 250,76776 тис. грн., 2.2.63.1-150,0 тис. грн., 2.2.63.7-150,0 тис. грн., 2.2.63.11-350,0 тис. грн., 2.2.63.12-150,0 тис. грн. (бюджет розвитку))</t>
  </si>
  <si>
    <t>Внесено зміни до дії (змінено обсяг фінансового забезпечення) рішенням міської ради від 22.08.2018 № 2-3442
стара редакція:8567,0 тис. грн. на  315,69276 тис. грн. (бюджет розвитку)
зменшено обсяг фінансового забезпечення (на 8251,30724 тис. грн. з перерозподілом обсягу фінансового забезпечення на виконання дій: 1.3.8.65 - 430,0 тис. грн.,1.3.8.66-800,0 тис. грн., 1.3.8.67-500,0 тис. грн., 1.3.8.68-400,0 тис. грн., 1.3.8.69-750,0 тис. грн.. 1.3.8.70-350,0 тис. грн., 1.3.8.71-600,0 тис. грн., 1.3.8.72-350,0 тис.грн., 1.3.9.222-2863,886 тис. грн., 1.3.9.240-1000,0 тис. грн., 1.5.2.12-207,42124 тис. грн.(бюджет розвитку)</t>
  </si>
  <si>
    <t>Реконструкція вул.Гуржіївська від вул.Верхня Горова до вул.Надпільна в м.Черкаси (з ПКД)</t>
  </si>
  <si>
    <t>1.3.8.65</t>
  </si>
  <si>
    <t>Внесено зміни до дії (змінено назву і обсяг фінансового забезпечення) рішенням міської ради від 22.08.2018 № 2-3442
стара редакція:1050,0 тис. грн. на 1618,189 тис. грн. (бюджет розвитку)
збільшено обсяг фінансового забезпечення (на 568,189 тис. грн. за рахунок перерозподілу обсягу фінансового забезпечення на виконання дій: 1.3.5.1-207,42124 тис. грн., 1.3.7.1-110,0 тис. грн.,1.3.8.35 - 250,76776 тис. грн., (бюджет розвитку)) 
стара редакція:Реконструкція приміщень під танцювальну залу Черкаського міського багатопрофільного молодіжного центру за адресою вул. Благовісна, 170 (з ПКД)</t>
  </si>
  <si>
    <t>Реконструкція приміщень під танцювальну залу Черкаського міського багатопрофільного молодіжного центру за адресою вул. Благовісна, 170 м.Черкаси (з ПКД)</t>
  </si>
  <si>
    <t>5863.886</t>
  </si>
  <si>
    <t xml:space="preserve">Внесено зміни до дії (змінено назву і обсяг фінансового забезпечення) рішенням міської ради від 22.08.2018 № 2-3442
стара редакція:3000,0 тис. грн. на 5863,886  тис. грн. (бюджет розвитку)
збільшено обсяг фінансового забезпечення (на 2863,886 тис. грн. за рахунок перерозподілу фінансового забезпечення на виконання дії 1.3.5.1 (бюджет розвитку)) </t>
  </si>
  <si>
    <t xml:space="preserve">Внесено зміни до дії (змінено обсяг фінансового забезпечення) рішенням міської ради від 22.08.2018 № 2-3442
стара редакція: 950,0 тис. грн. на 253,0 тис. грн. (бюджет розвитку)
зменшено обсяг фінансового забезпечення (на 697,0 тис. грн. з перерозподілом обсягу фінансового забезпечення на виконання дії 2.2.47.2 (бюджет розвитку)) </t>
  </si>
  <si>
    <t xml:space="preserve">Виключено дію рішенням міської ради від 22.08.2018 № 2-3442
стара редакція: 676,67689 тис. грн. на 0,0 тис. грн. (бюджет розвитку)
обсяг фінансового забезпечення (бюджет розвитку) перерозподілено на виконання дій: 1.3.9.250-376,67689 тис. грн., 1.3.9.251-300,0 тис. грн. </t>
  </si>
  <si>
    <t>1.3.9.250</t>
  </si>
  <si>
    <t xml:space="preserve">Капітальний ремонт вул. Благовісна від вул. В'ячеслава Чорновола до вул. Добровольського в м. Черкаси (виготовлення ПКД) </t>
  </si>
  <si>
    <t>Включено дію  рішенням міської ради від 22.08.2018 № 2-3442
за рахунок перерозподілу обсягу фінансового забезпечення на виконання дії 1.3.8.36</t>
  </si>
  <si>
    <t>Капітальний ремонт бульв. Шевченка (тротуари від вул. Припортова до вул. Добровольського) м. Черкаси</t>
  </si>
  <si>
    <t>1.3.9.251</t>
  </si>
  <si>
    <t>Реконструкція вул.30-річчя Перемоги від вул.Руставі до вул.Смілянська м.Черкаси</t>
  </si>
  <si>
    <t>1.3.8.66</t>
  </si>
  <si>
    <t>Реконструкція Чехова від вул.Нижня Горова до вул.Гетьмана Сагайдачного м.Черкаси</t>
  </si>
  <si>
    <t>1.3.8.67</t>
  </si>
  <si>
    <t>1.3.8.68</t>
  </si>
  <si>
    <t>1.3.8.69</t>
  </si>
  <si>
    <t>1.3.8.70</t>
  </si>
  <si>
    <t>1.3.8.71</t>
  </si>
  <si>
    <t>1.3.8.72</t>
  </si>
  <si>
    <t>Реконструкція вул.Різдвяна від вул. Толстого до вул. Нарбутівська м.Черкаси</t>
  </si>
  <si>
    <t>Реконструкція вул.Самійла Кішки від вул.Бидгощська до пр-т Хіміків м.Черкаси</t>
  </si>
  <si>
    <t>Реконструкція вул.Чайковського від вул.Максима Залізняка до вул. В'ячеслава Чорновола м.Черкаси</t>
  </si>
  <si>
    <t>Реконструкція вул.Академіка Корольова від вул.Сумгаїтська до вул. Олени Теліги м.Черкаси</t>
  </si>
  <si>
    <t>Реконструкція вул.Гагаріна від вул.С.Жужоми до вул.С.Смірнова м.Черкаси</t>
  </si>
  <si>
    <t>Включено дії рішенням міської ради від 22.08.2018 № 2-3442
за рахунок перерозподілу обсягу фінансового забезпечення на виконання дії 1.3.5.1</t>
  </si>
  <si>
    <t>Внесено зміни до дії (змінено назву і обсяг фінансового забезпечення) рішенням міської ради від 22.08.2018 № 2-3442
стара редакція:500,0 тис. грн. на 1500,00 тис. грн. (бюджет розвитку)
збільшено обсяг фінансового забезпечення (на 1000,0 тис. грн. за рахунок перерозподілу обсягу фінансового забезпечення на виконання дії 1.3.5.1(бюджет розвитку))
стара редакція:Реконструкція тротуарів з проведенням озеленення Замкового узвозу</t>
  </si>
  <si>
    <t>Капітальний ремонт Замкового узвозу (тротуар парної сторони) м.Черкаси (з ПКД)</t>
  </si>
  <si>
    <t>Включено дію рішенням міської ради від 17.05.2018 № 2-3386
за рахунок перерозподілу обсягу фінансового забезпечення на виконання дії 1.5.4.5</t>
  </si>
  <si>
    <t xml:space="preserve">
Департамент соціальної політики,
Територіальний центр надання соціальних послуг</t>
  </si>
  <si>
    <t>Внесено зміни до дії (змінено обсяг фінансового забезпечення) рішенням міської ради від 22.08.2018 № 2-3442
стара редакція:3090,0 тис. грн. на 1150,0 тис. грн. (бюджет розвитку)
зменшено обсяг фінансового забезпечення (на 1940,0 тис. грн. з перерозподілом обсягу фінансового забезпечення на виконання дії 1.5.2.23 (бюджет розвитку))</t>
  </si>
  <si>
    <t>1.5.2.23</t>
  </si>
  <si>
    <t>Капітальний ремонт частини приміщень майнового комплексу за адресою вул.Благовісна, 170 м.Черкаси (корпус К-2 та корпус Л-2) (другий поверх)</t>
  </si>
  <si>
    <t>Включено дію рішенням міської ради від 22.08.2018 № 2-3442
за рахунок перерозподілу обсягу фінансового забезпечення на виконання дії 1.5.2.1</t>
  </si>
  <si>
    <t>Капітальний ремонт будівлі СШ №17 (облаштування протипожежного захисту)</t>
  </si>
  <si>
    <t>2.2.70.14</t>
  </si>
  <si>
    <t>Включено дії рішенням міської ради від 22.08.2018 № 2-3442
за рахунок збільшення дохідної частини міського бюджету</t>
  </si>
  <si>
    <t>2.2.90.12</t>
  </si>
  <si>
    <t xml:space="preserve">Реконструкція будівлі Черкаської дитячої школи мистецтв по провулку Гастелло, 3 </t>
  </si>
  <si>
    <t xml:space="preserve">Внесено зміни до дії (змінено обсяг фінансового забезпечення) рішенням міської ради від 22.08.2018 № 2-3442
стара редакція: 340,0 тис. грн. на 625,174 тис. грн. (бюджет розвитку)
збільшено обсяг фінансування (на 285,174 тис. грн.за рахунок збільшення дохідної частини міського бюджету)
</t>
  </si>
  <si>
    <t>Капітальний ремонт будівлі  гімназії № 9 (система вентиляції)</t>
  </si>
  <si>
    <t xml:space="preserve">Включено дію рішенням міської ради від 22.08.2018 № 2-3442
за рахунок збільшення доходної частини міського бюджету </t>
  </si>
  <si>
    <t xml:space="preserve">Реконструкція прилеглої території(благоустрій) гімназії № 9 </t>
  </si>
  <si>
    <t>2.2.63.15</t>
  </si>
  <si>
    <t xml:space="preserve">Реконструкція будівлі ЗОШ № 32 </t>
  </si>
  <si>
    <t>2.2.84.7</t>
  </si>
  <si>
    <t>2.2.1.60</t>
  </si>
  <si>
    <t xml:space="preserve">Придбання човна для ДЮСШ з веслування </t>
  </si>
  <si>
    <t>2.2.56.9</t>
  </si>
  <si>
    <t xml:space="preserve">Внесено зміни до дії (змінено обсяг фінансового забезпечення) рішенням міської ради від 22.08.2018 № 2-3442
стара редакція: 1000,0 тис.грн. на 1400,0 тис. грн. (бюджет розвитку)
збільшено обсяг фінансового забезпечення (на 400,0 тис. грн. за рахунок збільшення доходної частини міського бюджету)
</t>
  </si>
  <si>
    <t>2.2.85.4</t>
  </si>
  <si>
    <t xml:space="preserve">Реконструкція будівлі  СШ № 33 </t>
  </si>
  <si>
    <t>Включено дію рішенням міської ради від 22.08.2018 № 2-3442
стара редакція:0,0 тис. грн. на  15,31898 тис. грн. (бюджет розвитку)
за рахунок збільшення доходної частини міського бюджету</t>
  </si>
  <si>
    <t>Включено дію рішенням міської ради від 22.08.2018 № 2-3442
стара редакція:0,0 тис. грн. на 300,0 тис. грн. (бюджет розвитку)
за рахунок збільшення доходної частини міського бюджету</t>
  </si>
  <si>
    <t>Капітальний ремонт будівлі (фасад) Першої міської гімназії</t>
  </si>
  <si>
    <t>2.2.86.7</t>
  </si>
  <si>
    <t xml:space="preserve">Капітальний ремонт будівлі (фасад) НВК ЗОШ №34 </t>
  </si>
  <si>
    <t xml:space="preserve">Внесено зміни до дії (змінено  обсяг фінансового забезпечення) рішенням міської ради від 22.08.2018 № 2-3442
стара редакція: 2129,902 тис. грн. на  3129.902 тис. грн. (бюджет розвитку) (2018 рік)
збільшено обсяг фінансування (на 1000,0 тис. грн. за рахунок збільшення доходної частини міського бюджету)
</t>
  </si>
  <si>
    <t xml:space="preserve">Внесено зміни до дії (змінено обсяг фінансового забезпечення) рішенням міської ради від 12.06.2018 № 2-3392
стара редакція:8865,442 тис. грн. на 0,0 тис. грн. (бюджет розвитку)
зменшено обсяг фінансового забезпечення (на 8865.442 тис. грн. (2018 рік) з перерозподілом обсягу фінансового забезпечення із бюджету розвитку до загального фонду)) </t>
  </si>
  <si>
    <t>Внесено зміни до дії (змінено  обсяг фінансового забезпечення) рішенням міської ради від 22.08.2018 № 2-3442
стара редакція:0,0 тис. грн. на 7009,272 тис. грн. (бюджет розвитку)
збільшено обсяг фінансового забезпечення (на 7009,272 тис. грн. за рахунок збільшення доходної частини міського бюджету )</t>
  </si>
  <si>
    <t>Внесено зміни до дії (змінено  обсяг фінансового забезпечення) рішенням міської ради від 22.08.2018 № 2-3442
стара редакція:0,0 тис. грн. на 300,0 тис. грн. (бюджет розвитку)
збільшено обсяг фінансового забезпечення (на 300,0 тис. грн. за рахунок зростання дохідної частини міського бюджету) 
стара редакція:Капітальний ремонт будівлі (групові осередки) ДНЗ № 91</t>
  </si>
  <si>
    <t>Капітальний ремонт будівлі (груповий осередок) ДНЗ № 91</t>
  </si>
  <si>
    <t>2.2.55.4</t>
  </si>
  <si>
    <t xml:space="preserve">Капітальний ремонт будівлі (санітарні вузли) колегіум Берегиня </t>
  </si>
  <si>
    <t xml:space="preserve">Включено дію рішенням міської ради від 22.08.2018 № 2-3442
за рахунок збільшення доходної частини міського бюджету
</t>
  </si>
  <si>
    <t>Внесено зміни до дії (змінено назву і обсяг фінансового забезпечення) рішенням міської ради від 22.08.2018 № 2-3442
стара редакція:470,0 тис. грн. на 500,0 тис. грн. (бюджет розвитку)
збільшено обсяг фінансового забезпечення (на 30,0 тис. грн. за рахунок збільшення доходної частини міського бюджету)
стара редакція:Капітальний ремонт будівлі (санвузли) ЗОШ № 30 (з ПКД)</t>
  </si>
  <si>
    <t>Капітальний ремонт будівлі (санітарні вузли) ЗОШ № 30</t>
  </si>
  <si>
    <t>2.2.14.3</t>
  </si>
  <si>
    <t>Капітальний ремонт зовнішніх інженерних мереж ДНЗ № 27</t>
  </si>
  <si>
    <t xml:space="preserve">Внесено зміни до дії (змінено обсяг фінансового забезпечення) рішенням міської ради від 22.08.2018 № 2-3442
стара редакція:0,0 тис. грн. на 300.0 тис. грн. (бюджет розвитку)
збільшено обсяг фінансового забезпечення  ( на 300,0 тис. грн. за рахунок збільшення доходної частини міського бюджету ) </t>
  </si>
  <si>
    <t>2.2.23.5</t>
  </si>
  <si>
    <t xml:space="preserve">Капітальний ремонт будівлі (інженерні мережі) ДНЗ № 38 </t>
  </si>
  <si>
    <t xml:space="preserve">Капітальний ремонт будівлі (покрівля) ДМШ № 5 </t>
  </si>
  <si>
    <t>2.2.1.61</t>
  </si>
  <si>
    <t>Капітальний ремонт будівлі (санітарні вузли) ЗОШ №11</t>
  </si>
  <si>
    <t>Внесено зміни до дії (змінено обсяг фінансового забезпечення) рішенням міської ради від 22.08.2018 № 2-3442
стара редакція: 0,0 тис. грн. на 300,0 тис. грн. (бюджет розвитку)
збільшено обсяг фінансового забезпечення (на 300,0 тис. грн.за рахунок збільшення доходної частини міського бюджету )
стара редакція:Капітальний ремонт будівлі (санітарні вузли) ЗОШ № 11 (з ПКД)</t>
  </si>
  <si>
    <t>Включено дію  рішенням міської ради від 22.08.2018 № 2-3442
за рахунок перерозподілу обсягу фінансового забезпечення на виконання дії 2.2.1.26 на суму 300,0 тис. грн. (бюджет розвитку), на 300,0 тис. грн. за рахунок збільшення доходної частини міського бюджету</t>
  </si>
  <si>
    <t>Включено дію рішенням міської ради від 22.08.2018 № 2-3442
за рахунок збільшення доходної частини міського бюджету</t>
  </si>
  <si>
    <t>Капітальний ремонт будівлі ДНЗ №22</t>
  </si>
  <si>
    <t>2.2.11.8</t>
  </si>
  <si>
    <t>2.2.12.3</t>
  </si>
  <si>
    <t xml:space="preserve">Капітальний ремонт будівлі ДНЗ №23 (внутрішні інженерні мережі) </t>
  </si>
  <si>
    <t>2.2.13.3</t>
  </si>
  <si>
    <t xml:space="preserve">Капітальний ремонт будівлі (санітарні вузли) ДНЗ №25 </t>
  </si>
  <si>
    <t>2.2.19.4</t>
  </si>
  <si>
    <t>Капітальний ремонт будівлі (санітарні вузли) ДНЗ №33</t>
  </si>
  <si>
    <t>2.2.20.6</t>
  </si>
  <si>
    <t xml:space="preserve">Капітальний ремонт будівлі  ДНЗ №34 </t>
  </si>
  <si>
    <t>Включено дію  рішенням міської ради від 22.08.2018 № 2-3442
за рахунок збільшення доходної частини міського бюджету</t>
  </si>
  <si>
    <t xml:space="preserve">Включено дію  рішенням міської ради від 22.08.2018 № 2-3442
за рахунок перерозподілу обсягу фінансового забезпечення на виконання дії 1.1.3.139 на суму 249,71641 тис. грн.(бюджет розвитку),на суму 350,0 тис. грн. за рахунок збільшення доходної частини міського бюджету </t>
  </si>
  <si>
    <t>2.2.4.4</t>
  </si>
  <si>
    <t xml:space="preserve">Капітальний ремонт будівлі (внутрішні інженерні мережі) ДНЗ №5 </t>
  </si>
  <si>
    <t>2.2.21.7</t>
  </si>
  <si>
    <t>Реконструкція будівлі (санітарні вузли) ДНЗ №35</t>
  </si>
  <si>
    <t>2.2.22.9</t>
  </si>
  <si>
    <t xml:space="preserve">Капітальний ремонт будівлі (внутрішні інженерні мережі) ДНЗ №37 </t>
  </si>
  <si>
    <t>2.2.24.4</t>
  </si>
  <si>
    <t xml:space="preserve">Капітальний ремонт будівлі ДНЗ №39 </t>
  </si>
  <si>
    <t>Внесено зміни до дії (змінено назву і обсяг фінансового забезпечення) рішенням міської ради від 22.08.2018 № 2-3442
стара редакція:0,0 тис. грн. на 500,0 тис. грн. (бюджет розвитку) (2018 рік)
збільшено обсяг фінансового забезпечення (на 500,0 тис. грн. за рахунок збільшення доходної частини міського бюджету)
стара редакція:Капітальний ремонт будівлі ДНЗ №39 (з ПКД)</t>
  </si>
  <si>
    <t xml:space="preserve">Капітальний ремонт будівлі (внутрішні інженерні мережі) ДНЗ №74 </t>
  </si>
  <si>
    <t>2.2.43.6</t>
  </si>
  <si>
    <t>2.2.46.5</t>
  </si>
  <si>
    <t xml:space="preserve">Капітальний ремонт будівлі (внутрішні інженерні мережі) ДНЗ №78 </t>
  </si>
  <si>
    <t>2.2.52.4</t>
  </si>
  <si>
    <t>Капітальний ремонт будівлі (санітарні вузли) ДНЗ №89</t>
  </si>
  <si>
    <t>2.2.84.8</t>
  </si>
  <si>
    <t xml:space="preserve">Капітальний ремонт будівлі (санітарні вузли) ЗОШ № 32 </t>
  </si>
  <si>
    <t>2.2.89.7</t>
  </si>
  <si>
    <t>Капітальний ремонт будівлі (електропостачання) В.Чорновола, 54 для проведеня навчально-тренувальних занять</t>
  </si>
  <si>
    <t xml:space="preserve">Включено дію  рішенням міської ради від 22.08.2018 № 2-3442
стара редакція: 0,0 тис. грн. на 500,0 тис. грн. (бюджет розвитку)
за рахунок збільшення доходної частини міського бюджету </t>
  </si>
  <si>
    <t>2.2.38.3</t>
  </si>
  <si>
    <t xml:space="preserve">Придбання водонагрівального котла для ДНЗ №65 </t>
  </si>
  <si>
    <t xml:space="preserve">Включено дію  рішенням міської ради від 22.08.2018 № 2-3442
стара редакція: 0,0 тис. грн. на 20,0 тис. грн. (бюджет розвитку)
за рахунок збільшення доходної частини міського бюджету </t>
  </si>
  <si>
    <t>2.2.14.4</t>
  </si>
  <si>
    <t>Придбання електромясорубки для ДНЗ № 27</t>
  </si>
  <si>
    <t xml:space="preserve">Включено дію  рішенням міської ради від 22.08.2018 № 2-3442
стара редакція: 0,0 тис. грн. на 30,0 тис. грн. (бюджет розвитку)
за рахунок збільшення доходної частини міського бюджету </t>
  </si>
  <si>
    <t xml:space="preserve">Придбання холодильника на харчоблок для ДНЗ № 39 </t>
  </si>
  <si>
    <t>2.2.4.5</t>
  </si>
  <si>
    <t xml:space="preserve">Придбання холодильника на харчоблок для ДНЗ № 5 </t>
  </si>
  <si>
    <t>Включено дію рішенням міської ради від 22.08.2018 № 2-3442
 за рахунок збільшення доходної частини міського бюджету</t>
  </si>
  <si>
    <t xml:space="preserve">Капітальний ремонт прилеглої території ЗОШ № 12 </t>
  </si>
  <si>
    <t>Внесено зміни до дії (змінено назву і обсяг фінансового забезпечення) рішенням міської ради від 22.08.2018 № 2-3442
стара редакція:0,0 тис. грн. на 296,8637 тис.грн. (бюджет розвитку) (2018 рік)
збільшено обсяг фінансового забезпечення (на 296,8637 тис. грн.за рахунок збільшення доходної частини міського бюджету  )</t>
  </si>
  <si>
    <t>Внесено зміни до дії (змінено назву і обсяг фінансового забезпечення) рішенням міської ради від 22.08.2018 № 2-3442
стара редакція:0,0 тис. грн. на 201,49189 тис.грн. (бюджет розвитку) (2018 рік)
збільшено обсяг фінансового забезпечення (на 201,49189 тис. грн. за рахунок збільшення доходної частини міського бюджету)
стара редакція:Капітальний ремонт будівлі (центральний вхід та ганки) ЗОШ № 10 (з ПКД)</t>
  </si>
  <si>
    <t xml:space="preserve">Капітальний ремонт будівлі (центральний вхід та ганки) ЗОШ № 10 </t>
  </si>
  <si>
    <t>Внесено зміни до дії (змінено обсяг фінансового забезпечення) рішенням міської ради від 22.08.2018 № 2-3442
стара редакція:38,33 тис. грн. на 150,33 тис. грн. (бюджет розвитку) (2018 рік)
збільшено обсяг фінансового забезпечення (на 112,0 тис. грн.за рахунок збільшення доходної частини міського бюджету)
стара редакція:Реконструкція будівлі (фасад) ДНЗ №1 (з ПКД)</t>
  </si>
  <si>
    <t>Реконструкція будівлі (фасад) ДНЗ №1</t>
  </si>
  <si>
    <t>Внесено зміни до дії (змінено обсяг фінансового забезпечення) рішенням міської ради від 22.08.2018 № 2-3442
стара редакція:0,0 тис. грн. на 128,495 тис. грн. (бюджет розвитку) (2018 рік)
збільшено обсяг фінансового забезпечення (на 128,495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</si>
  <si>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 0,0 тис.грн. на 120,299 тис. грн. (бюджет розвитку)
збільшено обсяг фінансового забезпечення (на 120,299  тис. грн. за рахунок збільшення доходної частини міського бюджету)
стара редакція: реконструкція будівлі ДНЗ № 40 (з ПКД)</t>
  </si>
  <si>
    <t>Реконструкція будівлі ДНЗ № 40</t>
  </si>
  <si>
    <t>2.2.80.5</t>
  </si>
  <si>
    <t>Капітальний ремонт будівлі (покрівля) СШ №28</t>
  </si>
  <si>
    <t>Реконструкція будівлі (покрівля) ДНЗ №41</t>
  </si>
  <si>
    <t>Внесено зміни до дії (змінено обсяг фінансового забезпечення) рішенням міської ради від 22.08.2018 № 2-3442
стара редакція:0,0 тис. грн. на 20,198 тис. грн. (бюджет розвитку) (2018 рік)
стара редакція:Реконструкція будівлі (покрівля) ДНЗ №41 (з ПКД)
збільшено обсяг фінансового забезпечення (на 20,198 тис. грн. за рахунок збільшення доходної частини міського бюджету)</t>
  </si>
  <si>
    <t>Капітальний ремонт будівлі ДНЗ № 9</t>
  </si>
  <si>
    <t>Внесено зміни до дії (змінено обсяг фінансового забезпечення) рішенням міської ради від 22.08.2018 № 2-3442
стара редакція:0,0 тис. грн. на 101,449  тис. грн. (бюджет розвитку) (2018 рік)
стара редакція:Капітальний ремонт будівлі ДНЗ № 9 (з ПКД)
збільшено обсяг фінансового забезхпечення (на 101,449 тис. грн. за рахунок збільшення доходної частини міського бюджету  )</t>
  </si>
  <si>
    <t xml:space="preserve">Капітальний ремонт будівлі (заміна вікон) ДНЗ № 78 </t>
  </si>
  <si>
    <t>Внесено зміни до дії (змінено обсяг фінансового забезпечення) рішенням міської ради від 22.08.2018 № 2-3442
стара редакція:0,0 тис. грн. на 29,88 тис. грн. (бюджет розвитку) (2018 рік)
стара редакція:Реконструкція будівлі (заміна вікон) ДНЗ № 78 (з ПКД)
збільшено обсяг фінансового забезпечення (на 29,88 тис. грн. за рахунок збільшення доходної частини міського бюджету)</t>
  </si>
  <si>
    <t xml:space="preserve">Капітальний ремонт будівлі (санітарні вузли) ЗОШ № 22 </t>
  </si>
  <si>
    <t>Внесено зміни до дії (змінено  обсяг фінансового забезпечення) рішенням міської ради від 22.08.2018 № 2-3442
стара редакція: 0,0 тис. грн. на 10,461 тис. грн. (бюджет розвитку) (2018 рік)
стара редакція:Капітальний ремонт будівлі (санітарні вузли) ЗОШ №22 (з ПКД)
збільшено обсяг фінансового забезпечення (на 10,461 тис. грн.  за рахунок збільшення доходної частини міського бюджету)</t>
  </si>
  <si>
    <t xml:space="preserve">Капітальний ремонт будівлі (санвузли) СШ №13 </t>
  </si>
  <si>
    <t>Внесено зміни до дії (змінено  обсяг фінансового забезпечення) рішенням міської ради від 22.08.2018 № 2-3442
стара редакція: 0,0 тис. грн. на 10,0 тис. грн. (бюджет розвитку) (2018 рік)
стара редакція:Капітальний ремонт будівлі (санвузли) СШ №13 (з ПКД)
збільшено обсяг фінансового забезпечення (на 10,0 тис. грн. за рахунок збільшення доходної частини міського бюджету . )</t>
  </si>
  <si>
    <t>Внесено зміни до дії (змінено обсяг фінансового забезпечення) рішенням міської ради від 22.08.2018 № 2-3442
стара редакція:0,0 тис. грн. на 1,381 тис. грн. (бюджет розвитку) (2018 рік)
стара редакція:Капітальний ремонт прилеглої території (павільйони) ДНЗ №22 (з ПКД)</t>
  </si>
  <si>
    <t>Капітальний ремонт прилеглої території (павільйони) ДНЗ №22</t>
  </si>
  <si>
    <t xml:space="preserve">Капітальний ремонт будівлі (санвузли) ДНЗ №22 </t>
  </si>
  <si>
    <t>Внесено зміни до дії (змінено назаву і обсяг фінансового забезпечення) рішенням міської ради від 22.08.2018 № 2-3442
стара редакція:0,0 тис. грн. на 4,012 тис. грн. (бюджет розвитку) (2018 рік)
стара редакція:Капітальний ремонт будівлі (санвузли) ДНЗ №22 (з ПКД)
збільшено обсяг фінансового забезпечення (на 4,012 тис. грн. за рахунок збільшення доходної частини міського бюджету )</t>
  </si>
  <si>
    <t>Капітальний ремонт будівлі (заміна вікон) ДНЗ №54</t>
  </si>
  <si>
    <t>Внесено зміни до дії (змінено назаву і обсяг фінансового забезпечення) рішенням міської ради від 22.08.2018 № 2-3442
стара редакція:0,0 тис. грн. на 1,999 тис. грн. (бюджет розвитку) (2018 рік)
стара редакція:Капітальний ремонт будівлі (заміна вікон) ДНЗ №54 (з ПКД)
збільшено обсяг фінансового забезпечення ( на 1,999 тис. грн. за рахунок збільшення доходної частини міського бюджету )</t>
  </si>
  <si>
    <t>Капітальний ремонт приміщень (заміна вікон ) (ясла-садок) ДНЗ № 69</t>
  </si>
  <si>
    <t>Внесено зміни до дії (змінено назаву і обсяг фінансового забезпечення) рішенням міської ради від 22.08.2018 № 2-3442
стара редакція: 0,0 тис. грн. на 1,431 тис. грн. (бюджет розвитку) (2018 рік)
стара редакція:Капітальний ремонт приміщень (заміна вікон ) (ясла-садок) ДНЗ №69 (з ПКД)
збільшено обсяг фінансового забезпечення (на 1,431 тис. грн. за рахунок збільшення доходної частини міського бюджету  )</t>
  </si>
  <si>
    <t>Внесено зміни до дії (змінено назаву і обсяг фінансового забезпечення) рішенням міської ради від 22.08.2018 № 2-3442
стара редакція:0,0 тис. грн. на 12,376 тис. грн. (бюджет розвитку) (2018 рік)
збільшено обсяг фінансового забезпечення ( на 12,376 тис. грн. за рахунок збільшення доходної частини міського бюджету )</t>
  </si>
  <si>
    <t>Внесено зміни до дії (змінено обсяг фінансового забезпечення) рішенням міської ради від 22.08.2018 № 2-3442
стара редакція:0,0 тис. грн. на 2,2223 тис. грн. (бюджет розвитку) (2018 рік)
збільшено обсяг фінансового забезпечення (на 2,2223 тис. грн. за рахунок збільшення доходної частини міського бюджету )</t>
  </si>
  <si>
    <t>Внесено зміни до дії (змінено обсяг фінансового забезпечення) рішенням міської ради від 22.08.2018 № 2-3442
стара редакція:0,0 тис. грн. на 2,670 тис. грн. (бюджет розвитку) (2018 рік)
збільшено обсяг фінансового забезпечення (на  2,670  тис. грн. за рахунок збільшення доходної частини міського бюджету)</t>
  </si>
  <si>
    <t>2.2.46.6</t>
  </si>
  <si>
    <t xml:space="preserve">Реконструкція будівлі (заміна вікон) ДНЗ № 78 </t>
  </si>
  <si>
    <t>Внесено зміни до дії (змінено обсяг фінансового забезпечення) рішенням міської ради від 22.08.2018 № 2-3442
стара редакція:0,0 тис. грн. на 5,635 тис. грн. (бюджет розвитку) (2018 рік)
збільшено обсяг фінансового забезпечення (на 5.635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</si>
  <si>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0,5649999999 тис. грн. (бюджет розвитку) (2018 рік)
збільшено обсяг фінансового забезпечення (на 0,5649999999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</si>
  <si>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6,0 тис. грн. (бюджет розвитку) (2018 рік)
збільшено обсяг фінансового забезпечення (на 6,0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</si>
  <si>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7,8468 тис. грн. (бюджет розвитку) (2018 рік)
збільшено обсяг фінансового забезпечення (на 7,8468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</si>
  <si>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3,101 тис. грн. (бюджет розвитку) (2018 рік)
збільшено обсяг фінансового забезпечення (на 3,101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</si>
  <si>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12,64843 тис. грн. (бюджет розвитку) (2018 рік)
збільшено обсяг фінансового забезпечення (на 12,64843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</si>
  <si>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6,756 тис. грн. (бюджет розвитку) (2018 рік)
збільшено обсяг фінансового забезпечення (на 6,756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</si>
  <si>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600,0 тис. грн. (бюджет розвитку) (2018 рік)
збільшено обсяг фінансового забезпечення (на 600,0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</si>
  <si>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редакція:800,0 тис. грн. на 1300,0 тис. грн. (бюджет розвитку) (2018 рік)
збільшено обсяг фінансового забезпечення (на 500,0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</si>
  <si>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6,111 тис. грн. (бюджет розвитку) (2018 рік)
збільшено обсяг фінансового забезпечення (на 6,111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</si>
  <si>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2,7 тис. грн. (бюджет розвитку) (2018 рік)
збільшено обсяг фінансового забезпечення (на 2,7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</si>
  <si>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редакція:0,0 тис. грн. на 2,43187 тис. грн. (бюджет розвитку) (2018 рік)
збільшено обсяг фінансового забезпечення (на 2,43187  тис. грн.  за рахунок збільшення доходної частини міського бюджету)</t>
  </si>
  <si>
    <t>Капітальний ремонт будівлі (внутрішні інженерні мережі) ДНЗ  № 7</t>
  </si>
  <si>
    <t>2.2.5.5</t>
  </si>
  <si>
    <t>2.2.8.5</t>
  </si>
  <si>
    <t>Капітальний ремонт будівлі (внутрішні інженерні мережі) ДНЗ № 13</t>
  </si>
  <si>
    <t>2.2.9.8</t>
  </si>
  <si>
    <t xml:space="preserve">Капітальний ремонт будівлі (внутрішні інженерні мережі) ДНЗ № 18 </t>
  </si>
  <si>
    <t>2.2.10.3</t>
  </si>
  <si>
    <t xml:space="preserve">Капітальний ремонт будівлі (внутрішні інженерні мережі) ДНЗ № 21 </t>
  </si>
  <si>
    <t>2.2.11.9</t>
  </si>
  <si>
    <t xml:space="preserve">Капітальний ремонт будівлі (внутрішні інженерні мережі) ДНЗ № 22 </t>
  </si>
  <si>
    <t>2.2.14.5</t>
  </si>
  <si>
    <t>Капітальний ремонт будівлі (внутрішні інженерні мережі) ДНЗ № 27</t>
  </si>
  <si>
    <t>2.2.17.9</t>
  </si>
  <si>
    <t xml:space="preserve">Капітальний ремонт будівлі (внутрішні інженерні мережі) ДНЗ № 31 </t>
  </si>
  <si>
    <t>2.2.20.7</t>
  </si>
  <si>
    <t>Капітальний ремонт будівлі (внутрішні інженерні мережі) ДНЗ № 34</t>
  </si>
  <si>
    <t>2.2.21.8</t>
  </si>
  <si>
    <t>Капітальний ремонт будівлі (внутрішні інженерні мережі) ДНЗ № 35</t>
  </si>
  <si>
    <t>2.2.24.5</t>
  </si>
  <si>
    <t xml:space="preserve">Капітальний ремонт будівлі (внутрішні інженерні мережі) ДНЗ № 39 </t>
  </si>
  <si>
    <t>2.2.25.9</t>
  </si>
  <si>
    <t>Капітальний ремонт будівлі (внутрішні інженерні мережі) ДНЗ № 41</t>
  </si>
  <si>
    <t>2.2.27.4</t>
  </si>
  <si>
    <t>Капітальний ремонт будівлі (внутрішні інженерні мережі) ДНЗ № 45</t>
  </si>
  <si>
    <t>Внесено зміни до дії (змінено обсяг фінансового забезпечення) рішенням міської ради від 22.08.2018 № 2-3442
стара редакція:27,039 тис. грн. на 75,039 тис. грн. (бюджет розвитку)
збільшено обсяг фінансового забезпечення (на 48,0 тис.грн. (бюджет розвитку) за рахунок збільшення доходної частини міського бюджету)</t>
  </si>
  <si>
    <t>2.2.30.7</t>
  </si>
  <si>
    <t>Капітальний ремонт будівлі (внутрішні інженерні мережі) ДНЗ № 54</t>
  </si>
  <si>
    <t>Внесено зміни до дії (змінено обсяг фінансового забезпечення) рішенням міської ради від 22.08.2018 № 2-3442
стара редакція:00,0 тис. грн. на 48,0 тис. грн. (бюджет розвитку) (2018 рік)
збільшено обсяг фінасового забезпечення (на 48,0 тис. грн. за рахунок збільшення доходної частини міського бюджету)</t>
  </si>
  <si>
    <t>2.2.35.5</t>
  </si>
  <si>
    <t>Капітальний ремонт будівлі (внутрішні інженерні мережі) ДНЗ № 61</t>
  </si>
  <si>
    <t>2.2.37.2</t>
  </si>
  <si>
    <t xml:space="preserve">Капітальний ремонт будівлі (внутрішні інженерні мережі) ДНЗ № 63 </t>
  </si>
  <si>
    <t>2.2.38.4</t>
  </si>
  <si>
    <t>Капітальний ремонт будівлі (внутрішні інженерні мережі) ДНЗ № 65</t>
  </si>
  <si>
    <t>Внесено зміни до дії (змінено обсяг фінансового забезпечення) рішенням міської ради від 22.08.2018 № 2-3442
стара редакція:0,0 тис. грн. на 48,0 тис. грн. (бюджет розвитку) (2018 рік)
збільшено обсяг фінансового забезпечення (48,0 тис. грн. за рахунок збільшення доходної частини міського бюджету)</t>
  </si>
  <si>
    <t>2.2.40.5</t>
  </si>
  <si>
    <t xml:space="preserve">Капітальний ремонт будівлі (внутрішні інженерні мережі) ДНЗ № 70 </t>
  </si>
  <si>
    <t>2.2.44.4</t>
  </si>
  <si>
    <t>Капітальний ремонт будівлі (внутрішні інженерні мережі) ДНЗ № 76</t>
  </si>
  <si>
    <t>2.2.50.5</t>
  </si>
  <si>
    <t>Капітальний ремонт будівлі (внутрішні інженерні мережі) ДНЗ № 86</t>
  </si>
  <si>
    <t>Внесено зміни до дії (змінено обсяг фінансового забезпечення) рішенням міської ради від 22.08.2018 № 2-3442
стара редакція:0,0 тис. грн. на 48,0 тис.грн. (бюджет розвитку) (2018 рік)
збільшено обсяг фінансового забезпечення (на 48,0 тис. грн. за рахунок збільшення доходної частини міського бюджету)</t>
  </si>
  <si>
    <t>Включено дію рішенням міської ради від 22.08.2018 № 2-3442
а рахунок збільшення доходної частини міського бюджету</t>
  </si>
  <si>
    <t>2.2.54.8</t>
  </si>
  <si>
    <t>Капітальний ремонт будівлі (внутрішні інженерні мережі) ДНЗ № 91</t>
  </si>
  <si>
    <t>2.2.43.7</t>
  </si>
  <si>
    <t>Капітальний ремонт будівлі (санвузли) ДНЗ №74</t>
  </si>
  <si>
    <t>Внесено зміни до дії (змінено обсяг фінансового забезпечення) рішенням міської ради від 22.08.2018 № 2-3442
стара редакція:8000, 0 тис. грн. на 1400,0 тис. грн.  (бюджет розвитку)
зменшено обсяг фінансового забезпечення (на 6600,0 тис. грн. з перерозподілом обсягу фінансового забезпечення на виконання дій: 1.1.3.167-900,0 тис. грн., 1.2.1.135-4000,0 тис. грн., 2.2.67.11-450,0 тис. грн., 2.2.67.12-350,0 тис. грн., 2.2.43.7-500,0 тис. грн.. 2.2.26.5-400,0 тис. грн.,  (бюджет розвитку))</t>
  </si>
  <si>
    <t>Внесено зміни до дії (змінено  обсяг фінансового забезпечення) рішенням міської ради від 22.08.2018 № 2-3442
стара редакція:.2981,896 тис. грн. на 2994.982 тис. грн. (бюджет розвитку)
збільшено обсяг фінансового забезпечення (на 13.086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</si>
  <si>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 0,0 тис. грн. на 743,5 тис. грн. (бюджет розвитку) (2018 рік)
збільшено обсяг фінансового забезпечення (на 743,5 тис. грн. за рахунок збільшення доходної частини міського бюджету)</t>
  </si>
  <si>
    <t>3.2.1.40</t>
  </si>
  <si>
    <t xml:space="preserve">Капітальний ремонт будівлі КЗ "Третя Черкаська міська лікарня швидкої медичної допомоги"ЧМР (відокремлення системи опалення в нежитлових приміщеннях по вул. Хіміків, 45 в м. Черкаси) </t>
  </si>
  <si>
    <t xml:space="preserve">Внесено зміни до дії (змінено обсяг фінансового забезпечення) рішенням міської ради від 22.08.2018 № 2-3442
стара редакція: 0,0 тис. грн. на 1490.0 тис. грн. (бюджет розвитку) (2018 рік)
збільшено обсяг фінансового забезпечення (на 1490,0 тис. грн. (за рахунок збільшення дохідної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</si>
  <si>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редакція:500,0 тис. грн. на 3500 тис. грн. (бюджет розвитку)
збільшено обсяг фінансового забезпечення (на 3000 тис. грн. за рахунок збільшення доходної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</si>
  <si>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редакція:614,859 тис. грн. на 804,859 тис. грн. (бюджет розвитку)
збільшено обсяг фінансового забезпечення (на 190,0 тис. грн. за рахунок збільшення доходної частини міського бюджету) </t>
  </si>
  <si>
    <t xml:space="preserve">Внесено зміни до дії (змінено обсяг фінансового забезпчення) рішенням міської ради від  22.08.2018 № 2-3442
стара редакція:200,0 тис. грн. на 333,194 тис. грн. (бюджет розвитку) (2018 рік)
збільшено обсяг фінансового забезпечення (на 133,194 тис. грн. за рахунок збільшення доходної частини міського бюджету)
</t>
  </si>
  <si>
    <t xml:space="preserve">Капітальний ремонт житлового будинку №43 по вул. Різдвяна (інженерні мережі) </t>
  </si>
  <si>
    <t>1.1.3.168</t>
  </si>
  <si>
    <t>Внесено зміни до дії (змінено обсяг фінансового забезпчення) рішенням міської ради від  22.08.2018 № 2-3442
стара редакція:150,0 тис. грн. на 176,110 тис. грн. (бюджет розвитку) (2018 рік)
збільшено обсяг фінансового забезпечення (на 26,110 тис. грн. за рахунок збільшення доходної частини міського бюджету)</t>
  </si>
  <si>
    <t>Внесено зміни до дії (змінено обсяг фінансового забезпчення) рішенням міської ради від  22.08.2018 № 2-3442
стара редакція:250,0 тис. грн. на  тис. грн. 305,263 тис. грн.(бюджет розвитку) (2018 рік)
збільшено обсяг фінансового забезпечення (на 55,263 тис. грн. за рахунок збільшення доходної частини міського бюджету)</t>
  </si>
  <si>
    <t xml:space="preserve">Внесено зміни до дії (змінено обсяг фінансового забезпечення) рішенням міської ради від 22.08.2018 № 2-3442         
стара редакція: 70,0 тис. грн. на 100,0 тис. грн. (бюджет розвитку)
збільшено обсяг фінансового забезпечення (на 30,0 тис. грн. за рахунок збільшення доходної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</si>
  <si>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 110,0 тис. грн. на 170,0 тис. грн. (бюджет розвитку)
збільшено обсяг фінансового забезпечення (на 60,0 тис. грн. за рахунок збільшення доходної частини міського бюджету </t>
  </si>
  <si>
    <t xml:space="preserve">Внесено зміни до дії (змінено обсяг фінансового забезпечення) рішенням міської ради від 22.08.2018 № 2-3442         
стара редакція:70,0 тис. грн. на 100,0 тис. грн. (бюджет розвитку)
збільшено обсяг фінансового забезпечення (на 30,0 тис. грн. за рахунок збільшення доходної частини міського бюджету </t>
  </si>
  <si>
    <t>Будівництво контейнерного майданчика для збору ТПВ за адресою Героїв Дніпра, 49</t>
  </si>
  <si>
    <t>1.1.5.25</t>
  </si>
  <si>
    <t>1.1.5.26</t>
  </si>
  <si>
    <t>Включено дії рішенням міської ради від 22.08.2018 № 2-3442         
 за рахунок збільшення доходної частини міського бюджету</t>
  </si>
  <si>
    <t>Будівництво контейнерного майданчика для збору ТПВ за адресою Героїв Дніпра, 81</t>
  </si>
  <si>
    <t>1.1.5.27</t>
  </si>
  <si>
    <t xml:space="preserve">Будівництво контейнерного майданчика для збору ТПВ за адресою Сумгаїтська, 17/1 </t>
  </si>
  <si>
    <t>1.1.5.28</t>
  </si>
  <si>
    <t xml:space="preserve">Будівництво контейнерного майданчика для збору ТПВ за адресою Корольова 12,14, 16, 16/1 </t>
  </si>
  <si>
    <t>Внесено зміни до дії (змінено  обсяг фінансового забезпечення) рішенням міської ради від 22.08.2018 № 2-3442
стара редакція:80,0 тис. грн. на 318,65986 тис. грн. (бюджет розвитку) (2018 рік)
збільшено обсяг фінансового забезпечення (на 238,65986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</si>
  <si>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редакція:400,0 тис. грн. на 629,38076 тис. грн. (бюджет розвитку)
збільшено обсяг фінансового забезпечення (на 229,38076 тис. грн.за рахунок збільшення доходної частини міського бюджету )</t>
  </si>
  <si>
    <t>Реконструкція вулиці Сурікова (ІІІ черга)</t>
  </si>
  <si>
    <t>Внесено зміни до дії (змінено назву і  обсяг фінансового забезпечення) рішенням міської ради від 22.08.2018 № 2-3442
стара редакція:0,0 тис. грн. на 600,0 тис. грн. (бюджет розвитку) (2018 рік)
збільшено обсяг фінансового забезпечення (на 600,0 тис. грн.за рахунок збільшення доходної частини міського бюджету )
стара редакція:Реконструкція вул. Сурікова</t>
  </si>
  <si>
    <t>Внесено зміни до дії (змінено назву і обсяг фінансового забезпечення) рішенням міської ради від 22.08.2018 № 2-3442
стара редакція:7524,039тис. грн. на 15360,149 тис. грн. (бюджет розвитку)
збільшено обсяг фінансового забезпечення (на 7836,110 тис. грн. за рахунок збільшення доходної частини міського бюджету)</t>
  </si>
  <si>
    <t>Внесено зміни до дії (змінено назву і обсяг фінансового забезпечення) рішенням міської ради від 22.08.2018 № 2-3442
стара редакція:250,0 тис. грн. на 451,402 тис. грн. (бюджет розвитку)
збільшено обсяг фінансового забезпечення (на 201,402  тис. грн. за рахунок збільшення доходної частини міського бюджету)</t>
  </si>
  <si>
    <t>Внесено зміни до дії (змінено назву і обсяг фінансового забезпечення) рішенням міської ради від 22.08.2018 № 2-3442
стара редакція:283,0 тис. грн. на 445,673 тис. грн. (бюджет розвитку)
збільшено обсяг фінансового забезпечення (на 162,673  тис. грн. за рахунок збільшення доходної частини міського бюджету)</t>
  </si>
  <si>
    <t>Внесено зміни до дії (змінено назву і обсяг фінансового забезпечення) рішенням міської ради від 22.08.2018 № 2-3442
стара редакція:161,0 тис. грн. на 224,01 ттис. грн. (бюджет розвитку)
збільшено обсяг фінансового забезпечення (на 63,010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</si>
  <si>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редакція:200,0  тис. грн. на 1588,602 ттис. грн. (бюджет розвитку)
збільшено обсяг фінансового забезпечення (на 1388,602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</si>
  <si>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редакція:45,0 тис. грн. на 62,0844ттис. грн. (бюджет розвитку)
збільшено обсяг фінансового забезпечення (на 17,0844 тис. грн. за рахунок збільшення доходної частини міського бюджету)</t>
  </si>
  <si>
    <t xml:space="preserve">Капітальний ремонт вул. А. Лупиноса (від. вул. Пастерівська до вул. В.Чорновола) в м.Черкаси </t>
  </si>
  <si>
    <t>1.3.9.248</t>
  </si>
  <si>
    <t>1.3.9.249</t>
  </si>
  <si>
    <t xml:space="preserve">Включено дію  рішенням міської ради від 22.08.2018 № 2-3442
за рахунок збільшення доходної частини міського бюджету </t>
  </si>
  <si>
    <t xml:space="preserve">Капітальний ремонт міжквартального проїзду від вул. В.Чорновола до буд. 330/5 по вул. Надпільна в м. Черкаси </t>
  </si>
  <si>
    <t>Внесено зміни до дії (змінено назву і обсяг фінансового забезпечення) рішенням міської ради від 22.08.2018 № 2-3442
стара редакція:200,0 тис. грн. на 251,440 тис. грн. (бюджет розвитку)
збільшено обсяг фінансового забезпечення (на 51,44 тис. грн. за рахунок збільшення доходної частини міського бюджету)</t>
  </si>
  <si>
    <t>251.441</t>
  </si>
  <si>
    <t>Внесено зміни до дії (змінено назву і обсяг фінансового забезпечення) рішенням міської ради від 22.08.2018 № 2-3442
стара редакція:150 тис. грн. на 1109,22 тис. грн. (бюджет розвитку)
збільшено обсяг фінансового забезпечення (на 959,220 тис. грн. за рахунок збільшення доходної частини міського бюджету)</t>
  </si>
  <si>
    <t>Внесено зміни до дії (змінено назву і обсяг фінансового забезпечення) рішенням міської ради від 22.08.2018 № 2-3442
стара редакція:130 тис. грн. на 277,256 тис. грн. (бюджет розвитку)
збільшено обсяг фінансового забезпечення (на 407,256 тис. грн. за рахунок збільшення доходної частини міського бюджету)</t>
  </si>
  <si>
    <t>1.3.9.236</t>
  </si>
  <si>
    <t>Капітальний ремонт міжквартального проїзду від вул.Різдвяна, 7 до ДНЗ №43 в м.Черкаси</t>
  </si>
  <si>
    <t>Внесено зміни до дії (змінено обсяг фінансового забезпечення) рішенням міської ради від 22.08.2018 № 2-3442
збільшено обсяг фінансового забезпечення (на 350,0 тис. грн. за рахунок збільшення доходної частини міського бюджету)</t>
  </si>
  <si>
    <t>Внесено зміни до дії (змінено обсяг фінансового забезпечення) рішенням міської ради від 22.08.2018 № 2-3442
стара редакція:7979,0 тис. грн. на 17979,0 тис. грн. (бюджет розвитку)
збільшено обсяг фінансового забезпечення (на 10000,0 тис. грн. за рахунок збільшення доходної частини міського бюджету)</t>
  </si>
  <si>
    <t xml:space="preserve">Внесено зміни до дії (змінено назву) рішенням міської ради від 22.08.2018 № 2-3442
стара редакція:Реконструкція  комплексу з басейном "Сокіл"(система рекуперації) по вул. Смілянській, 78
</t>
  </si>
  <si>
    <t xml:space="preserve">Реконструкція  комплексу з басейном "Сокіл"(система рекуперації) по вул. Смілянській, 78 </t>
  </si>
  <si>
    <t>Внесено зміни до дії (змінено назву) рішенням міської ради від 22.08.2018 № 2-3442
стара редакція: Капітальний ремонт тепломережі адміністративної будівлі за адресою бульв.Шевченка, 245 (з ПКД)</t>
  </si>
  <si>
    <t>Капітальний ремонт тепломережі адміністративної будівлі за адресою бульв. Шевченка, 245 (виготовлення ПКД)</t>
  </si>
  <si>
    <t>Внесено зміни до дії (змінено назву) рішенням міської ради від 22.08.2018 № 2-3442
стара редакція: Капітальний ремонт нежитлової будівлі по вул. О.Дашковича, 41/1</t>
  </si>
  <si>
    <t xml:space="preserve">Капітальний ремонт нежитлової будівлі по вул. О.Дашкевича, 41/1 (виготовлення ПКД) </t>
  </si>
  <si>
    <t xml:space="preserve">Реконструкція мережі зовнішнього освітлення по вул.Одеській в м.Черкаси (внески в статутний капітал  КП "Міськсвітло") </t>
  </si>
  <si>
    <t xml:space="preserve">Внесено зміни до дії (змінено назву) рішенням міської ради від 22.08.2018 № 2-3442
стара редакція:Реконструкція мережі зовнішнього освітлення   вул.Одеська (від вул. Михайла Грушевського до Лісової розв'язки)  із застосуванням енергозберігаючих технологій), (внески в статуний капітал  КП "Міськсвітло")  </t>
  </si>
  <si>
    <t>Внесено зміни до дії (змінено назву) рішенням міської ради від 22.08.2018 № 2-3442
стара редакція:Реконструкція мережі зовнішнього освітлення  вул. Руставі  (із застосуванням енергозберігаючих технологій) (внески в статутний капітал КП "Міськсвітло")</t>
  </si>
  <si>
    <t xml:space="preserve">Реконструкція мережі зовнішнього освітлення по вул. Руставі в м.Черкаси (внески в статутний капітал  КП "Міськсвітло") </t>
  </si>
  <si>
    <t xml:space="preserve">Внесено зміни до дії (змінено назву) рішенням міської ради від 22.08.2018 № 2-3442
стара редакція: Реконструкція мережі зовнішнього освітлення   вул.Сумгаїтська ( від 30 років Перемоги до вул. Одеська із застосуванням енергозберігаючих технологій), (внески в статуний капітал  КП "Міськсвітло"  </t>
  </si>
  <si>
    <t xml:space="preserve">Реконструкція мережі зовнішнього освітлення по вул.Сумгаїтській (від вул. 30 років Перемоги до вул. Одеської) в м.Черкаси (внески в статутний капітал  КП "Міськсвітло") </t>
  </si>
  <si>
    <t xml:space="preserve">Внесено зміни до дії (змінено назву) рішенням міської ради від 22.08.2018 № 2-3442
стара редакція:Придбання комунальної техніки в лізінг відповідно до Порядку, затвердженого КМУ (5 самоскидів зі щітками, фреза дорожня, каток дорожній, підмітально-прибиральна машина, 6 мікроавтобусів вантажо-пасажирських, 9 сміттєвозів, 2 грейферних погрузчика)
</t>
  </si>
  <si>
    <t>Придбання комунальної техніки в лізінг (машина комбінована МКД-14 (на базі МАЗ 5550С3 самоскид, відвал, щітка, солерозкидач, поливомийне обладнання) - 2 одиниці, машина комбінована МКД-14 (на базі МАЗ 5550С3, відвал, щітка, солерозкидач) - 3 одиниці, автомобіль самоскид МАЗ-6501С5 (швідкисний снігоочисний відвал 2 шт., піскорозкидач 12 м.куб. - 1 шт.) - 1 одиниця, рециклер асфальтобетону - 1 одиниця, вакуумний дорожній пилосос на базі МАЗ - 1 одиниця, автомобіль Renault Lodgy - 1 одиниця, автомобіль вантажопасажирський FORD - 2 одиниці) (внески в статутний капітал КП "ЧЕЛУАШ")</t>
  </si>
  <si>
    <t>Внесено зміни до дії (змінено назву) рішенням міської ради від 22.08.2018 № 2-3442
стара редакція:Капітальний ремонт приміщення майнового комплексу за адресою вул. Благовісна, 170 (заміна воріт)</t>
  </si>
  <si>
    <t xml:space="preserve">Капітальний ремонт воріт </t>
  </si>
  <si>
    <t>Внесено зміни до дії (змінено назву) рішенням міської ради від 22.08.2018 № 2-3442
стара редакція:Капітальний ремонт внутрішньобудинкової мережі електропостачання житлового будинку №8/1 по вул. Яцика (з ПКД)</t>
  </si>
  <si>
    <t>Реконструкція внутрішньобудинкової мережі електропостачання житлового будинку №8/1 по вул. Яцика</t>
  </si>
  <si>
    <t xml:space="preserve"> Будівництво (розміщення) атракціону "Колесо огляду" в парку "Сосновий Бір" (відновлення) по вул. Дахнівській, 121 в м. Черкаси (внески в статутний капітал КП "Дирекція парків") </t>
  </si>
  <si>
    <t>1.3.3.303</t>
  </si>
  <si>
    <t>1.3.3.304</t>
  </si>
  <si>
    <t>1.3.3.305</t>
  </si>
  <si>
    <t>1.3.3.306</t>
  </si>
  <si>
    <t>1.3.3.307</t>
  </si>
  <si>
    <t>Реконструкція мереж зовнішнього освітлення прибудинкової території житлових будинків  № 12, 14 по вул. Академіка Корольова (внески в статутний капітал  КП "Міськсвітло")</t>
  </si>
  <si>
    <t>Реконструкція мереж зовнішнього освітлення прибудинкової території житлового будинку  № 16 по вул. Академіка Корольова (внески в статутний капітал  КП "Міськсвітло")</t>
  </si>
  <si>
    <t>Реконструкція мереж зовнішнього освітлення прибудинкової території житлових будинків  № 15, 15/1, 17, 19, 21 по вул. Олександра Маламужа (внески в статутний капітал  КП "Міськсвітло")</t>
  </si>
  <si>
    <t>Реконструкція мереж зовнішнього освітлення прибудинкової території житлових будинків  № 13/1, 13/2 по вул. Олексія Панченка  (внески в статутний капітал  КП "Міськсвітло")</t>
  </si>
  <si>
    <t>1.3.3.308</t>
  </si>
  <si>
    <t>1.3.3.309</t>
  </si>
  <si>
    <t>1.3.3.310</t>
  </si>
  <si>
    <t>1.3.3.311</t>
  </si>
  <si>
    <t>Реконструкція мереж зовнішнього освітлення прибудинкової території житлових будинків  № 2, 4 по вул. Тараскова  (внески в статутний капітал  КП "Міськсвітло")</t>
  </si>
  <si>
    <t>Реконструкція мереж зовнішнього освітлення прибудинкової території житлового  будинку  № 95 по вул. Крилова(внески в статутний капітал  КП "Міськсвітло")</t>
  </si>
  <si>
    <t>Реконструкція мереж зовнішнього освітлення прибудинкової території житлових будинків  № 10, 12 по вул. Тараскова  (внески в статутний капітал  КП "Міськсвітло")</t>
  </si>
  <si>
    <t>1.3.3.312</t>
  </si>
  <si>
    <t>1.3.3.313</t>
  </si>
  <si>
    <t>1.3.3.314</t>
  </si>
  <si>
    <t>1.3.3.315</t>
  </si>
  <si>
    <t>1.3.3.316</t>
  </si>
  <si>
    <t>1.3.3.317</t>
  </si>
  <si>
    <t>1.3.3.318</t>
  </si>
  <si>
    <t>1.3.3.319</t>
  </si>
  <si>
    <t>1.3.3.320</t>
  </si>
  <si>
    <t>1.3.3.321</t>
  </si>
  <si>
    <t>1.3.3.322</t>
  </si>
  <si>
    <t>Реконструкція мережі зовнішнього освітлення вул. Соснівська  (внески в статутний капітал  КП "Міськсвітло")</t>
  </si>
  <si>
    <t>Реконструкція мереж зовнішнього освітлення прибудинкової території житлового будинку  № 12 по вул. прикордонника Лазаренка (внески в статутний капітал  КП "Міськсвітло")</t>
  </si>
  <si>
    <t>Реконструкція мереж зовнішнього освітлення прибудинкової території житлових будинків  № 16, 18  по вул. Тараскова (внески в статутний капітал  КП "Міськсвітло")</t>
  </si>
  <si>
    <t>Реконструкція мереж зовнішнього освітлення прибудинкової території житлових будинків  № 6, 8, 8/1, 10, 10/1, 10/2  по вул. прикордонника Лазаренка  (внески в статутний капітал  КП "Міськсвітло")</t>
  </si>
  <si>
    <t>Реконструкція мережі зовнішнього освітлення вул. Олексія Панченко (внески в статутний капітал  КП "Міськсвітло")</t>
  </si>
  <si>
    <t>Реконструкція мережі зовнішнього освітлення вул. Пахарів Хутір (внески в статутний капітал  КП "Міськсвітло")</t>
  </si>
  <si>
    <t>Реконструкція мережі зовнішнього освітлення вул. Смаглія (внески в статутний капітал  КП "Міськсвітло")</t>
  </si>
  <si>
    <t>Реконструкція мережі зовнішнього освітлення вул. прикордонника Лазаренка  (внески в статутний капітал  КП "Міськсвітло")</t>
  </si>
  <si>
    <t>Реконструкція мережі зовнішнього освітлення вул. Героїв Майдану  (внески в статутний капітал  КП "Міськсвітло")</t>
  </si>
  <si>
    <t>Реконструкція мережі зовнішнього освітлення вул. Мечникова(внески в статутний капітал  КП "Міськсвітло")</t>
  </si>
  <si>
    <t>Реконструкція мережі зовнішнього освітлення вул. Ціолковського(внески в статутний капітал  КП "Міськсвітло")</t>
  </si>
  <si>
    <t>Реконструкція мережі зовнішнього освітлення вул. Грузиненка  (внески в статутний капітал  КП "Міськсвітло")</t>
  </si>
  <si>
    <t>Реконструкція мережі зовнішнього освітлення вул. Золотоніська  (внески в статутний капітал  КП "Міськсвітло")</t>
  </si>
  <si>
    <t>Реконструкція мереж зовнішнього освітлення прибудинкової території житлових будинків  № 4, 6, 8 по вул. Героїв Майдану (внески в статутний капітал КП "Міськсвітло")</t>
  </si>
  <si>
    <t>Внесено зміни до дії (змінено назву і обсяг фінансового забезпечення) рішенням міської ради від 22.08.2018 № 2-3442
стара редакція:0,0 тис. грн. на 360,5 тис. грн. (бюджет розвитку)
збільшено обсяг фінансового забезпечення (на 360,5 тис. грн. за рахунок збільшення доходної частини міського бюджету)
стара редакція:Реконструкція мережі зовнішнього освітлення прибудинкової території житлового будинкув № 4, 6, 8 по вул.Героїв Майдану (біля ЗОШ №32) (внески в статутний капітал КП ’Міськсвітло’)</t>
  </si>
  <si>
    <t xml:space="preserve">Внесено зміни до дії (змінено обсяг фінансового забезпечення) рішенням міської ради від 22.08.2018 № 2-3442
стара редакція:0,0 тис. грн. на 900,0 тис. грн. (бюджет розвитку)
збільшено обсяг фінансового забезпечення (на 900,0 тис. грн. за рахунок збільшення доходної частини міського бюджету)
</t>
  </si>
  <si>
    <t xml:space="preserve"> Реконструкція мережі зовнішнього освітлення Площі 700-річчя міста (внески в статутний капітал КП "Міськсвітло")</t>
  </si>
  <si>
    <t xml:space="preserve">Внесено зміни до дії (змінено обсяг фінансового забезпечення) рішенням міської ради від 22.08.2018 № 2-3442
стара редакція:0,0 тис. грн. на 670,0 тис. грн. (бюджет розвитку)
збільшено обсяг фінансового забезпечення (на 670,0 тис. грн. за рахунок збільшення доходної частини міського бюджету)
</t>
  </si>
  <si>
    <t>Реконструкція мережі зовнішнього освітлення вул. Хоменка (внески в статутний капітал КП "Міськсвітло")</t>
  </si>
  <si>
    <t xml:space="preserve">Внесено зміни до дії (змінено обсяг фінансового забезпечення) рішенням міської ради від 22.08.2018 № 2-3442
стара редакція:0,0 тис. грн. на 1150,0 тис. грн. (бюджет розвитку)
збільшено обсяг фінансового забезпечення (на 1150,0 тис. грн. за рахунок збільшення доходної частини міського бюджету)
</t>
  </si>
  <si>
    <t>Реконструкція мережі зовнішнього освітлення вул. Генерала Момота (внески в статутний капітал КП "Міськсвітло")</t>
  </si>
  <si>
    <t>Внесено зміни до дії (змінено назву і обсяг фінансового забезпечення) рішенням міської ради від 22.08.2018 № 2-3442
стара редакція:0,0 тис. грн. на 412,0 тис. грн. (бюджет розвитку)
збільшено обсяг фінансового забезпечення (на 412,0 тис. грн. за рахунок збільшення доходної частини міського бюджету)
стара редакція:Реконструкція мережі зовнішнього освітлення вул. Тараскова ( із застосуванням енергозберігаючих технологій) (внески в статутний капітал КП "Міськсвітло")</t>
  </si>
  <si>
    <t>Реконструкція мережі зовнішнього освітлення вул. Тараскова (внески в статутний капітал КП ’Міськсвітло’)</t>
  </si>
  <si>
    <t>Реконструкція мережі зовнішнього освітлення вул. Менделєєва (внески в статутний капітал КП ’Міськсвітло’)</t>
  </si>
  <si>
    <t>Внесено зміни до дії (змінено назву і обсяг фінансового забезпечення) рішенням міської ради від 22.08.2018 № 2-3442
стара редакція:0,0 тис. грн. на 700,0 тис. грн. (бюджет розвитку)
збільшено обсяг фінансового забезпечення (на 700,0 тис. грн. за рахунок збільшення доходної частини міського бюджету)
стара редакція:Реконструкція мережі зовнішнього освітлення  вул. Менделєєва (із застосуванням енергозберігаючих технологій) (внески в статутний капітал КП "Міськсвітло")</t>
  </si>
  <si>
    <t>Реконструкція мережі зовнішнього освітлення вул. Можайського (внески в статутний капітал КП ’Міськсвітло’)</t>
  </si>
  <si>
    <t>Внесено зміни до дії (змінено назву і обсяг фінансового забезпечення) рішенням міської ради від 22.08.2018 № 2-3442
стара редакція:0,0 тис. грн. на 490,0 тис. грн. (бюджет розвитку)
збільшено обсяг фінансового забезпечення (на 490,0 тис. грн. за рахунок збільшення доходної частини міського бюджету)
стара редакція:Реконструкція мереж зовнішнього освітлення по вул. Генерала Момота, вул. Смаглія, вул. Можайського, вул. Лісова (внески в статутний капітал КП "Міськсвітло")</t>
  </si>
  <si>
    <t>1.5.1.27</t>
  </si>
  <si>
    <t xml:space="preserve">Включено дії  рішенням міської ради від 22.08.2018 № 2-3442
за рахунок збільшення доходної частини міського бюджету </t>
  </si>
  <si>
    <t>1.2.1.125</t>
  </si>
  <si>
    <t>Придбання мотопомпи професійної (внески в статутний капітал КП "ЧЕЛУАШ")</t>
  </si>
  <si>
    <t>1.2.1.126</t>
  </si>
  <si>
    <t>1.2.1.127</t>
  </si>
  <si>
    <t>1.2.1.128</t>
  </si>
  <si>
    <t>1.2.1.129</t>
  </si>
  <si>
    <t>1.2.1.130</t>
  </si>
  <si>
    <t>1.2.1.131</t>
  </si>
  <si>
    <t>Придбання комп'ютерної техніки (внески в статутний капітал КП "ЧЕЛУАШ")</t>
  </si>
  <si>
    <t>Придбання дробилки для гілок тракторної (внески в статутний капітал КП "ЧЕЛУАШ")</t>
  </si>
  <si>
    <t>Придбання електричного колуна (внески в статутний капітал КП "ЧЕЛУАШ")</t>
  </si>
  <si>
    <t>Придбання грейферного ковша (внески в статутний капітал КП "ЧЕЛУАШ")</t>
  </si>
  <si>
    <t>Придбання висоторізу (внески в статутний капітал КП "ЧЕЛУАШ")</t>
  </si>
  <si>
    <t>Капітальний ремонт ЗІЛ-433362 (внески в статутний капітал КП "ЧЕЛУАШ")</t>
  </si>
  <si>
    <t>1.2.1.132</t>
  </si>
  <si>
    <t>1.2.1.133</t>
  </si>
  <si>
    <t>1.2.1.134</t>
  </si>
  <si>
    <t>Акт прийому-передачі</t>
  </si>
  <si>
    <t>Капітальний ремонт двигуна на 2 машини ЗІЛ-433362  (СА04-88 ВХ, СА 04-91 ВХ) (внески в статутний капітал КП "ЧЕЛУАШ")</t>
  </si>
  <si>
    <t>Придбання установки для приготування сольового розчину (внески в статутний капітал КП "ЧЕЛУАШ")</t>
  </si>
  <si>
    <t xml:space="preserve">Реконструкція адміністративної будівлі по вул. Бидгощській, 13 м.Черкаси (внески в статутний капітал КП ’ЧЕЛУАШ’) </t>
  </si>
  <si>
    <t>1.5.1.28</t>
  </si>
  <si>
    <t>1.5.1.29</t>
  </si>
  <si>
    <t>Департамент житлово-комунального комплексу, КП ’ЧЕЛУАШ’</t>
  </si>
  <si>
    <t xml:space="preserve">Капітальний ремонт будівель по вул. Бидгощській, 13 м. Черкаси (внески в статутний капітал КП ’ЧЕЛУАШ’) </t>
  </si>
  <si>
    <t>Внесено зміни до дії (змінено обсяг фінансового забезпечення) рішенням міської ради від 22.08.2018 № 2-3442
стара редакція: 0,0 тис. грн. на 3000,0 тис. грн. (бюджет розвитку)
збільшено обсяг фінансового забезпечення (на 3000,0 тис. грн. за рахунок збільшення доходної частини міського бюджету)</t>
  </si>
  <si>
    <t>1.3.9.252</t>
  </si>
  <si>
    <t xml:space="preserve">Капітальний ремонт вул.30-річчя Перемоги (виготовлення та встановлення дорожнього огородження перильного типу) з виготовленням ПКД (внески в статутний капітал КП ’ЧЕЛУАШ’) </t>
  </si>
  <si>
    <t>Внесено зміни до дії (змінено назву і обсяг фінансового забезпечення) рішенням міської ради від 22.08.2018 № 2-3442
стара редакція:1550,0 тис. грн. на 2350,0 тис. грн. (бюджет розвитку)
збільшено обсягф фінансового забезпечення (на 800,0 тис. грн. за рахунок збільшення доходної частини міського бюджету)
стара редакція:Будівництво майданчику для встановлення атракціону "Колесо огляду"</t>
  </si>
  <si>
    <t>Придбання кімнати "матері та дитини" (внески в статутний капітал КП "Дирекція парків")</t>
  </si>
  <si>
    <t>1.5.1.26</t>
  </si>
  <si>
    <t>1.4.1.85</t>
  </si>
  <si>
    <t xml:space="preserve">Реконструкція парку-пам'ятки садово-паркового мистецтва місцевого значення "Сквер Героїв Чорнобиля" (внески в статутний капітал КП ’Дирекція парків’) </t>
  </si>
  <si>
    <t>1.4.1.86</t>
  </si>
  <si>
    <t xml:space="preserve">Будівництво мереж електропостачання скверу "Пам'ять" (внески в статутний капітал КП ’Дирекція парків’) </t>
  </si>
  <si>
    <t xml:space="preserve">Внесено зміни до дії (змінено обсяг фінансового забезпечення) рішенням міської ради від 22.08.2018 № 2-3442
стара редакція:207,17079 тис. грн. на 547,17079 тис.грн. (бюджет розвитку) (2018 рік)
збільшено обсяг фінансового забезпечення (на 340,0 тис. грн.за рахунок збільшення доходної частини міського бюджету)
</t>
  </si>
  <si>
    <t>1.4.1.87</t>
  </si>
  <si>
    <t xml:space="preserve">Капітальний ремонт парку-пам'ятки садово-паркового мистецтва місцевого значення "Перемоги" (влаштування системи поливу) (внески в статутний капітал КП ’Дирекція парків’) </t>
  </si>
  <si>
    <t>1.1.3.169</t>
  </si>
  <si>
    <t>1.1.3.170</t>
  </si>
  <si>
    <t>1.1.3.171</t>
  </si>
  <si>
    <t>Капітальний ремонт прибудинкової території житлового будинку № 37 по вул.М.Грушевського(асфальтування) (внески в статутний капітал КП "Соснівська СУБ")</t>
  </si>
  <si>
    <t xml:space="preserve">Включено дії рішенням міської ради від 22.08.2018 № 2-3442
за рахунок збільшення доходної частини міського бюджету </t>
  </si>
  <si>
    <t>1.1.3.172</t>
  </si>
  <si>
    <t>1.1.3.173</t>
  </si>
  <si>
    <t>1.1.3.174</t>
  </si>
  <si>
    <t>1.1.3.175</t>
  </si>
  <si>
    <t>Капітальний ремонт прибудинкової території житлового будинку № 43 по вул.М.Грушевського (асфальтування) (внески в статутний капітал КП "Соснівська СУБ")</t>
  </si>
  <si>
    <t>Капітальний ремонт прибудинкової території житлового будинку № 45 по вул.М.Грушевського(асфальтування) (внески в статутний капітал КП "Соснівська СУБ")</t>
  </si>
  <si>
    <t>Капітальний ремонт прибудинкової території житлового будинку № 23 по вул. Святотроїцька (асфальтування) (внески в статутний капітал КП "Соснівська СУБ")</t>
  </si>
  <si>
    <t>Капітальний ремонт житлового будинку№ 16 по вул. Припортова (покрівля) (внески в статутний капітал КП "Соснівська СУБ")</t>
  </si>
  <si>
    <t>Капітальний ремонт житлового будинку № 14 по вул. Припортова (покрівля) (внески в статутний капітал КП "Соснівська СУБ")</t>
  </si>
  <si>
    <t>Капітальний ремонт житлового будинку № 5/1 по вул. Поднєвича (покрівля) (внески в статутний капітал КП "Соснівська СУБ")</t>
  </si>
  <si>
    <t>1.1.3.176</t>
  </si>
  <si>
    <t>1.1.3.177</t>
  </si>
  <si>
    <t>Капітальний ремонт житлового будинку № 10 по вул. Тараскова (покрівля)(внески в статутний капітал КП "Соснівська СУБ")</t>
  </si>
  <si>
    <t>Капітальний ремонт житлового будинку № 24 по вул. Б.Вишневецького (покрівля)(внески в статутний капітал КП "Соснівська СУБ")</t>
  </si>
  <si>
    <t>1.5.2.24</t>
  </si>
  <si>
    <t xml:space="preserve">Капітальний ремонт приміщення майнового комплексу за адресою: вул. Благовісна, 170, м. Черкаси (корпус И-4, монтаж системи вентиляції) </t>
  </si>
  <si>
    <t xml:space="preserve">Капітальний ремонт будівлі по вул. Кобзарській, 1 (для розміщення кризового центру для жінок-жертв насильства) в м. Черкаси </t>
  </si>
  <si>
    <t>Внесено зміни до дії (змінено обсяг фінансового забезпечення) рішенням міської ради від 22.08.2018 № 2-3442
стара редакція:0,0 тис. грн. на 856,168 тис. грн. (бюджет розвитку) 
збільшено обсяг фінансового забезпечення (на 856,168 тис. грн.за рахунок збільшення доходної частини міського бюджету)
стара редакція:Капітальний ремонт будівлі по вул. Кобзарська, 1 для розміщення кризового центру для жінок-жертв насильства (з ПКД)</t>
  </si>
  <si>
    <t>Внесено зміни до дії (змінено назву) рішенням міської ради від 22.08.2018 № 2- 3442
стара редакція:Капітальний ремонт адміністративної будівлі територіального центру надання соціальних послуг вул.Пушкіна, 13 а</t>
  </si>
  <si>
    <t xml:space="preserve">Внесено зміни до дії (змінено назву) рішенням міської ради від 22.08.2018 № 2- 3442
стара редакція:Модернізація (утеплення) альтанки для харчування на території центру реінтеграції бездомних осіб за адресою: вул. Рєпіна, 12/1 (для облаштування цілодобового пункту обігріву в осінньо-зимовий період) </t>
  </si>
  <si>
    <t xml:space="preserve">Реконструкція альтанки для харчування на території центру реінтеграції бездомних осіб за адресою: вул. Рєпіна, 12/1 </t>
  </si>
  <si>
    <t>1.3.14. Вдосконалення антитерористичної захищеності та хорони об’єктів водопостачання</t>
  </si>
  <si>
    <t>Придбання конструкційних матеріалів для виготовлення огорожі території ДВС</t>
  </si>
  <si>
    <t>Придбання конструкційних матеріалів для виготовлення огорожі підземного водозабору «Геронимівський»</t>
  </si>
  <si>
    <t>Придбання колючого дроту типу «Єгоза» та комплектуючих матеріалів для обладнання огорожі території Дніпровської водоочисної станції</t>
  </si>
  <si>
    <t>Придбання колючого дроту типу «Єгоза» та комплектуючих матеріалів для обладнання огорожі території насосної станції ІІІ-го підйому</t>
  </si>
  <si>
    <t>Вдосконалення системи освітлення території ДВС, обладнання системою сигналізації та відеоспостереження, забезпечення засобами зв’язку, з розробкою проектно-кошторисної документації.</t>
  </si>
  <si>
    <t>Вдосконалення системи освітлення території насосної станції ІІІ-го підйому, обладнання системою сигналізації та відеоспостереження, забезпечення засобами зв’язку, з розробкою проектно-кошторисної документації</t>
  </si>
  <si>
    <t>1.3.14.1</t>
  </si>
  <si>
    <t>1.3.14.2</t>
  </si>
  <si>
    <t>1.3.14.3</t>
  </si>
  <si>
    <t>1.3.14.4</t>
  </si>
  <si>
    <t>1.3.14.5</t>
  </si>
  <si>
    <t>1.3.14.6</t>
  </si>
  <si>
    <t>Включено дії рішенням міської ради від 22.08.2018 № 2-3442</t>
  </si>
  <si>
    <t>Внесено зміни до дії (змінено обсяг фінансового забезпечення) рішенням міської ради від 22.08.2018 № 2-3442
стара редакція: 172,4 тис. грн. на 7,6 тис. грн.(2017 рік); 300,0 тис. грн. на 650,0 тис. грн. (2018 рік); 93,0 тис. грн. на  40,434 тис. грн. (2019 рік)
стара редакція:Придбання обладнання і предметів довгострокового користування
 збільшено обсяг фінансового забезпечення (на7,6 тис. грн.(2017 рік); на 350,0 тис. грн. (2018 рік) за рахунок перерозподілу фінансового забезпечення із загального фонду до бюджету розвитку); на 40,434 тис. грн.(2019 рік) (бюджет розвитку))</t>
  </si>
  <si>
    <t>Додаток 2 
до рішення міської  ради
від 22.08.2018 № 2-3442</t>
  </si>
  <si>
    <t>3.2.1.41</t>
  </si>
  <si>
    <t>3.2.1.42</t>
  </si>
  <si>
    <t>від 22.08.2018 № 2-3442</t>
  </si>
  <si>
    <t xml:space="preserve">Капітальний ремонт адміністративної будівлі територіального центру надання соціальних послуг м. Черкаси (ремонт системи опалення, водопостачання і водовідведення) за адресою: вул. Пушкіна, 13-а </t>
  </si>
  <si>
    <t>Внесено зміни до дії (змінено назву і відповідального виконавця ) рішенням міської ради від 22.08.2018 № 2-3442
стара редакція:Капітальний ремонт спортивного майданчику за адресою: вул.С.Амброса, 147 -Департамент організаційного забезпечення</t>
  </si>
  <si>
    <t>Департамент архітектри та містобудування</t>
  </si>
  <si>
    <t>Внесено зміни до дії (змінено назву і відповідального виконавця) рішенням міської ради від 22.08.2018 № 2-3442
стара редакція:Капітальний ремонт спортивного майданчику за адресою: вул.С.Амброса, 147 -Департамент організацінйого забезпечення</t>
  </si>
  <si>
    <t>Капітальний ремонт приміщення майнового комплексу за адресою вул. Благовісна, 170 (4 поверх) (з ПКД)</t>
  </si>
  <si>
    <t>Внесено зміни до дії (змінено назву) рішенням міської ради від 22.08.2018 № 2-3442
стара редакція:Капітальний ремонт приміщення майнового комплексу за адресою вул. Благовісна, 170 (корпус И-4) (4 поверх) (з ПКД)</t>
  </si>
  <si>
    <t>Капітальний ремонт приміщень адміністративної будівлі департаменту соціальної політики Черкаської міської ради за адресою: бул. Шевченка, 307, (з ПКД)</t>
  </si>
  <si>
    <t>Внесено зміни до дії (змінено назву) рішенням міської ради від 22.08.2018 № 2-3442
стара редакція:Капітальний ремонт службових приміщень департаменту соціальної політики Черкаської міської ради в адміністративній будівлі по    бульвару Шевченка, 307, (з ПКД)</t>
  </si>
  <si>
    <t>Реконструкція адміністративної будівлі по вул.Гоголя, 301 в м.Черкаси (з ПКД) (внески в статутний капітал КП "Міськсвітло")</t>
  </si>
  <si>
    <t xml:space="preserve">Департамент житлово-комунального комплексу       </t>
  </si>
  <si>
    <t>Департамент житлово-комунального комплексу,</t>
  </si>
  <si>
    <t xml:space="preserve">Департамент житлово-комунального комплексу        </t>
  </si>
  <si>
    <t>Капітальний ремонт прилеглої території дошкільного навчального закладу № 57</t>
  </si>
  <si>
    <t>2.2.32.6</t>
  </si>
  <si>
    <t xml:space="preserve">Капітальний ремонт будівлі (покрівля) ДНЗ №57 (з ПКД) </t>
  </si>
  <si>
    <t>2.2.34.6</t>
  </si>
  <si>
    <t>Капітальний ремонт будівлі (заміна вікон) ДНЗ (ясла-салок) № 60 "Ялинка-Веселинка"</t>
  </si>
  <si>
    <t>Внесено зміни до дії (змінено назву і обсяг фінансового забезпечення) рішенням міської ради від 20.03.2018 № 2-3167
стара редакція:500 тис. грн. на 20,062 тис.грн. (бюджет розвитку) (2018 рік)
стара редакція:Капітальний ремонт будівлі (заміна вікон) ДНЗ №60 (з ПКД)
зменшено обсяг фінансового забезпечення (на 500,0 тис. грн. за рахунок перерозподілу обсягу фінансового забезпечення із бюджету розвитку до загального фонду)</t>
  </si>
  <si>
    <t>Придбання обладнання та спортивного інвентарю  для КДЮСШ №2</t>
  </si>
  <si>
    <t>Капітальний ремонт будівель КЗ "Черкаська міська дитяча лікарня ЧМР" за адресою м.Черкаси вул.Олени Теліги,4  (стаціонар, заміна вікон) (з розробкою ПКД)</t>
  </si>
  <si>
    <t>Капітальний ремонт будівлі КНП "Черкаський міський пологовий будинок "Центр матері та дитини"по вул. Чехова,101 (з розробкою ПКД)</t>
  </si>
  <si>
    <t>Капітальний ремонт будівлі КНП "Перший Черкаський міський центр первинно медико-санітарної допомоги"</t>
  </si>
  <si>
    <t>Виключено дію рішенням міської ради від 22.08.2018 № 2-3442
стара редакція: 419,381 тис. грн. на 0,0 тис. грн. (бюджет розвитку)
обсяг фінансового забезпечення (бюджет розвитку) перерозподілено на виконання дії 3.1.1.12</t>
  </si>
  <si>
    <t xml:space="preserve">Внесено зміни до дії (змінено обсяг фінансового забезпечення) рішенням міської ради від 22.08.2018 № 2-3442
стара редакція:100,0 тис. грн. на 165,80954тис. грн. (бюджет розвитку)
збільшено обсяг фінансового забезпечення (на 65,80954 тис. грн. за рахунок перерозподілу фінансового забезпечення на виконання дій: 1.2.1.119-1,40174 тис. грн., 1.3.3.129-64,4078 тис. грн. (бюджет розвитку)) </t>
  </si>
  <si>
    <t>Внесено зміни до дії (змінено обсяг фінансового забезпечення) рішенням міської ради від 22.08.2018 № 2-3442
стара редакція:100,0 тис. грн. на 165,80954 тис. грн. (бюджет розвитку)
збільшено обсяг фінансового забезпечення (на 65,80954 тис. грн. за рахунок перерозподілу фінансового забезпечення на виконання дій: 1.2.1.119-1,40174 тис. грн., 1.3.3.129-64,4078 тис. грн. (бюджет розвитку))</t>
  </si>
  <si>
    <t>Внесено зміни до дії (змінено обсяг фінансового забезпечення) рішенням міської ради від 22.08.2018 № 2-3442
стара редакція:99,0 тис. грн. на 888,0 тис. грн. (бюджет розвитку)
збільшено обсяг фінансового забезпечення (на 789,0 тис. грн. за рахунок перерозподілу із загального фонду до бюджету розвитку)</t>
  </si>
  <si>
    <t>Придбання дитячого майданчика (внески в статутний капітал КП «Дирекція парків»)</t>
  </si>
  <si>
    <t>Капітальний ремонт приміщень по бул. Шевченка, 307 (з ПКД)</t>
  </si>
  <si>
    <t>Придбання тролейбусів в лізинг (внески в статутний капітал КП "Черкасиелектротранс")</t>
  </si>
  <si>
    <t xml:space="preserve">Внесено зміни до дії (змінено обсяг фінансового забезпечення) рішенням міської ради від  7.12.2018 № 2-3725
стара редакція: 3000,0 тис. грн. на 0,0 тис. грн. (бюджет розвитку)
зменшено обсяг фінансового забезпечення (на 3000,0 тис. грн. (2018 рік) (секвестр доходів)) </t>
  </si>
  <si>
    <t>Внесено зміни до дії (змінено обсяг фінансового забезпечення) рішенням міської ради від  22.08.2018 № 2-3442
стара редакція:0,0 тис. грн. на 3000,0 тис. грн. (бюджет розвитку)
збільшено обсяг фінансового забезпечення
 на 1338,43161 тис. грн. за рахунок перерозподілу фінансового забезпечення із загального фонду до бюджету розвитку; на 1660,22831 тис.грн.  за рахунок збільшення доходної частини міського бюджету), на  1,34008 тис. грн.  за рахунок перерозподілу фінансового забезпечення на виконання дії 1.2.1.119 2.2.57.2-0.08435 тис. грн., 2.2.60.6-0,05195 тис. грн., 2.2.71.3-0,08435 тис. грн., 2.2.73.6-0,05195 тис. грн., 2.2.91.4-0,44618 тис. грн., 2.2.1.28-0.45098 тис. грн., 22.61.6-0,05195 тис. грн., 2.2.62.6-0.0012 тис. грн., 22.39.3-0,04089 тис. грн.,2.2.62.7-0,03221 тис.грн., 2.2.81.3-0,04515 тис. грн. (за рахунок субвенції на соціально-економічний розвиток))</t>
  </si>
  <si>
    <t>Включено дію рішенням міської ради від 17.12.2018 № 2-3725</t>
  </si>
  <si>
    <t xml:space="preserve">Включено дію рішенням міської ради від 17.12.2018 № 2-3725
за рахунок перерозподілу обсягу фінансового забезпечення із загального фонду до бюджету розвитку на суму 1,8 тис. грн. та за рахунок субвенції з державного бюджету на соціально-економічний розвиток на суму 60,0 тис. грн. </t>
  </si>
  <si>
    <t>1.1.4.119</t>
  </si>
  <si>
    <t>1.1.4.120</t>
  </si>
  <si>
    <t>1.1.4.121</t>
  </si>
  <si>
    <t xml:space="preserve">Придбання та монтаж спортивного ігрового майданчика м. Черкаси, вул. 30 років Перемоги 22 (в т.ч. субвенція з державного бюджету на соціально-економічний розвиток - 60000,00 грн.) </t>
  </si>
  <si>
    <t>Накладна,
 акт виконаних робіт</t>
  </si>
  <si>
    <t xml:space="preserve">Придбання та монтаж спортивного ігрового майданчика м. Черкаси, вул. 30 років Перемоги 22/1 (в т.ч. субвенція з державного бюджету на соціально-економічний розвиток - 60000,00 грн.) </t>
  </si>
  <si>
    <t>Накладна, 
акт виконаних робіт</t>
  </si>
  <si>
    <t>1.1.4.122</t>
  </si>
  <si>
    <t>1.1.4.123</t>
  </si>
  <si>
    <t>1.1.4.124</t>
  </si>
  <si>
    <t xml:space="preserve">Придбання та монтаж спортивного ігрового майданчика м. Черкаси, вул. Гоголя б.221 (в т.ч. субвенція з державного бюджету на соціально-економічний розвиток - 60000,00 грн.) </t>
  </si>
  <si>
    <t xml:space="preserve">Придбання та монтаж спортивного ігрового майданчика м. Черкаси, вул. 30 років Перемоги 62 (в т.ч. субвенція з державного бюджету на соціально-економічний розвиток - 60000,00 грн.) </t>
  </si>
  <si>
    <t>Придбання та монтаж спортивного ігрового майданчика м. Черкаси, вул. Героїв Майдану 13 (в т.ч. субвенція з державного бюджету на соціально-економічний розвиток - 60000,00 грн.)</t>
  </si>
  <si>
    <t xml:space="preserve">Придбання та монтаж спортивного ігрового майданчика м. Черкаси, вул. Сумгаїтська 51 (в т.ч. субвенція з державного бюджету на соціально-економічний розвиток - 80000,00 грн.) </t>
  </si>
  <si>
    <t xml:space="preserve">Включено дію рішенням міської ради від 17.12.2018 № 2-3725
за рахунок перерозподілу обсягу фінансового забезпечення із загального фонду до бюджету розвитку на суму 2,4 тис. грн. та за рахунок субвенції з державного бюджету на соціально-економічний розвиток на суму 80,0 тис. грн. </t>
  </si>
  <si>
    <t>Придбання та монтаж спортивного майданчика м. Черкаси, вул. Одеська, 8 (в т.ч. субвенція з державного бюджету на соціально-економічний розвиток - 60000,00 грн.)</t>
  </si>
  <si>
    <t>1.1.4.125</t>
  </si>
  <si>
    <t xml:space="preserve">Внесено зміни до дії (змінено обсяг фінансового забезпечення) рішенням міської ради від 17.12.2018 № 2-3725
стара редакція:2956,9643 тис. грн. на 0,0643 тис. грн. (бюджет розвитку)
зменшено обсяг фінансового забезпечення (на 2956,9 тис. грн. (2018 рік) (секвестр доходів)) </t>
  </si>
  <si>
    <t>Виключено дію рішенням міської ради від 17.12.2018 № 2-3725
стара редакція:9000,0 тис. грн. на 0,0 тис. грн. (бюджет розвитку)
обсяг фінансового забезпечення (бюджет розвитку) секвеструвати до міського бюджету</t>
  </si>
  <si>
    <t>Виключено дію рішенням міської ради від 17.12.2018 № 2-3725
стара редакція:165,0 тис. грн. на 0,0 тис. грн. (бюджет розвитку)
обсяг фінансового забезпечення (бюджет розвитку) перерозподілено на виконання дій: 1.4.1.88-65,0 тис. грн., 1.4.1.89-40,0 тис. грн.1.4.1.90-60,0 тис. грн.</t>
  </si>
  <si>
    <t>Виключено дію рішенням міської ради від 17.12.2018 № 2-3725
стара редакція: 5000,0 тис. грн. на 0,0 тис. грн. (бюджет розвитку)
обсяг фінансового забезпечення (бюджет розвитку) секвеструвано до міського бюджету</t>
  </si>
  <si>
    <t xml:space="preserve">Внесено зміни до дії (змінено обсяг фінансового забезпечення) рішенням міської ради від 17.12.2018 № 2-3725
стара редакція:250,0 тис. грн. на  48,98547 тис. грн.(бюджет розвитку)
зменшено обсяг фінансового забезпечення (на 1,01453 тис. грн. (2018 рік) (секвестр доходів)) </t>
  </si>
  <si>
    <t>Надання субвенції з місцевого бюджету 2-му державному пожежно-рятувальному загону УДСНС України у Черкаській області для придбання тепловізорів</t>
  </si>
  <si>
    <t>1.3.2.2</t>
  </si>
  <si>
    <t>Звіт
 про виконання</t>
  </si>
  <si>
    <t>Внесено зміни до дії (змінено назву і обсяг фінансового забезпечення) рішенням міської ради від 17.12.2018 № 2-3725
стара редакція: 608,0 тис. грн. на 598,87986 тис. грн.(бюджет розвитку)
зменшено обсяг фінансового забезпечення (на 9,12014 тис. грн. (2018 рік) (секвестр доходів))</t>
  </si>
  <si>
    <t xml:space="preserve">Реконструкція мереж зовнішнього освітлення прибудинкової території житлових будинків № 1, 3, 5 по вул. Сержанта Смірнова </t>
  </si>
  <si>
    <t xml:space="preserve">Внесено зміни до дії (змінено обсяг фінансового забезпечення) рішенням міської ради від 17.12.2018 № 2-3725
стара редакція: 762,0 тис. грн. на 689,92571 тис. грн. (бюджет розвитку)
зменшено обсяг фінансового забезпечення (на 72,07429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</si>
  <si>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490,0 тис. грн. на 389,6842 тис. грн.  (бюджет розвитку)
зменшено обсяг фінансового забезпечення (на 100,3158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</si>
  <si>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2976,7441 тис. грн. на 2971,81394 тис. грн.  (бюджет розвитку)
зменшено обсяг фінансового забезпечення (на 4,93016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</si>
  <si>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700,0 тис. грн. на 441,4314 тис. грн. (бюджет розвитку)
зменшено обсяг фінансового забезпечення (на 258,5686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</si>
  <si>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900,0 тис. грн. на 0,0 тис. грн. (бюджет розвитку)
зменшено обсяг фінансового забезпечення (на 900,0 тис. грн. (2018 рік) (секвестр доходів)) </t>
  </si>
  <si>
    <t>Внесено зміни до дії (змінено обсяг фінансового забезпечення) рішенням міської ради від 17.12.2018 № 2-3725
стара редакція:2137,30384 тис. грн. на 2134,27106 тис. грн. (бюджет розвитку)
зменшено обсяг фінансового забезпечення (на 3,03278 тис. грн. (2018 рік) (секвестр доходів))</t>
  </si>
  <si>
    <t xml:space="preserve">Внесено зміни до дії (змінено обсяг фінансового забезпечення) рішенням міської ради від 17.12.2018 № 2-3725
стара редакція:600,0 тис. грн. на 592,17898 тис. грн.(бюджет розвитку)
зменшено обсяг фінансового забезпечення (на 7,82102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</si>
  <si>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редакція:3919,09386 тис. грн. на 3911,88366 тис. грн. (бюджет розвитку)
зменшено обсяг фінансового забезпечення (на 7,2102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</si>
  <si>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редакція:412,0 тис. грн. на 317,8853199 тис. грн. (бюджет розвитку)
зменшено обсяг фінансового забезпечення (на 94,11468 тис. грн. (2018 рік) (секвестр доходів)) </t>
  </si>
  <si>
    <t>Внесено зміни до дії (змінено обсяг фінансового забезпечення) рішенням міської ради від 17.12.2018 № 2-3725
стара редакція:1150,0 тис. грн. на 1103,64274 тис. грн. (бюджет розвитку)
зменшено обсяг фінансового забезпечення (на 46,35726 тис. грн. (2018 рік) (секвестр доходів))</t>
  </si>
  <si>
    <t xml:space="preserve">Внесено зміни до дії (змінено обсяг фінансового забезпечення) рішенням міської ради від 17.12.2018 № 2-3725
стара редакція:670,0 тис. грн. на 660,1749099 тис. грн. (бюджет розвитку)
зменшено обсяг фінансового забезпечення (на 9,82509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</si>
  <si>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редакція:360,5 тис. грн. на 231,13918 тис. грн. (бюджет розвитку)
зменшено обсяг фінансового забезпечення (на 129,36082 тис. грн. (2018 рік) (секвестр доходів))
</t>
  </si>
  <si>
    <t>Внесено зміни до дії (змінено обсяг фінансового забезпечення) рішенням міської ради від 17.12.2018 № 2-3725
стара редакція:1450,0 тис. грн. на 1428,11702 тис. грн. (бюджет розвитку)
зменшено обсяг фінансового забезпечення (на 21,88298 тис. грн. (2018 рік) (секвестр доходів))</t>
  </si>
  <si>
    <t xml:space="preserve">Внесено зміни до дії (змінено обсяг фінансового забезпечення) рішенням міської ради від 17.12.2018 № 2-3725
стара редакція:500,0 тис. грн. на  470,49227 тис. грн. (бюджет розвитку)
зменшено обсяг фінансового забезпечення (на 29,50773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</si>
  <si>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редакція:550,0 тис. грн. на 542,70495 тис. грн. (бюджет розвитку)
зменшено обсяг фінансового забезпечення (на 7,29505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</si>
  <si>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редакція:520,0 тис. грн. на  188,78847 тис. грн.(бюджет розвитку)
зменшено обсяг фінансового забезпечення (на 331,21153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</si>
  <si>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редакція:480,0 тис. грн. на 233,03388 тис. грн. (бюджет розвитку)
зменшено обсяг фінансового забезпечення (на 246,96612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</si>
  <si>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редакція:300,0 тис. грн. на 157,98724 тис. грн. (бюджет розвитку)
зменшено обсяг фінансового забезпечення (на 142,01276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</si>
  <si>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редакція:480,0 тис. грн. на 471,97886 тис. грн. (бюджет розвитку)
зменшено обсяг фінансового забезпечення (на 8,02114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</si>
  <si>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редакція:800,0 тис. грн. на  721,58126 тис. грн. (бюджет розвитку)
зменшено обсяг фінансового забезпечення (на 78,41874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</si>
  <si>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редакція:360,0 тис. грн. на 39,33935 тис. грн. (бюджет розвитку)
зменшено обсяг фінансового забезпечення (на 320,66065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</si>
  <si>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редакція:360,0 тис. грн. на 43,48683 тис. грн. (бюджет розвитку)
зменшено обсяг фінансового забезпечення (на 316,51317 тис. грн. (2018 рік) (секвестр доходів)) </t>
  </si>
  <si>
    <t>Включено дію рішенням міської ради від 22.08.2018 № 2-3442         
 за рахунок збільшення доходної частини міського бюджету</t>
  </si>
  <si>
    <t xml:space="preserve">Внесено зміни до дії (змінено обсяг фінансового забезпечення) рішенням міської ради від 17.12.2018 № 2-3725
стара редакція:330,0 тис. грн. на 208,853053 тис. грн. (бюджет розвитку)
зменшено обсяг фінансового забезпечення (на 121,14695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</si>
  <si>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редакція:450,0 тис. грн. на 263,95308 тис. грн.(бюджет розвитку)
зменшено обсяг фінансового забезпечення (на 186,04692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</si>
  <si>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редакція:500,0 тис. грн. на 387,64954 тис. грн.(бюджет розвитку)
зменшено обсяг фінансового забезпечення (на 112,35046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</si>
  <si>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редакція:150,0 тис. грн. на 140,97858 тис. грн. (бюджет розвитку)
зменшено обсяг фінансового забезпечення (на 9,02142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</si>
  <si>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редакція:367,0 тис. грн. на 246,37541 тис. грн. (бюджет розвитку)
зменшено обсяг фінансового забезпечення (на 120,62459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</si>
  <si>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редакція:315,0 тис. грн. на 185,00078 тис. грн.(бюджет розвитку)
зменшено обсяг фінансового забезпечення (на 129,99922 тис. грн. (2018 рік) (секвестр доходів)) </t>
  </si>
  <si>
    <t>Внесено зміни до дії (змінено обсяг фінансового забезпечення) рішенням міської ради від 17.12.2018 № 2-3725
стара редакція:298,0 тис. грн. на 210,29562 тис. грн. (бюджет розвитку)
зменшено обсяг фінансового забезпечення (на 87,70438 тис. грн. (2018 рік) (секвестр доходів))</t>
  </si>
  <si>
    <t xml:space="preserve">Внесено зміни до дії (змінено обсяг фінансового забезпечення) рішенням міської ради від 17.12.2018 № 2-3725
стара редакція:320,0 тис. грн. на 132,9273399 тис. грн. (бюджет розвитку)
зменшено обсяг фінансового забезпечення (на 187,07266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</si>
  <si>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редакція:210,0 тис. грн. на 92,93525 тис. грн.  (бюджет розвитку)
зменшено обсяг фінансового забезпечення (на 117,06475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</si>
  <si>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редакція:400,0 тис. грн. на 176,97735 тис. грн.  (бюджет розвитку)
зменшено обсяг фінансового забезпечення (на 223,02265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</si>
  <si>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редакція:750,0 тис. грн. на 642,79734 тис. грн.  (бюджет розвитку)
зменшено обсяг фінансового забезпечення (на 107,20266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</si>
  <si>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редакція:352,0 тис. грн. на 215,99619 тис. грн.(бюджет розвитку)
зменшено обсяг фінансового забезпечення (на 136,00381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</si>
  <si>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редакція:1190,0 тис. грн. на 841,54216 тис. грн. (бюджет розвитку)
зменшено обсяг фінансового забезпечення (на 348,45784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</si>
  <si>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редакція:700,0 тис. грн. на 533,998 тис. грн. (бюджет розвитку)
зменшено обсяг фінансового забезпечення (на 166,002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</si>
  <si>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редакція:505,0 тис. грн. на 419,88441 тис. грн. (бюджет розвитку)
зменшено обсяг фінансового забезпечення (на 85,11559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</si>
  <si>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545,0 тис. грн. на 449,38962 тис. грн.  (бюджет розвитку)
зменшено обсяг фінансового забезпечення (на 95,61038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</si>
  <si>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545,0 тис. грн. на 477,13227 тис. грн.  (бюджет розвитку)
зменшено обсяг фінансового забезпечення (на 67,86773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</si>
  <si>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550,0 тис. грн. на  533,3670899 тис. грн. (бюджет розвитку)
зменшено обсяг фінансового забезпечення (на 16,63291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</si>
  <si>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431,0 тис. грн. на 312,89567 тис. грн. (бюджет розвитку)
зменшено обсяг фінансового забезпечення (на 118,10433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</si>
  <si>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3000,0 тис. грн. на 1500,0 тис. грн. (бюджет розвитку)
зменшено обсяг фінансового забезпечення (на 1500,0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</si>
  <si>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9834,0 тис. грн. на 3834,0 тис. грн.  (бюджет розвитку)
зменшено обсяг фінансового забезпечення (на 5000,0 тис. грн. обсяг фінансового забезпечення перерозподілено на виконання дії 1.3.5.4) ; (на 1000,0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</si>
  <si>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10100,0 тис. грн. на 15100,0 тис. грн.   (бюджет розвитку)
збільшено обсяг фінансового забезпечення (на 5000,0 тис. грн. за рахунок перерозподілу фінансового забезпечення на виконання дії 1.3.5.3) </t>
  </si>
  <si>
    <t xml:space="preserve">Внесено зміни до дії (змінено обсяг фінансового забезпечення) рішенням міської ради від 17.12.2018 № 2-3725
стара редакція: 36591,901 тис. грн. на 41591,901 тис. грн. (бюджет розвитку)
збільшено обсяг фінансового забезпечення (на 5000,0 тис. грн. за рахунок перерозподілу фінансового забезпечення на виконання дії 1.3.9.23) </t>
  </si>
  <si>
    <t xml:space="preserve">Внесено зміни до дії (змінено обсяг фінансового забезпечення) рішенням міської ради від 17.12.2018 № 2-3725
стара редакція: 600,0 тис. грн. на  438,0 тис.грн. (бюджет розвитку)
зменшено обсяг фінансового забезпечення (на 162,0 тис. грн. (2018 рік) (секвестр доходів)) </t>
  </si>
  <si>
    <t>Внесено зміни до дії (змінено обсяг фінансового забезпечення) рішенням міської ради від 17.12.2018 № 2-3725
стара редакція: 8000.0 тис. грн. на 5200,0 тис. грн. (бюджет розвитку)
зменшено обсяг фінансового забезпечення (на 2800,0 тис. грн.(бюджет розвитку) (2018 рік) обсяг фінансового забезпечення перерозподілено на виконання дії 1.3.9.22)</t>
  </si>
  <si>
    <t xml:space="preserve">Внесено зміни до дії (змінено обсяг фінансового забезпечення) рішенням міської ради від 17.12.2018 № 2-3725
стара редакція: 2450,0 тис. грн. на 750,0 тис. грн. (бюджет розвитку)
зменшено обсяг фінансового забезпечення (на 1700,0 тис. грн.(бюджет розвитку) (2018 рік) обсяг фінансового забезпечення перерозподілено на виконання дії 1.3.9.22) </t>
  </si>
  <si>
    <t xml:space="preserve">Внесено зміни до дії (змінено обсяг фінансового забезпечення) рішенням міської ради від 17.12.2018 № 2-3725
стара редакція: 17979,0 тис. грн. на 8979,0 тис. грн. (бюджет розвитку)
зменшено обсяг фінансового забезпечення (на 9000,0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</si>
  <si>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 26805,0 тис. грн. на 32505,0 тис. грн.  (бюджет розвитку)
збільшено обсяг фінансового забезпечення (на 5700,0 тис. грн.(бюджет розвитку) (2018 рік) за рахунок перерозподілу обсягу фінансового забезпечення на виконання дій: 1.3.8.27- 1700,0 тис. грн., 1.3.8.22-2800,0 тис. грн.,1.3.9.22-4400,0 тис. грн. 1.3.9.240 -1200,0 тис. грн.) </t>
  </si>
  <si>
    <t>Внесено зміни до дії (змінено її назву і обсяг фінансового забезпечення) рішенням міської ради від 17.12.2018 № 2-3725
стара редакція: 5300,0 тис.грн. на  866,829 тис. грн.(бюджет розвитку)
зменшено обсяг фінансового забезпечення (на 4433,171 тис. грн. (2018 рік) (секвестр доходів)) 
стара редакція:Реконструкція вул. Ільїна від вул. Чорновола до вул. Пацаєва (з ПКД)</t>
  </si>
  <si>
    <t>Внесено зміни до дії (змінено її назву і  обсяг фінансового забезпечення) рішенням міської ради від 17.12.2018 № 2-3725
стара редакція: 15600,0 тис. грн. на 10600,0 тис. грн. (бюджет розвитку)
зменшено обсяг фінансового забезпечення (на 5000,0 тис. грн. обсяг фінансового забезпечення перерозподілити на виконання дії 1.3.6.3)
стара редакція:Капітальний ремонт бульв. Шевченка від вул. Університетської до вул. Можайського (з ПКД)</t>
  </si>
  <si>
    <t xml:space="preserve">Капітальний ремонт бульв. Шевченка від вул. Університетської до вул. Можайського м. Черкаси </t>
  </si>
  <si>
    <t xml:space="preserve">Внесено зміни до дії (змінено обсяг фінансового забезпечення) рішенням міської ради від 17.12.2018 № 2-3725
стара редакція: 445,673 тис. грн. на 283,0 тис. грн. (бюджет розвитку)
зменшено обсяг фінансового забезпечення (на 162,673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</si>
  <si>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редакція:224,01 ттис. грн. на 161,0 тис. грн.  (бюджет розвитку)
зменшено обсяг фінансового забезпечення (на 63,010 тис. грн. (2018 рік) (секвестр доходів)) </t>
  </si>
  <si>
    <t>Внесено зміни до дії (змінено обсяг фінансового забезпечення) рішенням міської ради від 17.12.2018 № 2-3725
стара редакція:451,402 тис. грн. на 312,2381199 тис. грн. (бюджет розвитку)
зменшено обсяг фінансового забезпечення (на 139,16388 тис. грн. (2018 рік) (секвестр доходів)) та затвердити у новій редакції</t>
  </si>
  <si>
    <t xml:space="preserve">Внесено зміни до дії (змінено обсяг фінансового забезпечення) рішенням міської ради від 17.12.2018 № 2-3725
стара редакція:1500,0 на тис. грн. на 100,0 тис. грн. (бюджет розвитку)
зменшено обсяг фінансового забезпечення (на 1200,0 тис. грн.(бюджет розвитку) (2018 рік) обсяг фінансового забезпечення перерозподілено на виконання дії 1.3.9.22); (на 200,0 тис. грн. (2018 рік) (секвестр доходів)) </t>
  </si>
  <si>
    <t xml:space="preserve">Внесено зміни до дії (змінено обсяг фінансового забезпечення) рішенням міської ради від 17.12.2018 № 2-3725
стара редакція:15360,149 тис. грн. на 7360,149 тис. грн. (бюджет розвитку)
зменшено обсяг фінансового забезпечення (на 8000,0 тис. грн. (2018 рік) (секвестр доходів)) </t>
  </si>
  <si>
    <t>Виключено дію рішенням міської ради від 17.12.2018 № 2-3725
стара редакція:1550,0 тис. грн. на 0,0 тис. грн. (бюджет розвитку)
обсяг фінансового забезпечення (бюджет розвитку) секвестровано до міського бюджету</t>
  </si>
  <si>
    <t>Виключено дію рішенням міської ради від 17.12.2018 № 2-3725
стара редакція:350,0 тис. грн. на 0,0 тис. грн. (бюджет розвитку)
обсяг фінансового забезпечення (бюджет розвитку) секвеструвано до міського бюджету</t>
  </si>
  <si>
    <t xml:space="preserve">Внесено зміни до дії (змінено обсяг фінансового забезпечення) рішенням міської ради від 17.12.2018 № 2-3725
стара редакція:100,0 тис. грн. на 400,0 тис. грн.  (бюджет розвитку)
збільшено обсяг фінансового забезпечення (на 300,0 тис. грн.(бюджет розвитку) (2018 рік) за рахунок перерозподілу обсягу фінансового забезпечення на виконання дії 1.5.6.4) </t>
  </si>
  <si>
    <t>Виключено дію  рішенням міської ради від 17.12.2018 № 2-3725
стара редакція:700,0 тис. грн. на 0,0 тис. грн.  (бюджет розвитку)
обсяг фінансового забезпечення (бюджет розвитку) секвеструвано до міського бюджету</t>
  </si>
  <si>
    <t>Придбання та встановлення спортивного майданчику на території парку-пам’ятки садово-паркового мистецтва місцевого значення “Соснівський” Комунального підприємства “Дирекція парків” Черкаської міської ради (в т.ч. субвенція з державного бюджету на соціально-економічний розвиток - 400000,00 грн.)</t>
  </si>
  <si>
    <t>1.4.1.88</t>
  </si>
  <si>
    <t>1.4.1.89</t>
  </si>
  <si>
    <t>1.4.1.90</t>
  </si>
  <si>
    <t>1.4.1.91</t>
  </si>
  <si>
    <t>1.4.1.92</t>
  </si>
  <si>
    <t>Включено дію  рішенням міської ради від 17.12.2018 № 2-3725
за рахунок перерозподілу обсягу фінансового забезпечення із загального фонду до бюджету розвитку на суму 12,0 тис. грн. та за рахунок субвенції з державного бюджету на соціально-економічний розвиток на суму 400,0 тис. грн.</t>
  </si>
  <si>
    <t xml:space="preserve">Придбання новорічної ялинки та набору прикрас (внески в статутний капітал КП ’Дирекція парків’) </t>
  </si>
  <si>
    <t>Включено дію  рішенням міської ради від 17.12.2018 № 2-3725
за рахунок перерозподілу обсягу фінансового забезпечення на виконання дії 1.2.1.122</t>
  </si>
  <si>
    <t xml:space="preserve">Придбання лічильників води на свердловини (внески в статутний капітал КП ’Дирекція парків’) </t>
  </si>
  <si>
    <t xml:space="preserve">Придбання накриття для фонтану (внески в статутний капітал КП ’Дирекція парків’) </t>
  </si>
  <si>
    <t>Придбання намету для функціонування цілодобового пункту обігріву в осінньо-зимовий період на території центру реінтеграції бездомних осіб за адресою: вул.Рєпіна, 12/1</t>
  </si>
  <si>
    <t>Департамент
 соціальної політики</t>
  </si>
  <si>
    <t>Департамент 
житлово-комунального комплексу,
 КП ’Дирекція парків’</t>
  </si>
  <si>
    <t>Департамент 
житлово-комунального комплексу, 
КП ’Дирекція парків’</t>
  </si>
  <si>
    <t>Включено дію  рішенням міської ради від 17.12.2018 № 2-3725
за рахунок перерозподілу обсягу фінансового забезпечення із загального фонду до бюджету розвитку</t>
  </si>
  <si>
    <t>Внесено зміни до дії (змінено обсяг фінансового забезпечення) рішенням міської ради від 17.12.2018 № 2-3725
стара редакція:3361,98311 тис. грн. на 240,08311 тис. грн.(бюджет розвитку)
зменшено обсяг фінансового забезпечення (на 3121,9 тис. грн. (2018 рік) (секвестр доходів))</t>
  </si>
  <si>
    <t xml:space="preserve">Виключено дію рішенням міської ради від 17.12.2018 № 2-3725
стара редакція:856,168 тис. грн. на 0,0 тис. грн.(бюджет розвитку)
</t>
  </si>
  <si>
    <t xml:space="preserve">Внесено зміни до дії (змінено назву) рішенням міської ради від 17.12.2018 № 2-3725
</t>
  </si>
  <si>
    <t>Виключено дію рішенням міської ради від 17.12.2018 № 2-3725
стара редакція:198,0 тис. грн. на 0,0 тис. грн. (бюджет розвитку)
обсяг фінансового забезпечення (бюджет розвитку) секвеструвано до міського бюджету</t>
  </si>
  <si>
    <t>Виключено дію рішенням міської ради від 17.12.2018 № 2-3725
стара редакція:500,0 тис. грн. на 0,0 тис. грн. (бюджет розвитку)
обсяг фінансового забезпечення (бюджет розвитку) секвеструвано до міського бюджету</t>
  </si>
  <si>
    <t>Включено дію рішенням міської ради від 17.12.2018 № 2-3725
за рахунок перерозподілу обсягу фінансового забезпечення із загального фонду до бюджету розвитку</t>
  </si>
  <si>
    <t>1.5.1.30</t>
  </si>
  <si>
    <t>1.5.1.31</t>
  </si>
  <si>
    <t>Капітальний ремонт внутрішніх електромереж органу самоорганізації населення "Комітет мікрорайону "Калиновий" за адресою вул.Чехова, 9 а в м.Черкаси</t>
  </si>
  <si>
    <t>Капітальний ремонт внутрішніх електромереж комітету самоорганізації населення мікрорайону "Кривалівський" за адресою вул.Чехова, 112 в м.Черкаси</t>
  </si>
  <si>
    <t xml:space="preserve">Внесено зміни до дії (змінено обсяг фінансового забезпечення) рішенням міської ради від 17.12.2018 № 2-3725
стара редакція:500,0 тис. грн. на 41,74859 тис. грн. (бюджет розвитку)
зменшено обсяг фінансового забезпечення (на 458,25141 тис. грн. (2018 рік) (секвестр доходів))  </t>
  </si>
  <si>
    <t>Внесено зміни до дії (змінено обсяг фінансового забезпечення) рішенням міської ради від 17.12.2018 № 2-3725
стара редакція:1940,0 тис. грн. на 1,85 тис. грн.  (бюджет розвитку)
зменшено обсяг фінансового забезпечення (на 1938,150 тис. грн. (2018 рік) (секвестр доходів))</t>
  </si>
  <si>
    <t>Виключено дію рішенням міської ради від 17.12.2018 № 2-3725
стара редакція:1200,0 тис. грн. на 0,0 тис. грн.  (бюджет розвитку)
обсяг фінансового забезпечення (бюджет розвитку) секвеструвано до міського бюджету</t>
  </si>
  <si>
    <t xml:space="preserve">Внесено зміни до дії (змінено обсяг фінансового забезпечення) рішенням міської ради від  17.12.2018 № 2-3725
стара редакція:603,0 тис. грн. на 145,92077 тис. грн.  (бюджет розвитку)
зменшено обсяг фінансового забезпечення (на 457,07923 тис. грн. (2018 рік) (секвестр доходів)) </t>
  </si>
  <si>
    <t xml:space="preserve">Внесено зміни до дії (змінено назву) рішенням міської ради від  17.12.2018 № 2-3725
стара редакція:Капітальний ремонт адміністративної будівлі територіального центру надання соціальних послуг м. Черкаси (ремонт системи опалення, водопостачання і водовідведення) за адресою: вул. Пушкіна, 13-а </t>
  </si>
  <si>
    <t>Капітальний ремонт адіміністративної будівлі територіального центру надання соціальних послуг м.Черкаси (ремонт системи опалення, водопостачання і водовідведення) за адресою:вул.Пушкіна, 13 а (коригування)</t>
  </si>
  <si>
    <t>Виключено дію рішенням міської ради від  17.12.2018 № 2-3725
стара редакція:300,0 тис. грн. на 0,0 тис. грн. (бюджет розвитку)
обсяг фінансового забезпечення (бюджет розвитку) перерозподілено на виконання дії 1.4.1.75</t>
  </si>
  <si>
    <t>Внесено зміни до дії (змінено  назву і обсяг фінансового забезпечення) рішенням міської ради від 12.12.2017 № 2-2815
стара редакція:42000,0 тис. грн. на 30000,0 тис. грн. (бюджет розвитку)
зменшено обсяг фінансового забезпечення (на 12000,0 тис. грн. (2018 рік) (секвестр доходів)) 
стара редакція:Будівництво багатофункціонального Палацу спорту для ігрових видів спорту, м. Черкаси, мікрорайон “Перемога-2 по вул. Олени Теліги та вул. Академіка Корольова” (в т.ч. субвенції з державного бюджету місцевим бюджетам на будівництвореконструкцію палаців спорту у 2018 році -27 000 000,00 грн.)</t>
  </si>
  <si>
    <t>Будівництво багатофункціонального Палацу спорту ігрових видів спорту, м. Черкаси, мікрорайон "Перемога-2" по вул. Олени Теліги та вул. академіка Корольова (в тому числі за рахунок субвенції з державного бюджету - 27 000 000,00 грн.)</t>
  </si>
  <si>
    <t>Внесено зміни до дії (змінено обсяг фінансового забезпечення) рішенням міської ради від 12.12.2017 № 2-2815
стара редакція:749,0 тис. грн. на 1472,0 тис. грн. (бюджет розвитку)
збільшено обсяг фінансового забезпечення (на 723,0 тис. грн. (бюджет розвитку) (2018 рік) за рахунок перерозподілу обсягу фінансового забезпечення на виконання дій 2.2.60.1)</t>
  </si>
  <si>
    <t xml:space="preserve">Внесено зміни до дії (змінено обсяг фінансового забезпечення) рішенням міської ради від 17.12.2018 № 2-3725
стара редакція: 5880,815 тис. грн. на 3550,355 тис. грн. (бюджет розвитку)
зменшено обсяг фінансового забезпечення (на 2330,460 тис. грн.(бюджет розвитку) (2018 рік)) </t>
  </si>
  <si>
    <t>Виключено дію рішенням міської ради від 17.12.2018 № 2-3725
стара редакція: 280,055 тис. грн. на 0,0 тис. грн. (бюджет розвитку)</t>
  </si>
  <si>
    <t>Виключено дію рішенням міської ради від 17.12.2018 № 2-3725
стара редакція: 200,0 тис. грн. на 0,0 тис. грн. (бюджет розвитку)</t>
  </si>
  <si>
    <t>2.2.1.62</t>
  </si>
  <si>
    <t>2.2.1.63</t>
  </si>
  <si>
    <t>2.2.1.64</t>
  </si>
  <si>
    <t>Субвенція обласному бюджету на реконструкцію будівлі комплексної дитячо-юнацької спортивної школи "Вулкан" Черкаської міської ради за адресою: м. Черкаси, вул. Благовісна, 170</t>
  </si>
  <si>
    <t xml:space="preserve">Субвенція обласному бюджету на об'єкт "Реконструкція Черкаського академічного обласного українського музично-драматичного театру імені Т.Г. Шевченка по бульв. Шевченка, 234 у м .Черкасах з метою ліквідації наслідків надзвичайної ситуації техногенного характеру внаслідок пожежі, яка сталася 01.07.2015 в приміщенні театру. І черга </t>
  </si>
  <si>
    <t xml:space="preserve">Придбання спортивних товарів та інвентарю для ДЮСШ м. Черкаси (в т.ч. субвенція з державного бюджету на соціально-економічний розвиток - 1000000,00 грн.) </t>
  </si>
  <si>
    <t xml:space="preserve">Включено дію рішенням міської ради від 17.12.2018 № 2-3725
за рахунок перерозподілу обсягу фінансового забезпечення на виконання дії 2.2.86.3 на суму 30,0 тис. грн. та за рахунок субвенції з державного бюджету на соціально-економічний розвиток у сумі 1000,0 тис.грн.) </t>
  </si>
  <si>
    <t xml:space="preserve">Внесено зміни до дії (змінено обсяг фінансового забезпечення) рішенням міської ради від 17.12.2018 № 2-3725
стара редакція:350,0 тис. грн. на 300,0 тис. грн. (бюджет розвитку)
зменшено обсяг фінансового забезпечення (на 50,0 тис. грн. (2018 рік) (секвестр доходів)) </t>
  </si>
  <si>
    <t>Виключено дію рішенням міської ради від 17.12.2018 № 2-3725
стара редакція:300,0 тис. грн. на 0,0 тис. грн. (бюджет розвитку)
зменшено обсяг фінансового забезпечення (на 50,0 тис. грн. (2018 рік) (секвестр доходів))</t>
  </si>
  <si>
    <t>Виключено дію рішенням міської ради від 17.12.2018 № 2-3725
стара редакція:400,0 тис. грн. на 0,0 тис. грн. (бюджет розвитку)
обсяг фінансового забезпечення (бюджет розвитку) секвестровано до міського бюджету</t>
  </si>
  <si>
    <t xml:space="preserve">Включено дію рішенням міської ради від 17.12.2018 № 2-3725
за рахунок перерозподілу обсягу фінансового забезпечення на виконання дії 2.2.86.3 на суму на суму 1,2 тис. грн. за рахунок субвенції з державного бюджету на соціально-економічний розвиток у сумі 400,000 тис. грн. </t>
  </si>
  <si>
    <t>2.2.30.8</t>
  </si>
  <si>
    <t>Капітальний ремонт прилеглої території ДНЗ № 54 “Метелик” Черкаської міської ради (в т.ч. субвенція з державного бюджету на соціально-економічний розвиток - 40000,00 грн.)</t>
  </si>
  <si>
    <t>Виключено дію рішенням міської ради від 17.12.2018 № 2-3725
стара редакція: 500,0 тис. грн. на 0,0 тис. грн. (бюджет розвитку)
обсяг фінансового забезпечення (бюджет розвитку) секвеструвано до міського бюджету</t>
  </si>
  <si>
    <t>Виключено дію рішенням міської ради від 17.12.2018 № 2-3725
стара редакція: 600,0 тис. грн. на 0,0 тис. грн. (бюджет розвитку)
обсяг фінансового забезпечення (бюджет розвитку) секвеструвано до міського бюджету</t>
  </si>
  <si>
    <t>Виключено дію рішенням міської ради від 17.12.2018 № 2-3725
стара редакція: 300,0 тис. грн. на 0,0 тис. грн. (бюджет розвитку)
обсяг фінансового забезпечення (бюджет розвитку) секвеструвано до міського бюджету</t>
  </si>
  <si>
    <t xml:space="preserve">Внесено зміни до дії (змінено  обсяг фінансового забезпечення) рішенням міської ради від 17.12.2018 № 2-3725
стара редакція: 499,251 тис. грн. на 29,251 тис. грн. (бюджет розвитку) (2018 рік)
зменшено обсяг фінансового забезпечення (на 470,0 тис. грн. (2018 рік) (секвестр доходів)) </t>
  </si>
  <si>
    <t>Виключено дію рішенням міської ради від 17.12.2018 № 2-3725
стара редакція: 100,0 тис. грн. на 0,0 тис. грн.(бюджет розвитку) (2018 рік)
обсяг фінансового забезпечення (бюджет розвитку) секвеструвано до міського бюджету</t>
  </si>
  <si>
    <t>Виключено дію рішенням міської ради від 17.12.2018 № 2-3725
стара редакція: 300,0 тис. грн. на 0,0 тис. грн.(бюджет розвитку) (2018 рік)
обсяг фінансового забезпечення (бюджет розвитку) секвеструвано до міського бюджету</t>
  </si>
  <si>
    <t>Внесено зміни до дії (змінено назву і обсяг фінансового забезпечення) рішенням міської ради від 17.12.2018 № 2-3725
стара редакція:2641,207 тис.грн. на 500,0 тис. грн.  (бюджет розвитку) (2018 рік)
зменшено обсяг фінансового забезпечення (на 1218,207 тис. грн. (2018 рік) (секвестр доходів)); (на 923,0 тис. грн.(бюджет розвитку) (2018 рік) обсяг фінансового забезпечення перерозподілити на виконання дій: 2.2.1.34-723,0 тис. грн.; 2.2.65.13-50,0 тис. грн.; 2.2.79.5-50,0 тис. грн.; 2.2.79.6-100,0 тис. грн.; ) 
стара редакція:Капітальний ремонт будівлі (спортивний зал) ЗОШ №5 (з ПКД)</t>
  </si>
  <si>
    <t xml:space="preserve">Капітальний ремонт будівлі (спортивний зал) ЗОШ №5 </t>
  </si>
  <si>
    <t>Внесено зміни до дії (змінено обсяг фінансового забезпечення) рішенням міської ради від 17.12.2018 № 2-3725
стара редакція:350,0 тис. грн. на 850,0 тис. грн. (бюджет розвитку) (2018 рік)
збільшено обсяг фінансового забезпечення (на 500,0 тис. грн. (бюджет розвитку) (2018 рік) за рахунок перерозподілу обсягу фінансового забезпечення на виконання дій 2.2.63.15)</t>
  </si>
  <si>
    <t xml:space="preserve">Внесено зміни до дії (змінено обсяг фінансового забезпечення) рішенням міської ради від 17.12.2018 № 2-3725
стара редакція:500,0 тис. грн. на 1020,0 тис. грн. (бюджет розвитку) (2018 рік)
збільшено обсяг фінансового забезпечення (на 520,0 тис. грн. (бюджет розвитку) (2018 рік) за рахунок перерозподілу обсягу фінансового забезпечення на виконання дій 2.2.63.15) </t>
  </si>
  <si>
    <t>Виключено дію рішенням міської ради від 17.12.2018 № 2-3725
стара редакція: 1020,0 тис. грн. на 0,0 тис. грн. (бюджет розвитку) (2018 рік)
обсяг фінансового забезпечення перерозподілено на виконання дій: 2.2.63.12-500,0 тис. грн., 2.2.63.14-520,0 тис. грн.</t>
  </si>
  <si>
    <t>Виключено дію рішенням міської ради від 17.12.2018 № 2-3725
стара редакція: 800,0 тис. грн. на 0,0 тис. грн. (бюджет розвитку) (2018 рік)
обсяг фінансового забезпечення (бюджет розвитку) секвеструвано до міського бюджету</t>
  </si>
  <si>
    <t>2.2.65.13</t>
  </si>
  <si>
    <t>Придбання комп'ютерної техніки для ЗОШ І-ІІІ ст.№ 11 ЧМР</t>
  </si>
  <si>
    <t>Включено дію рішенням міської ради від 17.12.2018 № 2-3725
за рахунок перерозподілу обсягу фінансового забезпечення на виконання дії 2.2.60.1 (бюджет розвитку)</t>
  </si>
  <si>
    <t>Виключено дію рішенням міської ради від 17.12.2018 № 2-3725
стара редакція:450,0 тис. грн. на 0,0 тис. грн. (бюджет розвитку)
обсяг фінансового забезпечення (бюджет розвитку) секвестровано до міського бюджету</t>
  </si>
  <si>
    <t>Включено дію рішенням міської ради від 17.12.2018 № 2-3725
за рахунок перерозподілу обсягу фінансового забезпечення на виконання дії 2.2.86.3 на суму 3,0 тис. грн. та за рахунок субвенції з державного бюджету на соціально-економічний розвиток у сумі 100,0 тис.грн.)</t>
  </si>
  <si>
    <t>2.2.71.5</t>
  </si>
  <si>
    <t>Ремонт та закупівля обладнання для Черкаської спеціалізованої школи I—III ступенів № 18 ім. В. Чорновола, за адресою: м. Черкаси, вул. Нечуя-Левицького, б. 12 (в т.ч. субвенція з державного бюджету на соціально-економічний розвиток - 100000,00 грн.)</t>
  </si>
  <si>
    <t>2.2.79.5</t>
  </si>
  <si>
    <t>2.2.79.6</t>
  </si>
  <si>
    <t xml:space="preserve">Придбання комп'ютерної техніки для Черкаської спеціалізованої школи І-ІІІ ст.№ 27 ім. М.К.Путейка ЧМР </t>
  </si>
  <si>
    <t xml:space="preserve">Реконструкція будівлі (утеплення фасаду) СШ № 27 (ІІІ блок) </t>
  </si>
  <si>
    <t>Включено дію рішенням міської ради від 17.12.2018 № 2-3725
за рахунок перерозподілу обсягу фінансового забезпечення на виконання дії 2.2.60.1</t>
  </si>
  <si>
    <t>2.2.83.6</t>
  </si>
  <si>
    <t>Капітальний ремонт будівлі (внутрішні мережі освітлення) Черкаської гімназії № 31 Черкаської міської ради (в т.ч. субвенція з державного бюджету на соціально-економічний розвиток - 300000,00 грн.)</t>
  </si>
  <si>
    <t xml:space="preserve">Включено дію рішенням міської ради від 17.12.2018 № 2-3725
за рахунок перерозподілу обсягу фінансового забезпечення на виконання дії 2.2.86.3 на суму 9,0 тис. грн. за рахунок субвенції з державного бюджету на соціально-економічний розвиток у сумі 300,000 тис. грн. </t>
  </si>
  <si>
    <t>Виключено дію рішенням міської ради від 17.12.2018 № 2-3725
стара редакція:7009,272 тис. грн. на 0,0 тис. грн. (бюджет розвитку)
обсяг фінансового забезпечення (бюджет розвитку) перерозподілено на виконання дій: 2.2.83.6-9,0 тис. грн., 2.2.30.8-1,2 тис. грн., 2.2.1.64-30,0 тис. грн., 2.2.71.5-3,0 тис. грн. та секвеструвано обсяг фінансового забезпечення до міського бюджету на суму 6966,072 тис. грн.</t>
  </si>
  <si>
    <t xml:space="preserve">Внесено зміни до дії (змінено обсяг фінансового забезпечення) рішенням міської ради від 17.12.2018 № 2-3725
стара редакція:2223,06793 тис. грн.  на 5035,43063 тис. грн. (бюджет розвитку)
збільшено обсяг фінансового забезпечення (на 676, 317 тис. грн. за рахунок перерозподілу обсягу фінансового забезпечення на виконання дій: 3.1.1.17-88,898 тис. грн., 3.1.1.19-587,419 тис. грн., 3.2.1.26-2136,0457 тис. грн.) </t>
  </si>
  <si>
    <t xml:space="preserve">Внесено зміни до дії (змінено обсяг фінансового забезпечення) рішенням міської ради від 17.12.2018 № 2-3725
стара редакція:24495,757тис. грн. на 16473,557 тис. грн. (бюджет розвитку)
зменшено обсяг фінансового забезпечення (на 8022,2 тис. грн.(бюджет розвитку) (2018 рік) (секвестр доходів)) </t>
  </si>
  <si>
    <t xml:space="preserve">Внесено зміни до дії (змінено обсяг фінансового забезпечення) рішенням міської ради від 17.12.2018 № 2-3725
стара редакція:41,73 тис. грн. на 267,69072 тис. грн. (бюджет розвитку)
збільшено обсяг фінансового забезпечення (на 225,96072 тис. грн. (бюджет розвитку) (2018 рік) за рахунок перерозподілу обсягу фінансового забезпечення на виконання дій: 3.1.1.13-0,302 тис. грн.,3.1.1.14-0,00131 тис. грн., 3.2.1.12-22,9661 тис. грн.,3.2.1.18-0,00027 тис. грн., 3.2.1.29-1,33522 тис. грн., 3.2.1.30-6,75905 тис. грн., 3.2.1.31-87,96072 тис. грн.,3.2.1.33-13,38796 тис. грн., 3.2.1.37-93,24809 тис. грн.) </t>
  </si>
  <si>
    <t xml:space="preserve">Внесено зміни до дії (змінено обсяг фінансового забезпечення) рішенням міської ради від 17.12.2018 № 2-3725
стара редакція:1233,281 тис. грн. на 1212,602 тис. грн. (бюджет розвитку)
зменшено обсяг фінансового забезпечення (на 20,679 тис. грн.(бюджет розвитку) (2018 рік) (секвестр доходів)) </t>
  </si>
  <si>
    <t>Внесено зміни до дії (змінено обсяг фінансового забезпечення) рішенням міської ради від 17.12.2018 № 2-3725
стара редакція:374,5 тис. грн. на 514,198 тис. грн. (бюджет розвитку)
збільшено обсяг фінансового забезпечення (на 140, 0 тис. грн. за рахунок перерозподілу обсягу фінансового забезпечення на виконання дії 3.2.1.37);зменшено обсяг фінансового забезпечення (на 0,302 тис. грн. (бюджет розвитку) (2018 рік) обсяг фінансового забезпечення перерозподілено на виконання дій 3.1.1.6)</t>
  </si>
  <si>
    <t xml:space="preserve">Внесено зміни до дії (змінено обсяг фінансового забезпечення) рішенням міської ради від 17.12.2018 № 2-3725
стара редакція:286,0 тис. грн. на 285,99869 тис. грн. (бюджет розвитку)
зменшено обсяг фінансового забезпечення (на 0,00131 тис. грн. (бюджет розвитку) (2018 рік) обсяг фінансового забезпечення перерозподілено на виконання дій 3.1.1.6) </t>
  </si>
  <si>
    <t xml:space="preserve">Внесено зміни до дії (змінено обсяг фінансового забезпечення) рішенням міської ради від 17.12.2018 № 2-3725
стара редакція:3288,0 тис. грн. на 3199,102 тис. грн.  (бюджет розвитку)
зменшено обсяг фінансового забезпечення (на 88,898 тис. грн. з перерозподілом обсягу фінансового забезпечення на виконання дії 3.1.1.1 (бюджет розвитку)) </t>
  </si>
  <si>
    <t xml:space="preserve">Внесено зміни до дії (змінено обсяг фінансового забезпечення) рішенням міської ради від 17.12.2018 № 2-3725
стара редакція:3806,29957 тис. грн. на 3218,88007 тис. грн.  (бюджет розвитку)
зменшено обсяг фінансового забезпечення (на 587,419 тис. грн. з перерозподілом обсягу фінансового забезпечення на виконання дії 3.1.1.1 (бюджет розвитку)) </t>
  </si>
  <si>
    <t xml:space="preserve">Внесено зміни до дії (змінено обсяг фінансового забезпечення) рішенням міської ради від 17.12.2018 № 2-3725
стара редакція:3500,0тис. грн. на 3499,415 тис. грн. (бюджет розвитку)
зменшено обсяг фінансового забезпечення (на 0,585 тис. грн.(бюджет розвитку) (2018 рік) (секвестр доходів)) </t>
  </si>
  <si>
    <t>Внесено зміни до дії (змінено обсяг фінансового забезпечення) рішенням міської ради від 17.12.2018 № 2-3725
стара редакція:743,5 тис. грн. на 16,029 тис. грн. (бюджет розвитку)
зменшено обсяг фінансового забезпечення (на 727,471 тис. грн.(бюджет розвитку) (2018 рік) (секвестр доходів))</t>
  </si>
  <si>
    <t>Внесено зміни до дії (змінено обсяг фінансового забезпечення) рішенням міської ради від 17.12.2018 № 2-3725
стара редакція:22,9661 тис. грн. на 0,0 тис. грн. (бюджет розвитку)
зменшено обсяг фінансового забезпечення (на 22,9661 тис. грн. (бюджет розвитку) (2018 рік) обсяг фінансового забезпечення перерозподілити на виконання дій 3.1.1.6)</t>
  </si>
  <si>
    <t xml:space="preserve">Внесено зміни до дії (змінено обсяг фінансового забезпечення) рішенням міської ради від 17.12.2018 № 2-3725
стара редакція: 150,618 тис. грн. на 150,61773 тис. грн. (бюджет розвитку)
зменшено обсяг фінансового забезпечення (на 0,00027 тис. грн. (бюджет розвитку) (2018 рік) обсяг фінансового забезпечення перерозподілено на виконання дій 3.1.1.6) </t>
  </si>
  <si>
    <t>Внесено зміни до дії (змінено обсяг фінансового забезпечення) рішенням міської ради від 17.12.2018 № 2-3725
стара редакція: 2889,0 тис. грн. на 0,0 тис. грн. (бюджет розвитку)
зменшено обсяг фінансового забезпечення (на 2354,5457 тис. грн.(бюджет розвитку) (2018 рік) обсяг фінансового забезпечення перерозподілити на виконання дій: 3.1.1.1-2136,0457 тис. грн., 3.2.1.43-218,5 тис. грн.); на 534,4543 тис. грн.(бюджет розвитку) (2018 рік) (секвестр доходів))</t>
  </si>
  <si>
    <t xml:space="preserve">Внесено зміни до дії (змінено обсяг фінансового забезпечення) рішенням міської ради від 17.12.2018 № 2-3725
стара редакція: 53,05 тис. грн. на  51,71478 тис. грн. (бюджет розвитку)
зменшено обсяг фінансового забезпечення (на 1,33522 тис. грн. (бюджет розвитку) (2018 рік) обсяг фінансового забезпечення перерозподілено на виконання дій 3.1.1.6) </t>
  </si>
  <si>
    <t xml:space="preserve">Внесено зміни до дії (змінено обсяг фінансового забезпечення) рішенням міської ради від 17.12.2018 № 2-3725
стара редакція: 1000,0 тис. грн. на 993,24095 тис. грн. (бюджет розвитку)
зменшено обсяг фінансового забезпечення (на 6,75905 тис. грн. (бюджет розвитку) (2018 рік) обсяг фінансового забезпечення перерозподілити на виконання дій 3.1.1.6) </t>
  </si>
  <si>
    <t xml:space="preserve">Внесено зміни до дії (змінено обсяг фінансового забезпечення) рішенням міської ради від 17.12.2018 № 2-3725
стара редакція: 141,24 тис. грн. на 53,27928 тис. грн. (бюджет розвитку)
зменшено обсяг фінансового забезпечення (на 87,96072 тис. грн. (бюджет розвитку) (2018 рік) обсяг фінансового забезпечення перерозподілено на виконання дій 3.1.1.6) </t>
  </si>
  <si>
    <t>Внесено зміни до дії (змінено обсяг фінансового забезпечення) рішенням міської ради від 17.12.2018 № 2-3725
стара редакція: 51,89367 тис. грн. на 38,50571 тис. грн.  (бюджет розвитку)
зменшено обсяг фінансового забезпечення (на 13,38796 тис. грн. (бюджет розвитку) (2018 рік) обсяг фінансового забезпечення перерозподілено на виконання дій 3.1.1.6)</t>
  </si>
  <si>
    <t xml:space="preserve">Внесено зміни до дії (змінено обсяг фінансового забезпечення) рішенням міської ради від 17.12.2018 № 2-3725
стара редакція: 975,10132 тис. грн. на 224,688 тис. грн. (бюджет розвитку)
зменшено обсяг фінансового забезпечення (на 750,41332 тис. грн. за рахунок перерозподілу фінансового забезпечення на виконання дій: 3.1.1.6-93,24809 тис грн., 3.1.1.13-140,0 тис. грн., 3.2.1.44-446,821 тис. грн.,4.2.2.1-70,34423 тис. грн.) </t>
  </si>
  <si>
    <t xml:space="preserve">Внесено зміни до дії (змінено обсяг фінансового забезпечення) рішенням міської ради від 17.12.2018 № 2-3725
стара редакція: 258,864 тис. грн. на 232,2533 тис. грн. (бюджет розвитку)
зменшено обсяг фінансового забезпечення (на 26,6107 тис. грн.(бюджет розвитку) (2018 рік) (секвестр доходів)) </t>
  </si>
  <si>
    <t>3.2.1.43</t>
  </si>
  <si>
    <t>3.2.1.44</t>
  </si>
  <si>
    <t>Реконструкція будівлі КЗ "Третя Черкаська міська лікарня швидкої медичної допомоги" ЧМР по вул. Самійла Кішки, 210 в м. Черкаси (приймального відділення з добудовою відділення екстреної медичної допомоги)</t>
  </si>
  <si>
    <t>Включено дію рішенням міської ради від 17.12.2018 № 2-3725
за рахунок перерозподілу обсягу фінансового забезпечення на виконання дії 3.1.1.3</t>
  </si>
  <si>
    <t xml:space="preserve">Капітальний ремонт будівлі КНП "Черкаська міська консультативно-діагностична поліклініка" за адресою вул. В'ячеслава Чорновола, 9 (відокремлення системи опалення та гарячого водопостачання) </t>
  </si>
  <si>
    <t>Включено дію рішенням міської ради від 17.12.2018 № 2-3725
за рахунок перерозподілу обсягу фінансового забезпечення на виконання дії 3.2.1.37</t>
  </si>
  <si>
    <t>4.2.1.26</t>
  </si>
  <si>
    <t>Придбання підсилювального апарату (автономна акустична система MAX12MBAWClarity)</t>
  </si>
  <si>
    <t xml:space="preserve">Внесено зміни до дії (змінено обсяг фінансового забезпечення) рішенням міської ради від 17.12.2018 № 2-3725
стара редакція:0,0 тис. грн. на 70,34423 тис. грн. (бюджет розвитку)
збільшено обсяг фінансового забезпечення (на 70,34423 тис. грн.(бюджет розвитку) (2018 рік) за рахунок перерозподілу обсягу фінансового забезпечення на виконання дії 3.2.1.37) </t>
  </si>
  <si>
    <t xml:space="preserve">Внесено зміни до дії (змінено обсяг фінансового забезпечення) рішенням міської ради від 17.12.2018 № 2-3725
стара редакція:600,0 тис. грн. на 598,96299 тис. грн. (бюджет розвитку)
зменшено обсяг фінансового забезпечення (на 1,03701 тис. грн. (2018 рік) (секвестр доходів)) </t>
  </si>
  <si>
    <t>Внесено зміни до дії (змінено обсяг фінансового забезпечення) рішенням міської ради від 17.12.2018 № 2-3725
стара редакція:22,0 тис. грн. на 35,446 тис. грн.  (бюджет розвитку)
збільшено обсяг фінансового забезпечення (на 13,446 тис. грн. за рахунок перерозподілу фінансового забезпечення із загального фонду до бюджету розвитку)</t>
  </si>
  <si>
    <t>Виключено дію рішенням міської ради від 17.12.2018 № 2-3725
стара редакція:115,0 тис. грн. на 0,0 тис. грн.  (бюджет розвитку)
обсяг фінансового забезпечення (бюджет розвитку) перерозподілено із бюджету розвитку до загального фонду</t>
  </si>
  <si>
    <t xml:space="preserve">Внесено зміни до дії (змінено обсяг фінансового забезпечення) рішенням міської ради від 17.12.2018 № 2-3725
стара редакція:2037,1 тис. грн. на 1007,1 тис. грн. (бюджет розвитку)
зменшено обсяг фінансового забезпечення (на 1030,0 тис. грн.(бюджет розвитку) (2018 рік)) </t>
  </si>
  <si>
    <t>Виключено дію рішенням міської ради від 17.12.2018 № 2-3725
стара редакція:1300,0 тис. грн. на 0,0 тис. грн. (бюджет розвитку)
обсяг фінансового забезпечення (бюджет розвитку) секвестровано до міського бюджету</t>
  </si>
  <si>
    <t>Додаток 2 
до рішення міської  ради
від 17.12.2018 № 2-3725</t>
  </si>
  <si>
    <t>від 17.12.2018 № 2-3725</t>
  </si>
  <si>
    <t>Реконструкція вул. Ільїна (від вул. Чорновола до вул. Пацаєва) (з ПКД)</t>
  </si>
  <si>
    <t>1.3.14. Вдосконалення антитерористичної захищеності та охорони об’єктів водопостачання</t>
  </si>
  <si>
    <t>Будівництво багатофункціонального Палацу спорту ігрових видів спорту, м. Черкаси, мікрорайон "Перемога-2" по вул. Олени Теліги та вул. Академіка Корольова (в тому числі за рахунок субвенції з державного бюджету - 27 000 000,00 грн.)</t>
  </si>
  <si>
    <t>2.2.3.3</t>
  </si>
  <si>
    <t xml:space="preserve">Капітальний ремонт будівлі (утеплення фасаду) ДНЗ №2 </t>
  </si>
  <si>
    <t>Включено дію рішенням міської ради від 05.03.2019 № 2-4027</t>
  </si>
  <si>
    <t>Внесено зміни до дії (змінено обсяг фінансового забезпечення) рішенням міської ради від 05.03.2019 № 2-4027
стара редакція:0,0 тис. грн. на 1,080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</si>
  <si>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4128,89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</si>
  <si>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1,490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</si>
  <si>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14,0 тис. грн. (бюджет розвитку) (2019 рік)</t>
  </si>
  <si>
    <t>Капітальний ремонт будівлі (влаштування автоматичної системи пожежної сигналізації та оповіщення, автоматичної системи пожежогасіння та протипожежних дверей )ДНЗ № 13</t>
  </si>
  <si>
    <t xml:space="preserve">Включено дію рішенням міської ради від 05.03.2019 № 2-4027
</t>
  </si>
  <si>
    <t>2.2.9.9</t>
  </si>
  <si>
    <t>Капітальний ремонт прилеглої території (павільйони) ДНЗ №18</t>
  </si>
  <si>
    <t>Внесено зміни до дії (змінено обсяг фінансового забезпечення) рішенням міської ради від 05.03.2019 № 2-4027
стара редакція:0,0 тис. грн. на 1,62 тис. грн. (бюджет розвитку) (2019 рік)</t>
  </si>
  <si>
    <t>Капітальний ремонт будівлі (утеплення фасаду) ДНЗ № 22</t>
  </si>
  <si>
    <t>2.2.11.10</t>
  </si>
  <si>
    <t xml:space="preserve">Капітальний ремонт будівлі (санітарні вузли) ДНЗ № 22 </t>
  </si>
  <si>
    <t>Внесено зміни до дії (змінено обсяг фінансового забезпечення) рішенням міської ради від 05.03.2019 № 2-4027
стара редакція:0,0 тис. грн. на 250,0 тис. грн. (бюджет розвитку) (2019 рік)
стара редакція:Капітальний ремонт будівлі (санвузли) ДНЗ №22</t>
  </si>
  <si>
    <t>Внесено зміни до дії (змінено обсяг фінансового забезпечення) рішенням міської ради від 05.03.2019 № 2-4027
стара редакція:0,0 тис. грн. на 0,71 тис. грн. (бюджет розвитку) (2019 рік)</t>
  </si>
  <si>
    <t>2.2.12.4</t>
  </si>
  <si>
    <t xml:space="preserve">Капітальний ремонт будівлі (утеплення фасаду) ДНЗ № 23 </t>
  </si>
  <si>
    <t>Внесено зміни до дії (змінено обсяг фінансового забезпечення) рішенням міської ради від 05.03.2019 № 2-4027
стара редакція:0,0 тис. грн. на 2,42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</si>
  <si>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2,71 тис. грн. (бюджет розвитку) (2019 рік)</t>
  </si>
  <si>
    <t>2.2.15.10</t>
  </si>
  <si>
    <t xml:space="preserve">Включено дію рішенням міської ради від 05.03.2019 № 2-4027
</t>
  </si>
  <si>
    <t xml:space="preserve">Капітальний ремонт будівлі (покрівля) ДНЗ № 29 «Ластівка» </t>
  </si>
  <si>
    <t>2.2.15.11</t>
  </si>
  <si>
    <t>Капітальний ремонт будівлі (групові осередки) ДНЗ № 29 «Ластівка»</t>
  </si>
  <si>
    <t>2.2.15.13</t>
  </si>
  <si>
    <t>Реконструкція прилеглої території(мережі зовнішнього освітлення) ДНЗ 29 «Ластівка»</t>
  </si>
  <si>
    <t xml:space="preserve">Капітальний ремонт будівлі (утеплення фасаду) ДНЗ № 29 </t>
  </si>
  <si>
    <t>2.2.15.12</t>
  </si>
  <si>
    <t>Внесено зміни до дії (змінено обсяг фінансового забезпечення) рішенням міської ради від 05.03.2019 № 2-4027
стара редакція:0,0 тис. грн. на 500,0 тис. грн. (бюджет розвитку) (2019 рік)</t>
  </si>
  <si>
    <t>Капітальний ремонт приміщень (заміна вікон) ДНЗ № 30</t>
  </si>
  <si>
    <t>2.2.16.5</t>
  </si>
  <si>
    <t>Внесено зміни до дії (змінено обсяг фінансового забезпечення) рішенням міської ради від 05.03.2019 № 2-4027
стара редакція:0,0 тис. грн. на 402,93 тис. грн. (бюджет розвитку) (2019 рік)</t>
  </si>
  <si>
    <t>2.2.20.8</t>
  </si>
  <si>
    <t>Капітальний ремонт будівлі (басейн) ДНЗ № 34</t>
  </si>
  <si>
    <t>Внесено зміни до дії (змінено обсяг фінансового забезпечення) рішенням міської ради від 05.03.2019 № 2-4027
стара редакція:0,0 тис. грн. на 595,72 тис. грн. (бюджет розвитку) (2019 рік)</t>
  </si>
  <si>
    <t>2.2.22.10</t>
  </si>
  <si>
    <t xml:space="preserve">Капітальний ремонт будівлі (заміна вікон) ДНЗ № 37 «Ракета» </t>
  </si>
  <si>
    <t>Капітальний ремонт будівлі (утеплення фасаду) ДНЗ № 37 "Ракета"</t>
  </si>
  <si>
    <t>2.2.22.11</t>
  </si>
  <si>
    <t>Внесено зміни до дії (змінено обсяг фінансового забезпечення) рішенням міської ради від 05.03.2019 № 2-4027
стара редакція:0,0 тис. грн. на 500,0 тис. грн. (бюджет розвитку) (2019 рік)
стара редакція:Капітальний ремонт прилеглої території (павільони) ДНЗ № 37 (з ПКД)</t>
  </si>
  <si>
    <t>Внесено зміни до дії (змінено обсяг фінансового забезпечення) рішенням міської ради від 05.03.2019 № 2-4027
стара редакція:0,0 тис. грн. на 0,7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</si>
  <si>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586,0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</si>
  <si>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0,510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</si>
  <si>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570,0 тис. грн. (бюджет розвитку) (2019 рік)</t>
  </si>
  <si>
    <t>2.2.25.10</t>
  </si>
  <si>
    <t>Капітальний ремонт будівлі (групові осередки) ДНЗ № 41 «Дударик»</t>
  </si>
  <si>
    <t xml:space="preserve">Капітальний ремонт прилеглої території (павільйони) ДНЗ № 43 </t>
  </si>
  <si>
    <t>2.2.26.7</t>
  </si>
  <si>
    <t>2.2.26.8</t>
  </si>
  <si>
    <t>Капітальний ремонт прилеглої території ДНЗ № 43</t>
  </si>
  <si>
    <t>Капітальний ремонт будівлі (внутрішня система опалення) ДНЗ № 54 «Метелик»</t>
  </si>
  <si>
    <t>2.2.30.9</t>
  </si>
  <si>
    <t>2.2.32.7</t>
  </si>
  <si>
    <t>Капітальний ремонт будівлі (фасад) ДНЗ № 57</t>
  </si>
  <si>
    <t>Внесено зміни до дії (змінено обсяг фінансового забезпечення) рішенням міської ради від 05.03.2019 № 2-4027
стара редакція:0,0 тис. грн. на 1,15 тис. грн. (бюджет розвитку) (2019 рік)</t>
  </si>
  <si>
    <t xml:space="preserve">Внесено зміни до дії (змінено обсяг фінансового забезпечення) рішенням міської ради від 05.03.2019 № 2-4027
стара редакція:0,0 тис. грн. на 1,15 тис. грн. (бюджет розвитку) (2019 рік)
стара редакція:Капітальний ремонт будівлі (покрівля) ДНЗ №57 (з ПКД) </t>
  </si>
  <si>
    <t xml:space="preserve">Капітальний ремонт будівлі (покрівля) ДНЗ №57 </t>
  </si>
  <si>
    <t>Внесено зміни до дії (змінено обсяг фінансового забезпечення) рішенням міської ради від 05.03.2019 № 2-4027
стара редакція:0,0 тис. грн. на 0,96 тис. грн. (бюджет розвитку) (2019 рік)</t>
  </si>
  <si>
    <t xml:space="preserve">Капітальний ремонт (павільйони) ДНЗ № 61 </t>
  </si>
  <si>
    <t>2.2.35.6</t>
  </si>
  <si>
    <t xml:space="preserve">Внесено зміни до дії (змінено обсяг фінансового забезпечення) рішенням міської ради від 05.03.2019 № 2-4027
стара редакція:0,0 тис. грн. на 500,0 тис. грн. (бюджет розвитку) (2019 рік)
стара редакція:Капітальний ремонт будівлі (заміна вікон) ДНЗ №62 </t>
  </si>
  <si>
    <t xml:space="preserve">Капітальний ремонт будівлі (заміна вікон) ДНЗ № 62 «Казка» </t>
  </si>
  <si>
    <t>2.2.39.6</t>
  </si>
  <si>
    <t>Капітальний ремонт будівлі (мережа опалення та водопостачання) ДНЗ № 69</t>
  </si>
  <si>
    <t>2.2.39.7</t>
  </si>
  <si>
    <t>Капітальний ремонт прилеглої територі ДНЗ № 69</t>
  </si>
  <si>
    <t>2.2.42.10</t>
  </si>
  <si>
    <t>Капітальний ремонт будівлі (харчоблок) ДНЗ № 73</t>
  </si>
  <si>
    <t xml:space="preserve">Внесено зміни до дії (змінено обсяг фінансового забезпечення) рішенням міської ради від 05.03.2019 № 2-4027
стара редакція:0,0 тис. грн. на 400,0 тис. грн. (бюджет розвитку) (2019 рік)
</t>
  </si>
  <si>
    <t>2.2.43.8</t>
  </si>
  <si>
    <t xml:space="preserve">Капітальний ремонт будівлі (утеплення фасаду) ДНЗ № 74 </t>
  </si>
  <si>
    <t xml:space="preserve">Внесено зміни до дії (змінено обсяг фінансового забезпечення) рішенням міської ради від 05.03.2019 № 2-4027
стара редакція:0,0 тис. грн. на 1,330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</si>
  <si>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редакція:0,0 тис. грн. на 4,12 тис. грн. (бюджет розвитку) (2019 рік)
</t>
  </si>
  <si>
    <t>Внесено зміни до дії (змінено обсяг фінансового забезпечення) рішенням міської ради від 05.03.2019 № 2-4027
стара редакція:0,0 тис. грн. на 0,4 тис. грн. (бюджет розвитку) (2019 рік)
стара редакція:Капітальний ремонт будівлі (покрівля) ДНЗ №74 (з ПКД)</t>
  </si>
  <si>
    <t>Капітальний ремонт будівлі (покрівля) ДНЗ № 74</t>
  </si>
  <si>
    <t xml:space="preserve">Внесено зміни до дії (змінено обсяг фінансового забезпечення) рішенням міської ради від 05.03.2019 № 2-4027
стара редакція:0,0 тис. грн. на 5,34  тис. грн. (бюджет розвитку) (2019 рік)
</t>
  </si>
  <si>
    <t>2.2.45.6</t>
  </si>
  <si>
    <t xml:space="preserve">Капітальний ремонт будівлі (заміна вікон) ДНЗ № 77 </t>
  </si>
  <si>
    <t>Капітальний ремонт будівлі (санітарні вузли) ДНЗ № 77</t>
  </si>
  <si>
    <t>2.2.45.7</t>
  </si>
  <si>
    <t>2.2.45.8</t>
  </si>
  <si>
    <t>Капітальний ремонт будівлі (утеплення фасаду) ДНЗ № 77</t>
  </si>
  <si>
    <t>Внесено зміни до дії (змінено обсяг фінансового забезпечення) рішенням міської ради від 05.03.2019 № 2-4027
стара редакція:0,0 тис. грн. на 9,510  тис. грн. (бюджет розвитку) (2019 рік)</t>
  </si>
  <si>
    <t xml:space="preserve">Капітальний ремонт будівлі ДНЗ № 78 «Джерельце» </t>
  </si>
  <si>
    <t>2.2.46.7</t>
  </si>
  <si>
    <t>2.2.47.4</t>
  </si>
  <si>
    <t>Капітальний ремонт будівлі (пральня) ДНЗ № 81</t>
  </si>
  <si>
    <t>Внесено зміни до дії (змінено обсяг фінансового забезпечення) рішенням міської ради від 05.03.2019 № 2-4027
стара редакція:0,0 тис. грн. на 104,4  тис. грн. (бюджет розвитку) (2019 рік)
стара редакція:Капітальний ремонт будівлі (харчоблок) ДНЗ № 81 (з ПКД)</t>
  </si>
  <si>
    <t xml:space="preserve">Капітальний ремонт будівлі (харчоблок) ДНЗ № 81 </t>
  </si>
  <si>
    <t>Внесено зміни до дії (змінено обсяг фінансового забезпечення) рішенням міської ради від 05.03.2019 № 2-4027
стара редакція:0,0 тис. грн. на 2700,0  тис. грн. (бюджет розвитку) (2019 рік)</t>
  </si>
  <si>
    <t>2.2.63.16</t>
  </si>
  <si>
    <t>Придбання обладнання довгострокового користування (СЕНСОРНІ ПАНЕЛІ МУЛЬТИТАЧ) гімназія 9</t>
  </si>
  <si>
    <t>2.2.70.15</t>
  </si>
  <si>
    <t>2.2.70.16</t>
  </si>
  <si>
    <t>Придбання обладнання довгострокового користування (СЕНСОРНІ ПАНЕЛІ МУЛЬТИТАЧ) ЗОШ 17</t>
  </si>
  <si>
    <t>2.2.73.8</t>
  </si>
  <si>
    <t>2.2.73.10</t>
  </si>
  <si>
    <t>Придбання обладнання довгострокового користування (СЕНСОРНІ ПАНЕЛІ МУЛЬТИТАЧ) ЗОШ 20</t>
  </si>
  <si>
    <t>Придбання фотографічного обладнання для ЗОШ 21</t>
  </si>
  <si>
    <t>2.2.74.14</t>
  </si>
  <si>
    <t>Придбання навчального комплексу «Кабінет фізики» для СШ І-ІІІ ст. № 28 ЧМР</t>
  </si>
  <si>
    <t>2.2.80.7</t>
  </si>
  <si>
    <t>2.2.87.5</t>
  </si>
  <si>
    <t>Придбання обладнання довгострокового користування (СЕНСОРНІ ПАНЕЛІ МУЛЬТИТАЧ) ЗОШ 36</t>
  </si>
  <si>
    <t>2.2.96.6</t>
  </si>
  <si>
    <t>Придбання обладнання довгострокового користування (СЕНСОРНІ ПАНЕЛІ МУЛЬТИТАЧ) Фімлі</t>
  </si>
  <si>
    <t>2.2.1.68</t>
  </si>
  <si>
    <t>Придбання обладнання довгострокового користування (СЕНСОРНІ ПАНЕЛІ МУЛЬТИТАЧ) ГПЛ</t>
  </si>
  <si>
    <t>Придбання мультимедійних комплексів для ГПЛ ЧМР</t>
  </si>
  <si>
    <t>2.2.1.69</t>
  </si>
  <si>
    <t>Придбання комплекту меблів для кабінетів інформатики, природничих наук, кабінет для пятого класу для ГПЛ ЧМР</t>
  </si>
  <si>
    <t>2.2.1.70</t>
  </si>
  <si>
    <t>Придбання для військово- патріотичного виховання "Інтерактивний стрілецький стимулятор "Шкільний тир" для ГПЛ ЧМР</t>
  </si>
  <si>
    <t>2.2.1.71</t>
  </si>
  <si>
    <t>2.2.56.10</t>
  </si>
  <si>
    <t>2.2.56.11</t>
  </si>
  <si>
    <t>Капітальний ремонт будівлі (їдальня) ПМГ</t>
  </si>
  <si>
    <t xml:space="preserve">Капітальний ремонт будівлі (заміна вікон) ЗОШ 5 </t>
  </si>
  <si>
    <t xml:space="preserve">Внесено зміни до дії (змінено обсяг фінансового забезпечення) рішенням міської ради від 05.03.2019 № 2-4027
стара редакція:0,0 тис. грн. на 900,0  тис. грн. (бюджет розвитку) (2019 рік)
стара редакція:Капітальний ремонт будівлі (заміна вікон ) ЗОШ №5 (з ПКД) </t>
  </si>
  <si>
    <t>2.2.61.10</t>
  </si>
  <si>
    <t>Капітальний ремонт спортивного майданчику зі штучним покриттям ЗОШ №6 по вул. Гоголя, 123 в м. Черкаси</t>
  </si>
  <si>
    <t>2.2.95.6</t>
  </si>
  <si>
    <t>Капітальний ремонт будівлі ЗОШ 8</t>
  </si>
  <si>
    <t xml:space="preserve">Внесено зміни до дії (змінено обсяг фінансового забезпечення) рішенням міської ради від 05.03.2019 № 2-4027
стара редакція:0,0 тис. грн. на 1436,89  тис. грн. (бюджет розвитку) (2019 рік)
</t>
  </si>
  <si>
    <t>2.2.65.14</t>
  </si>
  <si>
    <t>Капітальний ремонт будівлі (спортивна зала) ЗОШ №11</t>
  </si>
  <si>
    <t>2.2.67.13</t>
  </si>
  <si>
    <t xml:space="preserve">Капітальний ремонт будівлі (інженерні мережі каналізації, водопроводу) ЗОШ № 12 </t>
  </si>
  <si>
    <t xml:space="preserve">Внесено зміни до дії (змінено обсяг фінансового забезпечення) рішенням міської ради від 05.03.2019 № 2-4027
стара редакція:0,0 тис. грн. на 600,0  тис. грн. (бюджет розвитку) (2019 рік)
стара редакція:Капітальний ремонт будівлі ЗОШ І-ІІІ ст. № 12
</t>
  </si>
  <si>
    <t xml:space="preserve">Капітальний ремонт будівлі ЗОШ № 12 </t>
  </si>
  <si>
    <t>Капітальний ремонт будівлі (заміна вікон) СШ 13</t>
  </si>
  <si>
    <t xml:space="preserve">Внесено зміни до дії (змінено обсяг фінансового забезпечення) рішенням міської ради від 05.03.2019 № 2-4027
стара редакція:0,0 тис. грн. на 304,92 тис. грн. (бюджет розвитку) 2019 рік)
стара редакція:Капітальний ремонт будівлі (заміна вікон) СШ №13 (з ПКД)
</t>
  </si>
  <si>
    <t>Капітальний ремонт будівлі (центральний вхід) СШ 13</t>
  </si>
  <si>
    <t>2.2.68.18</t>
  </si>
  <si>
    <t>2.2.68.19</t>
  </si>
  <si>
    <t>Капітальний ремонт опалення (їдальня) Черкаської спеціалізованої І-ІІІ ступенів №13 (з ПКД)</t>
  </si>
  <si>
    <t>Капітальний ремонт будівлі (їдальня) Черкаської спеціалізованої І-ІІІ ступенів ЗОШ №13 (з ПКД)</t>
  </si>
  <si>
    <t>2.2.68.20</t>
  </si>
  <si>
    <t>Капітальний ремонт будівлі (їдальня) СШ № 13</t>
  </si>
  <si>
    <t>Внесено зміни до дії (змінено обсяг фінансового забезпечення) рішенням міської ради від 05.03.2019 № 2-4027
стара редакція:0,0 тис. грн. на: 1,23 тис. грн. (бюджет розвитку) 2019 рік)
стара редакція:Капітальний ремонт будівлі (їдальня) СШ №13 (з ПКД)</t>
  </si>
  <si>
    <t>2.2.68.21</t>
  </si>
  <si>
    <t>Капітальний ремонт тепломережі СШ № 13</t>
  </si>
  <si>
    <t xml:space="preserve">Внесено зміни до дії (змінено обсяг фінансового забезпечення) рішенням міської ради від 05.03.2019 № 2-4027
стара редакція:0,0 тис. грн. на 10,0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</si>
  <si>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редакція:0,0 тис. грн. на 6,0 тис. грн. (бюджет розвитку) 2019 рік)
</t>
  </si>
  <si>
    <t>Внесено зміни до дії (змінено обсяг фінансового забезпечення) рішенням міської ради від 05.03.2019 № 2-4027
стара редакція:0,0 тис. грн. на 7,85 тис. грн. (бюджет розвитку) 2019 рік)
стара редакція:Капітальний ремонт будівлі (покрівлі теплиці) СШ №13 (з ПКД)</t>
  </si>
  <si>
    <t xml:space="preserve">Капітальний ремонт будівлі (покрівлі теплиці) СШ №13 </t>
  </si>
  <si>
    <t>2.2.69.7</t>
  </si>
  <si>
    <t>2.2.69.8</t>
  </si>
  <si>
    <t xml:space="preserve">Капітальний ремонт будівлі (утеплення фасаду) ЗОШ № 15 </t>
  </si>
  <si>
    <t>Капітальний ремонт будівлі (центральний вхід) СШ №17</t>
  </si>
  <si>
    <t>Внесено зміни до дії (змінено обсяг фінансового забезпечення) рішенням міської ради від 05.03.2019 № 2-4027
стара редакція:0,0 тис. грн. на 200,0 тис. грн. (бюджет розвитку) 2019 рік)
стара редакція:Капітальний ремонт будівлі (центральний вхід) СШ І-ІІІ ст. №17 (з ПКД)</t>
  </si>
  <si>
    <t xml:space="preserve">Включено дію рішенням міської ради від 05.03.2019 № 2-4027
</t>
  </si>
  <si>
    <t>2.2.71.6</t>
  </si>
  <si>
    <t>Капітальний ремонт будівлі (внутрішні інженерні мережі) СШ №  18</t>
  </si>
  <si>
    <t>2.2.71.8</t>
  </si>
  <si>
    <t>2.2.71.9</t>
  </si>
  <si>
    <t>Капітальний ремонт будівлі (харчоблок) СШ № 18</t>
  </si>
  <si>
    <t>2.2.72.3</t>
  </si>
  <si>
    <t>Капітальний ремонт прилеглої території ЗОШ № 19</t>
  </si>
  <si>
    <t>Капітальний ремонт будівлі (санітарні вузли) СШ 20</t>
  </si>
  <si>
    <t>2.2.73.9</t>
  </si>
  <si>
    <t>2.2.74.13</t>
  </si>
  <si>
    <t>Капітальний ремонт будівлі (внутрішні інженерні мережі) ЗОШ № 21</t>
  </si>
  <si>
    <t>2.2.74.15</t>
  </si>
  <si>
    <t>Капітальний ремонт будівлі ЗОШ №21</t>
  </si>
  <si>
    <t>Внесено зміни до дії (змінено обсяг фінансового забезпечення) рішенням міської ради від 05.03.2019 № 2-4027
стара редакція:0,0 тис. грн. на 530,0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</si>
  <si>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на1000,0 тис. грн. (бюджет розвитку) 2019 рік</t>
  </si>
  <si>
    <t xml:space="preserve">Капітальний ремонт (заміна вікон) ЗОШ № 22 </t>
  </si>
  <si>
    <t>Внесено зміни до дії (змінено обсяг фінансового забезпечення) рішенням міської ради від 05.03.2019 № 2-4027
стара редакція:0,0 тис. грн. на 9,0 тис. грн. (бюджет розвитку) 2019 рік</t>
  </si>
  <si>
    <t>2.2.77.4</t>
  </si>
  <si>
    <t>Включено дію рішенням міської ради від 05.03.2019 № 2-4027
стара редакція:0,0 тис. грн. на 9,0 тис. грн. (бюджет розвитку) 2019 рік</t>
  </si>
  <si>
    <t>2.2.77.5</t>
  </si>
  <si>
    <t xml:space="preserve">Капітальний ремонт будівлі ЗОШ № 25 </t>
  </si>
  <si>
    <t>Внесено зміни до дії (змінено обсяг фінансового забезпечення) рішенням міської ради від 05.03.2019 № 2-4027
стара редакція:0,0 тис. грн. на 1270,0 тис. грн. (бюджет розвитку) 2019 рік</t>
  </si>
  <si>
    <t xml:space="preserve">Капітальний ремонт спортивного майданчику зі штучним покриттям Черкаської спеціалізованої школи І-ІІІ ст. № 27 по вул. Сумгаїтській, 22, м.Черкаси </t>
  </si>
  <si>
    <t>2.2.79.7</t>
  </si>
  <si>
    <t>Включено дію  рішенням міської ради від 05.03.2019 № 2-4027</t>
  </si>
  <si>
    <t>2.2.80.6</t>
  </si>
  <si>
    <t>Капітальний ремонт будівлі (покрівля) спеціалізованої школи І-ІІІ ступенів №28</t>
  </si>
  <si>
    <t>Внесено зміни до дії (змінено обсяг фінансового забезпечення) рішенням міської ради від 05.03.2019 № 2-4027
стара редакція:0,0 тис. грн. на 300,0 тис. грн. (бюджет розвитку) 2019 рік</t>
  </si>
  <si>
    <t>2.2.81.7</t>
  </si>
  <si>
    <t>Капітальний ремонт спортивного майданчику зі штучним покриттям ЗОШ № 29 по вул. Карбишева,3 в м. Черкаси</t>
  </si>
  <si>
    <t xml:space="preserve">Капітальний ремонт будівлі (заміна вікон) ЗОШ 32 </t>
  </si>
  <si>
    <t>Внесено зміни до дії (змінено обсяг фінансового забезпечення) рішенням міської ради від 05.03.2019 № 2-4027
стара редакція:0,0 тис. грн. на 1500,0 тис. грн. (бюджет розвитку) 2019 рік
стара редакція:Капітальний ремонт будівлі (заміна вікон) ЗОШ № 32  (з ПКД)</t>
  </si>
  <si>
    <t xml:space="preserve">Внесено зміни до дії (змінено обсяг фінансового забезпечення) рішенням міської ради від 05.03.2019 № 2-4027
стара редакція:0,0 тис. грн. на 2,05 тис. грн. (бюджет розвитку) 2019 рік
</t>
  </si>
  <si>
    <t>2.2.86.8</t>
  </si>
  <si>
    <t xml:space="preserve">Капітальний ремонт будівлі (утеплення фасаду) ЗОШ № 34 </t>
  </si>
  <si>
    <t xml:space="preserve">Капітальний ремонт будівлі (санітарні вузли) колегіуму «Берегиня» </t>
  </si>
  <si>
    <t>2.2.55.5</t>
  </si>
  <si>
    <t>2.2.96.5</t>
  </si>
  <si>
    <t>Капітальний ремонт будівлі ФІМЛІ ЧМР</t>
  </si>
  <si>
    <t>Капітальний ремонт будівлі СЮТ</t>
  </si>
  <si>
    <t>2.2.1.65</t>
  </si>
  <si>
    <t>2.2.90.13</t>
  </si>
  <si>
    <t>Капітальний ремонт будівлі (утеплення фасаду) корпусу 1 Дитячої школи мистецтв, вул. Гастелло, 3</t>
  </si>
  <si>
    <t>Внесено зміни до дії (змінено обсяг фінансового забезпечення) рішенням міської ради від 05.03.2019 № 2-4027
стара редакція:0,0 тис. грн. на 300,0 тис. грн. (бюджет розвитку) 2019 рік
стара редакція: Капітальний ремонт будівлі  (навчальні класи) Дитячої школи мистецтв корпус №1 по пров. Гастелло, 3 (з ПКД)</t>
  </si>
  <si>
    <t>Капітальний ремонт навчальних класів корпусу 1 Дитячої школи мистецтв, вул. Гастелло, 3</t>
  </si>
  <si>
    <t>2.2.90.14</t>
  </si>
  <si>
    <t>Капітальний ремонт навчальних класів корпусу 2 Дитячої школи мистецтв, вул. Гастелло, 3</t>
  </si>
  <si>
    <t xml:space="preserve">Внесено зміни до дії (змінено обсяг фінансового забезпечення) рішенням міської ради від 05.03.2019 № 2-4027
стара редакція:0,0 тис. грн. на 22,26 тис. грн. (бюджет розвитку) (2019 рік)
стара редакція:Реконструкція будівлі (фасад) ДМШ №1  ім .М.В. Лисенка (з ПКД) за адресою: м.Черкаси, вул.Б. Вишневецького 31, 33, 35
</t>
  </si>
  <si>
    <t>Капітальний ремонт будівлі (фасад) ДМШ №1 ім. М.В. Лисенка за адресою: вул. Б. Вишневецького, 31, 33, 35(виготовлення ПКД)</t>
  </si>
  <si>
    <t xml:space="preserve">Внесено зміни до дії (змінено обсяг фінансового забезпечення) рішенням міської ради від 05.03.2019 № 2-4027
стара редакція:0,0 тис. грн. на 5,22 тис. грн. (бюджет розвитку) 2019 рік
</t>
  </si>
  <si>
    <t>Внесено зміни до дії (змінено обсяг фінансового забезпечення) рішенням міської ради від 05.03.2019 № 2-4027
стара редакція:0,0 тис. грн. на 10,2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</si>
  <si>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354,61 тис. грн. (бюджет розвитку) 2019 рік</t>
  </si>
  <si>
    <t>2.2.98. Покращення інфраструктури  Черкаської міської ЦБС</t>
  </si>
  <si>
    <t>Придбання обладнання і предметів довгострокового користування для інформаційного Інтелект-Центру "Південно-Західний" (на базі бібліотеки-філії №2 для дітей Черкаської міської ЦБС) (реалізація проектів-переможців визначених згідно Програми "Громадський бюджет міста Черкаси на 2015-2019 роки)</t>
  </si>
  <si>
    <t>2.2.98.1</t>
  </si>
  <si>
    <t>Придбання 120 екземплярів книги В.Б. Страшевича "Старі Черкаси"</t>
  </si>
  <si>
    <t>2.2.1.144</t>
  </si>
  <si>
    <t>Капітальний ремонт будівлі ЧМЦБ ім. Лесі Українки</t>
  </si>
  <si>
    <t>2.2.1.72</t>
  </si>
  <si>
    <t>2.2.1.73</t>
  </si>
  <si>
    <t xml:space="preserve">Придбання спортивного інвентарю в зал вільної боротьби </t>
  </si>
  <si>
    <t>2.2.1.74</t>
  </si>
  <si>
    <t>Придбання багатофункціонального кольорового лазерного пристрою для КДЮСШ "Вулкан" ЧМР</t>
  </si>
  <si>
    <t>Придбання Мікшера MackieProFX12v2 для КДЮСШ "Вулкан" ЧМР</t>
  </si>
  <si>
    <t>2.2.1.75</t>
  </si>
  <si>
    <t>Придбання підсилювача SOUNDKINGSKAA600J для КДЮСШ "Вулкан" ЧМР</t>
  </si>
  <si>
    <t>Придбання акустичної системи JBLJS-15BT для КДЮСШ "Вулкан" ЧМР (2 од.)</t>
  </si>
  <si>
    <t>Придбання багатофункціонального пристрою BrotherDCP-L2500DR (ксерокс, принтер, сканер) для ДЮСШ з веслування ЧМР</t>
  </si>
  <si>
    <t>2.2.1.76</t>
  </si>
  <si>
    <t>2.2.1.77</t>
  </si>
  <si>
    <t>2.2.1.78</t>
  </si>
  <si>
    <t>Придбання причіпу-конструкції для перевезення спортивних човнів для ДЮСШ з веслування ЧМР</t>
  </si>
  <si>
    <t>Придбання акустичної системи IBIZAHYBRID 12 VHF- BT для ДЮСШ з веслування ЧМР</t>
  </si>
  <si>
    <t>Придбання телевізору SmartTV 43”для КДЮСШ "Вікторія"ЧМР</t>
  </si>
  <si>
    <t>2.2.1.79</t>
  </si>
  <si>
    <t>2.2.1.80</t>
  </si>
  <si>
    <t>2.2.1.81</t>
  </si>
  <si>
    <t>Придбання мобільної звукової системи для КДЮСШ "Вікторія" ЧМР (2 од.)</t>
  </si>
  <si>
    <t>Придбання принтеру BrotherDCP-L2520DWR (DCP-L2520DWR1), КДЮСШ "Вікторія"ЧМР</t>
  </si>
  <si>
    <t>Придбання принтеру для КДЮСШ ЧМР</t>
  </si>
  <si>
    <t>Придбання принтеру кольорового лазерного для КДЮСШ ЧМР</t>
  </si>
  <si>
    <t>2.2.1.82</t>
  </si>
  <si>
    <t>2.2.1.83</t>
  </si>
  <si>
    <t>2.2.1.84</t>
  </si>
  <si>
    <t>2.2.1.85</t>
  </si>
  <si>
    <t>Капітальний ремонт будівлі (внутрішні мережі опалення) за адресою: вул. Смілянська, 94, КДЮСШ № 1</t>
  </si>
  <si>
    <t xml:space="preserve">Придбання ноутбуку LenovoG500, діагональ 15,5 для КДЮСШ №1 ЧМР </t>
  </si>
  <si>
    <t>Капітальний ремонт будівлі (внутрішні мережі опалення тиру) за адресою: вул. Олени Теліги, 15, КДЮСШ №2</t>
  </si>
  <si>
    <t>2.2.1.86</t>
  </si>
  <si>
    <t>2.2.1.87</t>
  </si>
  <si>
    <t>2.2.1.88</t>
  </si>
  <si>
    <t>2.2.1.89</t>
  </si>
  <si>
    <t>Капітальний ремонт будівлі (тир) за адресою: вул. Олени Теліги, 15, КДЮСШ №2</t>
  </si>
  <si>
    <t>Придбання принтеру Canoni-SENSYSMF244dw для КДЮСШ №2 ЧМР</t>
  </si>
  <si>
    <t>2.2.1.90</t>
  </si>
  <si>
    <t>Придбання та встановлення металевих решіток на вікна для КДЮСШ "Спартак" за адресою: вул. Чорновола, 54/1</t>
  </si>
  <si>
    <t>2.2.1.93</t>
  </si>
  <si>
    <t>2.2.1.94</t>
  </si>
  <si>
    <t>Придбання та встановлення 6 відеокамер для відеотрансляції змагань в тренувальних залах за адресою: вул. Чорновола, 54/1, КДЮСШ "Спартак" ЧМР</t>
  </si>
  <si>
    <t>2.2.1.95</t>
  </si>
  <si>
    <t>Придбання вишки-тури для заміни ламп 4м для приміщення за адресою: вул. Чорновола, 54 /1, КДЮСШ "Спартак" ЧМР</t>
  </si>
  <si>
    <t>2.2.1.96</t>
  </si>
  <si>
    <t>Придбання багатофункціонального пристрою Canonmf 3010 (принтер, сканер, копіювання) для КДЮСШ "Спартак" ЧМР (2од.)</t>
  </si>
  <si>
    <t>Придбання ноутбуку НР 250 G6(2HG27ES) для КДЮСШ "Спартак" ЧМР</t>
  </si>
  <si>
    <t>2.2.1.97</t>
  </si>
  <si>
    <t>2.2.1.98</t>
  </si>
  <si>
    <t>Придбання пилосмоку промислового для КДЮСШ "Спартак"ЧМР</t>
  </si>
  <si>
    <t>2.2.1.99</t>
  </si>
  <si>
    <t>Придбання персонального комп'ютеру: 1.Системний блок ACERVeritonM264 (GT.VPRME.017) 2.Монітор-23"LG 23МP68VG -P 3.Клавіатура LogitechK120(UKROEM) 4.Мишка Logitech М100(910-001604) 5.Комп'ютерна акустика ESPERANZAEP119 для КДЮСШ "Спартак" ЧМР</t>
  </si>
  <si>
    <t>Придбання телевізору LG LED 50" для відеотрансляції змагань, КДЮСШ "Спартак" ЧМР</t>
  </si>
  <si>
    <t>2.2.1.100</t>
  </si>
  <si>
    <t>Придбання жалюзі на вікна для КДЮСШ "Спартак" ЧМР</t>
  </si>
  <si>
    <t>Придбання тренажеру : «Біцепс–машина»для КДЮСШ "Вікторія" ЧМР</t>
  </si>
  <si>
    <t>Придбання тренажеру «Горизонтальна, вертикальна, верхня, нижня тяга блоку» для КДЮСШ "Вікторія" ЧМР</t>
  </si>
  <si>
    <t>Придбання тренажеру «Верхня тяга» для КДЮСШ "Вікторія"ЧМР</t>
  </si>
  <si>
    <t>Придбання тренажеру « Піпітра Скотта – біцепс» для КДЮСШ "Вікторія" ЧМР</t>
  </si>
  <si>
    <t>2.2.1.101</t>
  </si>
  <si>
    <t>2.2.1.102</t>
  </si>
  <si>
    <t>2.2.1.103</t>
  </si>
  <si>
    <t>2.2.1.104</t>
  </si>
  <si>
    <t>2.2.1.105</t>
  </si>
  <si>
    <t>Придбання покришки для килима греко-римської боротьби 16м х 8м, КДЮСШ "Вікторія"ЧМР</t>
  </si>
  <si>
    <t>Придбання штанги олімпійської для КДЮСШ "Вікторія" ЧМР</t>
  </si>
  <si>
    <t>Придбання пневматичної гвинтівки DianaPanther для КДЮСШ "Вулкан"ЧМР(4 од.)</t>
  </si>
  <si>
    <t>Придбання комплекту татамі 10х10 товщиною 5 см для КДЮСШ "Вулкан"ЧМР</t>
  </si>
  <si>
    <t>Придбання човна каное (четвірка) (С-4 Plastex) для ДЮСШ з веслування ЧМР</t>
  </si>
  <si>
    <t>2.2.1.106</t>
  </si>
  <si>
    <t>2.2.1.107</t>
  </si>
  <si>
    <t>2.2.1.108</t>
  </si>
  <si>
    <t>2.2.1.109</t>
  </si>
  <si>
    <t>2.2.1.110</t>
  </si>
  <si>
    <t>2.2.1.111</t>
  </si>
  <si>
    <t>2.2.1.112</t>
  </si>
  <si>
    <t>2.2.1.113</t>
  </si>
  <si>
    <t>Придбання мотору до човна «Меркурій» для ДЮСШ з веслування ЧМР</t>
  </si>
  <si>
    <t>Придбання велосипедів спортивних гоночних для КДЮСШ №2 ЧМР</t>
  </si>
  <si>
    <t>Придбання набору тренажерів для КДЮСШ №2 ЧМР(5од.)</t>
  </si>
  <si>
    <t>Придбання дисків гоночних для КДЮСШ №2 ЧМР(4од.)</t>
  </si>
  <si>
    <t>2.2.1.114</t>
  </si>
  <si>
    <t>2.2.1.115</t>
  </si>
  <si>
    <t>Придбання комплекту електронних мішеней для стрільби на 10 м та 50 м КДЮСШ №2 ЧМР</t>
  </si>
  <si>
    <t>Придбання пістолету Walther LP400 для КДЮСШ №2 ЧМР</t>
  </si>
  <si>
    <t>2.2.1.116</t>
  </si>
  <si>
    <t>2.2.1.117</t>
  </si>
  <si>
    <t>2.2.1.118</t>
  </si>
  <si>
    <t>Придбання приціл Gehmann, КДЮСШ №2 ЧМР</t>
  </si>
  <si>
    <t>Придбання тренажеру для плавання КДЮСШ №2 ЧМР(2од.)</t>
  </si>
  <si>
    <t>Придбання різновисокі бруси Spieth для КДЮСШ "Спартак" ЧМР</t>
  </si>
  <si>
    <t>2.2.1.119</t>
  </si>
  <si>
    <t>Придбання екстрам'який мат для КДЮСШ "Спартак"ЧМР</t>
  </si>
  <si>
    <t>Придбання гриб гімнастичний Spieth для КДЮСШ "Спартак"ЧМР</t>
  </si>
  <si>
    <t>Придбання гриб гімнастичний з ручкою Spieth для КДЮСШ "Спартак"ЧМР</t>
  </si>
  <si>
    <t>Придбання жердини для різновисоких брусів Spieth, КДЮСШ "Спартак"ЧМР (2од.)</t>
  </si>
  <si>
    <t>2.2.1.120</t>
  </si>
  <si>
    <t>2.2.1.121</t>
  </si>
  <si>
    <t>2.2.1.122</t>
  </si>
  <si>
    <t>2.2.1.123</t>
  </si>
  <si>
    <t>Придбання жердини для паралельних брусів Spieth, КДЮСШ "Спартак" ЧМР</t>
  </si>
  <si>
    <t>Придбання кінь-махи Spieth для КДЮСШ "Спартак"ЧМР(2од.)</t>
  </si>
  <si>
    <t>Придбання бруси паралельні Spieth для КДЮСШ "Спартак"ЧМР</t>
  </si>
  <si>
    <t>Придбання човна академічного (одиночка) для ДЮСШ з веслування ЧМР (2 од.)</t>
  </si>
  <si>
    <t>Придбання килиму «ластівчин хвіст» для занять греко-римською боротьбою КДЮСШ «Вікторія» ЧМР</t>
  </si>
  <si>
    <t>Реконструкція будівлі нежитлового приміщення вул. Чехова 112 в м. Черкаси (з ПКД)</t>
  </si>
  <si>
    <t>Реконструкція будівлі (ремонт концертної зали музичної школи №1 ім. Лисенка)</t>
  </si>
  <si>
    <t>Реконструкція будівлі (фасад) спортивного комплексу з басейном на території КП «Центральний стадіон»</t>
  </si>
  <si>
    <t xml:space="preserve">Реконструкція частини адміністративної будівлі з розміщенням кімнат відпочинку спортсменів КП "Центральний стадіон" по вул. Смілянська, 78 (внески в статутний капітал КП "Центральний стадіон") </t>
  </si>
  <si>
    <t xml:space="preserve">Капітальний ремонт прилеглої території (облаштування тротуарною плиткою) проходу до спортивного комплексу з басейном на території КП "Центральнийстадіон" вул. Смілянська, 78 (внески в статутний капітал КП "Центральний стадіон") </t>
  </si>
  <si>
    <t>Капітальний ремонт будівлі спортивного комплексу з басейном на КП "Центральний стадіон" (зал боксу) вул. Смілянська, 78 (внески в статутний капітал КП "Центральний стадіон")</t>
  </si>
  <si>
    <t>Реконструкція будівлі спортивного комплексу з басейном на КП "Центральний стадіон" (спортивний зал для ігрових видів спорту) вул. Смілянська, 78 (внески в статутний капітал КП "Центральний стадіон")</t>
  </si>
  <si>
    <t>Реконструкція прилеглої території (стаціонарна арена для боксу) КП "Центральнийстадіон" вул. Смілянська, 78 (внески в статутний капітал КП "Центральний стадіон")</t>
  </si>
  <si>
    <t>Придбання ламп освітлення футбольного поля на КП «Центральний стадіон» вул.Смілянська 78 (внески в статутний капітал КНП "Центральний стадіон")</t>
  </si>
  <si>
    <t>Придбання спортивного інвентаря (штанги, гантельний ряд,стінка для присідання) для залу важкої атлетики спортивного комплексу з басейном КП «Центральний стадіон» вул.Смілянська,78 (внески в статутний капітал КП "Центральний стадіон")</t>
  </si>
  <si>
    <t>Придбання бойлеру для басейну КП «Центральний стадіон» ЧМР (внески в статутний капітал КП "Центральний стадіон")</t>
  </si>
  <si>
    <t>2.2.1.124</t>
  </si>
  <si>
    <t>2.2.1.125</t>
  </si>
  <si>
    <t>2.2.1.126</t>
  </si>
  <si>
    <t>2.2.1.127</t>
  </si>
  <si>
    <t>2.2.1.128</t>
  </si>
  <si>
    <t>2.2.1.129</t>
  </si>
  <si>
    <t>2.2.1.130</t>
  </si>
  <si>
    <t>2.2.1.131</t>
  </si>
  <si>
    <t>2.2.1.132</t>
  </si>
  <si>
    <t>2.2.1.133</t>
  </si>
  <si>
    <t>2.2.1.134</t>
  </si>
  <si>
    <t>2.2.1.135</t>
  </si>
  <si>
    <t>2.2.1.136</t>
  </si>
  <si>
    <t>2.2.1.137</t>
  </si>
  <si>
    <t>2.2.1.138</t>
  </si>
  <si>
    <t>2.2.1.139</t>
  </si>
  <si>
    <t>Капітальний ремонт прилеглої території (огорожа) за адресою: вул. Чорновола, 54/1, КДЮСШ "Спартак"</t>
  </si>
  <si>
    <t>2.2.1.91</t>
  </si>
  <si>
    <t>Капітальний ремонт прилеглої території за адресою: вул. Чорновола, 54/1, КДЮСШ "Спартак"</t>
  </si>
  <si>
    <t>2.2.1.92</t>
  </si>
  <si>
    <t>Придбання шахових столів для КП «Центральний стадіон» ЧМР (внески в статутний капітал КП "Центральний стадіон")</t>
  </si>
  <si>
    <t xml:space="preserve">Придбання кріосауни для КП «Центральний стадіон» ЧМР (внески в статутний капітал КП "Центральний стадіон") </t>
  </si>
  <si>
    <t>2.2.1.140</t>
  </si>
  <si>
    <t>2.2.1.141</t>
  </si>
  <si>
    <t>Капітальний ремонт будівлі КП "Спортивний комплекс "Будівельник" (система пожежної сигналізації, оповіщення людей про пожежу та передачі тривожних сповіщень) за адресою: пр-т Хіміків 50/1 (внески в статутний капітал КП "Спортивний комплекс "Будівельник")</t>
  </si>
  <si>
    <t>Департамент освіти та гуманітарної політики, КП "Спортивний комплекс "Будівельник")</t>
  </si>
  <si>
    <t>Департамент освіти та гуманітарної політики, КП "Центральний стадіон</t>
  </si>
  <si>
    <t xml:space="preserve">Капітальний ремонт будівлі (покрівля) КП "Спортивний комплекс "Будівельник" . за адресою: пр-т Хіміків 50/1 (внески в статутний капітал КП "Спортивний комплекс "Будівельник") </t>
  </si>
  <si>
    <t>2.2.1.142</t>
  </si>
  <si>
    <t>2.2.1.143</t>
  </si>
  <si>
    <t>Департамент освіти та гуманітарної політики, КП "Спортивний комплекс "Будівельник"</t>
  </si>
  <si>
    <t>Реконструкція приміщення КП "Спортивний комплекс "Будівельник" (система вентиляції шляхом встановлення системи рекуперації) (внески в статутний капітал КП "Спортивний комплекс "Будівельник")</t>
  </si>
  <si>
    <t>Внесено зміни до дії (змінено обсяг фінансового забезпечення) рішенням міської ради від 05.03.2019 № 2-4027
стара редакція:0,0 тис. грн. на 300,0  тис. грн. (бюджет розвитку) (2019 рік)
стара редакція:Реконструкція приміщення  КП "СК "Будівельник" (системи вентиляції шляхом встановлення системи рекуперації), в т.ч. ПКД, КП "Спорткомплекс"Будівельник", проспект Хіміків, 50/1</t>
  </si>
  <si>
    <t>2.2.1.67</t>
  </si>
  <si>
    <t>Капітальний ремонт будівлі спортивного комплексу з басейном на КП "Центральний стадіон" (роздягальні, фойє) вул. Смілянська, 78</t>
  </si>
  <si>
    <t>Внесено зміни до дії (змінено обсяг фінансового забезпечення) рішенням міської ради від 05.03.2019 № 2-4027
стара редакція:0,0 тис. грн. на 1,07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</si>
  <si>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2,16 тис. грн. (бюджет розвитку) (2019 рік)
стара редакція:Реконструкція будівлі ДНЗ № 7 (з ПКД)</t>
  </si>
  <si>
    <t xml:space="preserve">Реконструкція будівлі ДНЗ № 7 </t>
  </si>
  <si>
    <t>2.2.9.10</t>
  </si>
  <si>
    <t xml:space="preserve">Реконструкція будівлі (утеплення фасаду) ДНЗ 18 </t>
  </si>
  <si>
    <t>Внесено зміни до дії (змінено обсяг фінансового забезпечення) рішенням міської ради від 05.03.2019 № 2-4027
стара редакція:0,0 тис. грн. на 750,0 тис. грн. (бюджет розвитку) (2019 рік)
стара редакція:Реконструкція будівлі (фасад) ДНЗ № 29 (з ПКД)</t>
  </si>
  <si>
    <t>Реконструкція будівлі (фасад) ДНЗ №29</t>
  </si>
  <si>
    <t>Внесено зміни до дії (змінено обсяг фінансового забезпечення) рішенням міської ради від 05.03.2019 № 2-4027
стара редакція:0,0 тис. грн. на 8,12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</si>
  <si>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12,65 тис. грн. (бюджет розвитку) (2019 рік)
стара редакція:Реконструкція будівлі (фасад) дошкільного навчального закладу № 33 (з ПКД)</t>
  </si>
  <si>
    <t>Реконструкція будівлі (фасад) дошкільного навчального закладу № 33</t>
  </si>
  <si>
    <t>Внесено зміни до дії (змінено обсяг фінансового забезпечення) рішенням міської ради від 05.03.2019 № 2-4027
стара редакція:0,0 тис. грн. на 0,04 тис. грн. (бюджет розвитку) (2019 рік)
стара редакція:Реконструкція будівлі (заміна  вікон) ДНЗ №43 (з ПКД)</t>
  </si>
  <si>
    <t xml:space="preserve">Реконструкція будівлі (заміна вікон) ДНЗ №43 </t>
  </si>
  <si>
    <t xml:space="preserve">Реконструкція будівлі (фасад) ДНЗ № 45 </t>
  </si>
  <si>
    <t>Внесено зміни до дії (змінено обсяг фінансового забезпечення) рішенням міської ради від 05.03.2019 № 2-4027
стара редакція:0,0 тис. грн. на 17,51 тис. грн. (бюджет розвитку) (2019 рік)
стара редакція:Реконструкція будівлі (фасад) ДНЗ № 45 (з ПКД)</t>
  </si>
  <si>
    <t xml:space="preserve">Реконструкція будівлі ДНЗ № 55 </t>
  </si>
  <si>
    <t>Внесено зміни до дії (змінено обсяг фінансового забезпечення) рішенням міської ради від 05.03.2019 № 2-4027
стара редакція:0,0 тис. грн. на 12,56 тис. грн. (бюджет розвитку) (2019 рік)
стара редакція:Реконструкція будівлі  ДНЗ №  55 (з ПКД)</t>
  </si>
  <si>
    <t>Внесено зміни до дії (змінено обсяг фінансового забезпечення) рішенням міської ради від 05.03.2019 № 2-4027
стара редакція:0,0 тис. грн. на 6,44 тис. грн. (бюджет розвитку) (2019 рік)
стара редакція:Реконструкція будівлі ДНЗ № 57 (з ПКД)</t>
  </si>
  <si>
    <t xml:space="preserve">Реконструкція будівлі ДНЗ № 57 </t>
  </si>
  <si>
    <t xml:space="preserve">Внесено зміни до дії (змінено обсяг фінансового забезпечення) рішенням міської ради від 05.03.2019 № 2-4027
стара редакція:0,0 тис. грн. на 240,93 тис. грн. (бюджет розвитку) (2019 рік)
</t>
  </si>
  <si>
    <t>2.2.33.9</t>
  </si>
  <si>
    <t>Реконструкція будівлі ДНЗ № 59</t>
  </si>
  <si>
    <t>Реконструкція будівлі (фасад) ДНЗ 59</t>
  </si>
  <si>
    <t>Внесено зміни до дії (змінено обсяг фінансового забезпечення) рішенням міської ради від 05.03.2019 № 2-4027
стара редакція:0,0 тис. грн. на 1400,0 тис. грн. (бюджет розвитку) (2019 рік)
стара редакція:Реконструкція будівлі (фасад) ДНЗ № 59(з ПКД)</t>
  </si>
  <si>
    <t>Реконструкція будівлі (фасад) ДНЗ № 59</t>
  </si>
  <si>
    <t>2.2.33.10</t>
  </si>
  <si>
    <t xml:space="preserve">Реконструкція будівлі ДНЗ № 69 </t>
  </si>
  <si>
    <t>Внесено зміни до дії (змінено обсяг фінансового забезпечення) рішенням міської ради від 05.03.2019 № 2-4027
стара редакція:0,0 тис. грн. на 1,06 тис. грн. (бюджет розвитку) (2019 рік)
стара редакція:Реконструкція будівлі ДНЗ № 69 (з ПКД)</t>
  </si>
  <si>
    <t>Реконструкція прилеглої території ДНЗ № 73</t>
  </si>
  <si>
    <t>Внесено зміни до дії (змінено обсяг фінансового забезпечення) рішенням міської ради від 05.03.2019 № 2-4027
стара редакція:0,0 тис. грн. на 119,22 тис. грн. (бюджет розвитку) (2019 рік)
стара редакція:Реконструкція прилеглої території ДНЗ № 73 ЧМР</t>
  </si>
  <si>
    <t>Внесено зміни до дії (змінено обсяг фінансового забезпечення) рішенням міської ради від 05.03.2019 № 2-4027
стара редакція:0,0 тис. грн. на 700,0 тис. грн. (бюджет розвитку) (2019 рік)
стара редакція:Реконструкція будівлі (фасад) ДНЗ № 73 (з ПКД)</t>
  </si>
  <si>
    <t xml:space="preserve">Реконструкція будівлі (фасад) ДНЗ № 73 </t>
  </si>
  <si>
    <t>Внесено зміни до дії (змінено обсяг фінансового забезпечення) рішенням міської ради від 05.03.2019 № 2-4027
стара редакція:0,0 тис. грн. на 2,7  тис. грн. (бюджет розвитку) (2019 рік)
стара редакція:Реконструкція будівлі (фасад) ДНЗ № 84  Черкаської міської ради (з ПКД)</t>
  </si>
  <si>
    <t xml:space="preserve">Реконструкція будівлі (фасад) ДНЗ № 84 Черкаської міської ради </t>
  </si>
  <si>
    <t>Внесено зміни до дії (змінено обсяг фінансового забезпечення) рішенням міської ради від 05.03.2019 № 2-4027
стара редакція:0,0 тис. грн. на 8,13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</si>
  <si>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15,4  тис. грн. (бюджет розвитку) (2019 рік)</t>
  </si>
  <si>
    <t>Реконструкція будівлі (фасад) дошкільного навчального закладу (ясла-садок) № 91 ’Кобзарик’ Черкаської міської ради</t>
  </si>
  <si>
    <t>Внесено зміни до дії (змінено обсяг фінансового забезпечення) рішенням міської ради від 05.03.2019 № 2-4027
стара редакція:0,0 тис. грн. на 1000,0  тис. грн. (бюджет розвитку) (2019 рік)
стара редакція:Реконструкція будівлі СШ № 3 (з ПКД)</t>
  </si>
  <si>
    <t xml:space="preserve">Реконструкція будівлі СШ № 3 </t>
  </si>
  <si>
    <t>Внесено зміни до дії (змінено обсяг фінансового забезпечення) рішенням міської ради від 05.03.2019 № 2-4027
стара редакція:0,0 тис. грн. на 121,64788  тис. грн. (бюджет розвитку) (2019 рік)
стара редакція:Реконструкція прилеглої території (футбольне поле) Гімназія №9 (з ПКД) (реалізація проектів-переможців визначених згідно Програми "Громадський бюджет міста Черкаси на 2015-2019 роки")</t>
  </si>
  <si>
    <t>Реконструкція прилеглої території (футбольне поле) Гімназія №9</t>
  </si>
  <si>
    <t xml:space="preserve">Реконструкція будівлі (фасад) СШ №18 (молодша) </t>
  </si>
  <si>
    <t>Внесено зміни до дії (змінено обсяг фінансового забезпечення) рішенням міської ради від 05.03.2019 № 2-4027
стара редакція:0,0 тис. грн. на 268,84 тис. грн. (бюджет розвитку) 2019 рік)
стара редакція:Реконструкція будівлі (фасад) СШ №18 (молодша) (з ПКД)</t>
  </si>
  <si>
    <t xml:space="preserve">Реконструкція будівлі (утеплення фасаду) ЗОШ №21 </t>
  </si>
  <si>
    <t>2.2.74.16</t>
  </si>
  <si>
    <t>Реконструкція прилеглої території (спортивний майданчик) Черкаської загальноосвітньої школи І-ІІІ ступенів № 21 ім. Ю.Г. Іллєнка Черкаської міської ради Черкаської області</t>
  </si>
  <si>
    <t>Внесено зміни до дії (змінено обсяг фінансового забезпечення) рішенням міської ради від 05.03.2019 № 2-4027
стара редакція:0,0 тис. грн. на 46,3502 тис. грн. (бюджет розвитку) 2019 рік
стара редакція:Реконструкція прилеглої території (спортивний майданчик) Черкаської загальноосвітньої школи І-ІІІ ступенів № 21 ім. Ю.Г. Іллєнка Черкаської міської ради Черкаської області (з ПКД) (реалізація проектів-переможців визначених згідно Програми "Громадський бюджет міста Черкаси на 2015-2019 роки")</t>
  </si>
  <si>
    <t>Внесено зміни до дії (змінено обсяг фінансового забезпечення) рішенням міської ради від 05.03.2019 № 2-4027
стара редакція:0,0 тис. грн. на1000,0 тис. грн. (бюджет розвитку) 2019 рік
стара редакція:Реконструкція будівлі (актова зала) ЗОШ №24 (з ПКД)</t>
  </si>
  <si>
    <t>Реконструкція будівлі (актовий зал) ЗОШ 24</t>
  </si>
  <si>
    <t>Реконструкція будівлі (актова зала) ЗОШ №24</t>
  </si>
  <si>
    <t>2.2.76.13</t>
  </si>
  <si>
    <t>Внесено зміни до дії (змінено обсяг фінансового забезпечення) рішенням міської ради від 05.03.2019 № 2-4027
стара редакція:0,0 тис. грн. на 3000,0 тис. грн. (бюджет розвитку) 2019 рік</t>
  </si>
  <si>
    <t>2.2.82.3</t>
  </si>
  <si>
    <t xml:space="preserve">Реконструкція будівлі (заміна вікон) ЗОШ 30 </t>
  </si>
  <si>
    <t>Внесено зміни до дії (змінено обсяг фінансового забезпечення) рішенням міської ради від 05.03.2019 № 2-4027
стара редакція:0,0 тис. грн. на 430,0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</si>
  <si>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717,47 тис. грн. (бюджет розвитку) 2019 рік</t>
  </si>
  <si>
    <t>Реконструкція бігових доріжок гумовим покриттям спеціалізованої школи №17 (реалізація проектів-переможців визначених згідно Програми "Громадський бюджет міста Черкаси на 2015-2019 роки)</t>
  </si>
  <si>
    <t>Будівництво футбольного міні-поля зі штучним покриттям на території Черкаської спеціалізованої школи І-ІІІ ступенів №20 Черкаської міської ради (реалізація проектів-переможців визначених згідно Програми "Громадський бюджет міста Черкаси на 2015-2019 роки)</t>
  </si>
  <si>
    <t xml:space="preserve">Внесено зміни до дії (змінено обсяг фінансового забезпечення) рішенням міської ради від 05.03.2019 № 2-4027
стара редакція:0,0 тис. грн. на 50,77 тис. грн. (бюджет розвитку) 2019 рік
</t>
  </si>
  <si>
    <t>Внесено зміни до дії (змінено обсяг фінансового забезпечення) рішенням міської ради від 05.03.2019 № 2-4027
стара редакція:0,0 тис. грн. на 1839,5  тис. грн. (бюджет розвитку) (2019 рік)</t>
  </si>
  <si>
    <t>2.2.1.66</t>
  </si>
  <si>
    <t>Реконструкція спортивного комплексу для проведення уроків фізичного виховання та позаурочних оздоровчо-спортивних заходів (реалізація проектів-переможців визначених згідно Програми "Громадський бюджет міста Черкаси на 2015-2019 роки)</t>
  </si>
  <si>
    <t>Внесено зміни до дії (змінено обсяг фінансового забезпечення) рішенням міської ради від 05.03.2019 № 2-4027
стара редакція:0,0 тис. грн. на 5,88 тис. грн. (бюджет розвитку) (2019 рік)
стара редакція:Реконструкція спортивного майданчика № 3 з улаштуванням штучного покриття 40Х60 (штучна трава) для гри в футбол на КП “Центральний стадіон” по вул.Смілянській, 78 місто Черкаси</t>
  </si>
  <si>
    <t>Реконструкція спортивного майданчика №3 з улаштуванням штучного покриття 40Х60 (штучна трава) для гри в футбол на КП "Центральний стадіон" по вул. Смілянській, 78 м. Черкаси</t>
  </si>
  <si>
    <t>2.2.71.7</t>
  </si>
  <si>
    <t>Придбання комп'ютерної техніки для Черкаської спеціалізованої школи І-ІІІ ступенів № 18 імені В'ячеслава Чорновола Черкаської міської ради Черкаської області (в т.ч. субвенція з державного бюджету на соціально-економічний розвиток - 100000,00 грн.)</t>
  </si>
  <si>
    <t xml:space="preserve">Внесено зміни до дії (змінено обсяг фінансового забезпечення) рішенням міської ради від 05.03.2019 № 2-4027
стара редакція:0,0 тис. грн. на 1654,0  тис. грн. (бюджет розвитку) (2019 рік)
стара редакція:Придбання спортивних товарів та інвентарю для ДЮСШ м. Черкаси (в т.ч. субвенція з державного бюджету на соціально-економічний розвиток - 1000000,00 грн.) </t>
  </si>
  <si>
    <t>Придбання спортивних товарів та інвентарю для ДЮСШ м. Черкаси (в т.ч. субвенція з державного бюджету на соціально-економічний розвиток - 1624000,00 грн.)</t>
  </si>
  <si>
    <t>2.2.97. Покращення інфраструктури Державного навчального закладу "Черкаський професійний ліцей</t>
  </si>
  <si>
    <t>Придбання деревообробних станків (форматно-рокрійний, автоматичний кромко-облицювальний, рейсмусовий по дереву та фугувальний по дереву) для Державного навчального закладу "Черкаський професійний ліцей" (в т.ч. субвенція з державного бюджету на соціально-економічний розвиток - 500000,00 грн.)</t>
  </si>
  <si>
    <t>2.2.97.1</t>
  </si>
  <si>
    <t>Внесено зміни до дії (змінено обсяг фінансового забезпечення) рішенням міської ради від 05.03.2019 № 2-4027
стара редакція:0,0 тис. грн. на 41,2 тис. грн. (бюджет розвитку) (2019 рік)
стара редакція:Капітальний ремонт прилеглої території ДНЗ № 54 “Метелик” Черкаської міської ради (в т.ч. субвенція з державного бюджету на соціально-економічний розвиток - 40000,00 грн.)</t>
  </si>
  <si>
    <t>Внесено зміни до дії (змінено обсяг фінансового забезпечення) рішенням міської ради від 05.03.2019 № 2-4027
стара редакція:0,0 тис. грн. на 14,43654  тис. грн. (бюджет розвитку) (2019 рік)
стара редакція:Капітальний ремонт прилеглої території (спортивний майданчик) Перша міська гімназія м. Черкаси, вул. Святотроїцька, 68  (за рахунок субвенції з державного бюджету -385 421,87 грн.)</t>
  </si>
  <si>
    <t>Капітальний ремонт прилеглої території (спортивний майданчик) Перша міська гімназія м. Черкаси, вул. Святотроїцька, 68 (в т.ч. субвенція з державного бюджету на соціально-економічний розвиток - 14016,05 грн.)</t>
  </si>
  <si>
    <t>Внесено зміни до дії (змінено обсяг фінансового забезпечення) рішенням міської ради від 05.03.2019 № 2-4027
стара редакція:0,0 тис. грн. на 1,08 тис. грн. (бюджет розвитку) (2019 рік)
стара редакція:Капітальний ремонт прилеглої території ДНЗ ясла-садок № 69 “Росинка” Черкаської міської ради за адресою: м. Черкаси, вул. Смаглія, 4 (в т.ч. субвенція з державного бюджету на соціально-економічний розвиток - 1047,60 грн.)</t>
  </si>
  <si>
    <t>Капітальний ремонт прилеглої території ДНЗ ясла-садок № 69 “Росинка” Черкаської міської ради за адресою: м. Черкаси, вул. Смаглія, 4 (в т.ч. субвенція з державного бюджету на соціально-економічний розвиток - 1048,54 грн.)</t>
  </si>
  <si>
    <t>2.2.61.11</t>
  </si>
  <si>
    <t>Капітальний ремонт будівлі ЗОШ № 6 за адресою: м. Черкаси, вул. Гоголя, 123 (в т.ч. субвенція з державного бюджету на соціально-економічний розвиток - 98938,83 грн.)</t>
  </si>
  <si>
    <t>2.2.64.8</t>
  </si>
  <si>
    <t>Капітальний ремонт прилеглої території (спортивний майданчик) Черкаської загальноосвітньої школи І-ІІІ ступенів № 10 Черкаської міської ради за адресою просп. Хіміків, 36 в м. Черкаси (в т.ч. субвенція з державного бюджету на соціально-економічний розвиток - 311000,00 грн.)</t>
  </si>
  <si>
    <t>2.2.68.17</t>
  </si>
  <si>
    <t>Капітальний ремонт прилеглої території (спортивний майданчик) Черкаської загальноосвітньої школи І-ІІІ ступенів № 13 Черкаської міської ради за адресою вул. Гетьмана Сагайдачного, 146 в м. Черкаси (в т.ч. субвенція з державного бюджету на соціально-економічний розвиток - 311000,00 грн.)</t>
  </si>
  <si>
    <t>Капітальний ремонт прилеглої території (спортивний майданчик) Черкаської загальноосвітньої школи І-ІІІ ступенів № 15 Черкаської міської ради за адресою вул. Кобзарська, 77 в м. Черкаси (в т.ч. субвенція з державного бюджету на соціально-економічний розвиток - 311000,00 грн.)</t>
  </si>
  <si>
    <t>2.2.75.6</t>
  </si>
  <si>
    <t>Капітальний ремонт прилеглої території (спортивний майданчик) Черкаської загальноосвітньої школи І-ІІІ ступенів № 22 Черкаської міської ради за адресою вул. Кобзарська, 108 в м. Черкаси (в т.ч. субвенція з державного бюджету на соціально-економічний розвиток - 311000,00 грн.)</t>
  </si>
  <si>
    <t>Капітальний ремонт прилеглої території (спортивний майданчик) Черкаської загальноосвітньої школи І-ІІІ ступенів № 25 Черкаської міської ради за адресою вул. Нарбутівська, 206 в м. Черкаси (в т.ч. субвенція з державного бюджету на соціально-економічний розвиток - 311000,00 грн.)</t>
  </si>
  <si>
    <t>Включено дію рішенням міської ради від 05.03.2019 № 2-4027
стара редакція:0,0 тис. грн. на 320,33 тис. грн. (бюджет розвитку) 2019 рік</t>
  </si>
  <si>
    <t>2.2.81.8</t>
  </si>
  <si>
    <t xml:space="preserve">Капітальний ремонт прилеглої території (спортивний майданчик з тренажерами) Черкаської Загальноосвітньої школи І-ІІІ ступенів № 29 (в т.ч. субвенція з державного бюджету на соціально-економічний розвиток - 500000,00 грн.) </t>
  </si>
  <si>
    <t>2.2.83.7</t>
  </si>
  <si>
    <t>Капітальний ремонт прилеглої території (спортивний майданчик) Черкаської гімназії № 31 за адресою вул. Героїв Дніпра, 27 Черкаської міської ради в м. Черкаси (в т.ч. субвенція з державного бюджету на соціально-економічний розвиток - 311000,00 грн.)</t>
  </si>
  <si>
    <t>2.2.83.8</t>
  </si>
  <si>
    <t>Капітальний ремонт будівлі (внутрішні мережі освітлення) Черкаської гімназії № 31 Черкаської міської ради (в т.ч. субвенція з державного бюджету на соціально-економічний розвиток - 296108,74 грн.)</t>
  </si>
  <si>
    <t>2.2.83.9</t>
  </si>
  <si>
    <t>Реконструкція прилеглої території (покриття синтетична трава) Черкаської гімназії № 31 за адресою вул. Героїв Дніпра, 27 Черкаської міської ради в м. Черкаси (в т.ч. субвенція з державного бюджету на соціально-економічний розвиток - 935000,00 грн.)</t>
  </si>
  <si>
    <t>Внесено зміни до дії (змінено обсяг фінансового забезпечення) рішенням міської ради від 05.03.2019 № 2-4027
стара редакція:0,0 тис. грн. на 112,77 тис. грн. (бюджет розвитку) (2019 рік)
стара редакція:Придбання обладнання  і предметів довгострокового користування для КЗ "Черкаська міська стоматологічна поліклініка ЧМР"</t>
  </si>
  <si>
    <t>Придбання обладнання і предметів довгострокового користування для КНП ’Черкаська міська стоматологічна поліклініка’ (внески в статутний капітал КНП ’Черкаська міська стоматологічна поліклініка’)</t>
  </si>
  <si>
    <t>Внесено зміни до дії (змінено обсяг фінансового забезпечення) рішенням міської ради від 05.03.2019 № 2-4027
стара редакція:0,0 тис. грн. на 43,1 тис. грн. (бюджет розвитку) (2019 рік)
стара редакція:Придбання обладнання  і предметів довгострокового користування для КНП "Черкаський міський інформаційно-аналітичний центр медичної статистики та здоров’я" ЧМР</t>
  </si>
  <si>
    <t>Придбання обладнання і предметів довгострокового користування для КНП ’Черкаський міський інформаційно-аналітичний центр медичної статистики та здоров’я’ (внески в статутний капітал КНП ’Черкаський міський інформаційно-аналітичний центр медичної статистики та здоров’я’)</t>
  </si>
  <si>
    <t>3.2.2.5</t>
  </si>
  <si>
    <t xml:space="preserve">Придбання обладнання і предметів довгострокового користування для КНП "Черкаська міська дитяча лікарня" (апарат штучної вентиляції легенів) (внески в статутний капітал КНП "Черкаська міська дитяча лікарня"), (реалізація проектів-переможців визначених згідно Програми "Громадський бюджет міста Черкаси на 2015-2019 роки) </t>
  </si>
  <si>
    <t xml:space="preserve">Придбання обладнання і предметів довгострокового користування для КНП "Черкаська міська інфекційна лікарня" ЧМР (кисневий концентратор), (внески в статутний капітал КНП "Черкаська міська інфекційна лікарня"), (реалізація проектів-переможців визначених згідно Програми "Громадський бюджет міста Черкаси на 2015-2019 роки) </t>
  </si>
  <si>
    <t>3.2.2.6</t>
  </si>
  <si>
    <t>Капітальний ремонт території КНП "Третя Черкаська міська лікарня швидкої медичної допомоги" (освітлення пішохідної зони) (реалізація проектів-переможців визначених згідно Програми "Громадський бюджет міста Черкаси на 2015-2019 роки) (внески в статутний капітал КНП "Третя Черкаська міська лікарня швидкої медичної допомоги")</t>
  </si>
  <si>
    <t>3.2.2.7</t>
  </si>
  <si>
    <t>Придбання обладнання і предметів довгострокового користування для КНП ’Перша Черкаська міська лікарня’ (внески в статутний капітал КНП ’Перша Черкаська міська лікарня’)</t>
  </si>
  <si>
    <t>Внесено зміни до дії (змінено обсяг фінансового забезпечення) рішенням міської ради від 05.03.2019 № 2-4027
стара редакція:4794,235 тис. грн. на 36470,2 тис. грн.. (бюджет розвитку) (2019 рік)
стара редакція:Придбання обладнання  і предметів довгострокового користування для КНП "Перша Черкаська міська лікарня"ЧМР</t>
  </si>
  <si>
    <t>Придбання обладнання і предметів довгострокового користування для КНП ’Друга Черкаська міська лікарня відновного лікування’ (внески в статутний капітал КНП ’Друга Черкаська міська лікарня відновного лікування’)</t>
  </si>
  <si>
    <t>Внесено зміни до дії (змінено обсяг фінансового забезпечення) рішенням міської ради від 05.03.2019 № 2-4027
стара редакція:95,345 тис. грн. на  709,914тис. грн.. (бюджет розвитку) (2019 рік)
стара редакція:Придбання обладнання  і предметів довгострокового користування для КНП "Друга Черкаська міська лікарня відновного лікування" ЧМР</t>
  </si>
  <si>
    <t>Внесено зміни до дії (змінено обсяг фінансового забезпечення) рішенням міської ради від 05.03.2019 № 2-4027
стара редакція:26521,254 тис. грн. на  12989, 8 тис. грн.. (бюджет розвитку) (2019 рік)
стара редакція: Придбання обладнання  і предметів довгострокового користування для КЗ "Третя Черкаська міська лікарня швидкої медичної допомоги" ЧМР</t>
  </si>
  <si>
    <t>Придбання обладнання і предметів довгострокового користування для КНП ’Третя Черкаська міська лікарня швидкої медичної допомоги’ (внески в статутний капітал КНП ’Третя Черкаська міська лікарня швидкої медичної допомоги’)</t>
  </si>
  <si>
    <t>Внесено зміни до дії (змінено обсяг фінансового забезпечення) рішенням міської ради від 05.03.2019 № 2-4027
стара редакція:2290,855 тис. грн. на 1708,0 тис. грн.. (бюджет розвитку) (2019 рік)
стара редакція: Придбання обладнання  і предметів довгострокового користування для КЗ "Черкаська міська дитяча лікарня ЧМР"</t>
  </si>
  <si>
    <t>Придбання обладнання і предметів довгострокового користування для КНП ’Черкаська міська дитяча лікарня’ (внески в статутний капітал КНП ’Черкаська міська дитяча лікарня’)</t>
  </si>
  <si>
    <t>Внесено зміни до дії (змінено обсяг фінансового забезпечення) рішенням міської ради від 05.03.2019 № 2-4027
стара редакція:0,0 тис. грн. на 395,23 тис. грн.. (бюджет розвитку) (2019 рік)
стара редакція: Придбання обладнання  і предметів довгострокового користування для КНП "Черкаська міська інфекційна лікарня" ЧМР</t>
  </si>
  <si>
    <t>Придбання обладнання і предметів довгострокового користування для КНП ’Черкаська міська інфекційна лікарня’ (внески в статутний капітал КНП ’Черкаська міська інфекційна лікарня’ )</t>
  </si>
  <si>
    <t>Внесено зміни до дії (змінено обсяг фінансового забезпечення) рішенням міської ради від 05.03.2019 № 2-4027
стара редакція: 4912,774 тис. грн.. на 3281,61  тис. грн. (бюджет розвитку) (2019 рік)
стара редакція:Придбання обладнання  і предметів довгострокового користування для КНП "Черкаський міський пологовий будинок "Центр матері та дитини"</t>
  </si>
  <si>
    <t xml:space="preserve">Придбання обладнання і предметів довгострокового користування для КНП ’Черкаський міський пологовий будинок ’Центр матері та дитини’ (внески в статутний капітал КНП ’Черкаський міський пологовий будинок ’Центр матері та дитини’) </t>
  </si>
  <si>
    <t>3.1.1.25</t>
  </si>
  <si>
    <t xml:space="preserve">Придбання обладнання і предметів довгострокового користування для КНП "Черкаський міський пологовий будинок "Центр матері та дитини" (в т.ч. субвенція з державного бюджету на соціально-економічний розвиток - 1575000,00 грн.) </t>
  </si>
  <si>
    <t>Внесено зміни до дії (змінено обсяг фінансового забезпечення) рішенням міської ради від 05.03.2019 № 2-4027
стара редакція:1356,8 тис. грн. на  1500,0 тис. грн. (бюджет розвитку) (2019 рік)
стара редакція:Капітальний ремонт будівель КНП "Друга Черкаська міська лікарня відновного лікування" ЧМР (з розробкою ПКД)</t>
  </si>
  <si>
    <t>Капітальний ремонт будівель КНП ’Друга Черкаська міська лікарня відновного лікування’ (внески в статутний капітал КНП ’Друга Черкаська міська лікарня відновного лікування’)</t>
  </si>
  <si>
    <t xml:space="preserve">Внесено зміни до дії (змінено обсяг фінансового забезпечення) рішенням міської ради від 05.03.2019 № 2-4027
стара редакція:14372,931 тис. грн. на 6121,51 тис. грн. (бюджет розвитку) (2019 рік)
стара редакція:Капітальний ремонт будівлі КЗ "Третя Черкаська міська лікарня швидкої медичної допомоги" ЧМР </t>
  </si>
  <si>
    <t>Капітальний ремонт будівлі КНП ’Третя Черкаська міська лікарня швидкої медичної допомоги’ (внески в статутний капітал КНП ’Третя Черкаська міська лікарня швидкої медичної допомоги’)</t>
  </si>
  <si>
    <t>Капітальний ремонт будівель КНП ’Черкаська міська дитяча лікарня’ за адресою м.Черкаси вул.Олени Теліги,4 (стаціонар), (внески в статутний капітал КНП ’Черкаська міська дитяча лікарня’)</t>
  </si>
  <si>
    <t>Внесено зміни до дії (змінено обсяг фінансового забезпечення) рішенням міської ради від 05.03.2019 № 2-4027
стара редакція:2248,828 тис. грн. на 37,59 тис. грн. (бюджет розвитку) (2019 рік)
стара редакція:Капітальний ремонт будівель КЗ "Черкаська міська дитяча лікарня ЧМР" за адресою м.Черкаси вул.Олени Теліги,4  (стаціонар, заміна вікон) (з розробкою ПКД)</t>
  </si>
  <si>
    <t>Капітальний ремонт будівель КНП ’Черкаська міська інфекційна лікарня’ (внески в статутний капітал КНП ’Черкаська міська інфекційна лікарня’)</t>
  </si>
  <si>
    <t xml:space="preserve">Внесено зміни до дії (змінено обсяг фінансового забезпечення) рішенням міської ради від 05.03.2019 № 2-4027
стара редакція:2131,007999 тис. грн.на 1500,0 тис. грн.  (бюджет розвитку) (2019 рік)
стара редакція:Капітальний ремонт будівлі КНП "Черкаська міська інфекційна лікарня" ЧМР (з розробкою ПКД) </t>
  </si>
  <si>
    <t>Капітальний ремонт будівель КНП ’Черкаський міський пологовий будинок ’Центр матері та дитини’ по вул. 30 років Перемоги,16/1, (внески в статутний капітал КНП ’Черкаський міський пологовий будинок ’Центр матері та дитини’)</t>
  </si>
  <si>
    <t>Капітальний ремонт будівлі КНП ’Перша Черкаська міська лікарня’ (операційний блок) (внески в статутний капітал КНП ’Перша Черкаська міська лікарня’)</t>
  </si>
  <si>
    <t xml:space="preserve">Внесено зміни до дії (змінено обсяг фінансового забезпечення) рішенням міської ради від 05.03.2019 № 2-4027
стара редакція:0,0 тис. грн. на1237,2952 тис. грн.   (бюджет розвитку) (2019 рік)
стара редакція: Капітальний ремонт будівлі КНП "Перша Черкаська міська лікарня"ЧМР (операційний блок) </t>
  </si>
  <si>
    <t>3.2.1.45</t>
  </si>
  <si>
    <t xml:space="preserve">Капітальний ремонт будівлі КНП "Черкаська міська РОП "Астра" (зовнішнє утеплення стін) (внески в статутний капітал КНП "Черкаська міська РОП "Астра") </t>
  </si>
  <si>
    <t>3.2.3.4</t>
  </si>
  <si>
    <t xml:space="preserve">Капітальний ремонт території КНП «Друга Черкаська міська лікарня відновного лікування» (внески в статутний капітал КНП «Друга Черкаська міська лікарня відновного лікування») </t>
  </si>
  <si>
    <t>3.2.3.5</t>
  </si>
  <si>
    <t>Капітальний ремонт території КНП "Перша Черкаська міська лікарня" ЧМР (парку) (внески в статутний капітал КНП "Перша Черкаська міська лікарня")</t>
  </si>
  <si>
    <t>Внесено зміни до дії (змінено обсяг фінансового забезпечення) рішенням міської ради від 05.03.2019 № 2-4027
стара редакція: 0,0 тис. грн. на  6579,2 тис. грн.   (бюджет розвитку) (2019 рік)
стара редакція:Субвенція обласному бюджету на реконструкцію будівлі приймального відділення з підвалом (літ S-I) під корпус №2 Черкаського обласного кардіологічного центру по вул. Мечникова, 25 в м. Черкаси</t>
  </si>
  <si>
    <t>Внесено зміни до дії (змінено обсяг фінансового забезпечення) рішенням міської ради від 05.03.2019 № 2-4027
стара редакція:0,0 тис. грн. на 1750,0 тис. грн. (бюджет розвитку) (2019 рік)
стара редакція:Капітальний ремонт приміщень адміністративної будівлі департаменту соціальної політики Черкаської міської ради за адресою: бул. Шевченка, 307, (з ПКД)</t>
  </si>
  <si>
    <t>Капітальний ремонт приміщень адміністративної будівлі департаменту соціальної політики Черкаської міської ради за адресою: бульвар Шевченка, 307</t>
  </si>
  <si>
    <t>Внесено зміни до дії (змінено обсяг фінансового забезпечення) рішенням міської ради від 05.03.2019 № 2-4027
стара редакція: 0,0 тис. грн.на 600,0 тис. грн. (бюджет розвитку) (2019 рік)
стара редакція:Капітальний ремонт адіміністративної будівлі територіального центру надання соціальних послуг м.Черкаси (ремонт системи опалення, водопостачання і водовідведення) за адресою:вул.Пушкіна, 13 а (коригування)</t>
  </si>
  <si>
    <t>Придбання автомобіля для територіального центру надання соціальних послуг м. Черкаси (інватаксі)</t>
  </si>
  <si>
    <t>Внесено зміни до дії (змінено обсяг фінансового забезпечення) рішенням міської ради від 05.03.2019 № 2-4027
стара редакція:  10000,0 тис. грн. (бюджет розвитку) (2019 рік)</t>
  </si>
  <si>
    <t xml:space="preserve">Співфінансування капітального ремонту та реконструкції багатоквартирних житлових будинків та їх прибудинкових територій (крім ОСББ та ЖБК) </t>
  </si>
  <si>
    <t>1.1.3.178</t>
  </si>
  <si>
    <t xml:space="preserve">Капітальний ремонт житлового будинку №39 по вул. Сумгаїтськаій (заміна вікон) </t>
  </si>
  <si>
    <t>Внесено зміни до дії (змінено обсяг фінансового забезпечення) рішенням міської ради від 05.03.2019 № 2-4027
стара редакція:  0,0 тис. грн. на 350,0 тис. грн.  (бюджет розвитку) (2019 рік)
стара редакція:Капітальний ремонт житлового будинку №39 по вул. Сумгаїтськаій (заміна вікон) (з ПКД)</t>
  </si>
  <si>
    <t>Внесено зміни до дії (змінено обсяг фінансового забезпечення) рішенням міської ради від 05.03.2019 № 2-4027
стара редакція:  0,0 тис. грн. на 350,0 тис. грн.  (бюджет розвитку) (2019 рік)
стара редакція:Капітальний ремонт житлового будинку №37 по вул. Сумгаїтській (заміна вікон) (з ПКД)</t>
  </si>
  <si>
    <t>Капітальний ремонт житлового будинку №37 по вул. Сумгаїтській (заміна вікон)</t>
  </si>
  <si>
    <t>Реконструкція житлового будинку по вул. В’ячеслава Чорновола, 122/41</t>
  </si>
  <si>
    <t>Внесено зміни до дії (змінено обсяг фінансового забезпечення) рішенням міської ради від 05.03.2019 № 2-4027
стара редакція:  0,0 тис. грн. на 0,0 тис. грн.  (бюджет розвитку) (2019 рік)
стара редакція:Реконструкція житлового будинку по вул. В'ячеслава Чорновола, 122/41  (заміна склоблоків)</t>
  </si>
  <si>
    <t xml:space="preserve">Капітальний ремонт прибудинкової території житлового будинку 122/41 по вул. В.Чорновола </t>
  </si>
  <si>
    <t>Внесено зміни до дії (змінено обсяг фінансового забезпечення) рішенням міської ради від 05.03.2019 № 2-4027
стара редакція:  0,0 тис. грн. на 800,0 тис. грн.  (бюджет розвитку) (2019 рік)
стара редакція:Капітальний ремонт прибудинкової території житлового будинку по вул. В.Чорновола 122/41 (з ПКД)</t>
  </si>
  <si>
    <t xml:space="preserve">Капітальний ремонт прибудинкової території житлових будинків по бул. Шевченка, 264 та по вул. Небесної Сотні, 41 </t>
  </si>
  <si>
    <t>Внесено зміни до дії (змінено обсяг фінансового забезпечення) рішенням міської ради від 05.03.2019 № 2-4027
стара редакція:  0,0 тис. грн. на 241,75 тис. грн.  (бюджет розвитку) (2019 рік)
стара редакція: Капітальний ремонт прибудинкової території житлових будинків   по бул. Шевченка, 264 та по вул. Небесної Сотні, 41  (з ПКД)</t>
  </si>
  <si>
    <t xml:space="preserve">Включено дію  рішенням міської ради від 05.03.2019 № 2-4027
</t>
  </si>
  <si>
    <t>1.1.4.127</t>
  </si>
  <si>
    <t>Капітальний ремонт прибудинкової території житлових будинків по вул. Митницькій, 17, 17/1 та по вул.Гоголя, 315</t>
  </si>
  <si>
    <t>Внесено зміни до дії (змінено обсяг фінансового забезпечення) рішенням міської ради від 05.03.2019 № 2-4027
стара редакція:  0,0 тис. грн. на 3.0 тис. грн.  (бюджет розвитку) (2019 рік)
стара редакція: Капітальний ремонт прибудинкової території житлових будинків по вул. Митницькій, 17, 17/1 та по вул. Гоголя, 315 (з ПКД)</t>
  </si>
  <si>
    <t xml:space="preserve">Капітальний ремонт прибудинкової території будинку № 96 по вул.М.Залізняка </t>
  </si>
  <si>
    <t xml:space="preserve">Капітальний ремонт прибудинкової території будинку № 96/1 по вул.М.Залізняка </t>
  </si>
  <si>
    <t xml:space="preserve">Внесено зміни до дії (змінено обсяг фінансового забезпечення) рішенням міської ради від 05.03.2019 № 2-4027
стара редакція: 0,0 тис. грн. на 441,0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</si>
  <si>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450,0 тис. грн. (бюджет розвитку) (2019 рік)
</t>
  </si>
  <si>
    <t>Внесено зміни до дії (змінено обсяг фінансового забезпечення) рішенням міської ради від 05.03.2019 № 2-4027
стара редакція:  0,0 тис. грн. на 5,0 тис. грн.  (бюджет розвитку) (2019 рік)
стара редакція:Капітальний ремонт прибудинкової території  житлових будинків по вул. Пилипенка 10, 12 та вул. Пастерівська, 106 (з ПКД)</t>
  </si>
  <si>
    <t xml:space="preserve">Капітальний ремонт прибудинкової території житлових будинків по вул. Пилипенка 10, 12 та вул. Пастерівська, 106 </t>
  </si>
  <si>
    <t xml:space="preserve">Капітальний ремонт прибудинкової території (дитячий майданчик) за адресою, вул. Ярославська, 24 </t>
  </si>
  <si>
    <t>Внесено зміни до дії (змінено обсяг фінансового забезпечення) рішенням міської ради від 05.03.2019 № 2-4027
стара редакція:  0,0 тис. грн. на 123,0 тис. грн.  (бюджет розвитку) (2019 рік)
стара редакція:Капітальний ремонт прибудинкової території (дитячий майданчик) за адресою; вул. Ярославська, 24 (з ПКД)</t>
  </si>
  <si>
    <t>Внесено зміни до дії (змінено обсяг фінансового забезпечення) рішенням міської ради від 05.03.2019 № 2-4027
стара редакція:  0,0 тис. грн. на 123,0 тис. грн.  (бюджет розвитку) (2019 рік)
стара редакція:Капітальний ремонт прибудинкової території (дитячий майданчик) за адресою: вул. Ярославська, 32 (з ПКД)</t>
  </si>
  <si>
    <t>Капітальний ремонт прибудинкової території (дитячий майданчик) за адресою: вул. Ярославська, 32</t>
  </si>
  <si>
    <t>Внесено зміни до дії (змінено обсяг фінансового забезпечення) рішенням міської ради від 05.03.2019 № 2-4027
стара редакція:  0,0 тис. грн. на 162,75 тис. грн.  (бюджет розвитку) (2019 рік)</t>
  </si>
  <si>
    <t>Внесено зміни до дії (змінено обсяг фінансового забезпечення) рішенням міської ради від 05.03.2019 № 2-4027
стара редакція:  0,0 тис. грн. на 4,0 тис. грн.  (бюджет розвитку) (2019 рік)
стара редакція: Капітальний ремонт житлового будинку № 43 по вул.Різдвяна (покрівля) (з ПКД)</t>
  </si>
  <si>
    <t xml:space="preserve">Капітальний ремонт житлового будинку № 43 по вул.Різдвяна (покрівля) </t>
  </si>
  <si>
    <t>Внесено зміни до дії (змінено обсяг фінансового забезпечення) рішенням міської ради від 05.03.2019 № 2-4027
стара редакція:  0,0 тис. грн. на 136,5 тис. грн.  (бюджет розвитку) (2019 рік)
стара редакція: Капітальний ремонтжитлового будинку № 50 по вул.Толстого (покрівля) (з ПКД)</t>
  </si>
  <si>
    <t xml:space="preserve">Капітальний ремонтжитлового будинку № 50 по вул.Толстого (покрівля) </t>
  </si>
  <si>
    <t>Внесено зміни до дії (змінено обсяг фінансового забезпечення) рішенням міської ради від 05.03.2019 № 2-4027
стара редакція:  0,0 тис. грн. на 136,5 тис. грн.  (бюджет розвитку) (2019 рік)
стара редакція:Капітальний ремонт житлового будинку № 103 по вул.Нижня горова (покрівля) (з ПКД)</t>
  </si>
  <si>
    <t>Капітальний ремонт житлового будинку № 103 по вул.Нижня горова (покрівля)</t>
  </si>
  <si>
    <t>Внесено зміни до дії (змінено обсяг фінансового забезпечення) рішенням міської ради від 05.03.2019 № 2-4027
стара редакція:  0,0 тис. грн. на 3,0 тис. грн.  (бюджет розвитку) (2019 рік)
стара редакція: Капітальний ремонт житлового будинку № 105 по вул. Нижня горова (покрівля) (з ПКД)</t>
  </si>
  <si>
    <t>Капітальний ремонт житлового будинку № 105 по вул. Нижня горова (покрівля)</t>
  </si>
  <si>
    <t>Внесено зміни до дії (змінено обсяг фінансового забезпечення) рішенням міської ради від 05.03.2019 № 2-4027
стара редакція:  0,0 тис. грн. на 3,0 тис. грн.  (бюджет розвитку) (2019 рік)
стара редакція: Капітальний ремонт житлового будинку № 115 по вул.Нижня горова (покрівля) (з ПКД)</t>
  </si>
  <si>
    <t>Капітальний ремонт житлового будинку № 115 по вул.Нижня горова (покрівля)</t>
  </si>
  <si>
    <t xml:space="preserve">Внесено зміни до дії (змінено обсяг фінансового забезпечення) рішенням міської ради від 05.03.2019 № 2-4027
стара редакція:  0,0 тис. грн. на 2,0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</si>
  <si>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400,0 тис. грн.  (бюджет розвитку) (2019 рік)
</t>
  </si>
  <si>
    <t>Внесено зміни до дії (змінено обсяг фінансового забезпечення) рішенням міської ради від 05.03.2019 № 2-4027
стара редакція:  0,0 тис. грн. на 50,0 тис. грн.  (бюджет розвитку) (2019 рік)
стара редакція:Реконструкція внутрішньобудинкової мережі електропостачання житлового будинку №8/1 по вул. Яцика</t>
  </si>
  <si>
    <t>Капітальний ремонт внутрішньобудинкової мережі електропостачання житлового будинку №8/1 по вул. Яцика</t>
  </si>
  <si>
    <t xml:space="preserve">Внесено зміни до дії (змінено обсяг фінансового забезпечення) рішенням міської ради від 05.03.2019 № 2-4027
стара редакція:  0,0 тис. грн. на 16,0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</si>
  <si>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52,5 тис. грн.  (бюджет розвитку) (2019 рік)
</t>
  </si>
  <si>
    <t xml:space="preserve">Капітальний ремонт житлового будинку № 9 а по вул.Чехова (інженерні мережі) </t>
  </si>
  <si>
    <t>Капітальний ремонт житлового будинку № 57/1 по вул.Різдвяна (інженерні мережі)</t>
  </si>
  <si>
    <t>Внесено зміни до дії (змінено обсяг фінансового забезпечення) рішенням міської ради від 05.03.2019 № 2-4027
стара редакція:  0,0 тис. грн. на 65,1 тис. грн.  (бюджет розвитку) (2019 рік)
стара редакція: Капітальний ремонт житлового будинку № 57/1 по вул.Різдвяна (інженерні мережі) (з ПКД)</t>
  </si>
  <si>
    <t>Внесено зміни до дії (змінено обсяг фінансового забезпечення) рішенням міської ради від 05.03.2019 № 2-4027
стара редакція:  0,0 тис. грн. на 63,0 тис. грн.  (бюджет розвитку) (2019 рік)
стара редакція:  Капітальний ремонт житлового будинку № 9 а по вул.Чехова (інженерні мережі) (з ПКД)</t>
  </si>
  <si>
    <t>Капітальний ремонт житлового будинку № 57 по вул.Різдвяна (інженерні мережі)</t>
  </si>
  <si>
    <t>Внесено зміни до дії (змінено обсяг фінансового забезпечення) рішенням міської ради від 05.03.2019 № 2-4027
стара редакція:  0,0 тис. грн. на 5,0 тис. грн.  (бюджет розвитку) (2019 рік)
стара редакція:Капітальний ремонт житлового будинку № 57 по вул.Різдвяна (інженерні мережі) (з ПКД)</t>
  </si>
  <si>
    <t xml:space="preserve">Капітальний ремонт житлового будинку № 43 по вул.Різдвяна (інженерні мережі) </t>
  </si>
  <si>
    <t>Внесено зміни до дії (змінено обсяг фінансового забезпечення) рішенням міської ради від 05.03.2019 № 2-4027
стара редакція:  0,0 тис. грн. на 63,0 тис. грн.  (бюджет розвитку) (2019 рік)
стара редакція:Капітальний ремонт житлового будинку № 43 по вул.Різдвяна (інженерні мережі) (з ПКД)</t>
  </si>
  <si>
    <t>Внесено зміни до дії (змінено обсяг фінансового забезпечення) рішенням міської ради від 05.03.2019 № 2-4027
стара редакція:  0,0 тис. грн. на 63,0 тис. грн.  (бюджет розвитку) (2019 рік)
стара редакція:Капітальний ремонт житлового будинку № 115 по вул.Нижня горова (інженерні мережі) (з ПКД)</t>
  </si>
  <si>
    <t xml:space="preserve">Капітальний ремонт житлового будинку № 115 по вул.Нижня горова (інженерні мережі) </t>
  </si>
  <si>
    <t xml:space="preserve">Внесено зміни до дії (змінено обсяг фінансового забезпечення) рішенням міської ради від 05.03.2019 № 2-4027
стара редакція:  0,0 тис. грн. на 66,15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</si>
  <si>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65,1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</si>
  <si>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110,25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</si>
  <si>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37,8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</si>
  <si>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  0,0 тис. грн. на 25,0 тис. грн.  (бюджет розвитку) (2019 рік)
</t>
  </si>
  <si>
    <t>Внесено зміни до дії (змінено обсяг фінансового забезпечення) рішенням міської ради від 05.03.2019 № 2-4027
стара редакція:  0,0 тис. грн. на 10000,0 тис. грн.  (бюджет розвитку) (2019 рік)</t>
  </si>
  <si>
    <t>Придбання нових вольєрів для утримання безпритульних тварин</t>
  </si>
  <si>
    <t>Внесено зміни до дії (змінено обсяг фінансового забезпечення) рішенням міської ради від 05.03.2019 № 2-4027
стара редакція:  0,0 тис. грн. на 50,0 тис. грн.  (бюджет розвитку) (2019 рік)
стара редакція:Придбання вал'єрів для утримання тварин</t>
  </si>
  <si>
    <t xml:space="preserve">Внесено зміни до дії (змінено обсяг фінансового забезпечення) рішенням міської ради від 05.03.2019 № 2-4027
стара редакція:  0,0 тис. грн. на 259,23438 тис. грн.  (бюджет розвитку) (2019 рік)
</t>
  </si>
  <si>
    <t>1.1.5.31</t>
  </si>
  <si>
    <t xml:space="preserve">Реконструкція контейнерного майданчика для збору ТПВ за адресою вул.Кобзарська 42 </t>
  </si>
  <si>
    <t>1.1.5.32</t>
  </si>
  <si>
    <t xml:space="preserve">Реконструкція контейнерного майданчика для збору ТПВ за адресою Амброса 72 </t>
  </si>
  <si>
    <t xml:space="preserve">Реконструкція житлового будинку по вул. В’ячеслава Чорновола, 122/41 (заміна склоблоків) </t>
  </si>
  <si>
    <t>Внесено зміни до дії (змінено обсяг фінансового забезпечення) рішенням міської ради від 05.03.2019 № 2-4027
стара редакція:  0,0 тис. грн. на 24,15 тис. грн.  (бюджет розвитку) (2019 рік)
стара редакція:Реконструкція житлового будинку по вул. В’ячеслава Чорновола, 122/41 (заміна склоблоків) (з ПКД)</t>
  </si>
  <si>
    <t xml:space="preserve">Будівництво контейнерного майданчика для збору ТПВ за адресою Добровольського 6 </t>
  </si>
  <si>
    <t>1.1.5.29</t>
  </si>
  <si>
    <t xml:space="preserve">Будівництво контейнерного майданчика для збору ТПВ за адресою Амброса 92 </t>
  </si>
  <si>
    <t>1.1.5.30</t>
  </si>
  <si>
    <t xml:space="preserve">Будівництво контейнерного майданчика для збору ТПВ за адресою вул. Амброса 94 </t>
  </si>
  <si>
    <t xml:space="preserve">Будівництво контейнерного майданчика для збору ТПВ вул. Симиренківська 27 </t>
  </si>
  <si>
    <t>1.1.5.33</t>
  </si>
  <si>
    <t>1.1.5.34</t>
  </si>
  <si>
    <t>1.1.5.35</t>
  </si>
  <si>
    <t>1.1.5.36</t>
  </si>
  <si>
    <t xml:space="preserve">Будівництво контейнерного майданчика для збору ТПВ вул.Гетьмана Сагайдачного 231 </t>
  </si>
  <si>
    <t>Будівництво контейнерного майданчика ТПВ вул. Благовісна 332</t>
  </si>
  <si>
    <t>Внесено зміни до дії (змінено обсяг фінансового забезпечення) рішенням міської ради від 05.03.2019 № 2-4027
стара редакція: 0,0 тис. грн. на 75,0 тис. грн. (бюджет розвитку) (2019 рік)</t>
  </si>
  <si>
    <t xml:space="preserve">Внесено зміни до дії (змінено обсяг фінансового забезпечення) рішенням міської ради від 05.03.2019 № 2-4027
стара редакція:  5000,0 тис. грн.  (бюджет розвитку) (2019 рік)
</t>
  </si>
  <si>
    <t>Внесено зміни до дії (змінено обсяг фінансового забезпечення) рішенням міської ради від 05.03.2019 № 2-4027
стара редакція:  0,0 тис. грн. на 100,0 тис. грн.  (бюджет розвитку) (2019 рік)
стара редакція:Реконструкція  мережі зовнішнього освітленняна прибудинкової території житлових будинків № 16, 18, 20, 22, 24 по вул.Пацаєва (внески в статутний капітал КП "Міськсвітло")</t>
  </si>
  <si>
    <t xml:space="preserve">Реконструкція мережі зовнішнього освітленняна прибудинкової території житлових будинків № 20, 22, 24 по вул.Пацаєва </t>
  </si>
  <si>
    <t>1.3.3.335</t>
  </si>
  <si>
    <t xml:space="preserve">Будівництво мереж зовнішнього освітлення прибудинкової території житлових будинків №№ 417, 419 по бульв. Шевченка та № 79 по вул. Кобзарська </t>
  </si>
  <si>
    <t xml:space="preserve">Включено дію  рішенням міської ради від 05.03.2019 № 2-4027
</t>
  </si>
  <si>
    <t>1.3.3.334</t>
  </si>
  <si>
    <t xml:space="preserve">Включено дію  рішенням міської ради від 05.03.2019 № 2-4027
</t>
  </si>
  <si>
    <t xml:space="preserve">Будівництво мереж зовнішнього освітлення вул. Нарбутівській від буд. 277 до буд. 281 </t>
  </si>
  <si>
    <t>1.3.3.336</t>
  </si>
  <si>
    <t xml:space="preserve">Включено дію  рішенням міської ради від 05.03.2019 № 2-4027
</t>
  </si>
  <si>
    <t xml:space="preserve">Будівництво мереж зовнішнього освітлення прибудинкової території по вул. В. Чорновола, 122/41 </t>
  </si>
  <si>
    <t xml:space="preserve">Будівництво мереж зовнішнього освітлення прибудинкової території по вул. В. Чорновола, 120 </t>
  </si>
  <si>
    <t>1.3.3.337</t>
  </si>
  <si>
    <t>1.3.3.338</t>
  </si>
  <si>
    <t xml:space="preserve">Будівництво мережі зовнішнього освітлення вул. Оборонна </t>
  </si>
  <si>
    <t>1.3.3.333</t>
  </si>
  <si>
    <t xml:space="preserve">Будівництво мережі електропостачання в мікрорайоні Лісовий </t>
  </si>
  <si>
    <t xml:space="preserve">Будівництво мережі водопостачання та водовідведення в мікрорайоні Лісовий </t>
  </si>
  <si>
    <t>1.1.2.12</t>
  </si>
  <si>
    <t xml:space="preserve">Будівництво міського кладовища в районі вул. Промислової та станції Заводської (ІІ черга) </t>
  </si>
  <si>
    <t>1.3.12.6</t>
  </si>
  <si>
    <t>Департамент житлово-комунального комплексу, КП ’Комбінат комунальних підприємств’</t>
  </si>
  <si>
    <t>2.2.63.17</t>
  </si>
  <si>
    <t>Капітальний ремонт прилеглої території (замощення) ЗОШ № 9 м. Черкаси</t>
  </si>
  <si>
    <t>1.1.4.128</t>
  </si>
  <si>
    <t>Благоустрій прилеглої території біля будинку по вул. Амброса, 147 м. Черкаси</t>
  </si>
  <si>
    <t>Внесено зміни до дії (змінено назву і обсяг фінансового забезпечення) рішенням міської ради від 05.03.2019 № 2-4027
стара редакція:0,0 тис. грн. на 170,0 тис. грн. (бюджет розвитку) (2019 рік)
стара редакція:Реконструкція приміщень під танцювальну залу Черкаського міського багатопрофільного молодіжного центру за адресою вул. Благовісна, 170 м.Черкаси (з ПКД)</t>
  </si>
  <si>
    <t>Реконструкція приміщень під танцювальну залу Черкаського міського багатопрофільного молодіжного центру за адресою вул. Благовісна, 170</t>
  </si>
  <si>
    <t xml:space="preserve">Внесено зміни до дії (змінено обсяг фінансового забезпечення) рішенням міської ради від 05.03.2019 № 2-4027
стара редакція:0,0 тис. грн. на 215,63 тис. грн.(бюджет розвитку) (2019 рік)
</t>
  </si>
  <si>
    <t>Реконструкція будівлі КП "Центральний стадіон" (накриття над трибунами) (виготовлення ПКД)</t>
  </si>
  <si>
    <t>Внесено зміни до дії (змінено обсяг фінансового забезпечення) рішенням міської ради від 05.03.2019 № 2-4027
стара редакція: 0,0 тис. грн. на 80,0  тис. грн. (бюджет розвитку) (2019 рік)
стара редакція:Реконструкція будівлі КП "Центральний стадіон" (накриття над трибунами) (ПКД)</t>
  </si>
  <si>
    <t>1.1.4.126</t>
  </si>
  <si>
    <t>Реконструкція спортивного багатофункціонального майданчику по вул. Героїв Дніпра 69</t>
  </si>
  <si>
    <t xml:space="preserve">Капітальний ремонт прибудинкової території біля будинків 17 та 17/1 по вул.Митницькій </t>
  </si>
  <si>
    <t>Реконструкція будівлі бази з веслувального спорту Дитячо-юнацької спортивної школи з веслування по вул. Гагаріна, 5 в місті Черкаси</t>
  </si>
  <si>
    <t>Внесено зміни до дії (змінено обсяг фінансового забезпечення) рішенням міської ради від 05.03.2019 № 2-4027
стара редакція:  0,0 тис. грн. на 1332,0 тис. грн.  (бюджет розвитку) (2019 рік)
стара редакція: Реконструкція футбольно-баскетбольного майданчика за адресою бульвар Шевченка, 399/1</t>
  </si>
  <si>
    <t>Реконструкція футбольно-баскетбольної площадки за адресою бульвар Шевченка, 399/1</t>
  </si>
  <si>
    <t>Внесено зміни до дії (змінено обсяг фінансового забезпечення) рішенням міської ради від 05.03.2019 № 2-4027
стара редакція:  0,0 тис. грн. на 1703,2 тис. грн.  (бюджет розвитку) (2019 рік)
стара редакція:и Капітальний ремонт бульв. Шевченка (тротуари від вул. Небесної Сотні до вул. Г.Сталінграда), м. Черкаси (з ПКД)</t>
  </si>
  <si>
    <t>Капітальний ремонт бульв. Шевченка (тротуари від вул. Небесної Сотні до вул. Г.Сталінграда), м. Черкаси</t>
  </si>
  <si>
    <t>1.5.1.41</t>
  </si>
  <si>
    <t>Капітальний ремонт території на розі вулиць В.Чорновола та Гоголя (реалізація проектів-переможців визначених згідно Програми "Громадський бюджет міста Черкаси на 2015-2019 роки)</t>
  </si>
  <si>
    <t xml:space="preserve">Внесено зміни до дії (змінено обсяг фінансового забезпечення) рішенням міської ради від 05.03.2019 № 2-4027
стара редакція: 35783,71 тис. грн. на 20000,0 тис. грн. (бюджет розвитку) (2019 рік)
</t>
  </si>
  <si>
    <t>Внесено зміни до дії (змінено обсяг фінансового забезпечення) рішенням міської ради від 05.03.2019 № 2-4027
стара редакція: 0,0  тис. грн. на 1241,86 тис. грн. (бюджет розвитку) (2019 рік)
стара редакція:Реконструкція вул. Героїв Дніпра  (від вул. Богдана Хмельницького до вул. Сержанта Смірнова), м. Черкаси (з ПКД)</t>
  </si>
  <si>
    <t>Реконструкція вул. Героїв Дніпра (від вул. Богдана Хмельницького до вул. Сержанта Смірнова), м. Черкаси</t>
  </si>
  <si>
    <t>Реконструкція вул. Героїв Дніпра (від вул. Сержанта Жужоми до вул. Богдана Хмельницького), в м. Черкаси</t>
  </si>
  <si>
    <t>Внесено зміни до дії (змінено обсяг фінансового забезпечення) рішенням міської ради від 05.03.2019 № 2-4027
стара редакція: 0,0  тис. грн. на 3753,01 тис. грн. (бюджет розвитку) (2019 рік)
стара редакція:Реконструкція вул. Героїв Дніпра  (від вул. Сержанта Жужоми до вул. Богдана Хмельницького), в м. Черкаси (з ПКД)</t>
  </si>
  <si>
    <t>1.3.9.253</t>
  </si>
  <si>
    <t>Капітальний ремонт вул.Пилипенка (парна сторона) від вул. Пастерівської до вул. М.Залізняка</t>
  </si>
  <si>
    <t>Реконструкція сходів з вулиці Верхня Горова до вул. Гагаріна (біля Саду мрій)</t>
  </si>
  <si>
    <t>1.4.1.94</t>
  </si>
  <si>
    <t>1.3.8.73</t>
  </si>
  <si>
    <t>Реконструкція тротуару по бул.Шевченка (непарна сторона) від вул. Пушкіна до вул. Франка (мощення)</t>
  </si>
  <si>
    <t>Внесено зміни до дії (змінено її назву і обсяг фінансового забезпечення) рішенням міської ради від 05.03.2019 № 2-4027 
стара редакція: 0,0 тис.грн. на  37000,0  тис. грн.(бюджет розвитку) (2019 рік)
стара редакція: Реконструкція вул. Ільїна (від вул. Чорновола до вул. Пацаєва) (з ПКД)</t>
  </si>
  <si>
    <t>Реконструкція вул. Ільїна від вул. Чорновола до вул. Пацаєва (І черга)</t>
  </si>
  <si>
    <t>Внесено зміни до дії (змінено її назву і обсяг фінансового забезпечення) рішенням міської ради від 05.03.2019 № 2-4027 
стара редакція: 0,0 тис.грн. на  18000,0  тис. грн.(бюджет розвитку) (2019 рік)
стара редакція: Реконструкція Чехова від вул.Нижня Горова до вул.Гетьмана Сагайдачного м.Черкаси</t>
  </si>
  <si>
    <t>Реконструкція вул. Чехова від вул. Нижня Горова до вул. Гетьмана Сагайдачного м. Черкаси</t>
  </si>
  <si>
    <t>1.3.8.75</t>
  </si>
  <si>
    <t>Реконструкція бул. Шевченка від вул. Лазарєва до вул. Б. Вишнивецького м. Черкаси</t>
  </si>
  <si>
    <t>1.3.8.76</t>
  </si>
  <si>
    <t>1.3.8.77</t>
  </si>
  <si>
    <t>Реконструкція вул. Пастерівська (тротуар парна сторона) від вул. О. Маламужа до вул. Пилипенка м. Черкаси</t>
  </si>
  <si>
    <t>Реконструкція вул. Добровольского від бул. Шевченка до вул. Сагайдачного м. Черкаси</t>
  </si>
  <si>
    <t>1.4.1.95</t>
  </si>
  <si>
    <t>Будівництво набережної між вул. Козацька та вул. С. Смірнова м. Черкаси</t>
  </si>
  <si>
    <t>1.3.9.254</t>
  </si>
  <si>
    <t>Капітальний ремонт між квартального проїзду від вул. Пацаєва, 14 до вул. Гетьмана Сагайдачного 241 м. Черкаси</t>
  </si>
  <si>
    <t>Капітальний ремонт внутрішньоквартального проїзду від вул. Ю. Іллєнка, 130 до вул. Різдвяна 115 м. Черкаси</t>
  </si>
  <si>
    <t>1.3.9.255</t>
  </si>
  <si>
    <t>Капітальний ремонт внутрішньоквартального проїзду від вул. Волкова, 103 до вул. Амброса, 12 м. Черкаси</t>
  </si>
  <si>
    <t>1.3.9.256</t>
  </si>
  <si>
    <t>Капітальний ремонт вул. Нарбутівська від вул. Ю. Іллєнка до вул. Різдвяна м. Черкаси</t>
  </si>
  <si>
    <t>1.3.9.257</t>
  </si>
  <si>
    <t>1.3.9.258</t>
  </si>
  <si>
    <t>Капітальний ремонт вул. Благовісна від вул. В'ячеслава Чорновола до вул. Добровольського в м. Черкаси</t>
  </si>
  <si>
    <t>Капітальний ремонт вул.Сумгаїтської (від вул.Одеської до вул.30-річчя Перемоги) в м.Черкаси</t>
  </si>
  <si>
    <t>Внесено зміни до дії (змінено її назву і обсяг фінансового забезпечення) рішенням міської ради від 05.03.2019 № 2-4027 
стара редакція: 0,0 тис.грн. на 10000,0 тис. грн.(бюджет розвитку) (2019 рік)
стара редакція:Реконструкція вул.Гуржіївська від вул.Верхня Горова до вул.Надпільна в м.Черкаси (з ПКД)</t>
  </si>
  <si>
    <t>Реконструкція вул. Гуржіївська від вул. Верхня Горова до вул. Надпільна в м. Черкаси</t>
  </si>
  <si>
    <t>Внесено зміни до дії (змінено її назву і обсяг фінансового забезпечення) рішенням міської ради від 05.03.2019 № 2-4027 
стара редакція: 29137,7 тис.грн. на 21323,02 тис. грн.(бюджет розвитку) (2019 рік)
стара редакція: Реконструкція вул. Героїв Дніпра  (від вул. Сержанта Смірнова до вул. Козацька), в м. Черкаси (з ПКД)</t>
  </si>
  <si>
    <t>Реконструкція вул. Героїв Дніпра  (від вул. Сержанта Смірнова до вул. Козацька), в м. Черкаси</t>
  </si>
  <si>
    <t>Реконструкція із застосуванням щебенево-мастичного асфальтобетону бульв. Шевченка (від вул. Г.Сталінграда до вул. Різдв'яна), м. Черкаси</t>
  </si>
  <si>
    <t>Внесено зміни до дії (змінено обсяг фінансового забезпечення) рішенням міської ради від 05.03.2019  № 2-4027
стара редакція: 9050,216 тис. грн. на 9002,78  (бюджет розвитку) (2019 рік)
стара редакція:Реконструкція із застосуванням щебенево-мастичного асфальтобетону бульв. Шевченка (від вул. Г.Сталінграда до вул. Різдв'яна), м. Черкаси (з ПКД)</t>
  </si>
  <si>
    <t>Внесено зміни до дії (змінено обсяг фінансового забезпечення) рішенням міської ради від 05.03.2019  № 2-4027
стара редакція: 20030,385 тис. грн. на 22317,92 тис. грн.(бюджет розвитку) (2019 рік)
стара редакція:Реконструкція із застосуванням щебенево-мастичного асфальтобетону бульв.Шевченка (від вул.Різдв'яна до вул.Добровольського), м.Черкаси</t>
  </si>
  <si>
    <t>Реконструкція із застосуванням щебенево-мастичного асфальтобетону бульв. Шевченка (від вул. Різдв'яна до вул. Добровольського), м. Черкаси</t>
  </si>
  <si>
    <t>1.4.1.93</t>
  </si>
  <si>
    <t>Будівництво динамічного павільйону з благоустроєм прилеглої території по вул.Козацька в районі пірсу</t>
  </si>
  <si>
    <t xml:space="preserve">Внесено зміни до дії (змінено  назву і обсяг фінансового забезпечення) рішенням міської ради від 05.03.2019 № 2-4027 
стара редакція:0,0 тис. грн. на 3000,0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</si>
  <si>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редакція:265,0 тис. грн. на 240,0 тис. грн. (бюджет розвитку) (2019 рік)
стара редакція:Придбання апаратно-програмних комплексів, комп'ютерної та оргтехніки, серверних комплектуючих, техніки для копіювання та друку   </t>
  </si>
  <si>
    <t>Придбання комп'ютерної техніки та техніки для копіювання та друку</t>
  </si>
  <si>
    <t>Внесено зміни до дії (змінено обсяг фінансового забезпечення) рішенням міської ради від 05.03.2019 № 2-4027 
стара редакція:0,0 тис. грн. на 2000.0 тис. грн. (бюджет розвитку) (2019 рік)
стара редакція:Обладнання для запровадження системи електронного документообігу</t>
  </si>
  <si>
    <t>Придбання програмного забезпечення для системи електронного документобігу</t>
  </si>
  <si>
    <t>4.2.1.27</t>
  </si>
  <si>
    <t>Придбання комплексу програмних продуктів "Смарт Сіті"</t>
  </si>
  <si>
    <t>4.2.3.23</t>
  </si>
  <si>
    <t>Придбання стаціонарного металевого стелажного обладнання</t>
  </si>
  <si>
    <t>Внесено зміни до дії (змінено обсяг фінансового забезпечення) рішенням міської ради від 05.03.2019 № 2-4027
стара редакція: 0,0 тис. грн. на 109,5 тис. грн.(бюджет розвитку) (2019 рік)</t>
  </si>
  <si>
    <t>Внесено зміни до дії (змінено обсяг фінансового забезпечення) рішенням міської ради від 05.03.2019 № 2-4027 
стара редакція:0,0 тис. грн. на 350,0 тис. грн. (бюджет розвитку) (2019 рік)</t>
  </si>
  <si>
    <t>1.5.2.25</t>
  </si>
  <si>
    <t>Капітальний ремонт приміщення майнового комплексу за адресою вул. Благовісна, 170 (корпус И-4, монтаж системи вентиляції)</t>
  </si>
  <si>
    <t>1.5.2.26</t>
  </si>
  <si>
    <t>Капітальний ремонт приміщення майнового комплексу за адресою: вул. Благовісна, 170, м. Черкаси (корпус Д-4, 4 поверх, Спортивна зала)</t>
  </si>
  <si>
    <t>1.5.3.12</t>
  </si>
  <si>
    <t>Капітальний ремонт адмінбудівлі Черкаського міськвиконкому за адресою Б.Вишневецького, 36 (мережа опалення)</t>
  </si>
  <si>
    <t>1.5.3.13</t>
  </si>
  <si>
    <t>Капітальний ремонт адмінбудівлі Черкаського міськвиконкому за адресою Б.Вишневецького, 36 (ліфти)</t>
  </si>
  <si>
    <t>Капітальний ремонт адмінбудівлі Черкаського міськвиконкому за адресою Б.Вишневецького, 36 (пандус)</t>
  </si>
  <si>
    <t>1.5.3.14</t>
  </si>
  <si>
    <t>Реконструкція прилеглої території приміщення майнового комплексу за адресою: м. Черкаси, вул. Благовісна, 170</t>
  </si>
  <si>
    <t>1.5.2.27</t>
  </si>
  <si>
    <t>Внесено зміни до дії (змінено обсяг фінансового забезпечення) рішенням міської ради від  від 05.03.2019 № 2-4027
стара редакція:0,0 тис. грн. на 200,0 тис. грн.(бюджет розвитку)
стара редакція:Капітальний ремонт приміщення комітету самоорганізації населення мікрорайону "Соборний" за адресою вул. Митницька, 17/1 кв. 40</t>
  </si>
  <si>
    <t>Капітальний ремонт приміщення комітету самоорганізації населення мікрорайону «Соборний» за адресою вул. Митницька, 17/1 кв. 40</t>
  </si>
  <si>
    <t>Внесено зміни до дії (змінено обсяг фінансового забезпечення) рішенням міської ради від 05.03.2019 № 2-4027
стара редакція: 0,0 тис. грн. на  1655,0 тис. грн.(бюджет розвитку) (2019 рік)
стара редакція:Будівництво системи відеоспостереження в м. Черкаси (з ПКД)</t>
  </si>
  <si>
    <t>Будівництво системи відеоспостереження</t>
  </si>
  <si>
    <t>Внесено зміни до дії (змінено обсяг фінансового забезпечення) рішенням міської ради від 05.03.2019 № 2-4027 
стара редакція:0,0 тис. грн. на 200,0 тис. грн. (бюджет розвитку) (2019 рік)</t>
  </si>
  <si>
    <t>1.5.8.7</t>
  </si>
  <si>
    <t>1.5.8.8</t>
  </si>
  <si>
    <t>Капітальний ремонт прилеглої території (укладання тротуарної плитки) по бул. Шевченка 307 (з ПКД)</t>
  </si>
  <si>
    <t>Капітальний ремонт ганків по бул. Шевченка, 307 (з ПКД)</t>
  </si>
  <si>
    <t>1.5.9.4</t>
  </si>
  <si>
    <t>Капітальний ремонт прилеглої території (укладання тротуарної плитки) по бул. Шевченка 117 (з ПКД)</t>
  </si>
  <si>
    <t>1.5.10.2</t>
  </si>
  <si>
    <t>Капітальний ремонт системи опалення та заміна елеваторного узла в нежитловій будівлі по вул. 30-річчя Перемоги, 26 (з ПКД)</t>
  </si>
  <si>
    <t xml:space="preserve">Внесено зміни до дії (змінено обсяг фінансового забезпечення) рішенням міської ради від 05.03.2019 № 2-4027
стара редакція: 0,0 тис. грн. на4200,0  тис. грн. (бюджет розвитку) (2019 рік)
</t>
  </si>
  <si>
    <t>Департамент економіки та розвитку, КП "Черкаські ринки"</t>
  </si>
  <si>
    <t>1.5.1.32</t>
  </si>
  <si>
    <t>1.5.1.33</t>
  </si>
  <si>
    <t>1.5.1.34</t>
  </si>
  <si>
    <t>1.5.1.35</t>
  </si>
  <si>
    <t>1.5.1.36</t>
  </si>
  <si>
    <t>Капітальний ремонт території ринку (укладання тротуарною плиткою) по вул.Благовісній між вул. Небесної Сотні та Смілянською (внески в статутний капітал КП "Черкаські ринки") (з ПКД)</t>
  </si>
  <si>
    <t>Придбання та встановлення обладнання для облаштування ринку (огорожа) по вул.Благовісній між вул. Небесної Сотні та Смілянською (внески в статутний капітал КП "Черкаські ринки") (з ПКД)</t>
  </si>
  <si>
    <t>Капітальний ремонт території ярмарок (укладання тротуарною плиткою) по вул.Сумгаїтська поблизу будинку 69 (внески в статутний капітал КП "Черкаські ринки") (з ПКД)</t>
  </si>
  <si>
    <t>Придбання та встановлення обладнання для облаштування муніципальних ярмарків (торгівельних павільйонів, прилавків) по вул.Сумгаїтська поблизу будинку 69 (внески в статутний капітал КП "Черкаські ринки")</t>
  </si>
  <si>
    <t>Капітальний ремонт території ярмарок та прилеглої території (укладання тротуарною плиткою) по вул.Добровольського та бул. Шевченка (частина площі 700-річчя) (з ПКД) (внески в статутний капітал КП "Черкаські ринки")</t>
  </si>
  <si>
    <t>Придбання та встановлення обладнання для облаштування муніципальних ярмарків (торгівельних павільйонів, прилавків) по вул.Добровольського та бул.Шевченка ( частина площі 700-річчя) ( внески в статутний капітал КП "Черкаські ринки" ЧМР)</t>
  </si>
  <si>
    <t>1.5.1.37</t>
  </si>
  <si>
    <t>1.5.1.38</t>
  </si>
  <si>
    <t>1.5.1.39</t>
  </si>
  <si>
    <t>1.5.1.40</t>
  </si>
  <si>
    <t xml:space="preserve">Придбання та встановлення обладнання для облаштування території (огорожа) по вул. Смілянській, 33 (внески в статутний капітал КП "Черкаські ринки") </t>
  </si>
  <si>
    <t>Благоустрій території по вул. Смілянська, 33 (внески в статутний капітал КП "Черкаські ринки") (з ПКД)</t>
  </si>
  <si>
    <t>Виготовлення, розроблення документації із землеустрою щодо відведення земельних ділянок для КП "Черкаські ринки" (внески в статутний капітал КП "Черкаські ринки")</t>
  </si>
  <si>
    <t>1.3.3.339</t>
  </si>
  <si>
    <t xml:space="preserve">Будівництво мереж зовнішнього освітлення вул.Святотроїцька (тротуар, парна сторона, від бульвару Шевченка до вул.Благовісної) в м.Черкаси (реалізація проектів-переможців визначених згідно Програми "Громадський бюджет міста Черкаси на 2015-2019 роки) </t>
  </si>
  <si>
    <t>Придбання та монтаж спортивного ігрового майданчика м. Черкаси, вул. 30 років Перемоги 22 (в т.ч. субвенція з державного бюджету на соціально-економічний розвиток - 60000,00 грн.)</t>
  </si>
  <si>
    <t>Придбання та монтаж спортивного ігрового майданчика м. Черкаси, вул. 30 років Перемоги 22/1 (в т.ч. субвенція з державного бюджету на соціально-економічний розвиток - 60000,00 грн.)</t>
  </si>
  <si>
    <t xml:space="preserve">Внесено зміни до дії (змінено обсяг фінансового забезпечення) рішенням міської ради від 05.03.2019 № 2-4027
стара редакція:  0,0 тис. грн. на 61,8 тис. грн.  (бюджет розвитку) (2019 рік)
</t>
  </si>
  <si>
    <t>Внесено зміни до дії (змінено обсяг фінансового забезпечення) рішенням міської ради від 05.03.2019 № 2-4027
стара редакція:  0,0 тис. грн. на 61,8 тис. грн.  (бюджет розвитку) (2019 рік)</t>
  </si>
  <si>
    <t>Внесено зміни до дії (змінено обсяг фінансового забезпечення) рішенням міської ради від 05.03.2019 № 2-4027
стара редакція:  0,0 тис. грн. на 82,4 тис. грн.  (бюджет розвитку) (2019 рік)</t>
  </si>
  <si>
    <t>Внесено зміни до дії (змінено обсяг фінансового забезпечення) рішенням міської ради від 05.03.2019 № 2-4027
стара редакція:  0,0 тис. грн. на 412,0 тис. грн.  (бюджет розвитку) (2019 рік)</t>
  </si>
  <si>
    <t xml:space="preserve">Капітальний ремонт міжквартального проїзду від вул.Героїв Майдану до алеї Генерала Путейка (вздовж буд.3/2) в м.Черкаси (реалізація проектів-переможців визначених згідно Програми "Громадський бюджет міста Черкаси на 2015-2019 роки) </t>
  </si>
  <si>
    <t>1.3.9.261</t>
  </si>
  <si>
    <t>Внесено зміни до дії (змінено обсяг фінансового забезпечення) рішенням міської ради від  05.03.2019 № 2-4027
стара редакція: 0,0 тис. грн. на 3000,0 тис. грн. (бюджет розвитку) (2019 рік)</t>
  </si>
  <si>
    <t>Реконструкція вул. Гагаріна ( від парку Сосновий Бір до узвозу Франка) в м. Черкаси</t>
  </si>
  <si>
    <t xml:space="preserve">Реконструкція вул. Бидгощська (тротуар, парна сторона, від вул. С. Кішки до В. Чорновола) </t>
  </si>
  <si>
    <t>1.3.8.79</t>
  </si>
  <si>
    <t xml:space="preserve">Капітальний ремонт вул. Пацаєва (тротуару від житлового будинку 14 до будинку 24 по вул. Пацаєва) </t>
  </si>
  <si>
    <t>1.3.9.262</t>
  </si>
  <si>
    <t>1.3.9.263</t>
  </si>
  <si>
    <t>Капітальний ремонт пішохідної алеї від вул.Гетьмана Сагайдачного 237 до вул. Подолинського 24</t>
  </si>
  <si>
    <t>1.3.9.264</t>
  </si>
  <si>
    <t xml:space="preserve">Капітальний ремонт вул.Гоголя (тротуар, парна сторона від вул.Митницької до вул.Небесної Сотні) </t>
  </si>
  <si>
    <t>1.3.9.265</t>
  </si>
  <si>
    <t>1.3.9.266</t>
  </si>
  <si>
    <t>1.3.9.267</t>
  </si>
  <si>
    <t xml:space="preserve">Капітальний ремонт вул. Добровольського (тротуар, непарна сторона, від вул. Чигиринська до вул.Надпільна) </t>
  </si>
  <si>
    <t xml:space="preserve">Капітальний ремонт провулку Слобідський </t>
  </si>
  <si>
    <t xml:space="preserve">Внесено зміни до дії (змінено  обсяг фінансового забезпечення) рішенням міської ради від 05.03.2019 № 2-4027
стара редакція:0,0 тис. грн. на 1000,0 тис. грн. (бюджет розвитку) (2019 рік)
</t>
  </si>
  <si>
    <t xml:space="preserve">Капітальний ремонт вул. Благовісної (тротуар, непарна сторона від вул. Митницька до вул. Н. Сотні) </t>
  </si>
  <si>
    <t>1.3.9.268</t>
  </si>
  <si>
    <t xml:space="preserve">Капітальний ремонт вул. Благовісної (тротуар, парна сторона, від вул. Митницька до вул. Н. Сотні) </t>
  </si>
  <si>
    <t xml:space="preserve">Внесено зміни до дії (змінено обсяг фінансового забезпечення) рішенням міської ради від 05.03.2019 № 2-4027
стара редакція:0,0 тис. грн. на 242,41683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</si>
  <si>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редакція:0,0 тис. грн. на 134,745 тис. грн. (бюджет розвитку) (2019 рік)
стара редакція: Капітальний ремонт вул. Волкова (паркувальний майданчик поблизу будинку №1 по вул. В.Чорновола) в м.Черкаси </t>
  </si>
  <si>
    <t>Капітальний ремонт вул. Волкова (від вул. Чорновола до вул.Різдвяної ) (в т.ч. паркувальний майданчик поблизу будинку №1 по вул. В.Чорновола) в м.Черкаси</t>
  </si>
  <si>
    <t xml:space="preserve">Капітальний ремонт вул. Бидгощська від вул. Різдвяної до міжквартального проїзду від вул. Г. Сагайдачного до будівлі 175 по вул. Різдвяній в м. Черкаси </t>
  </si>
  <si>
    <t>1.3.9.277</t>
  </si>
  <si>
    <t xml:space="preserve">Капітальний ремонт вул. Іллєнка (тротуар, парна сторона/непарна сторона, від вул. Амброса до вул. Толстого) </t>
  </si>
  <si>
    <t>1.3.9.275</t>
  </si>
  <si>
    <t xml:space="preserve">Капітальний ремонт вул. Крилова (тротуар, парна сторона від вул. Надпільна до вул. І.Гонти) </t>
  </si>
  <si>
    <t>1.3.9.270</t>
  </si>
  <si>
    <t>Внесено зміни до дії (змінено обсяг фінансового забезпечення) рішенням міської ради від 05.03.2019 № 2-4027
стара редакція:0,0  тис. грн. на 360,834 тис. грн. (бюджет розвитку) (2019 рік)
стара редакція:Капітальний ремонт вул.Можайського (тротуар /непарна сторона/, від бульв. Шевченка до вул. Благовісної)</t>
  </si>
  <si>
    <t>Капітальний ремонт вул.Можайського (тротуар, непарна сторона, від бул. Шевченка до вул. Благовісна) в м.Черкаси</t>
  </si>
  <si>
    <t xml:space="preserve">Капітальний ремонт вул. Різдвяна (тротуар, парна сторона/непарна сторона, від вул. Волкова до вул. Толстого) </t>
  </si>
  <si>
    <t>1.3.9.274</t>
  </si>
  <si>
    <t xml:space="preserve">Капітальний ремонт вул. Університетська (тротуар, непарна сторона, від вул. Надпільна до вул. І. Гонти) </t>
  </si>
  <si>
    <t>1.3.9.271</t>
  </si>
  <si>
    <t>1.3.9.272</t>
  </si>
  <si>
    <t xml:space="preserve">Капітальний ремонт вул. Волкова (тротуар, парна/непарна сторона, від вул. Новопричистенська до вул. Різдвяна) </t>
  </si>
  <si>
    <t>1.3.9.273</t>
  </si>
  <si>
    <t xml:space="preserve">Капітальний ремонт вул. Амброса (тротуар, парна сторона/непарна сторона від вул. Новопричистенська до вул. Іллєнка) </t>
  </si>
  <si>
    <t xml:space="preserve">Капітальний ремонт міжквартального проїзду від вул. С. Амброса до житлового будинку № 6 по вул. Добровольского </t>
  </si>
  <si>
    <t>1.3.9.276</t>
  </si>
  <si>
    <t xml:space="preserve">Капітальний ремонт міжквартального проїзду від вул. Г. Сагайдачного до будівлі 175 по вул. Різдвяній в м. Черкаси </t>
  </si>
  <si>
    <t>1.3.9.269</t>
  </si>
  <si>
    <t>Внесено зміни до дії (змінено обсяг фінансового забезпечення) рішенням міської ради від 05.03.2019 № 2-4027
стара редакція:0,0 тис. грн. на 112,0 тис. грн. (бюджет розвитку) (2019 рік)</t>
  </si>
  <si>
    <t>Внесено зміни до дії (змінено обсяг фінансового забезпечення) рішенням міської ради від05.03.2019 № 2-4027
стара редакція:0,0 тис. грн. на 3,709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</si>
  <si>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1430,0 тис. грн. (бюджет розвитку) (2019 рік)</t>
  </si>
  <si>
    <t>1.3.8.82</t>
  </si>
  <si>
    <t xml:space="preserve">Реконструкція вул. Бидгощська (тротуар, парна сторона, від вул. С. Кішки до вул. Пастерівська) </t>
  </si>
  <si>
    <t>1.3.8.81</t>
  </si>
  <si>
    <t xml:space="preserve">Реконструкція вул. С. Кішки (тротуар, парна сторона від вул. Бидгощскої до вул. Чайковського) </t>
  </si>
  <si>
    <t>1.3.8.83</t>
  </si>
  <si>
    <t xml:space="preserve">Реконструкція вул. Новопричистенська (тротуар, парна сторона, від вул. Нарбутівської до вул. Г. Сагайдачного) </t>
  </si>
  <si>
    <t>1.3.8.84</t>
  </si>
  <si>
    <t xml:space="preserve">Реконструкція узвозу Пастерівський </t>
  </si>
  <si>
    <t xml:space="preserve">Внесено зміни до дії (змінено її назву і обсяг фінансового забезпечення) рішенням міської ради від 05.03.2019 № 2-4027 
стара редакція: 0,0 тис.грн. на 1400,0 тис. грн.(бюджет розвитку) (2019 рік)
</t>
  </si>
  <si>
    <t xml:space="preserve">Реконструкція вул. Генерела Момота (перехресття з вулицями Онопрієнка, Лісова Просіка) </t>
  </si>
  <si>
    <t>1.3.8.80</t>
  </si>
  <si>
    <t>1.2.1.136</t>
  </si>
  <si>
    <t>Придбання дорожньо-ремонтної техніки (каток дорожній, рециклер, самоскид, причіп вантажний, маніпулятор телескопічний) (внески в статутний капітал КПТМ "Черкаситеплокомуненерго")</t>
  </si>
  <si>
    <t>Департамент житлово-комунального комплексу, КПТМ ’Черкаситеплокомуненерго’</t>
  </si>
  <si>
    <t>1.1.1.11</t>
  </si>
  <si>
    <t>Реконструкція дахової котельні житлового будинку №8/1 по вул. Нарбутівській (внески в статутний капітал КПТМ "Черкаситеплокомуненерго")</t>
  </si>
  <si>
    <t>Будівництво котельні в районі вул. Пацаєва (внески в статутний капітал КПТМ "Черкаситеплокомуненерго")</t>
  </si>
  <si>
    <t>1.1.1.12</t>
  </si>
  <si>
    <t>1.1.2.13</t>
  </si>
  <si>
    <t>Реконструкція водопровідної мережі по бульв. Шевченка з встановленням наземних пожежних гідрантів (реалізація проектів-переможців визначених згідно Програми "Громадський бюджет міста Черкаси на 2015-2019 роки) (внески в статутний капітал КП "Черкасиводоканал")</t>
  </si>
  <si>
    <t>1.1.2.14</t>
  </si>
  <si>
    <t>Реконструкція мережі водопостачання провулок Макаренка (внески в статутний капітал КП "Черкасиводоканал")</t>
  </si>
  <si>
    <t>Будівництво контейнерного майданчику для ТПВ по вул. Бидгощська 36/147 (внески в статутний капітал КП "Черкаська служба чистоти")</t>
  </si>
  <si>
    <t>1.1.5.37</t>
  </si>
  <si>
    <t>Внесено зміни до дії (змінено обсяг фінансового забезпечення) рішенням міської ради від 05.03.2019 № 2-4027
стара редакція: 0,0 тис. грн. на 1000,0 тис. грн. (бюджет розвитку) (2019 рік)
стара редакція:Придбання контейнерів для сміття місткістю 1,1 куб.м.</t>
  </si>
  <si>
    <t>Придбання контейнерів для сміття місткістю 1,1 куб.м. (внески в статутний капітал КП "Черкаська служба чистоти")</t>
  </si>
  <si>
    <t>Департамент житлово-комунального комплексу, КП ’Черкаська служба чистоти’</t>
  </si>
  <si>
    <t>1.2.1.137</t>
  </si>
  <si>
    <t>Придбання автобусу(внески в статутний капітал КП "Комбінат комунальних підприємств")</t>
  </si>
  <si>
    <t>1.4.1.96</t>
  </si>
  <si>
    <t>Придбання майданчику для вигулу собак в парк "Хіміків" (реалізація проектів-переможців визначених згідно Програми "Громадський бюджет міста Черкаси на 2015-2019 роки)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</si>
  <si>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145,0 (бюджет розвитку) (2019 рік)
стара редакція:Придбання техніки для озвучення місць відпочинку в парках та скверах (як внески до статутного капіталу КП "Дирекція парків")</t>
  </si>
  <si>
    <t>Придбання техніки для озвучення місць відпочинку в парках та скверах (як внески до статутного капіталу КП ’Дирекція парків’)</t>
  </si>
  <si>
    <t>Внесено зміни до дії (змінено обсяг фінансового забезпечення) рішенням міської ради від 05.03.2019 № 2-4027
стара редакція:0,0  тис. грн. на 185,0 тис. грн. (бюджет розвитку) (2019 рік)
стара редакція:Придбання паркового інвентарю (внески в статутний капітал КП “Дирекція парків”)</t>
  </si>
  <si>
    <t>Придбання садово-паркового інвентарю (внески в статутний капітал КП “Дирекція парків”)</t>
  </si>
  <si>
    <t xml:space="preserve">Внесено зміни до дії (змінено обсяг фінансового забезпечення) рішенням міської ради від 05.03.2019 № 2-4027
стара редакція:0,0  тис. грн. на 190,0 тис. грн. (бюджет розвитку) (2019 рік)
</t>
  </si>
  <si>
    <t>1.2.1.138</t>
  </si>
  <si>
    <t>Придбання трактора з причепом (внески в статутний капітал КП "Дирекція парків")</t>
  </si>
  <si>
    <t>1.4.1.97</t>
  </si>
  <si>
    <t>Придбання будиночку для обслуговуючого персоналу на пляжі Соснівський (внески в статутний капітал КП "Дирекція парків")</t>
  </si>
  <si>
    <t>1.4.1.98</t>
  </si>
  <si>
    <t>Придбання дитячого майданчика на пляж Митницький (внески в статутний капітал КП "Дирекція парків")</t>
  </si>
  <si>
    <t>1.4.1.99</t>
  </si>
  <si>
    <t>1.2.1.139</t>
  </si>
  <si>
    <t>Придбання мотоблоку (внески в статутний капітал КП "Дирекція парків")</t>
  </si>
  <si>
    <t>Придбання каркасу для вертикальної клумби (внески в статутний капітал КП "Дирекція парків")</t>
  </si>
  <si>
    <t>1.2.1.140</t>
  </si>
  <si>
    <t>Придбання автономного паркового пилососа (внески в статутний капітал КП "Дирекція парків")</t>
  </si>
  <si>
    <t>1.2.1.141</t>
  </si>
  <si>
    <t>Придбання тенісних та шахових столів (внески в статутний капітал КП "Дирекція парків")</t>
  </si>
  <si>
    <t>1.4.1.100</t>
  </si>
  <si>
    <t>Будівництво освітлення в парку-пам’ятці садово-паркового мистецтва місцевого значення Перемоги (внески в статутний капітал КП "Дирекція парків")</t>
  </si>
  <si>
    <t>1.4.1.101</t>
  </si>
  <si>
    <t>Реконструкція освітлення в Дитячому парку (внески в статутний капітал КП "Дирекція парків")</t>
  </si>
  <si>
    <t>1.4.1.102</t>
  </si>
  <si>
    <t>Реконструкція парку-пам’ятки садово-паркового мистецтва загальнодержавного значення "ім. 50-річчя Радянської влади" (реконструкція освітлення)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</si>
  <si>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420,0 тис. грн. (бюджет розвитку) (2019 рік)
стара редакція:Капітальний ремонт берегоукріплення житлового мікрорайону "Митниця" - І черга в т. ч. ПКД  (як внески до статутного капіталу КП "Дирекція парків")</t>
  </si>
  <si>
    <t>Реконструкція Набережної ("Митниця" - І черга) (внески в статутний капітал КП "Дирекція парків")</t>
  </si>
  <si>
    <t xml:space="preserve">Внесено зміни до дії (змінено обсяг фінансового забезпечення) рішенням міської ради від 05.03.2019 № 2-4027
стара редакція:  0,0 тис. грн. на 230,0 тис. грн.  (бюджет розвитку) (2019 рік)
стара редакція:Капітальний ремонт парку-пам'ятки садово-паркового мистецтва місцевого значення "Перемоги" (влаштування системи поливу) (внески в статутний капітал КП ’Дирекція парків’) </t>
  </si>
  <si>
    <t>Будівництво системи поливу в парку-пам’ятки садово-паркового мистецтва місцевого значення Перемоги (внески в статутний капітал КП "Дирекція парків")</t>
  </si>
  <si>
    <t>1.4.1.103</t>
  </si>
  <si>
    <t>Реконструкція Дитячого парку (реконструкція басейну з фонтаном) (внески в статутний капітал КП "Дирекція парків")</t>
  </si>
  <si>
    <t>1.4.1.104</t>
  </si>
  <si>
    <t>Будівництво пляжу Соснівський (внески в статутний капітал КП "Дирекція парків")</t>
  </si>
  <si>
    <t>Реконструкція парку пам’ятки садово-паркового мистецтва місцевого значення "Парк "Перемоги" (реконструкція пам’ятного знаку "Літак")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</si>
  <si>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570,0 тис. грн. (бюджет розвитку) (2019 рік)
стара редакція:Капітальний ремонт пам"ятного знаку "Літак" в парку "Перемоги" з ПКД (як внески до статутного капіталу КП "Дирекція парків")</t>
  </si>
  <si>
    <t>1.4.1.105</t>
  </si>
  <si>
    <t>Реконструкція парку-пам’ятки садово-паркового мистецтва місцевого значення парк "Хіміків" (реконструкція туалету з облаштування кімнати матері та дитини) (внески в статутний капітал КП "Дирекція парків")</t>
  </si>
  <si>
    <t>Реконструкція парку-пам’ятки садово-паркового мистецтва місцевого значення парк "Долина троянд" (реконструкція туалету з облаштування кімнати матері та дитини) (внески в статутний капітал КП "Дирекція парків")</t>
  </si>
  <si>
    <t>1.4.1.106</t>
  </si>
  <si>
    <t>Придбання майданчика для вигулу та дресирування собак в парку-пам’ятці садово-паркового мистецтва "ім. 50-річчя Радянської влади"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</si>
  <si>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190,0 тис. грн. (бюджет розвитку) (2019 рік)
стара редакція:Будівництво майданчиків для дресування собак в парку "ім. 50-річчя Радянської влади" (з ПКД)  (як внески до статутного капіталу КП "Дирекція парків")</t>
  </si>
  <si>
    <t>1.4.1.107</t>
  </si>
  <si>
    <t>Капітальний ремонт Парку "Казка" (внески в статутний капітал КП "Дирекція парків")</t>
  </si>
  <si>
    <t>1.4.1.108</t>
  </si>
  <si>
    <t>Реконструкція парку-пам'ятки садово-паркового мистецтва місцевого значення "Сквер Обласної ради" (внески в статутний капітал КП "Дирекція парків")</t>
  </si>
  <si>
    <t>1.4.1.109</t>
  </si>
  <si>
    <t>Реконструкція парку-пам’ятки садово-паркового мистецтва загально-державного значення "ім. 50-річчя Радянської влади" (реконструкція туалету з облаштування кімнати матері та дитини)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</si>
  <si>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65,0 тис. грн. (бюджет розвитку) (2019 рік)
стара редакція:Придбання рятувальної вежі (внески в статутний капітал КП “Дирекція парків”)</t>
  </si>
  <si>
    <t>Придбання рятувальної вежі на пляж Соснівський (внески в статутний капітал КП "Дирекція парків")</t>
  </si>
  <si>
    <t xml:space="preserve">Внесено зміни до дії (змінено обсяг фінансового забезпечення) рішенням міської ради від 05.03.2019 № 2-4027
стара редакція:0,0 тис. грн. на 55,0 тис. грн. (бюджет розвитку) (2019 рік)
стара редакція:Будівництво мереж електропостачання скверу "Пам'ять" (внески в статутний капітал КП ’Дирекція парків’) </t>
  </si>
  <si>
    <t>Будівництво мереж електропостачання скверу "Пам'ять" (внески в статутний капітал КП "Дирекція парків")</t>
  </si>
  <si>
    <t>1.4.1.110</t>
  </si>
  <si>
    <t>Придбання альтанки в парку-пам'ятці місцевого значення "Долина троянд" (внески в статутний капітал КП "Дирекція парків")</t>
  </si>
  <si>
    <t>Будівництво скейт - парку у парку Європейський по вул.Гагаріна (внески в статутний капітал КП "Дирекція парків")</t>
  </si>
  <si>
    <t>1.4.1.111</t>
  </si>
  <si>
    <t>1.4.1.112</t>
  </si>
  <si>
    <t>Реконструкція скверу "Митницький" (внески в статутний капітал КП "Дирекція парків")</t>
  </si>
  <si>
    <t xml:space="preserve">Внесено зміни до дії (змінено обсяг фінансового забезпечення) рішенням міської ради від 05.03.2019 № 2-4027
стара редакція:0,0 тис. грн. на 700,0 тис. грн. (бюджет розвитку) (2019 рік)
стара редакція:Капітальний ремонт скверу "Весна" </t>
  </si>
  <si>
    <t>Реконструкція скверу "Весна" (внески в статутний капітал КП "Дирекція парків")</t>
  </si>
  <si>
    <t>1.4.1.113</t>
  </si>
  <si>
    <t>Реконструкція парку памʼятки садово-паркового мистецтва місцевого значення "Долина троянд" (внески в статутний капітал КП "Дирекція парків")</t>
  </si>
  <si>
    <t>1.4.1.114</t>
  </si>
  <si>
    <t>1.4.1.115</t>
  </si>
  <si>
    <t>Внесено зміни до дії (змінено обсяг фінансового забезпечення) рішенням міської ради від 05.03.2019 № 2-4027
стара редакція:0,0 тис. грн. на  12100, 0 тис. грн. (бюджет розвитку) (2019 рік)
стара редакція:Реконструкція парку-пам'ятки садово-паркового мистецтва місцевого значення "Юність" в м. Черкаси (внески до статутного капіталу КП "Дирекція парків")</t>
  </si>
  <si>
    <t>Реконструкція парку-пам'ятки садово-паркового мистецтва місцевого значення "Юність" (внески в статутний капітал КП "Дирекція парків")</t>
  </si>
  <si>
    <t>Реконструкція адміністративної будівлі в Дитячому парку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</si>
  <si>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3200, 0 тис. грн. (бюджет розвитку) (2019 рік)
стара редакція:Реконструкція Дитячого парку (реконструкція адміністративної будівлі)  (як внески до статутного капіталу КП "Дирекція парків")</t>
  </si>
  <si>
    <t xml:space="preserve">Внесено зміни до дії (змінено обсяг фінансового забезпечення) рішенням міської ради від 05.03.2019 № 2-4027
стара редакція:0,0 тис. грн. на  1241,0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</si>
  <si>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редакція:0,0 тис. грн. на  90,98754 тис. грн. (бюджет розвитку) (2019 рік)
</t>
  </si>
  <si>
    <t xml:space="preserve">Внесено зміни до дії (змінено обсяг фінансового забезпечення) рішенням міської ради від 05.03.2019 № 2-4027
стара редакція:0,0 тис. грн. на  829,4116 тис. грн. (бюджет розвитку) (2019 рік)
</t>
  </si>
  <si>
    <t>Внесено зміни до дії (змінено обсяг фінансового забезпечення) рішенням міської ради від 05.03.2019 № 2-4027
стара редакція:0,0 тис. грн. на 8,36522 тис.грн. (бюджет розвитку) (2019 рік)
стара редакція:Будівництво мереж водопостачання та водовідведення пляжу "Пушкінський" (з ПКД) (внески в статутний капітал КП “Дирекція парків”)</t>
  </si>
  <si>
    <t>Будівництво мереж водопостачання та водовідведення пляжу "Пушкінський" (внески в статутний капітал КП "Дирекція парків")</t>
  </si>
  <si>
    <t>Реконструкція скверу "В'ячеслава Чорновола"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</si>
  <si>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198,7018 тис. грн.  (бюджет розвитку) (2019 рік)
стара редакція:Реконструкція скверу "В'ячеслава Чорновола" (з ПКД)</t>
  </si>
  <si>
    <t>Реконструкція парку пам'ятки садово-паркового мистецтва місцевого значення парк "Хіміків" (реконструкція доріжок) (внески в статутний капітал КП "Дирекція парків")</t>
  </si>
  <si>
    <t>Внесено зміни до дії (змінено обсяг фінансового забезпечення) рішенням міської ради від 05.03.2019 № 2-4027
стара редакція:0,0 тис. грн. на 1868,0 тис. грн.  (бюджет розвитку) (2019 рік)
стара редакція:Реконструкція парку пам'ятки садово-паркового мистецтва місцевого значення "Парк Хіміків" (реконструкція доріжок)</t>
  </si>
  <si>
    <t>Реконструкція парку-памʼятки садово-паркового мистецтва місцевого значення "парк ім. Б. Хмельницького" (реконструкція освітлення) (внески в статутний капітал КП "Дирекція парків")</t>
  </si>
  <si>
    <t>Реконструкція парку памятки садово-паркового мистецтва загальнодержавного значення парк "ім. 50-річчя Радянської влади" (реконструкція мосту)(внески в статутний капітал КП "Дирекція парків")</t>
  </si>
  <si>
    <t>1.2.1.142</t>
  </si>
  <si>
    <t xml:space="preserve">Придбання комунальної техніки на умовах лізингу (машина комбінована дорожня - 3шт., рециклер, автомобіль вантажо-пасажирський, сідловий тягач, полупричіп-трал, каток дорожній, фреза дорожня, трактор для прибирання тротуарів - 3 шт.), внески в статутний капітал КП "ЧЕЛУАШ" ЧМР </t>
  </si>
  <si>
    <t>Реконструкція адміністративної будівлі по вул. Бидгощській, 13 м.Черкаси (внески в статутний капітал КП ’ЧЕЛУАШ’)</t>
  </si>
  <si>
    <t xml:space="preserve">Внесено зміни до дії (змінено обсяг фінансового забезпечення) рішенням міської ради від  від 05.03.2019 № 2-4027
стара редакція:0,0 тис. грн. на 335,0 тис. грн.(бюджет розвитку) (2019 рік)
</t>
  </si>
  <si>
    <t xml:space="preserve">Внесено зміни до дії (змінено обсяг фінансового забезпечення) рішенням міської ради від  від 05.03.2019 № 2-4027
стара редакція:7000,0 тис. грн. на 1500,0 тис. грн.(бюджет розвитку) (2019 рік)
</t>
  </si>
  <si>
    <t>Включено дію рішенням міської ради від 05.03.2019 № 2-4027
Внесено зміни до дії (змінено обсяг фінансового забезпечення) рішенням міської ради від 05.03.2019 № 2-4027
стара редакція:0,0 тис. грн. на 8,36522 тис.грн. (бюджет розвитку) (2019 рік)
стара редакція:Придбання тролейбусів в лізинг (внески в статутний капітал КП "Черкасиелектротранс")</t>
  </si>
  <si>
    <t xml:space="preserve">Придбання тролейбусів на умовах лізингу (внески в статутний капітал КП "Черкасиелектротранс") </t>
  </si>
  <si>
    <t>1.3.3.323</t>
  </si>
  <si>
    <t>1.3.3.324</t>
  </si>
  <si>
    <t>1.3.3.325</t>
  </si>
  <si>
    <t>1.3.3.326</t>
  </si>
  <si>
    <t xml:space="preserve">Реконструкція мережі зовнішнього освітлення вул. Санаторна (внески в статутний капітал КП "Міськсвітло" ) </t>
  </si>
  <si>
    <t xml:space="preserve">Реконструкція мережі зовнішнього освітлення вул. Олени Теліги (внески в статутний капітал КП "Міськсвітло") </t>
  </si>
  <si>
    <t>1.3.3.327</t>
  </si>
  <si>
    <t>1.3.3.328</t>
  </si>
  <si>
    <t xml:space="preserve">Реконструкція мережі зовнішнього освітлення вул. Віталія Вергая (внески в статутний капітал КП "Міськсвітло") </t>
  </si>
  <si>
    <t>Реконструкція мережі зовнішнього освітлення вул. Благовісна (від вул. В'ячеслава Чорновола до вул. Добровольського) (внески в статутний капітал КП "Міськсвітло")</t>
  </si>
  <si>
    <t xml:space="preserve">Реконструкція мережі зовнішнього освітлення прибудинкової території будинку 6 по вул. Горького (внсеки в статутний капітал КП "Міськсвітло") </t>
  </si>
  <si>
    <t xml:space="preserve">Реконструкція мережі зовнішнього освітлення вул. Гетьмана Косинського (внески в статутний капітал КП "Міськсвітло") </t>
  </si>
  <si>
    <t xml:space="preserve">Придбання (виготовлення) електронної карти поопорної схеми електричних мереж зовішнього освітлення м. Черкаси (внески в статутний капітал КП "Міськсвітло") </t>
  </si>
  <si>
    <t>1.3.3.329</t>
  </si>
  <si>
    <t>1.3.3.330</t>
  </si>
  <si>
    <t>1.3.3.331</t>
  </si>
  <si>
    <t>1.3.3.332</t>
  </si>
  <si>
    <t xml:space="preserve">Реконструкція мережі зовнішнього освітлення вул. З0-річчя Перемоги від вул. Сумгаїтська до вул. Руставі) (внески в статутний капітал КП "Міськсвітло") </t>
  </si>
  <si>
    <t xml:space="preserve">Реконструкція мережі зовнішнього освітлення вул.Самійла Кішки (внески в статутний капітал КП "Міськсвітло") </t>
  </si>
  <si>
    <t>1.3.3.340</t>
  </si>
  <si>
    <t>1.3.3.341</t>
  </si>
  <si>
    <t xml:space="preserve">Реконструкція мережі зовнішнього освітлення вул. Смілянська від вул. 30-чя Перемоги до вул. Володимира Ложешнікова (внески в статутний капітал кп "Міськсвітло") </t>
  </si>
  <si>
    <t xml:space="preserve">Реконструкція мережі зовнішнього освітлення вул. Сурікова (внески в статутний капітал КП "Міськсвітло") </t>
  </si>
  <si>
    <t xml:space="preserve">Реконструкція мережі зовнішнього освітлення вул. О. Дашковича (внески в статутний капітал КП "Міськсвітло) </t>
  </si>
  <si>
    <t>Внесено зміни до дії (змінено обсяг фінансового забезпечення) рішенням міської ради від 05.03.2019 № 2-4027
стара редакція:0,0 тис. грн. на 15,88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</si>
  <si>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655,0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</si>
  <si>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455,0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</si>
  <si>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300,0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</si>
  <si>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900,0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</si>
  <si>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850,0 тис. грн. (бюджет розвитку) (2019 рік)</t>
  </si>
  <si>
    <t>Реконструкція мережі зовнішнього освітлення прибудинкової території житлового будинку № 28, 30, 32, 34 по вул. 30 років Перемоги (внески в статутний капітал КП ’Міськсвітло’)</t>
  </si>
  <si>
    <t xml:space="preserve">Внесено зміни до дії (змінено обсяг фінансового забезпечення) рішенням міської ради від 05.03.2019 № 2-4027
стара редакція:0,0 тис. грн. на 550,0 тис. грн. (бюджет розвитку) (2019 рік)
</t>
  </si>
  <si>
    <t>Внесено зміни до дії (змінено обсяг фінансового забезпечення) рішенням міської ради від 05.03.2019 № 2-4027
стара редакція:0,0 тис. грн. на 800,0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</si>
  <si>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480,0 тис. грн. (бюджет розвитку) (2019 рік)</t>
  </si>
  <si>
    <t>Внесено зміни до дії (змінено обсяг фінансового забезпечення) рішенням міської ради від 05.03.2019 № 2-4027
стара редакція:0,0 тис. грн. на 630,0 тис. грн. (бюджет розвитку) (2019 рік)
стара редакція:Реконструкція мережі зовнішнього освітлення  вул. Митницька (від вул.Максима Залізняка до вул. Надпільна) (внески в статутний капітал КП "Міськсвітло")</t>
  </si>
  <si>
    <t>Реконструкція мережі зовнішнього освітлення вул. Митницька (внески в статутний капітал КП ’Міськсвітло’)</t>
  </si>
  <si>
    <t xml:space="preserve">Внесено зміни до дії (змінено обсяг фінансового забезпечення) рішенням міської ради від 05.03.2019 № 2-4027
стара редакція:0,0 тис. грн. на 1440,0 тис. грн. (бюджет розвитку) (2019 рік)
стара редакція: Капітальний ремонт адміністративної будівлі  КП "Міськсвітло" по вул. Гоголя  (внески в статутний капітал КП "Міськсвітло") </t>
  </si>
  <si>
    <t>Капітальний ремонт адміністративної будівлі КП ’Міськсвітло’ по вул. Гоголя, 301 м.Черкаси (внески в статутний капітал КП ’Міськсвітло’)</t>
  </si>
  <si>
    <t>Реконструкція мережі зовнішнього освітлення вул. Гуржіївська (внески в статутний капітал КП ’Міськсвітло’)</t>
  </si>
  <si>
    <t>Внесено зміни до дії (змінено обсяг фінансового забезпечення) рішенням міської ради від 05.03.2019 № 2-4027
стара редакція:0,0 тис. грн. на 1500,0 тис. грн. (бюджет розвитку) (2019 рік)
стара редакція:  Реконструкція  мереж зовнішнього освітлення    вул. Гуржіївської (від вул.Верхня Горова до вул. Молоткова) (внески в статутний капітал КП "Міськсвітло")</t>
  </si>
  <si>
    <t>Реконструкція мережі зовнішнього освітлення вул.Дахнівська (внески в статуний капітал КП ’Міськсвітло’)</t>
  </si>
  <si>
    <t>Внесено зміни до дії (змінено обсяг фінансового забезпечення) рішенням міської ради від 05.03.2019 № 2-4027
стара редакція:0,0 тис. грн. на 1490,0 тис. грн. (бюджет розвитку) (2019 рік)
стара редакція:  Реконструкція мережі зовнішнього освітлення  вул.Дахнівська із застосуванням енергозберігаючих технологій (внески в статуний капітал  КП "Міськсвітло")</t>
  </si>
  <si>
    <t>Реконструкція мережі зовнішнього освітлення вул. Байди Вишневецького (внески в статутний капітал КП ’Міськсвітло’)</t>
  </si>
  <si>
    <t>Внесено зміни до дії (змінено обсяг фінансового забезпечення) рішенням міської ради від 05.03.2019 № 2-4027
стара редакція:0,0 тис. грн. на 1950,0 тис. грн. (бюджет розвитку) (2019 рік)
стара редакція: Реконструкція мережі зовнішнього освітлення  вул. Байди Вишневецького  (із застосуванням енергозберігаючих технологій) (внески в статутний капітал КП "Міськсвітло")</t>
  </si>
  <si>
    <t>Внесено зміни до дії (змінено обсяг фінансового забезпечення) рішенням міської ради від 05.03.2019 № 2-4027
стара редакція:0,0 тис. грн. на 1300,0 тис. грн. (бюджет розвитку) (2019 рік)
стара редакція:Реконструкція  мережі  зовнішнього  освітлення  Набережної річкового вокзалу  (внески в статутний капітал КП "Міськсвітло")</t>
  </si>
  <si>
    <t>Реконструкція мережі зовнішнього освітлення набережної річкового вокзалу (внески в статутний капітал КП ’Міськсвітло’)</t>
  </si>
  <si>
    <t>Внесено зміни до дії (змінено обсяг фінансового забезпечення) рішенням міської ради від 05.03.2019 № 2-4027
стара редакція:0,0 тис. грн. на 1700,0 тис. грн. (бюджет розвитку) (2019 рік)
стара редакція:Реконструкція мережі зовнішнього освітлення вул. Пастерівська ( із застосуванням енергозберігаючих технологій) (внески в статутний капітал КП "Міськсвітло")</t>
  </si>
  <si>
    <t>Реконструкція мережі зовнішнього освітлення вул. Пастерівська від вул. Бидгощська до пр.Хіміків (внески в статутний капітал КП ’Міськсвітло’)</t>
  </si>
  <si>
    <t>Внесено зміни до дії (змінено обсяг фінансового забезпечення) рішенням міської ради від 05.03.2019 № 2-4027
стара редакція:0,0 тис. грн. на 1650,0 тис. грн. (бюджет розвитку) (2019 рік)
стара редакція:Придбання автопідйомника телескопічного для  проведення робіт з ремонту  мереж зовнішнього освітлення міста (як внески в статутний капітал КП "Міськсвітло")</t>
  </si>
  <si>
    <t>Придбання автопідйомника телескопічного для проведення робіт з ремонту мереж зовнішнього освітлення міста (внески в статутний капітал КП ’Міськсвітло’)</t>
  </si>
  <si>
    <t>1.3.2.3</t>
  </si>
  <si>
    <t>1.3.2.4</t>
  </si>
  <si>
    <t xml:space="preserve">Надання субвенції з місцевого бюджету 2-му державному пожежно-рятувальному загону УДСНС України у Черкаській області для придбання насадок на лафетний ствол, лебідок електричних з скріпленнями, мотопомпи плаваючої, штурмових сокир пожежних </t>
  </si>
  <si>
    <t xml:space="preserve">Надання субвенції з місцевого бюджету Черкаському інституту пожежної безпеки імені Героїв Чорнобиля Національного університету цивільного захисту України для реконструкції комплексу навчальних споруд (навчально-тренувальна вежа) для підготовки фахівців з пожежної безпеки </t>
  </si>
  <si>
    <t xml:space="preserve">Департамент житлово-комунального комплексу         </t>
  </si>
  <si>
    <t xml:space="preserve">Внесено зміни до дії (змінено обсяг фінансового забезпечення) рішенням міської ради від 05.03.2019 № 2-4027
стара редакція: 0,0 тис. грн. на 0,0 тис. грн. (бюджет розвитку) (2019 рік), 
0,0 тис. грн. на 7668.37 тис. грн. (інші кошти) (2019 рік)
</t>
  </si>
  <si>
    <t>Капітальний ремонт будівлі КНП ’Черкаський міський пологовий будинок ’Центр матері та дитини’по вул. Чехова,101 (з розробкою ПКД)</t>
  </si>
  <si>
    <t>Внесено зміни до дії (змінено обсяг фінансового забезпечення) рішенням міської ради від 05.03.2019 № 2-4027
стара редакція: 0,0 тис. грн. на 0,0 тис. грн. (бюджет розвитку) (2019 рік), 
0,0 тис. грн. на 292,37836 тис. грн. (інші кошти) (2019 рік)</t>
  </si>
  <si>
    <t>Внесено зміни до дії (змінено обсяг фінансового забезпечення) рішенням міської ради від 05.03.2019 № 2-4027
стара редакція: 0,0 тис. грн. на 0,0 тис. грн. (бюджет розвитку) (2019 рік), 
0,0 тис. грн. на 95,605 тис. грн. (інші кошти) (2019 рік)</t>
  </si>
  <si>
    <t xml:space="preserve">Внесено зміни до дії (змінено обсяг фінансового забезпечення) рішенням міської ради від 05.03.2019 № 2-4027
стара редакція:736,611 тис. грн. на 112,77 тис. грн.   (бюджет розвитку) (2019 рік), на 2859, 107 тис. грн. на 509,08 тис. грн.(інші кошти) (2019 рік)
стара редакція: Капітальний ремонт будівель КЗ "Черкаський міський пологовий будинок "Центр матері та дитини" по вул. 30 років Перемоги,16/1, м. Черкаси (з розробкою ПКД) </t>
  </si>
  <si>
    <t>Внесено зміни до дії (змінено обсяг фінансового забезпечення) рішенням міської ради від 05.03.2019 № 2-4027
стара редакція: 5037,434 тис. грн. на 0,0 тис. грн. (бюджет розвитку) (2019 рік), 
0,0 тис. грн. на 149,93 тис. грн. (інші кошти) (2019 рік)</t>
  </si>
  <si>
    <t>Внесено зміни до дії (змінено обсяг фінансового забезпечення) рішенням міської ради від 05.03.2019 № 2-4027
стара редакція: 7394,03 тис. грн. на 0,0 тис. грн. (бюджет розвитку) (2019 рік), 
0,0 тис. грн. на 121,6 тис. грн. (інші кошти) (2019 рік)</t>
  </si>
  <si>
    <t xml:space="preserve">Внесено зміни до дії (змінено обсяг фінансового забезпечення) рішенням міської ради від 05.03.2019 № 2-4027
стара редакція: 0,0 тис. грн. на 744,99222 тис. грн. (інші кошти) (2019 рік)
стара редакція:Капітальний ремонт будівлі КНП "Перша Черкаська міська лікарня"ЧМР (заміна вікон) </t>
  </si>
  <si>
    <t>Капітальний ремонт будівлі КНП ’Перша Черкаська міська лікарня’ (заміна вікон) (внески в статутний капітал КНП ’Перша Черкаська міська лікарня’ЧМР)</t>
  </si>
  <si>
    <t xml:space="preserve">Внесено зміни до дії (змінено обсяг фінансового забезпечення) рішенням міської ради від 05.03.2019 № 2-4027
стара редакція: 0,0 тис. грн. на 428,664 тис. грн. (інші кошти) (2019 рік)
стара редакція:Капітальний ремонт будівлі КНП "Черкаська міська консультативно-діагностична поліклініка" за адресою вул. В'ячеслава Чорновола, 9 (відокремлення системи опалення та гарячого водопостачання) </t>
  </si>
  <si>
    <t>Капітальний ремонт будівлі КНП ’Черкаська міська консультативно-діагностична поліклініка’ за адресою вул. В’ячеслава Чорновола, 9 (відокремлення системи опалення та гарячого водопостачання)</t>
  </si>
  <si>
    <t>Додаток 2 
до рішення міської  ради
від 05.03.2019 № 2-4027</t>
  </si>
  <si>
    <t>Внесено зміни до дії (змінено обсяг фінансового забезпечення) рішенням міської ради від 05.03.2019 № 2-4027
стара редакція:0,0 тис. грн. на 20000,0 тис. грн. (бюджет розвитку) (2019 рік)
стара редакція:Реконструкція будівлі бази з веслувального спорту Дитячо -юнацької спортивної школи з веслування по вул.Гагаріна, 5 в м.Черкаси, департамент освіти та гуманітарної політики</t>
  </si>
  <si>
    <t>Внесено зміни до дії (змінено обсяг фінансового забезпечення) рішенням міської ради від 05.03.2019 № 2-4027
стара редакція:0,0  тис. грн. на 1000,0  тис. грн. (бюджет розвитку) (2019 рік)
стара редакція:Капітальний ремонт внутрішньоквартального проїзду від буд. Юрія Іллєнка, 130 до буд. Різдвяна, 115, м. Черкаси, департамент житлово-комунального комплексу</t>
  </si>
  <si>
    <t xml:space="preserve">Змінено обсяг фінансового забезпечення рішенням міської ради від 05.03.2019 № 2-4027 
</t>
  </si>
  <si>
    <t>Змінено обсяг фінансового забезпечення рішенням міської ради від 05.03.2019 № 2-4027 
стара редакція:2748,3 тис. грн. на 0,0 тис. грн. (бюджет розвитку)(2019 рік)</t>
  </si>
  <si>
    <t>Змінено обсяг фінансового забезпечення рішенням міської ради від 05.03.2019 № 2-4027 
стара редакція:15 тис. грн. на 0,0 тис. грн. (бюджет розвитку)(2019 рік)</t>
  </si>
  <si>
    <t>від 05.03.2019 № 2-4027</t>
  </si>
  <si>
    <t xml:space="preserve">Змінено обсяг фінансового забезпечення рішенням міської ради від 05.03.2019 № 2-4027 
</t>
  </si>
  <si>
    <t>Внесено зміни до дії (змінено обсяг фінансового забезпечення) рішенням міської ради від 05.03.2019 № 2-4027
стара редакція: 696,4 тис. грн. на 0,,0 тис. грн. (інші кошти) (2019 рік)</t>
  </si>
  <si>
    <t>Капітальний ремонт території КЗ’Черкаський міський пологовий будинок ’Центр матері та дитини’ по вул. Чехова,101 (з розробкою ПКД)</t>
  </si>
  <si>
    <t>Внесено зміни до дії (змінено обсяг фінансового забезпечення) рішенням міської ради від 05.03.2019 № 2-4027
стара редакція: 676,727тис. грн. на 0,,0 тис. грн. (інші кошти) (2019 рік)</t>
  </si>
  <si>
    <t>Реконструкція зовнішнього освітлення КЗ’Третя Черкаська міська лікарня швидкої медичної допомоги’ (з розробкою ПКД)</t>
  </si>
  <si>
    <t>Внесено зміни до дії (змінено обсяг фінансового забезпечення) рішенням міської ради від 05.03.2019 № 2-4027
стара редакція: 82,0 тис. грн. на 0,,0 тис. грн. (інші кошти) (2019 рік)</t>
  </si>
  <si>
    <t>Капітальний ремонт території КНП ’Перший Черкаський міський центр первинної медико-санітарної допомоги’ (площадки для збору відходів) (з розробкою ПКД)</t>
  </si>
  <si>
    <t>Департамент 
житлово-комунального комплексу, 
 КП "Черкасиелектротранс"</t>
  </si>
  <si>
    <t>1.1.5.38</t>
  </si>
  <si>
    <t>Придбання контейнерів для сміття місткістю 1,1 куб.м. (внески в статутний капітал КП "Комбінат комунальних підприємств")</t>
  </si>
  <si>
    <t>Внесено зміни до дії (змінено обсяг фінансового забезпечення) рішенням міської ради від 21.03.2019 №  2-4176           
стара редакція:0.0, тис. грн. на 1915,75687 тис. грн.  (бюджет розвитку) (2019 рік)
збільшено обсяг фінансового забезпечення (на 1915,75687 тис. грн. за рахунок перерозподілу фінансового забезпечення на виконання дії 1.3.9.258) (2019 рік))</t>
  </si>
  <si>
    <t xml:space="preserve">Внесено зміни до дії (змінено обсяг фінансового забезпечення) рішенням міської ради від 21.03.2019 №  2-4176           
стара редакція:0.0, тис. грн. на 351,75 тис. грн.  (бюджет розвитку) (2019 рік)
збільшено обсяг фінансового забезпечення (на 351,75 тис. грн. за рахунок перерозподілу фінансового забезпечення на виконання дії 1.4.1.109) (2019 рік)) </t>
  </si>
  <si>
    <t xml:space="preserve">Внесено зміни до дії (змінено обсяг фінансового забезпечення) рішенням міської ради від 21.03.2019 №  2-4176           
стара редакція:2000,0 тис. грн. на 800,0 тис. грн.  (бюджет розвитку) (2019 рік)
зменшено обсяг фінансового забезпечення (на 1200,0 тис. грн. з перерозподілом обсягу фінансового забезпечення на виконання дій: 1.2.1.46-55,7 тис. грн., 1.3.9.2-644,3 тис. грн., 13.9.7 - 235,0 тис. грн., 2.2.92.5-200,0 тис. грн. (бюджет розвитку) (2019 рік)) </t>
  </si>
  <si>
    <t>Придбання тролейбусів (внески в статутний капітал КП ’Черкасиелектротранс’)</t>
  </si>
  <si>
    <t>Включено дію рішенням міської ради від 21.03.2019 №  2-4176           
за рахунок перерозподілу обсягу фінансового забезпечення на виконання дії 1.3.12.6 (бюджет розвитку) (2019 рік)</t>
  </si>
  <si>
    <t>Внесено зміни до дії (змінено обсяг фінансового забезпечення) рішенням міської ради від 21.03.2019 №  2-4176           
стара редакція:50,0 тис. грн. на 190,0 тис. грн.  (бюджет розвитку) (2019 рік)
збільшено обсяг фінансового забезпечення (на 140,0 тис. грн. за рахунок перерозподілу фінансового забезпечення на виконання дій: 1.1.1.11 -55,7 тис. грн., 1.3.9.258 - 84,3 тис. грн. (бюджет розвитку) (2019 рік))</t>
  </si>
  <si>
    <t xml:space="preserve">Внесено зміни до дії (змінено її назву) рішенням міської ради від 21.03.2019 №  2-4176           
стара редакція:Придбання тролейбусів на умовах лізингу (внески в статутний капітал КП ’Черкасиелектротранс’)
</t>
  </si>
  <si>
    <t>Внесено зміни до дії (змінено її назву) рішенням міської ради від 21.03.2019 №  2-4176           
стара редакція:Придбання дорожньо-ремонтної техніки (каток дорожній, рециклер, самоскид, причіп вантажний, маніпулятор телескопічний) (внески в статутний капітал КПТМ ’Черкаситеплокомуненерго’)</t>
  </si>
  <si>
    <t>Внесено зміни до дії (змінено обсяг фінансового забезпечення) рішенням міської ради від 21.03.2019 №  2-4176           
стара редакція:950,0 тис. грн. на 890,0 тис. грн.  (бюджет розвитку) (2019 рік)
зменшено обсяг фінансового забезпечення (на 60,0 тис. грн. з перерозподілом обсягу фінансового забезпечення на виконання дії 1.4.1.116 (бюджет розвитку) (2019 рік))</t>
  </si>
  <si>
    <t>Внесено зміни до дії (змінено її назву) рішенням міської ради від 21.03.2019 №  2-4176           
стара редакція:Придбання комунальної техніки на умовах лізингу (машина комбінована дорожня - 3шт., рециклер, автомобіль вантажо-пасажирський, сідловий тягач, полупричіп-трал, каток дорожній, фреза дорожня, трактор для прибирання тротуарів - 3 шт.), внески в статутний капітал КП ’ЧЕЛУАШ’ ЧМР</t>
  </si>
  <si>
    <t>Виключено дію  рішенням міської ради від 21.03.2019 №  2-4176   
стара редакція: 630,0 тис. грн. на 0,0 тис. грн. (бюджет розвитку) (2019 рік)
обсяг фінансового забезпечення (бюджет розвитку) перерозподілено на виконання дії 2.2.46.7 (2019 рік)</t>
  </si>
  <si>
    <t xml:space="preserve">Внесено зміни до дії (змінено обсяг фінансового забезпечення) рішенням міської ради від 21.03.2019 №  2-4176           
стара редакція:700,0 тис. грн. на 168,7 тис. грн.  (бюджет розвитку) (2019 рік)
зменшено обсяг фінансового забезпечення (на 531,3 тис. грн. з перерозподілом обсягу фінансового забезпечення на виконання дій: 1.5.2.11- 330,3 тис. грн., 1.5.2.19 - 75,0 тис. грн., 1.5.2.20-126,0 тис. грн. (бюджет розвитку) (2019 рік)) </t>
  </si>
  <si>
    <t>Виключено дію рішенням міської ради від 21.03.2019 №  2-4176           
стара редакція:400,0  тис. грн. на 0,0 тис. грн.  (бюджет розвитку) (2019 рік)
обсяг фінансового забезпечення (бюджет розвитку) перерозподілено на виконання дії 2.2.54.5 (2019 рік)</t>
  </si>
  <si>
    <t>1.3.4.7</t>
  </si>
  <si>
    <t>Капітальний ремонт вулиці В.Чорновола (встановлення світлофору біля будинку № 243)</t>
  </si>
  <si>
    <t>Включено дію рішенням міської ради від 21.03.2019 №  2-4176           
за рахунок перерозподілу обсягу фінансового забезпечення на виконання дії 1.4.1.105 (бюджет розвитку) (2019 рік)</t>
  </si>
  <si>
    <t xml:space="preserve">Внесено зміни до дії (змінено обсяг фінансового забезпечення) рішенням міської ради від 21.03.2019 №  2-4176           
стара редакція:3753,01  тис. грн. на 3049,77  тис. грн.  (бюджет розвитку) (2019 рік)
зменшено обсяг фінансового забезпечення (на 703,24 тис. грн. з перерозподілом обсягу фінансового забезпечення на виконання дії 1.3.8.85 (бюджет розвитку) (2019 рік)) </t>
  </si>
  <si>
    <t>1.3.8.85</t>
  </si>
  <si>
    <t>Реконструкція із застосуванням щебенево-мастичного асфальтобетону вул.Хрещатик від вул.Котовського до вул.Леніна (з ПКД)</t>
  </si>
  <si>
    <t>Включено дію рішенням міської ради від 21.03.2019 №  2-4176           
за рахунок перерозподілу обсягу фінансового забезпечення на виконання дії 1.3.6.2 (бюджет розвитку) (2019 рік)</t>
  </si>
  <si>
    <t xml:space="preserve">Внесено зміни до дії (змінено обсяг фінансового забезпечення) рішенням міської ради від 21.03.2019 №  2-4176           
стара редакція:0,0  тис. грн. на 644,2431299   тис. грн.  (бюджет розвитку) (2019 рік)
збільшено обсяг фінансового забезпечення (на 644, 24313 тис. грн. за рахунок перерозподілу фінансового забезпечення на виконання дії 1.1.1.11) (2019 рік)) </t>
  </si>
  <si>
    <t xml:space="preserve">Внесено зміни до дії (змінено обсяг фінансового забезпечення) рішенням міської ради від 21.03.2019 №  2-4176           
стара редакція:40000,0  тис. грн. на 35000,0 тис. грн.  (бюджет розвитку) (2019 рік)
зменшено обсяг фінансового забезпечення (на 5000,0 тис. грн. з перерозподілом обсягу фінансового забезпечення на виконання дій: 1.5.2.11 -2000,0 тис. грн., 15.2.19 -1000,0 тис. грн., 1.2.1.46- 84,3 тис. грн., 1.1.5.3- 1915,75687 тис. грн. (бюджет розвитку) (2019 рік)) </t>
  </si>
  <si>
    <t xml:space="preserve">Внесено зміни до дії (змінено обсяг фінансового забезпечення) рішенням міської ради від 21.03.2019 №  2-4176           
стара редакція:0,0  тис. грн. на 800,0 тис. грн.  (бюджет розвитку) (2019 рік)
збільшено обсяг фінансового забезпечення (на 800,0 тис. грн. за рахунок перерозподілу фінансового забезпечення на виконання дії 1.3.12.6) </t>
  </si>
  <si>
    <t xml:space="preserve">Внесено зміни до дії (змінено обсяг фінансового забезпечення) рішенням міської ради від 21.03.2019 №  2-4176           
стара редакція:2800,0 тис. грн. на 1475,23 тис. грн.  (бюджет розвитку) (2019 рік)
зменшено обсяг фінансового забезпечення (на 1280,0 тис. грн. з перерозподілом обсягу фінансового забезпечення на виконання дій: 1.1.5.38-480,0 тис. грн.,1.3.12.5 - 800,0 тис. грн., (бюджет розвитку) та на 44,770 тис. грн. перерозподілом обсягу фінансового забезпечення із бюджету розвитку до загального фонду ) </t>
  </si>
  <si>
    <t>Внесено зміни до дії (змінено її назву) рішенням міської ради від 21.03.2019 №  2-4176           
стара редакція:Реконструкція Набережної (’Митниця’ - І черга) (внески в статутний капітал КП ’Дирекція парків’)</t>
  </si>
  <si>
    <t>Внесено зміни до дії (змінено її назву) рішенням міської ради від 21.03.2019 №  2-4176           
стара редакція:Реконструкція скверу "Весна" (внески в статутний капітал КП "Дирекція парків")</t>
  </si>
  <si>
    <t>Внесено зміни до дії (змінено її назву) рішенням міської ради від 21.03.2019 №  2-4176           
стара редакція:Реконструкція скверу ’В'ячеслава Чорновола’ (внески в статутний капітал КП ’Дирекція парків’)</t>
  </si>
  <si>
    <t>Внесено зміни до дії (змінено її назву) рішенням міської ради від 21.03.2019 №  2-4176           
стара редакція:Реконструкція Дитячого парку (реконструкція басейну з фонтаном) (внески в статутний капітал КП "Дирекція парків")</t>
  </si>
  <si>
    <t>Виключено дію рішенням міської ради від 21.03.2019 №  2-4176           
стара редакція:390,0 тис. грн. на 0,0 тис.грн. (бюджет розвитку) (2019 рік)</t>
  </si>
  <si>
    <t>Внесено зміни до дії (змінено її назву) рішенням міської ради від 21.03.2019 №  2-4176           
стара редакція:Реконструкція парку-пам'ятки садово-паркового мистецтва місцевого значення "Сквер Обласної ради" (внески в статутний капітал КП "Дирекція парків")</t>
  </si>
  <si>
    <t xml:space="preserve">Внесено зміни до дії (змінено обсяг фінансового забезпечення) рішенням міської ради від 21.03.2019 №  2-4176           
стара редакція:390,0  тис. грн. на 38,25 тис. грн.  (бюджет розвитку) (2019 рік)
зменшено обсяг фінансового забезпечення (на 351,75 тис. грн. з перерозподілом обсягу фінансового забезпечення на виконання дії 1.1.3.163 (бюджет розвитку) (2019 рік)) </t>
  </si>
  <si>
    <t>Внесено зміни до дії (змінено її назву) рішенням міської ради від 21.03.2019 №  2-4176           
стара редакція:Реконструкція парку-памʼятки садово-паркового мистецтва місцевого значення "парк ім. Б. Хмельницького" (реконструкція освітлення) (внески в статутний капітал КП "Дирекція парків")</t>
  </si>
  <si>
    <t>Реконструкція парку-пам'ятки садово-паркового мистецтва місцевого значення ’парк ім. Б. Хмельницького’ (реконструкція освітлення) (внески в статутний капітал КП "Міськсвітло")</t>
  </si>
  <si>
    <t>1.4.1.116</t>
  </si>
  <si>
    <t>Придбання будиночків для каси на атракціони (внески в статутний капітал КП "Дирекція парків")</t>
  </si>
  <si>
    <t xml:space="preserve">Включено дію рішенням міської ради від 21.03.2019 №  2-4176
за рахунок перерозподілу обсягу фінансового забезпечення на виконання дії 1.2.1.138 (бюджет розвитку) (2019 рік)       </t>
  </si>
  <si>
    <t>Виключено дію рішенням міської ради від 21.03.2019 №  2-4176
стара редакція:1440,0 тис. грн. на (бюджет розвитку) (2019 рік)
обсяг фінансового забезпечення (бюджет розвитку) перерозподілено на виконання дії 1.5.11.2 (2019 рік)</t>
  </si>
  <si>
    <t>1.5.1.42</t>
  </si>
  <si>
    <t>Включено дію рішенням міської ради від 21.03.2019 №  2-4176
за рахунок перерозподілу обсягу фінансового забезпечення на виконання дії 2.2.76.3 (бюджет розвитку) (2019 рік)</t>
  </si>
  <si>
    <t xml:space="preserve">Капітальний ремонт приміщення майнового комплексу за адресою вул. Благовісна, 170 (корпус И-4, 4 поверх) </t>
  </si>
  <si>
    <t>Внесено зміни до дії (змінено її назву і обсяг фінансового забезпечення) рішенням міської ради від 21.03.2019 №  2-4176           
стара редакція:0,0  тис. грн. на 126,0 тис. грн.  (бюджет розвитку) (2019 рік)
збільшено обсяг фінансового забезпечення (на 126,0 тис. грн. за рахунок перерозподілу фінансового забезпечення на виконання дії 1.3.3.324) 
стара редакція:Капітальний ремонт приміщення майнового комплексу за адресою вул. Благовісна, 170 (4 поверх) (з ПКД)</t>
  </si>
  <si>
    <t>Капітальний ремонт приміщень нежитлової будівлі по вул. Небесної Сотні, 3 в м. Черкаси, додаткові роботи</t>
  </si>
  <si>
    <t>1.5.11.2</t>
  </si>
  <si>
    <t xml:space="preserve">Капітальний ремонт будівель станції швидкої медичної допомоги по вул. О.Дашковича, 41, 40-42 (покрівля) </t>
  </si>
  <si>
    <t>Виключено дію рішенням міської ради від 21.03.2019 №  2-4176           
стара редакція:2000,0 тис. грн. на 0,0 тис. грн.  (бюджет розвитку) (2019 рік)
обсяг фінансового забезпечення (бюджет розвитку) перерозподілено на виконання дії 2.2.82.4</t>
  </si>
  <si>
    <t>Внесено зміни до дії (змінено обсяг фінансового забезпечення) рішенням міської ради від 21.03.2019 №  2-4176           
стара редакція:0,0 тис. грн. на 35,0 тис. грн.  (бюджет розвитку) (2019 рік)
збільшено обсяг фінансового забезпечення (на 35,0 тис.грн. (бюджет розвитку) за рахунок фінансового забезпечення на виконання дії 2.2.11.10 (2019 рік))
стара редакція:Реконструкція будівлі ДНЗ № 22 (з ПКД)</t>
  </si>
  <si>
    <t xml:space="preserve">Реконструкція будівлі ДНЗ № 22 </t>
  </si>
  <si>
    <t xml:space="preserve">Внесено зміни до дії (змінено обсяг фінансового забезпечення) рішенням міської ради від 21.03.2019 №  2-4176           
стара редакція:1000,0 тис. грн. на 965,0 тис. грн.  (бюджет розвитку) (2019 рік)
зменшено обсяг фінансового забезпечення (на 35,0 тис. грн. з перерозподілом обсягу фінансового забезпечення на виконання дії 2.2.11.6 (бюджет розвитку) (2019 рік))) </t>
  </si>
  <si>
    <t xml:space="preserve">Внесено зміни до дії (змінено обсяг фінансового забезпечення) рішенням міської ради від 21.03.2019 №  2-4176           
стара редакція: 0,0 тис. грн. на 300,0 тис. грн.  (бюджет розвитку) (2019 рік)
збільшено обсяг фінансового забезпечення (на 300,0 тис.грн. (бюджет розвитку) за рахунок фінансового забезпечення на виконання дії 1.3.3.329 (2019 рік)) </t>
  </si>
  <si>
    <t>Капітальний ремонт прилеглої території ДНЗ № 37 "Ракета"</t>
  </si>
  <si>
    <t xml:space="preserve">Внесено зміни до дії (змінено назву) рішенням міської ради від 21.03.2019 №  2-4176           
стара редакція:Капітальний ремонт прилеглої території (павільйони) ДНЗ № 43 </t>
  </si>
  <si>
    <t xml:space="preserve">Реконструкція прилеглої території (павільйони) ДНЗ № 43 </t>
  </si>
  <si>
    <t>2.2.29.2</t>
  </si>
  <si>
    <t>Капітальний ремонт будівлі ДНЗ №50</t>
  </si>
  <si>
    <t>Включено дію рішенням міської ради від 21.03.2019 №  2-4176           
за рахунок перерозподілу обсягу фінансового забезпечення на виконання дії 2.2.74.15 (2019 рік)</t>
  </si>
  <si>
    <t>Внесено зміни до дії (змінено обсяг фінансового забезпечення) рішенням міської ради від 21.03.2019 №  2-4176           
стара редакція:0,0 тис.грн. на 400,0 тис. грн. (бюджет розвитку) (2019 рік)
збільшено обсяг фінансового забезпечення (на 400,0 тис. грн. за рахунок перерозподілу фінансового забезпечення на виконання дії 1.3.3.328) (2019 рік))</t>
  </si>
  <si>
    <t>Виключено дію рішенням міської ради від 21.03.2019 №  2-4176           
стара редакція:700,0 тис.грн. на 0,0 тис. грн. (бюджет розвитку) (2019 рік)
обсяг фінансового забезпечення (бюджет розвитку) перерозподілено на виконання дії 2.2.80.8 (2019 рік)</t>
  </si>
  <si>
    <t>2.2.57.3</t>
  </si>
  <si>
    <t>Капітальний ремонт будівлі ЗОШ І-ІІІ ст. № 2 ЧМР</t>
  </si>
  <si>
    <t>Включено дію рішенням міської ради від 21.03.2019 №  2-4176           
за рахунок перерозподілу обсягу фінансового забезпечення із загального фонду до бюджету розвитку</t>
  </si>
  <si>
    <t>Виключено дію рішенням міської ради від 21.03.2019 №  2-4176           
стара редакція:600,0 тис. грн. на 0,0 тис. грн. (бюджет розвитку) (2019 рік)
обсяг фінансового забезпечення (бюджет розвитку) перерозподілено на виконання дії 2.2.67.14 (2019 рік)</t>
  </si>
  <si>
    <t>2.2.67.14</t>
  </si>
  <si>
    <t>Реконструкція будівлі (спортивна зала) ЗОШ № 12</t>
  </si>
  <si>
    <t xml:space="preserve">Включено дію рішенням міської ради від 21.03.2019 №  2-4176
за рахунок перерозподілу обсягу фінансового забезпечення на виконання дії 2.2.67.12 (2019 рік)    </t>
  </si>
  <si>
    <t>Внесено зміни до дії (змінено її назву) рішенням міської ради від 21.03.2019 №  2-4176           
стара редакція:Будівництво футбольного міні-поля зі штучним покриттям на території Черкаської спеціалізованої школи І-ІІІ ступенів №20 Черкаської міської ради (реалізація проектів-переможців визначених згідно Програми "Громадський бюджет міста Черкаси на 2015-2019 роки)</t>
  </si>
  <si>
    <t>Реконструкція прилеглої території "футбольного міні-поля зі штучним покриттям на території Черкаської спеціалізованої школи І-ІІІ ступенів №20 Черкаської міської ради " (реалізація проектів-переможців визначених згідно Програми "Громадський бюджет міста Черкаси на 2015-2019 роки)</t>
  </si>
  <si>
    <t>Внесено зміни до дії (змінено обсяг фінансового забезпечення) рішенням міської ради від 21.03.2019 №  2-4176           
стара редакція:3000,0 тис. грн. на 2000,0 тис. грн.(бюджет розвитку) (2019 рік)
зменшено обсяг фінансового забезпечення (на 1000,0 тис. грн. з перерозподілом обсягу фінансового забезпечення на виконання дій: 1.5.1.24-800,0 тис. грн.,2.2.76.14-200,0 тис. грн. (бюджет розвитку) (2019 рік))</t>
  </si>
  <si>
    <t>2.2.76.14</t>
  </si>
  <si>
    <t>Капітальний ремонт будівлі ЗОШ № 24 (внутрішні мережі опалення)</t>
  </si>
  <si>
    <t>Включено дію рішенням міської ради від 21.03.2019 №  2-4176          
за рахунок перерозподілу обсягу фінансового забезпечення на виконання дії 2.2.76.3 (бюджет розвитку) (2019 рік)</t>
  </si>
  <si>
    <t>2.2.80.8</t>
  </si>
  <si>
    <t xml:space="preserve">Капітальний ремонт будівлі (їдальня) СШ № 28 </t>
  </si>
  <si>
    <t>Включено дію рішенням міської ради від 21.03.2019 №  2-4176          
за рахунок перерозподілу обсягу фінансового забезпечення на виконання дії 2.2.56.11 (2019 рік)</t>
  </si>
  <si>
    <t xml:space="preserve">Внесено зміни до дії (змінено її назву) рішенням міської ради від 21.03.2019 №  2-4176           
стара редакція:Реконструкція будівлі (заміна вікон) ЗОШ 30 </t>
  </si>
  <si>
    <t>Капітальний ремонт будівлі (заміна вікон та внутрішніх дверей) Черкаської загальоосвітньої школи І-ІІІ ст. № 30 ЧМР</t>
  </si>
  <si>
    <t>2.2.82.4</t>
  </si>
  <si>
    <t xml:space="preserve">Капітальний ремонт прилеглої території (спортивний майданчик) Черкаської загальоосвітньої школи І-ІІІ ст. № 30 ЧМР </t>
  </si>
  <si>
    <t>Включено дію  рішенням міської ради від 21.03.2019 №  2-4176           
за рахунок перерозподілу обсягу фінансового забезпечення на виконання дії 2.2.1.66 (2019 рік)</t>
  </si>
  <si>
    <t>2.2.92.5</t>
  </si>
  <si>
    <t>Включено дію  рішенням міської ради від 21.03.2019 №  2-4176
за рахунок перерозподілу обсягу фінансового забезпечення на виконання дії 1.1.1.11 (2019 рік)</t>
  </si>
  <si>
    <t>Капітальний ремонт будівлі Палацу молоді</t>
  </si>
  <si>
    <t>Внесено зміни до дії (змінено її назву) рішенням міської ради від 21.03.2019 №  2-4176           
стара редакція:Придбання обладнання і предметів довгострокового користування для КНП ’Третя Черкаська міська лікарня швидкої медичної допомоги’ (внески в статутний капітал КНП ’Третя Черкаська міська лікарня швидкої медичної допомоги’)</t>
  </si>
  <si>
    <t>4.2.2.18</t>
  </si>
  <si>
    <t>Додаток 2 
до рішення міської  ради
від 21.03.2019 № 2-4176</t>
  </si>
  <si>
    <t>від 21.03.2019 № 2-4176</t>
  </si>
  <si>
    <t>Капітальний ремонт прилеглої території (павільйони) ДНЗ № 37 "Ракета"</t>
  </si>
  <si>
    <t>2.2.22.12</t>
  </si>
  <si>
    <t xml:space="preserve">Внесено зміни до дії (змінено обсяг фінансового забезпечення) рішенням міської ради від 21.03.2019 №  2-4176           
стара редакція:0.0, тис. грн. на 230,0 тис. грн.  (бюджет розвитку) (2019 рік)
збільшено обсяг фінансового забезпечення (на 230,0 тис. грн. за рахунок перерозподілу фінансового забезпечення із резервного фонду до бюджету розвитку (2019 рік)) </t>
  </si>
  <si>
    <t>Придбання дорожньо-ремонтної техніки (самоскид, каток дорожній, рециклер, причіп вантажний, телескопічний навантажвувач)  (внески в статутний капітал КПТМ ’Черкаситеплокомуненерго’)</t>
  </si>
  <si>
    <t>Придбання комунальної техніки на умовах лізингу в кількості 11 одиниць  (внески в статутний капітал КП "ЧЕЛУАШ" ЧМР)</t>
  </si>
  <si>
    <t xml:space="preserve">Виключено дію рішенням міської ради від 21.03.2019 №  2-4176           
стара редакція:350,0  тис. грн. на 0,0 тис. грн.  (бюджет розвитку) (2019 рік)
обсяг фінансового забезпечення (бюджет розвитку) перерозподілено на виконання дій: 1.5.11.2-1,5267 тис. грн., 2.2.11.45-43,4733 тис. грн.,2.2.19.4 - 300,0 тис. грн., 2.2.46.7-5,0 тис. грн. (2019 рік) </t>
  </si>
  <si>
    <t xml:space="preserve">Внесено зміни до дії (змінено обсяг фінансового забезпечення) рішенням міської ради від 21.03.2019 №  2-4176           
стара редакція:0,0  тис. грн. на 2235,64564  тис. грн.  (бюджет розвитку) (2019 рік)
збільшено обсяг фінансового забезпечення (на 235,64564 тис. грн. за рахунок перерозподілу фінансового забезпечення на виконання дії 1.1.1.11) та на 2000,0 тис. грн. (бюджет розвитку) за рахунок фінансового забезпечення із резервного фонду до бюджету розвитку) (2019 рік)) </t>
  </si>
  <si>
    <t>Внесено зміни до дії (змінено обсяг фінансового забезпечення) рішенням міської ради від 21.03.2019 №  2-4176           
стара редакція:0,0  тис. грн. на 1564,35  тис. грн.  (бюджет розвитку) (2019 рік)
збільшено обсяг фінансового забезпечення (на 1564,35436 тис. грн. за рахунок перерозподілу фінансового забезпечення із резервного фонду до бюджету розвитку (2019 рік))</t>
  </si>
  <si>
    <t xml:space="preserve">Реконструкція Набережної ("Митниця" - І черга) (ПКД) (внески в статутний капітал КП "Дирекція парків") </t>
  </si>
  <si>
    <t xml:space="preserve">Реконструкція скверу "В'ячеслава Чорновола" (ПКД) (внески в статутний капітал КП "Дирекція парків") </t>
  </si>
  <si>
    <t xml:space="preserve">Реконструкція Дитячого парку (реконструкція басейну з фонтаном) (ПКД) (внески в статутний капітал КП "Дирекція парків") </t>
  </si>
  <si>
    <t>Реконструкція парку-пам'ятки садово-паркового мистецтва місцевого значення "Сквер Обласної ради" (ПКД) (внески в статутний капітал КП "Дирекція парків")</t>
  </si>
  <si>
    <t>Капітальний ремонт приміщення комітету самоорганізації населення мікрорайону "Зелений" за адресою вул. Вячеслава Чорновола, 114/2 з ПКД</t>
  </si>
  <si>
    <t>Внесено зміни до дії (змінено обсяг фінансового забезпечення) рішенням міської ради від 21.03.2019 №  2-4176           
стара редакція:0,0  тис. грн. на 2330,3 тис. грн.  (бюджет розвитку) (2019 рік)
збільшено обсяг фінансового забезпечення (на 2330,3 тис. грн. за рахунок перерозподілу фінансового забезпечення на виконання дій: 1.3.3.324 - 330,3 тис. грн., 1.3.9.258-2000,0 тис. грн.) 
стара редакція:Реконструкція приміщення майнового комплексу за адресою вул. Благовісна, 170 (корпус В-2, перший поверх) (з ПКД)</t>
  </si>
  <si>
    <t xml:space="preserve">Реконструкція приміщення майнового комплексу за адресою: вул. Благовісна, 170, м.Черкаси (корпус В-2, І поверх) </t>
  </si>
  <si>
    <t>Внесено зміни до дії (змінено обсяг фінансового забезпечення) рішенням міської ради від 21.03.2019 №  2-4176           
стара редакція:0,0  тис. грн. на 1075,0 тис. грн.  (бюджет розвитку) (2019 рік)
збільшено обсяг фінансового забезпечення (на 1075,0 тис. грн. за рахунок перерозподілу фінансового забезпечення на виконання дій: 1.3.3.324-75,0 тис. грн., 1.3.9.258 - 1000,0 тис. грн.) 
стара редакція:Капітальний ремонт приміщення майнового комплексу за адресою вул. Благовісна, 170 (корпус И-4) (2 поверх, зал дзюдо, школа Вікторія) (з ПКД)</t>
  </si>
  <si>
    <t xml:space="preserve">Капітальний ремонт приміщення майнового комплексу за адресою: вул. Благовісна, 170 (корпус И-4) (2 поверх, зал дзюдо, школа Вікторія) </t>
  </si>
  <si>
    <t>Внесено зміни до дії (змінено її назву і обсяг фінансового забезпечення) рішенням міської ради від 21.03.2019 №  2-4176           
стара редакція:0,0  тис. грн. на 791,95 тис. грн.  (бюджет розвитку) (2019 рік)
збільшено обсяг фінансового забезпечення (на 791,95 тис. грн. за рахунок фінансового забезпечення із резервного фонду до бюджету розвитку (бюджет розвитку) (2019 рік)) 
стара редакція:Капітальний ремонт приміщень нежитлової будівлі по вул. Небесної Сотні, 3 в м. Черкаси, додаткові роботи (з ПКД)</t>
  </si>
  <si>
    <t xml:space="preserve">Включено дію рішенням міської ради від 21.03.2019 №  2-4176           
за рахунок перерозподілу обсягу фінансового забезпечення на виконання дій: 1.5.1.2 -1440,0 тис. грн.,1.3.3.329- 1,5267 тис. грн. (бюджет розвитку) (2019 рік) </t>
  </si>
  <si>
    <t xml:space="preserve">Внесено зміни до дії (змінено обсяг фінансового забезпечення) рішенням міської ради від 21.03.2019 №  2-4176           
стара редакція:1654,0 тис. грн. на 1672,72 тис. грн.  (бюджет розвитку) (2019 рік)
збільшено обсяг фінансового забезпечення (на 18,72 тис. грн. (бюджет розвитку) за рахунок фінансового забезпечення із резервного фонду до бюджету розвитку) </t>
  </si>
  <si>
    <t>2.2.1.145</t>
  </si>
  <si>
    <t>Включено дію рішенням міської ради від 21.03.2019 № 2-4176
за рахунок перерозподілу обсягу фінансового забезпечення на виконання дії 1.3.3.329 (2019 рік)</t>
  </si>
  <si>
    <t>Реконструкція будівлі (літера А-2) ПНЗ ЦДЮТ м. Черкаси по вул. Смілянська, 33 в м. Черкаси</t>
  </si>
  <si>
    <t>Виключено дію рішенням міської ради від 21.03.2019 №  2-4176           
стара редакція: 400,0 тис. грн. на 0,0 тис. грн.  (бюджет розвитку) (2019 рік)
обсяг фінансового забезпечення (бюджет розвитку) перерозподілено на виконання дії 2.2.22.12 (2019 рік)</t>
  </si>
  <si>
    <t>Включено дію рішенням міської ради від 21.03.2019 №  2-4176           
за рахунок перерозподілу обсягу фінансового забезпечення на виконання дії 2.2.22.10 (бюджет розвитку) (2019 рік)</t>
  </si>
  <si>
    <t>Внесено зміни до дії (змінено обсяг фінансового забезпечення) рішенням міської ради від 21.03.2019 №  2-4176           
стара редакція:800,0 тис.грн. на 1435,0 тис. грн. (бюджет розвитку) (2019 рік)
збільшено обсяг фінансового забезпечення (на 635,0 тис.грн. (бюджет розвитку) за рахунок фінансового забезпечення на виконання дії 1.3.3.236- 630,0 тис. грн., 1.3.3.329-5,0 тис. грн. (2019 рік))</t>
  </si>
  <si>
    <t>Придбання обладнання і предметів довгострокового користування для КНП "Третя Черкаська міська лікарня швидкої медичної допомоги" (у тому числі апарат ШВЛ, апарат ШВЛ для анестезії, дефібрилятор, апарат електрохірургічний, монітор пацієнта, комп'ютери, принтери, цифровий ренгендіагностичний комплекс) (внески в статутний капітал КНП "Третя Черкаська міська лікарня швидкої медичної допомоги")</t>
  </si>
  <si>
    <t>Програма здійснення додаткових заходів із мобілізації коштів до міського бюджету та поліпшення умов надання адміністративних та інших послуг громаді міста на 2019-2021 роки (придбання комп'ютерної та оргтехніки, технічного оснащення ЦОП)</t>
  </si>
  <si>
    <t xml:space="preserve">Включено дію рішенням міської ради від 21.03.2019 №  2-4176 
</t>
  </si>
  <si>
    <t>2.2.1. Покращення інфраструктури та матеріально -технічної бази навчально - виховних закладів, закладів культури, спортивно - оздоровчих закладів і комплексів</t>
  </si>
  <si>
    <t xml:space="preserve">Внесено зміни до дії (змінено обсяг фінансового забезпечення) рішенням міської ради від 08.04.2019 №  № 2-4280
стара редакція:0,0 тис. грн. на 42,0 тис. грн. (бюджет розвитку) (2019 рік)
збільшено обсяг фінансового забезпечення (на 42,0 тис. грн. за рахунок перерозподілу фінансового забезпечення на виконання дії 1.1.3.178) (2019 рік)) </t>
  </si>
  <si>
    <t xml:space="preserve">Внесено зміни до дії (змінено обсяг фінансового забезпечення) рішенням міської ради від 08.04.2019 №  № 2-4280
стара редакція:0,0 тис. грн. на 100,0 тис. грн. (бюджет розвитку) (2019 рік)
збільшено обсяг фінансового забезпечення (на 100,0 тис. грн. за рахунок перерозподілу фінансового забезпечення на виконання дії 1.1.3.178) (2019 рік)) </t>
  </si>
  <si>
    <t xml:space="preserve">Внесено зміни до дії (змінено обсяг фінансового забезпечення) рішенням міської ради від 08.04.2019 №  № 2-4280
стара редакція:10000,0 тис. грн. на 8875,78743 тис. грн. (бюджет розвитку) (2019 рік)
зменшено обсяг фінансового забезпечення (на 1026,29762 тис. грн. з перерозподілом обсягу фінансового забезпечення на виконання дій: 1.1.3.18-42,0 тис. грн., 1.1.3.121-100,0 тис. грн.,1.1.4.34-76,71802 тис. грн., 1.1.4.36-45,7596 тис. грн., 1.3.9.80-1,82 тис. грн., 1.4.2.12-40,0 тис. грн., 1.1.3.179-370,0 тис.грн., 1.5.6.5-350,0 тис. грн. (бюджет розвитку) (2019 рік)) та на 97,91495 тис. грн. з перерозподілом обсягу фінансового забезпечення із бюджету розвитку до загального фонду) </t>
  </si>
  <si>
    <t>1.1.3.179</t>
  </si>
  <si>
    <t>Капітальний ремонт будівлі по вул.Хоменка, 19 (внески в статутний капітал КП "Соснівська СУБ")</t>
  </si>
  <si>
    <t xml:space="preserve">Включено дію рішенням міської ради від 08.04.2019 №  № 2-4280
</t>
  </si>
  <si>
    <t>Включено дію рішенням міської ради від 08.04.2019 №  № 2-4280
за рахунок перерозподілу обсягу фінансового забезпечення на виконання дії 1.1.3.178 (бюджет розвитку) (2019 рік)</t>
  </si>
  <si>
    <t>Капітальний ремонт прибудинкової території житлового будинку по вул. 30-років Перемоги, 42 (внески в статутний капітал КП ’Соснівська СУБ’)</t>
  </si>
  <si>
    <t xml:space="preserve">Внесено зміни до дії (змінено назву і обсяг фінансового забезпечення) рішенням міської ради від 08.04.2019 №  № 2-4280
стара редакція:0,0 тис. грн. на 76,71802 тис. грн. (бюджет розвитку) (2019 рік)
стара редакція:Капітальний ремонт прибудинкової території житлового будинку № 42 по вул. 30-років Перемоги (внески в статутний капітал КП "Соснівська СУБ")
збільшено обсяг фінансового забезпечення (на 76,71802 тис. грн. за рахунок перерозподілу фінансового забезпечення на виконання дії 1.1.3.178) (2019 рік)) </t>
  </si>
  <si>
    <t xml:space="preserve">Внесено зміни до дії (змінено обсяг фінансового забезпечення) рішенням міської ради від 08.04.2019 №  № 2-4280
стара редакція:0,0 тис. грн. на 45,7596 тис. грн. (бюджет розвитку) (2019 рік)
збільшено обсяг фінансового забезпечення (на 45,7596 тис. грн. за рахунок перерозподілу фінансового забезпечення на виконання дії 1.1.3.178) (2019 рік)) </t>
  </si>
  <si>
    <t>Виключено дію рішенням міської ради від 08.04.2019 №  № 2-4280
стара редакція:5000,0 тис. грн. на 0,0 тис. грн. (бюджет розвитку) (2019 рік), 5000,0 тис. грн. на 0,0 тис. грн. (інші кошти)
обсяг фінансового забезпечення (бюджет розвитку) перерозподілено на виконання дії1.3.3.135 (2019 рік)</t>
  </si>
  <si>
    <t>Капітальний ремонт мереж зовнішнього освітлення з встановленням додаткового освітлення пішоходних переходів (внески в статутний капітал КП ’Міськсвітло’)</t>
  </si>
  <si>
    <t xml:space="preserve">Реконструкція із застосуванням щебенево-мастичного асфальтобетону бульв. Шевченка (від вул. Лазарєва до вул. Небесної Сотні), м. Черкаси </t>
  </si>
  <si>
    <t>Внесено зміни до дії (змінено назву і обсяг фінансового забезпечення) рішенням міської ради від 08.04.2019 №  № 2-4280
стара редакція:0,0 тис. грн. на 4000,0 тис. грн. (бюджет розвитку) (2019 рік)
стара редакція:Реконструкція із застосуванням щебенево-мастичного асфальтобетону бульв. Шевченка (від вул. Лазарєва до вул. Небесної Сотні), м. Черкаси (з ПКД)
збільшено обсяг фінансового забезпечення (на 4000,0 тис. грн. за рахунок перерозподілу фінансового забезпечення на виконання дії 1.3.5.3) (2019 рік))</t>
  </si>
  <si>
    <t>Внесено зміни до дії (змінено назву і обсяг фінансового забезпечення) рішенням міської ради від 08.04.2019 №  № 2-4280
стара редакція:9002,78 тис. грн. на 1002,78 тис. грн. (бюджет розвитку) (2019 рік)
зменшено обсяг фінансового забезпечення (на 8000,0 тис. грн. з перерозподілом обсягу фінансового забезпечення на виконання дій: 1.3.5.1 - 4000,0 тис. грн., 1.3.9.251-4000,0 тис. грн. (бюджет розвитку) (2019 рік))</t>
  </si>
  <si>
    <t>1002.78</t>
  </si>
  <si>
    <t xml:space="preserve">Внесено зміни до дії (змінено обсяг фінансового забезпечення) рішенням міської ради від 08.04.2019 №  № 2-4280
стара редакція:242,41683 тис. грн. на 244,23683 тис. грн. (бюджет розвитку) (2019 рік)
збільшено обсяг фінансового забезпечення (на 1,82 тис. грн. за рахунок перерозподілу фінансового забезпечення на виконання дії 1.1.3.178) (2019 рік)) </t>
  </si>
  <si>
    <t>Капітальний ремонт бульв. Шевченка (тротуари від вул. Припортова до вул. Добровольського), м. Черкаси</t>
  </si>
  <si>
    <t xml:space="preserve">Внесено зміни до дії (змінено обсяг фінансового забезпечення) рішенням міської ради від 08.04.2019 №  № 2-4280
стара редакція:0,0 тис. грн. на 4000,0 тис. грн. (бюджет розвитку) (2019 рік)
збільшено обсяг фінансового забезпечення (на 4000,0 тис. грн. за рахунок перерозподілу фінансового забезпечення на виконання дії 1.3.5.3) (2019 рік)) </t>
  </si>
  <si>
    <t>Капітальний ремонт вул.Пилипенка (тротуар парна сторона) від вул. Пастерівської до вул. М.Залізняка, м. Черкаси</t>
  </si>
  <si>
    <t>Внесено зміни до дії (змінено назву) рішенням міської ради від 08.04.2019 №  № 2-4280
стара редакція:Капітальний ремонт вул.Пилипенка (парна сторона) від вул. Пастерівської до вул. М.Залізняка</t>
  </si>
  <si>
    <t>Будівництво дитячого майданчика на пляжі Митницький (внески в статутний капітал КП ’Дирекція парків’)</t>
  </si>
  <si>
    <t>Внесено зміни до дії (змінено назву) рішенням міської ради від 08.04.2019 №  № 2-4280
стара редакція:Придбання дитячого майданчика на пляж Митницький (внески в статутний капітал КП "Дирекція парків")</t>
  </si>
  <si>
    <t>Внесено зміни до дії (змінено обсяг фінансового забезпечення) рішенням міської ради від 08.04.2019 №  № 2-4280
стара редакція:1915,75687 тис. грн. на 2115,75687 тис. грн. (бюджет розвитку) (2019 рік)
збільшено обсяг фінансового забезпечення (на 200,0 тис. грн. за рахунок перерозподілу фінансового забезпечення із загального фонду до бюджету розвитку) (2019 рік))</t>
  </si>
  <si>
    <t>Реконструкція освітлення в парку-пам’ятці садово-паркового мистецтва місцевого значення Перемоги (внески в статутний капітал КП "Міськсвітло")</t>
  </si>
  <si>
    <t>Внесено зміни до дії (змінено назву і обсяг фінансового забезпечення) рішенням міської ради від 08.04.2019 №  № 2-4280
стара редакція:1620,0 тис. грн. на 1470,0 тис. грн. (бюджет розвитку) (2019 рік)
обсяг фінансового забезпечення (на 150,0 тис. грн. з перерозподілом обсягу фінансового забезпечення на виконання дійї 1.4.1.104 (бюджет розвитку) (2019 рік)) 
стара редакція: Будівництво освітлення в парку-пам’ятці садово-паркового мистецтва місцевого значення Перемоги (внески в статутний капітал КП "Дирекція парків")</t>
  </si>
  <si>
    <t>Внесено зміни до дії (змінено обсяг фінансового забезпечення) рішенням міської ради від 08.04.2019 №  № 2-4280
стара редакція:600,0 тис. грн. на 750,0 тис. грн. (бюджет розвитку) (2019 рік)
збільшено обсяг фінансового забезпечення (на 150,0 тис. грн. за рахунок перерозподілу фінансового забезпечення на виконання дії 1.4.1.100) (2019 рік))</t>
  </si>
  <si>
    <t>Будівництво урбан - парку у парку Європейський по вул.Гагаріна (внески в статутний капітал КП ’Дирекція парків’)</t>
  </si>
  <si>
    <t>Внесено зміни до дії (змінено назву і обсяг фінансового забезпечення) рішенням міської ради від 08.04.2019 №  № 2-4280
стара редакція:1900,0 тис. грн. на 2400,0 тис. грн. (бюджет розвитку) (2019 рік)
стара редакція:Будівництво скейт - парку у парку Європейський по вул.Гагаріна (внески в статутний капітал КП "Дирекція парків")
збільшено обсяг фінансового забезпечення (на 500,0 тис. грн. за рахунок перерозподілу фінансового забезпечення на виконання дії 1.4.1.114) (2019 рік))</t>
  </si>
  <si>
    <t>Виключено дію рішенням міської ради від 08.04.2019 №  № 2-4280
стара редакція:500,0 тис. грн. на 0,0 тис. грн. (бюджет розвитку) (2019 рік)
обсяг фінансового забезпечення (бюджет розвитку) перерозподілено на виконання дії 1.4.1.111 (2019 рік)</t>
  </si>
  <si>
    <t xml:space="preserve">Внесено зміни до дії (змінено обсяг фінансового забезпечення) рішенням міської ради від 08.04.2019 №  № 2-4280
стара редакція: 0,0 тис. грн. на 40,0 тис. грн. (бюджет розвитку) (2019 рік)
збільшено обсяг фінансового забезпечення (на 40,0 тис. грн. за рахунок перерозподілу фінансового забезпечення на виконання дії 1.1.3.178) (2019 рік)) </t>
  </si>
  <si>
    <t>1.5.6.5</t>
  </si>
  <si>
    <t>Капітальний ремонт приміщення територіального центру надання соціальних послуг м.Черкаси за адресою: вул.Гвардійська, 7/5</t>
  </si>
  <si>
    <t>Департамент соціальної політики, Територіальний центр надання соціальних послуг</t>
  </si>
  <si>
    <t>Капітальний ремонт будівлі спортивного комплексу з басейном на КП ’Центральний стадіон’ (роздягальні, фойє) вул. Смілянська, 78 (внески в статутний капітал КП ’Центральний стадіон’)</t>
  </si>
  <si>
    <t>Департамент освіти та гуманітарної політики, КП "Центральний стадіон"</t>
  </si>
  <si>
    <t>Внесено зміни до дії (змінено її назву) рішенням міської ради від 08.04.2019 №  № 2-4280
стара редакція:Капітальний ремонт будівлі спортивного комплексу з басейном на КП "Центральний стадіон" (роздягальні, фойє) вул. Смілянська, 78</t>
  </si>
  <si>
    <t>Внесено зміни до дії (змінено її назву) рішенням міської ради від 08.04.2019 №  № 2-4280
стара редакція:Реконструкція будівлі (ремонт концертної зали музичної школи №1 ім. Лисенка)</t>
  </si>
  <si>
    <t>Капітальний ремонт будівлі (концертний зал) ДМШ №1 ім. Лисенка</t>
  </si>
  <si>
    <t>2.2.1.146</t>
  </si>
  <si>
    <t>Придбання фотокамери для відділення культури</t>
  </si>
  <si>
    <t>Включено дію рішенням міської ради від 08.04.2019 №  № 2-4280
за рахунок перерозподілу обсягу фінансового забезпечення із загального фонду до бюджету розвитку</t>
  </si>
  <si>
    <t>2.2.1.147</t>
  </si>
  <si>
    <t>Капітальний ремонт будівлі (телефонізація) КДЮСШ "Спартак" за адресою: вул.Чорновола, 54/1</t>
  </si>
  <si>
    <t>2.2.1.148</t>
  </si>
  <si>
    <t xml:space="preserve">Придбання спеціальних засобів корекції для учнів спеціальних класів закладів загальної середньої освіти міста (за рахунок субвенції з державного бюджету) </t>
  </si>
  <si>
    <t xml:space="preserve">Включено дію рішенням міської ради від 08.04.2019 №  № 2-4280
</t>
  </si>
  <si>
    <t>2.2.1.149</t>
  </si>
  <si>
    <t xml:space="preserve">Придбання обладнання для оснащення ресурсних кімнат закладів загальної середньої освіти, де діють інклюзивні класи (за рахунок залишку коштів освітньої субвенції) </t>
  </si>
  <si>
    <t>Внесено зміни до дії (змінено обсяг фінансового забезпечення) рішенням міської ради від 08.04.2019 №  № 2-4280
стара редакція: 0,0 тис. грн. на 74,45 тис. грн. (бюджет розвитку) (2019 рік)
збільшено обсяг фінансового забезпечення (на 74,45 тис. грн. за рахунок перерозподілу фінансового забезпечення на виконання дії 2.2.15.12) (2019 рік))</t>
  </si>
  <si>
    <t xml:space="preserve">Внесено зміни до дії (змінено назву і обсяг фінансового забезпечення) рішенням міської ради від 08.04.2019 №  № 2-4280
стара редакція: 900,0 тис. грн. на 825,55 тис. грн. (бюджет розвитку) (2019 рік)
зменшено обсяг фінансового забезпечення (на 74,45 тис. грн. з перерозподілом обсягу фінансового забезпечення на виконання дії 2.2.14.1 (бюджет розвитку) (2019 рік)) 
стара редакція:Капітальний ремонт будівлі (утеплення фасаду) ДНЗ № 29 </t>
  </si>
  <si>
    <t>Реконструкція будівлі (фасад) ДНЗ № 29</t>
  </si>
  <si>
    <t xml:space="preserve">Внесено зміни до дії (змінено назву і обсяг фінансового забезпечення) рішенням міської ради від 08.04.2019 №  № 2-4280
стара редакція:1000,0 тис. грн. на 722,0 тис. грн. (бюджет розвитку) (2019 рік)
зменшено обсяг фінансового забезпечення (на 278,0 тис. грн. з перерозподілом обсягу фінансового забезпечення на виконання дії 2.2.58.2 (бюджет розвитку) (2019 рік))) </t>
  </si>
  <si>
    <t>Внесено зміни до дії (змінено назву і обсяг фінансового забезпечення) рішенням міської ради від 08.04.2019 №  № 2-4280
стара редакція: 0,0 тис. грн. на 278,0 тис. грн. (бюджет розвитку) (2019 рік)
збільшено обсяг фінансового забезпечення (на 278,0 тис. грн. за рахунок перерозподілу фінансового забезпечення на виконання дії 2.2.58.1) (2019 рік))
стара редакція:Капітальний ремонт будівлі СШ № 3 (з ПКД)</t>
  </si>
  <si>
    <t xml:space="preserve">Капітальний ремонт будівлі СШ № 3 </t>
  </si>
  <si>
    <t>Внесено зміни до дії (змінено  обсяг фінансового забезпечення) рішенням міської ради від 08.04.2019 №  № 2-4280
стара редакція:304,92 тис. грн. на 104,92 тис. грн. (бюджет розвитку) (2019 рік)
зменшено обсяг фінансового забезпечення (на 200,0 тис. грн. з перерозподілом обсягу фінансового забезпечення на виконання дії 2.2.68.14 (бюджет розвитку) (2019 рік))</t>
  </si>
  <si>
    <t>Капітальний ремонт будівлі (заміна вікон) СШ № 13</t>
  </si>
  <si>
    <t xml:space="preserve">Внесено зміни до дії (змінено  обсяг фінансового забезпечення) рішенням міської ради від 08.04.2019 №  № 2-4280
стара редакція:6,0 тис. грн. на 206,0 тис. грн. (бюджет розвитку) (2019 рік)
збільшено обсяг фінансового забезпечення (на 200,0 тис. грн. за рахунок перерозподілу фінансового забезпечення на виконання дії 2.2.68.1) (2019 рік)) </t>
  </si>
  <si>
    <t xml:space="preserve">Внесено зміни до дії (змінено  обсяг фінансового забезпечення) рішенням міської ради від 08.04.2019 №  № 2-4280
стара редакція:500,0 тис. грн. на 450,0 тис. грн. (бюджет розвитку) (2019 рік)
зменшено обсяг фінансового забезпечення (на 50,0 тис. грн. з перерозподілом обсягу фінансового забезпечення на виконання дії 2.2.68.22 (бюджет розвитку) (2019 рік) </t>
  </si>
  <si>
    <t xml:space="preserve">Внесено зміни до дії (змінено  обсяг фінансового забезпечення) рішенням міської ради від 08.04.2019 №  № 2-4280
стара редакція:600,0 тис. грн. на 550,0 тис. грн. (бюджет розвитку) (2019 рік)
зменшено обсяг фінансового забезпечення (на 50,0 тис. грн. з перерозподілом обсягу фінансового забезпечення на виконання дії 2.2.68.22 (бюджет розвитку) (2019 рік)) </t>
  </si>
  <si>
    <t>2.2.68.22</t>
  </si>
  <si>
    <t>Реконструкція будівлі (утеплення фасаду) СШ № 13</t>
  </si>
  <si>
    <t>Включено дію  рішенням міської ради від 08.04.2019 №  № 2-4280
за рахунок перерозподілу обсягу фінансового забезпечення на виконання дій:2.2.68.18-50,0 тис. грн., 2.2.68.21-50,0 тис. грн. (бюджет розвитку) (2019 рік)</t>
  </si>
  <si>
    <t>Внесено зміни до дії (змінено назву) рішенням міської ради від 08.04.2019 №  № 2-4280
стара редакція:Капітальний ремонт будівлі (харчоблок) СШ № 18</t>
  </si>
  <si>
    <t>Реконструкція будівлі (харчоблок) СШ № 18</t>
  </si>
  <si>
    <t>2.2.82.5</t>
  </si>
  <si>
    <t>Придбання шкільних наборів LEGO з програмним забезпеченням для вивчення окремих предметів у 1-10 класах для ЗОШ № 30 (за рахунок субвенції з обласного бюджету на виконання програми підвищення якості шкільної природничо-математичної освіти на період до 2021 року - 250,00 тис.грн.)</t>
  </si>
  <si>
    <t xml:space="preserve">Придбання шкільних наборів LEGO з програмним забезпеченням для вивчення окремих предметів у 1-10 класах для ФІМЛІ (за рахунок субвенції з обласного бюджету на виконання програми підвищення якості шкільної природничо-математичної освіти на період до 2021 року - 250,00 тис.грн.) </t>
  </si>
  <si>
    <t>2.2.96.7</t>
  </si>
  <si>
    <t>Додаток 2 
до рішення міської  ради
від 08.04.2019 № 2-4280</t>
  </si>
  <si>
    <t>від 08.04.2019 № 2-4280</t>
  </si>
  <si>
    <t xml:space="preserve">Капітальний ремонт будівель станції швидкої медичної допомоги по вул. О.Дашкевича, 41, 40-42 </t>
  </si>
  <si>
    <t xml:space="preserve">Внесено зміни до дії (змінено назву) рішенням міської ради від 08.04.2019 №  № 2-4280
стара редакція:Капітальний ремонт будівель станції швидкої медичної допомоги по вул. О.Дашкевича, 41, 40-42 (покрівля) </t>
  </si>
  <si>
    <t>Департамент житлово-комунального комплексу,КП "Міськсвітло"</t>
  </si>
  <si>
    <t xml:space="preserve">Внесено зміни до дії (змінено назву) рішенням міської ради від 08.04.2019 №  № 2-4280
стара редакція:Капітальний ремонт будівель станції швидкої медичної допомоги по вул. О.Дашковича, 41, 40-42 (покрівля) </t>
  </si>
  <si>
    <t>Департамент житлово-комунального комплексу,  КП "Міськсвітло"</t>
  </si>
  <si>
    <t xml:space="preserve">Внесено зміни до дії (змінено назву і обсяг фінансового забезпечення) рішенням міської ради від 08.04.2019 №  № 2-4280
стара редакція:0,0 тис. грн. на 5000,0  тис. грн. (бюджет розвитку) (2019 рік)
стара редакція: Капітальний ремонт мереж зовнішнього освітлення (встановлення додаткового освітлення пішохідних переходів) в м. Черкаси (внески в статутний капітал КП "Міськсвітло")
збільшено обсяг фінансового забезпечення (на 5000,0 тис. грн. за рахунок перерозподілу фінансового забезпечення на виконання дії 1.3.3.2) (2019 рік)) </t>
  </si>
  <si>
    <t xml:space="preserve">Внесено зміни до дії (змінено назву і обсяг фінансового забезпечення) рішенням міської ради від 08.04.2019 №  № 2-4280
стара редакція:0,0 тис. грн. на  5000,0 тис. грн. (бюджет розвитку) (2019 рік)
стара редакція: Капітальний ремонт мереж зовнішнього освітлення (встановлення додаткового освітлення пішохідних переходів) в м. Черкаси (внески в статутний капітал КП "Міськсвітло")
збільшено обсяг фінансового забезпечення (на 5000,0 тис. грн. за рахунок перерозподілу фінансового забезпечення на виконання дії 1.3.3.2) (2019 рік)) </t>
  </si>
  <si>
    <t>Виключено дію рішенням міської ради від 21.03.2019 №  2-4176           
стара редакція: 1490,0 тис. грн. на 0,0 тис. грн. (бюджет розвитку) (2019 рік)
обсяг фінансового забезпечення (бюджет розвитку) перерозподілено на виконання дії 2.2.29.2 (2019 рік)</t>
  </si>
  <si>
    <t>Реконструкція вул. Сурікова (ІІІ черга) в м.Черкаси</t>
  </si>
  <si>
    <t>Капітальний ремонт вул. Амброса (тротуар, парна сторона від вул. Новопричистенська до вул. Іллєнка)</t>
  </si>
  <si>
    <t>Капітальний ремонт вул. Різдвяна (тротуар, парна сторона від вул. Волкова до вул. Толстого)</t>
  </si>
  <si>
    <t>Капітальний ремонт приміщення територіального центру надання соціальних послуг м.Черкаси за адресою: вул.Гвардійська, 7/5 (з ПКД)</t>
  </si>
  <si>
    <t>Територіальний центр надання соціальних послуг м.Черкасиг</t>
  </si>
  <si>
    <t>Придбання спортивного інвентарю для КДЮСШ м.Черкаси згідно Програми розвитку єдиноборств у м.Черкаси на 2019-2023 роки</t>
  </si>
  <si>
    <t>2.2.1.150</t>
  </si>
  <si>
    <t>Придбання акустичної системи для Черкаської СШ І-ІІІ ст. №13 Черкаської міської ради Черкаської області</t>
  </si>
  <si>
    <t>2.2.68.23</t>
  </si>
  <si>
    <t xml:space="preserve">Внесено зміни до дії (зміненоїї назву та  обсяг фінансового забезпечення) рішенням міської ради від 
стара редакція:805,5 тис. грн. на 732,415 тис. грн. (бюджет розвитку) (2019 рік)
зменшено обсяг фінансового забезпечення на 73,085 тис. грн. (з перерозподілом обсягу фінансового забезпечення на виконання дії 3.2.1.34 (бюджет розвитку) (2019 рік)) </t>
  </si>
  <si>
    <t xml:space="preserve">Внесено зміни до дії (змінено обсяг фінансового забезпечення) рішенням міської ради від 25.04.2019 № 2-4285
стара редакція: 10000,0 тис. грн. на 9474,263999 тис. грн. (бюджет розвитку) (2019 рік)
зменшено обсяг фінансового забезпечення (на 425,736 тис. грн. з перерозподілом обсягу фінансового забезпечення на виконання дій: 1.3.9.149-163,736 тис. грн., 1.3.9.150-262,0 тис. грн. (бюджет розвитку) (2019 рік) та на 100,0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</si>
  <si>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25.04.2019 № 2-4285
стара редакція:8875,78743 тис. грн. на 4372,78743 тис. грн. (бюджет розвитку) (2019 рік)
зменшено обсяг фінансового забезпечення (на 751,0 тис. грн. з перерозподілом обсягу фінансового забезпечення на виконання дій: 1.3.9.278-300,0 тис. грн.,2.2.1.145-451,0 тис. грн. (бюджет розвитку) (2019 рік)) та на 3752,0 тис.грн.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</si>
  <si>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25.04.2019 № 2-4285
стара редакція: 400 тис. грн. на 515,412 тис. грн. (бюджет розвитку) (2019 рік)
збільшено обсяг фінансового забезпечення (на 115,412 тис. грн. за рахунок перерозподілу фінансового забезпечення із загального фонду до бюджету розвитку (2019 рік)) </t>
  </si>
  <si>
    <t xml:space="preserve">Внесено зміни до дії (змінено її назву і обсяг фінансового забезпечення) рішенням міської ради від 25.04.2019 № 2-4285
стара редакція:0,0 тис. грн. на 13000,0 тис. грн. (бюджет розвитку) (2019 рік)
збільшено обсяг фінансового забезпечення (на 13000,0 тис. грн. відповідно до рішення міської ради від 21.03.2019 № 2-4206 щодо розгляду петиції )
стара редакція:Реконструкція вул. Сурікова (ІІІ черга) </t>
  </si>
  <si>
    <t>Внесено зміни до дії (змінено обсяг фінансового забезпечення) рішенням міської ради від 25.04.2019 № 2-4285
стара редакція:0,0 тис. грн. на 9,0 тис. грн. (бюджет розвитку) (2019 рік)
збільшити обсяг фінансового забезпечення (на 9,0 тис. грн. за рахунок перерозподілу фінансового забезпечення на виконання дії 1.5.2.12) (2019 рік))</t>
  </si>
  <si>
    <t xml:space="preserve">Внесено зміни до дії (змінено обсяг фінансового забезпечення) рішенням міської ради від 25.04.2019 № 2-4285
стара редакція:0,0 тис. грн. на 163,7359999 тис. грн.(бюджет розвитку) (2019 рік)
збільшено обсяг фінансового забезпечення (на 163,736 тис. грн. за рахунок перерозподілу фінансового забезпечення на виконання дії 1.1.3.2) (2019 рік)) </t>
  </si>
  <si>
    <t xml:space="preserve">Внесено зміни до дії (змінено обсяг фінансового забезпечення) рішенням міської ради від 25.04.2019 № 2-4285
стара редакція:0,0 тис. грн. на 262,0 тис. грн.(бюджет розвитку) (2019 рік)
збільшено обсяг фінансового забезпечення (на 262,0 тис. грн. за рахунок перерозподілу фінансового забезпечення на виконання дії 1.1.3.2) (2019 рік)) </t>
  </si>
  <si>
    <t xml:space="preserve">Внесено зміни до дії (змінено обсяг фінансового забезпечення) рішенням міської ради від 25.04.2019 № 2-4285
стара редакція:35000,0 тис. грн. на 34000,0 тис. грн. (бюджет розвитку) (2019 рік)
зменшено обсяг фінансового забезпечення (на 1000,0 тис. грн. з перерозподілом обсягу фінансового забезпечення із бюджету розвитку до загального фонду) </t>
  </si>
  <si>
    <t xml:space="preserve">Внесено зміни до дії (змінено її назву) рішенням міської ради від 25.04.2019 № 2-4285
стара редакція:Капітальний ремонт вул. Амброса (тротуар, парна сторона/непарна сторона від вул. Новопричистенська до вул. Іллєнка) </t>
  </si>
  <si>
    <t xml:space="preserve">Внесено зміни до дії (змінено її назву) рішенням міської ради від 25.04.2019 № 2-4285
стара редакція:Капітальний ремонт вул. Різдвяна (тротуар, парна сторона/непарна сторона, від вул. Волкова до вул. Толстого) </t>
  </si>
  <si>
    <t>1.3.9.278</t>
  </si>
  <si>
    <t>Включено дію  рішенням міської ради від 25.04.2019 № 2-4285
за рахунок перерозподілу обсягу фінансового забезпечення на виконання дії 1.1.3.178 (бюджет розвитку) (2019 рік)</t>
  </si>
  <si>
    <t>Внесено зміни до дії (змінено її назву) рішенням міської ради від 25.04.2019 № 2-4285
стара редакція:Реконструкція адміністративної будівлі в Дитячому парку (внески в статутний капітал КП "Дирекція парків")</t>
  </si>
  <si>
    <t>Реконструкція адміністративної будівлі в "Дитячому парку" по вул.Хрещатик, 168 в м.Черкаси без зміни зовнішніх геометричних розмірів фундаментів (внески в статутний капітал КП ’Дирекція парків’)</t>
  </si>
  <si>
    <t xml:space="preserve">Внесено зміни до дії (змінено її назву) рішенням міської ради від 25.04.2019 № 2-4285
стара редакція:Капітальний ремонт будівлі по вул. Кобзарській, 1 (для розміщення кризового центру для жінок-жертв насильства) в м. Черкаси </t>
  </si>
  <si>
    <t>Реконструкція будівлі по вул. Кобзарській, 1 (для розміщення кризового центру для жінок-жертв насильства) в м. Черкаси</t>
  </si>
  <si>
    <t>Внесено зміни до дії (змінено її назву та обсяг фінансового забезпечення) рішенням міської ради від 25.04.2019 № 2-4285
стара редакція:170,0 тис. грн. на 161,0 тис. грн. (бюджет розвитку) (2019 рік)
зменшено обсяг фінансового забезпечення (на 9,0 тис. грн. з перерозподілом обсягу фінансового забезпечення на виконання дії 1.3.9.22 (бюджет розвитку) (2019 рік)) 
стара редакція:Реконструкція приміщень під танцювальну залу Черкаського міського багатопрофільного молодіжного центру за адресою вул. Благовісна, 170</t>
  </si>
  <si>
    <t>Реконструкція приміщень під танцювальну залу Черкаського міського багатопрофільного молодіжного центру за адресою вул. Благовісна, 170, м.Черкаси</t>
  </si>
  <si>
    <t>1.5.6. Капітальний ремонт адміністративної будівлі територіального центру надання соціальних послуг м.Черкаси</t>
  </si>
  <si>
    <t xml:space="preserve">Внесено зміни до дії (змінено її назву) рішенням міської ради від 25.04.2019 № 2-4285
стара редакція:Капітальний ремонт приміщення територіального центру надання соціальних послуг м.Черкаси за адресою: вул.Гвардійська, 7/5
</t>
  </si>
  <si>
    <t>1.5.6.6</t>
  </si>
  <si>
    <t>Включено дію рішенням міської ради від 25.04.2019 № 2-4285
за рахунок перерозподілу обсягу фінансового забезпечення із загального фонду до бюджету розвитку</t>
  </si>
  <si>
    <t xml:space="preserve">Включено дію рішенням міської ради від 25.04.2019 № 2-4285
</t>
  </si>
  <si>
    <t>Внесено зміни до дії (змінено її назву) рішенням міської ради від 25.04.2019 № 2-4285
стара редакція:Придбання шахових столів для КП «Центральний стадіон» ЧМР (внески в статутний капітал КП "Центральний стадіон")</t>
  </si>
  <si>
    <t>Придбання шахових столів з лавками для КП ’Центральний стадіон’ ЧМР (внески в статутний капітал КП ’Центральний стадіон’)</t>
  </si>
  <si>
    <t>Внесено зміни до дії (змінено обсяг фінансового забезпечення) рішенням міської ради від 25.04.2019 № 2-4285
стара редакція:43,4733 тис. грн. на 494,4733 тис. грн.(бюджет розвитку) (2019 рік)
збільшено обсяг фінансового забезпечення (на 451,0 тис. грн. за рахунок перерозподілу фінансового забезпечення на виконання дії 1.1.3.178) (2019 рік))</t>
  </si>
  <si>
    <t>Придбання музичних інструментів, комп'ютерного обладнання, відповідногомультимедійного контенту для початкових класів згідно з переліком, затвердженим МОН (за рахунок субвенції з державного бюджету на забезпечення якісної, сучасної та доступної загальної середньої освіти "Нова українська школа" -732 725,00 грн.)</t>
  </si>
  <si>
    <t>2.2.1.151</t>
  </si>
  <si>
    <t>2.2.1.152</t>
  </si>
  <si>
    <t>2.2.1.153</t>
  </si>
  <si>
    <t>2.2.1.154</t>
  </si>
  <si>
    <t>Придбання спортивного інвентаря для КП "Центральний стадіон" ЧМР (внески в статутний капітал КП "Центральний стадіон")</t>
  </si>
  <si>
    <t>2.2.1.155</t>
  </si>
  <si>
    <t>Включено дію рішенням міської ради від 25.04.2019 № 2-4285
за рахунок перерозподілу обсягу фінансового забезпечення на виконання дії 2.2.1.138 (бюджет розвитку) (2019 рік)</t>
  </si>
  <si>
    <t>2.2.9.11</t>
  </si>
  <si>
    <t>Реконструкція прилеглої території ДНЗ № 18</t>
  </si>
  <si>
    <t>Включено дію рішенням міської ради від 25.04.2019 № 2-4285
за рахунок перерозподілу обсягу фінансового забезпечення на виконання дії 2.2.65.14 (бюджет розвитку) (2019 рік)</t>
  </si>
  <si>
    <t>Внесено зміни до дії (змінено її назву) рішенням міської ради від 25.04.2019 № 2-4285
стара редакція:Капітальний ремонт прилеглої території (замощення) ЗОШ № 9 м. Черкаси</t>
  </si>
  <si>
    <t xml:space="preserve">Капітальний ремонт Черкаської гімназії № 9 ім.О.М.Луценка (замощення прилеглої території), м.Черкаси </t>
  </si>
  <si>
    <t>Виключено дію  рішенням міської ради від 25.04.2019 № 2-4285
стара редакція:1100,0 тис. грн. на 0,0 тис. грн. (бюджет розвитку) (2019 рік)
обсяг фінансового забезпечення (бюджет розвитку) перерозподілено на виконання дії 2.2.9.11 (2019 рік)</t>
  </si>
  <si>
    <t xml:space="preserve">Внесено зміни до дії (зміненоїї назву та  обсяг фінансового забезпечення) рішенням міської ради від 25.04.2019 № 2-4285
стара редакція:0,0 тис. грн. на 107,0 тис. грн. (бюджет розвитку) (2019 рік)
стара редакція:Капітальний ремонт будівель КЗ "Черкаська міська дитяча лікарня ЧМР" за адресою м.Черкаси вул.Кобзарська, 40 (поліклініка №2, ліве крило) 
збільшено обсяг фінансового забезпечення на 2019 рік на 107,0 тис.грн. (73,085 тис. грн. - за рахунок перерозподілу фінансового забезпечення на виконання дії 3.2.2.5 (бюджет розвитку)) та на 33,915 тис. грн.-  за рахунок перерозподілу фінансового забезпечення із загального фонду до бюджету розвитку) </t>
  </si>
  <si>
    <t>Капітальний ремонт будівель КЗ "Черкаська міська дитяча лікарня ЧМР" за адресою м.Черкаси вул.Кобзарська,40 (поліклініка № 2) (ліве крило) (внески в статутний капітал КНП "Черкаська міська дитяча лікарня")</t>
  </si>
  <si>
    <t>Придбання обладнання і предметів довгострокового користування для КНП ’Черкаська міська дитяча лікарня’ (апарат штучної вентиляції легенів) (реалізація проектів-переможців визначених згідно Програми ’Громадський бюджет міста Черкаси на 2015-2019 роки’) (внески в статутний капітал КНП "Черкаська міська дитяча лікарня")</t>
  </si>
  <si>
    <t>4.2.2.19</t>
  </si>
  <si>
    <t>Додаток 2 
до рішення міської  ради
від 25.04.019 № 2-4285</t>
  </si>
  <si>
    <t>від 25.04.2019 № 2-4285</t>
  </si>
  <si>
    <t>Капітальний ремонт (облаштування пандусами та перилами) будівлі Територіального центру надання соціальних послуг м. Черкаси, за адресою: вул. Гвардійська, 7/5 та вул. Пушкіна, 13А, з ПКД</t>
  </si>
  <si>
    <t>Придбання спеціальних засобів корекції психофізичного розвитку, що дають змогу опанувати навчальну програму, для осіб з особливими освітніми потребами, які здобувають освіту в інклюзивних групах закладів дошкільної освіти (за рахунок субвенції з державного бюджету)</t>
  </si>
  <si>
    <t>Придбання спеціальних засобів корекції психофізичного розвитку, що дають змогу опанувати навчальну програму, для осіб з особливими освітніми потребами, які здобувають освіту в спеціальних групах закладів професійної (професійно-технічної) освіти (за рахунок субвенції з державного бюджету)</t>
  </si>
  <si>
    <t>Придбання спеціальних засобів корекції психофізичного розвитку, що дають змогу опанувати навчальну програму, для осіб з особливими освітніми потребами, які здобувають освіту в інклюзивних та спеціальних класах закладів загальної середньої освіти (за рахунок субвенції з державного бюджету)</t>
  </si>
  <si>
    <t>Придбання комп’ютерної та копіювальної техніки для Територіального центру надання соціальних послуг м. Черкаси</t>
  </si>
  <si>
    <t>Капітальний ремонт міжквартального проїзду від вул.Різдв'яна до ДНЗ № 43</t>
  </si>
  <si>
    <t>Реконструкція адміністративної будівлі в Дитячому парку по вул.Хрещатик, 168 в м.Черкаси без зміни зовнішніх геометричних розмірів фундаментів (внески в статутний капітал КП ’Дирекція парків’)</t>
  </si>
  <si>
    <t>Виключено дію рішенням міської ради від 25.04.2019 № 2-4285
стара редакція:250,0 тис. грн. на 0,0 тис. грн. (бюджет розвитку) (2019 рік)
обсяг фінансового забезпечення (бюджет розвитку) перерозподілено на виконання дії 2.2.1.155 (2019 рік)</t>
  </si>
  <si>
    <t>Капітальний ремонт тепломережі через вулицю Сумгаїтську біля вулиці Корольова в м.Черкаси (внески в статутний капітал КПТМ "Черкаситеплокомуненерго")</t>
  </si>
  <si>
    <t>Капітальний ремонт тепломережі через вулицю Гуржіївську біля житлового будинку по вул.Гуржіївська, 6 в м.Черкаси (внески в статутний капітал КПТМ "Черкаситеплокомуненерго")</t>
  </si>
  <si>
    <t>Капітальний ремонт тепломережі через вулицю Гуржіївську біля житлового будинку по бульв.Шевченка, 320 в м.Черкаси (внески в статутний капітал КПТМ "Черкаситеплокомуненерго")</t>
  </si>
  <si>
    <t>1.1.1.13</t>
  </si>
  <si>
    <t>1.1.1.14</t>
  </si>
  <si>
    <t>1.1.1.15</t>
  </si>
  <si>
    <t>Придбання комунальної техніки (внески в статутний капітал КП ’ЧЕЛУАШ’)</t>
  </si>
  <si>
    <t>1.2.1.143</t>
  </si>
  <si>
    <t xml:space="preserve">Придбання обладнання і предметів довгострокового користування </t>
  </si>
  <si>
    <t>1.4.2.14</t>
  </si>
  <si>
    <t>Реконструкція спортивного майданчику для занять кросфітом на пляжі "Казбетський" з ПКД (внески в статутний капітал КП "Дирекція парків")</t>
  </si>
  <si>
    <t>Виключено дію рішенням міської ради від 21.03.2019 №  2-4176           
стара редакція:1490,0 тис. грн. на 0,0 тис. грн. (бюджет розвитку) (2019 рік)
обсяг фінансового забезпечення (бюджет розвитку) перерозподілено на виконання дії 2.2.29.2 (2019 рік)</t>
  </si>
  <si>
    <t>1.4.3.10</t>
  </si>
  <si>
    <t>Придбання та встановлення елементу благоустрою (фотозона-фото рамка)</t>
  </si>
  <si>
    <t>1.4.3.11</t>
  </si>
  <si>
    <t>Придбання та встановлення уніфікованої системи позначок туристичних обєктів, інформаційних стендів, вказівників, що вказують напрямок та відстань до обєктів туристичної інфраструктури</t>
  </si>
  <si>
    <t>1.4.3.12</t>
  </si>
  <si>
    <t>Придбання та встановлення елементу благоустрою (інсталяція)</t>
  </si>
  <si>
    <t>2.2.1.156</t>
  </si>
  <si>
    <t>Капітальний ремонт будівлі по вул. В. Чорновола, 54 для проведення навчально-тренувальних занять відділень ДЮСШ</t>
  </si>
  <si>
    <t>2.2.1.157</t>
  </si>
  <si>
    <t>2.2.20.9</t>
  </si>
  <si>
    <t xml:space="preserve">Реконструкція прилеглої території ДНЗ № 34 </t>
  </si>
  <si>
    <t>2.2.24.6</t>
  </si>
  <si>
    <t>Капітальний ремонт будівлі (покрівля) ДНЗ № 39</t>
  </si>
  <si>
    <t>2.2.54.9</t>
  </si>
  <si>
    <t xml:space="preserve">Реконструкція прилеглої території ДНЗ № 91 </t>
  </si>
  <si>
    <t>2.2.54.10</t>
  </si>
  <si>
    <t>Реконструкція прилеглої території (павільйони) ДНЗ № 91</t>
  </si>
  <si>
    <t>2.2.54.11</t>
  </si>
  <si>
    <t>Капітальний ремонт прилеглої території (зовнішні мережі освітлення) ДНЗ № 91</t>
  </si>
  <si>
    <t>2.2.54.12</t>
  </si>
  <si>
    <t>Капітальний ремонт будівлі (пральня) ДНЗ № 91</t>
  </si>
  <si>
    <t>2.2.74.17</t>
  </si>
  <si>
    <t>Придбання комп'ютерної техніки для ЗОШ № 21</t>
  </si>
  <si>
    <t>4.1.1.12</t>
  </si>
  <si>
    <t>Організація продажу земельних ділянок шляхом викупу</t>
  </si>
  <si>
    <t>4.2.1.28</t>
  </si>
  <si>
    <t>Включено дію рішенням міської ради від 04.06.2019 № 2-4682
за рахунок перерозподілу обсягу фінансового забезпечення на виконання дії 1.3.9.258 (бюджет розвитку)</t>
  </si>
  <si>
    <t>Включено дію рішенням міської ради від 04.06.2019 №2-4682
за рахунок перерозподілу обсягу фінансового забезпечення на виконання дії 1.3.9.258 (бюджет розвитку)</t>
  </si>
  <si>
    <t>Включено дію рішенням міської ради від 04.06.2019 № 2-4682
за рахунок перерозподілу обсягу фінансового забезпечення на виконання дії 1.3.9.258 (бюджет розвитку)</t>
  </si>
  <si>
    <t xml:space="preserve">Внесено зміни до дії (змінено обсяг фінансового забезпечення) рішенням міської ради від 04.06.2019 № 2-4682
стара редакція: 9474,263999 тис. грн. на  8624,263998 тис. грн. (бюджет розвитку) (2019 рік)
зменшено обсяг фінансового забезпечення (на 850,0 тис. грн. з перерозподілом обсягу фінансового забезпечення із загального фонду до бюджету розвитку (2019 рік)) </t>
  </si>
  <si>
    <t xml:space="preserve">Внесено зміни до дії (змінено обсяг фінансового забезпечення) рішенням міської ради від 04.06.2019 № 2-4682
стара редакція:441,0 тис. грн. на 309,0 тис. грн. (бюджет розвитку) (2019 рік)
зменшено обсяг фінансового забезпечення (на 132,0 тис. грн. з перерозподілом обсягу фінансового забезпечення на виконання дії 1.3.8.81 (бюджет розвитку) (2019 рік)) </t>
  </si>
  <si>
    <t>Внесено зміни до дії (змінено обсяг фінансового забезпечення) рішенням міської ради від 04.06.2019 № 2-4682
стара редакція:450,0 тис. грн. на 300,0 тис. грн. (бюджет розвитку) (2019 рік)
зменшено обсяг фінансового забезпечення на 150,0 тис. грн. (з перерозподілом обсягу фінансового забезпечення на виконання дії 1.3.8.81 (бюджет розвитку) (2019 рік))</t>
  </si>
  <si>
    <t xml:space="preserve">Внесено зміни до дії (змінено обсяг фінансового забезпечення) рішенням міської ради від 04.06.2019 № 2-4682 
стара редакція: 0,0 тис. грн. на 100,0  тис. грн.  (бюджет розвитку) (2019 рік)
збільшено обсяг фінансового забезпечення на 2019 рік на 100,0 тис.грн. за рахунок перерозподілу фінансового забезпечення на виконання дії 1.3.8.21 (бюджет розвитку)) </t>
  </si>
  <si>
    <t>Внесено зміни до дії (змінено назву і обсяг фінансового забезпечення) рішенням міської ради від 04.06.2019 № 2-4682 
стара редакція: 10000,0 тис. грн. на 18000,0  тис. грн.  (бюджет розвитку) (2019 рік)
збільшено обсяг фінансового забезпечення (на 8000,0 тис. грн. за рахунок перерозподілу фінансового забезпечення із загального фонду до бюджету розвитку) (2019 рік)) 
стара редакція:Придбання тролейбусів (внески в статутний капітал КП ’Черкасиелектротранс’)</t>
  </si>
  <si>
    <t xml:space="preserve">Внесено зміни до дії (змінено обсяг фінансового забезпечення) рішенням міської ради від 04.06.20-19 № 2-4682       
стара редакція: 890,0 тис. грн.  на 827,53773 тис. грн. (бюджет розвитку) (2019 рік)
зменшено обсяг фінансового забезпечення (на 62,46227 тис. грн. (з перерозподілом обсягу фінансового забезпечення на виконання дій: 1.2.1.145-32,46227 тис. грн., 1.2.1.146-30,0 тис. грн.(бюджет розвитку) (2019 рік)) </t>
  </si>
  <si>
    <t xml:space="preserve">Внесено зміни до дії (змінено її назву) рішенням міської ради від 04.06.2019 № 2-4682 
стара редакція:Придбання комунальної техніки на умовах лізингу в кількості 11 одиниць  (внески в статутний капітал КП "ЧЕЛУАШ" ЧМР)
</t>
  </si>
  <si>
    <t>1.2.1.144</t>
  </si>
  <si>
    <t>1.2.1.145</t>
  </si>
  <si>
    <t>Придбання косарки-подрібнювача для трактора (внески в статутний капітал КП "Дирекція парків")</t>
  </si>
  <si>
    <t>Придбання твердопаливного котла в комплекті (внески в статутний капітал КП "Дирекція парків")</t>
  </si>
  <si>
    <t>Включено дію рішенням міської ради від 04.06.2019 № 2-4682
за рахунок перерозподілу обсягу фінансового забезпечення на виконання дії 1.4.1.102 (бюджет розвитку)</t>
  </si>
  <si>
    <t>Включено дію рішенням міської ради від 04.06.2019 № 2-4682
за рахунок перерозподілу обсягу фінансового забезпечення на виконання дії 1.4.1.102-0,53773 тис. грн., 1.2.1.138-32,46227 тис. грн.(бюджет розвитку)</t>
  </si>
  <si>
    <t>Включено дію рішенням міської ради від 04.06.2019 № 2-4682
за рахунок перерозподілу обсягу фінансового забезпечення на виконання дії 1.2.1.138 (бюджет розвитку)</t>
  </si>
  <si>
    <t xml:space="preserve">Внесено зміни до дії (змінено назву) рішенням міської ради від 04.06.2019 № 2-4682
стара редакція: Реконструкція мережі зовнішнього освітленняна прибудинкової території житлових будинків № 20, 22, 24 по вул.Пацаєва </t>
  </si>
  <si>
    <t>Будівництво мережі зовнішнього освітлення прибудинкової території житлових будинків № 22,24 по вул. Пацаєва</t>
  </si>
  <si>
    <t>Внесено зміни до дії (змінено обсяг фінансового забезпечення) рішенням міської ради від 04.06.2019 № 2-4682
стара редакція: 800,0 тис. грн. на 689,0 тис. грн. (бюджет розвитку (2019 рік))
зменшено обсяг фінансового забезпечення (на 111,0 тис. грн. з перерозподілом обсягу фінансового забезпечення на виконання дії 1.3.3.330 (бюджет розвитку) (2019 рік))</t>
  </si>
  <si>
    <t xml:space="preserve">Внесено зміни до дії (змінено обсяг фінансового забезпечення) рішенням міської ради від 04.06.2019 № 2-4682
стара редакція: 300,0 тис. грн. на 348,0 тис. грн. (бюджет розвитку (2019 рік))
збільшено обсяг фінансового забезпечення (на 48,0 тис. грн. за рахунок перерозподілу фінансового забезпечення на виконання дії 1.3.3.299 (бюджет розвитку)) (2019 рік)) </t>
  </si>
  <si>
    <t>Внесено зміни до дії (змінено обсяг фінансового забезпечення) рішенням міської ради від 04.06.2019 № 2-4682
стара редакція: 300,0 тис. грн. на 533,0 тис. грн. (бюджет розвитку (2019 рік))
збільшено обсяг фінансового забезпечення (на 233,0 тис. грн. за рахунок перерозподілу фінансового забезпечення на виконання дії 1.3.3.340 (бюджет розвитку)) (2019 рік))</t>
  </si>
  <si>
    <t xml:space="preserve">Внесено зміни до дії (змінено обсяг фінансового забезпечення) рішенням міської ради від 04.06.2019 № 2-4682
стара редакція: 455,0 тис. грн. на 407,0 тис. грн. (бюджет розвитку (2019 рік))
зменшено обсяг фінансового забезпечення (на 48,0 тис. грн. з перерозподілом обсягу фінансового забезпечення на виконання дії 1.3.3.252 (бюджет розвитку) (2019 рік)) </t>
  </si>
  <si>
    <t xml:space="preserve">Внесено зміни до дії (змінено обсяг фінансового забезпечення) рішенням міської ради від 04.06.2019 № 2-4682
стара редакція: 1500,0 тис. грн. на 1611,0 тис. грн. (бюджет розвитку (2019 рік))
збільшено обсяг фінансового забезпечення (на 111,0 тис. грн. за рахунок перерозподілу фінансового забезпечення на виконання дії 1.3.3.206 (бюджет розвитку)) (2019 рік)) </t>
  </si>
  <si>
    <t xml:space="preserve">Внесено зміни до дії (змінено її назву) рішенням міської ради від 04.06.2019 № 2-4682
стара редакція: Будівництво мереж зовнішнього освітлення вул. Нарбутівській від буд. 277 до буд. 281 </t>
  </si>
  <si>
    <t>Будівництво мереж зовнішнього освітлення прибудинкової території житлових будинків від буд. № 277 до буд. № 281 по вул. Нарбутівській</t>
  </si>
  <si>
    <t xml:space="preserve">Внесено зміни до дії (зміненообсяг фінансового забезпечення) рішенням міської ради від 04.06.2019 № 2-4682
стара редакція:1620,0 тис. грн. на 1387,0 тис. грн. (бюджет розвитку) (2019 рік)
зменшено обсяг фінансового забезпечення (на 233,0 тис. грн. з перерозподілом обсягу фінансового забезпечення на виконання дії 1.3.3.253 (бюджет розвитку) (2019 рік)) </t>
  </si>
  <si>
    <t xml:space="preserve">Внесено зміни до дії (зміненообсяг фінансового забезпечення) рішенням міської ради від 04.06.2019 № 2-4682
стара редакція:3049,77 тис. грн. на 3019,77 тис. грн. (бюджет розвитку) (2019 рік)
зменшено обсяг фінансового забезпечення (на 30,0 тис. грн. з перерозподілом обсягу фінансового забезпечення на виконання дії 1.4.2.3 (бюджет розвитку) (бюджет розвитку) (2019 рік)) </t>
  </si>
  <si>
    <t xml:space="preserve">Внесено зміни до дії (змінено обсяг фінансового забезпечення) рішенням міської ради від 04.06.2019 № 2-4682
стара редакція:37000,0 тис. грн. на 36600,0 тис. грн. (бюджет розвитку) (2019 рік)
зменшено обсяг фінансового забезпечення на 400,0 тис. грн. (з перерозподілом обсягу фінансового забезпечення на виконання дій: 1.4.3.12 - на суму 50,0 тис. грн.; 2.2.1.156 - на суму 100,0 тис. грн.; 1.1.5.4 - на суму 100,0 тис. грн. (бюджет розвитку) (2019 рік)) </t>
  </si>
  <si>
    <t xml:space="preserve">Внесено зміни до дії (змінено обсяг фінансового забезпечення) рішенням міської ради від 04.06.2019 № 2-4682
стара редакція:600,0 тис. грн. на 632,0 тис. грн. (бюджет розвитку) (2019 рік)
збільшено обсяг фінансового забезпечення (на 32,0 тис. грн. за рахунок перерозподілу фінансового забезпечення на виконання дії 1.3.8.82 (бюджет розвитку)) (2019 рік)) </t>
  </si>
  <si>
    <t xml:space="preserve">Внесено зміни до дії (змінено обсяг фінансового забезпечення) рішенням міської ради від 04.06.2019 № 2-4682
стара редакція: 1000,0 тис. грн. на 1282,0 тис. грн. (бюджет розвитку) (2019 рік)
збільшено обсяг фінансового забезпечення (на 282,0 тис. грн. за рахунок перерозподілу фінансового забезпечення на виконання дій: 1.1.4.112-132,0 тис. грн., 1.1.4.113- 150,0 тис. грн. (бюджет розвитку)) (2019 рік)) </t>
  </si>
  <si>
    <t>Внесено зміни до дії (змінено обсяг фінансового забезпечення) рішенням міської ради від 04.06.2019 № 2-4682
стара редакція: 800,0 тис. грн. на 768,0 тис. грн. (бюджет розвитку) (2019 рік)
зменшено обсяг фінансового забезпечення (на 32,0 тис. грн. з перерозподілом обсягу фінансового забезпечення на виконання дії 1.3.8.79 (бюджет розвитку) (2019 рік))</t>
  </si>
  <si>
    <t xml:space="preserve">Внесено зміни до дії (змінено обсяг фінансового забезпечення) рішенням міської ради від 04.06.2019 № 2-4682 
стара редакція:703,24 тис. грн. на 499,84 тис. грн. (бюджет розвитку) (2019 рік)
зменшено обсяг фінансового забезпечення на 203,4 тис. грн. (з перерозподілом обсягу фінансового забезпечення на виконання дій: 4.2.1.28 - на суму 17,4 тис. грн.; 1.4.3.10 - на суму 80,0 тис. грн.; 1.4.3.11 - на суму 96,0 тис. грн.; 1.4.3.12 - на суму 10,0 тис. грн. (бюджет розвитку) (2019 рік)) </t>
  </si>
  <si>
    <t xml:space="preserve">Внесено зміни до дії (змінено обсяг фінансового забезпечення) рішенням міської ради від 04.06.2019 № 2-4682
стара редакція:34000,0 тис. грн. на 33469,0 тис. грн. (бюджет розвитку) (2019 рік)
зменшено обсяг фінансового забезпечення (на 531,0 тис. грн. з перерозподілом обсягу фінансового забезпечення на виконання дій: 1.1.1.13-352,0 тис. грн., 1.1.1.14-49,0 тис. грн., 1.1.1.15-130,0 тис. грн. (бюджет розвитку) (бюджет розвитку) (2019 рік)) </t>
  </si>
  <si>
    <t xml:space="preserve">Внесено зміни до дії (змінено обсяг фінансового забезпечення) рішенням міської ради від 04.06.2019 № 2-4682
стара редакція:1450,0 тис. грн. на 1391,46227 тис. грн. (бюджет розвитку) (2019 рік)
зменшено обсяг фінансового забезпечення (на 58,53773 тис. грн. (з перерозподілом обсягу фінансового забезпечення на виконання дій: 1.2.1.143-58,0 тис. грн., 1.2.1.144-0,53773 тис. грн. (бюджет розвитку) (2019 рік)) </t>
  </si>
  <si>
    <t xml:space="preserve">Внесено зміни до дії (змінено обсяг фінансового забезпечення) рішенням міської ради від 04.06.2019 № 2-4682
стара редакція:0,0 тис. грн. на 30,0 тис. грн. (бюджет розвитку) (2019 рік)
зменшено обсяг фінансового забезпечення (на 58,53773 тис. грн. (з перерозподілом обсягу фінансового забезпечення на виконання дій: 1.2.1.143-58,0 тис. грн., 1.2.1.144-0,53773 тис. грн. (бюджет розвитку) (2019 рік)) </t>
  </si>
  <si>
    <t xml:space="preserve">Внесено зміни до дії (змінено обсяг фінансового забезпечення) рішенням міської ради від 04.06.2019 № 2-4682
стара редакція: 40,0  тис. грн. на  0,0 тис. грн. (бюджет розвитку) (2019 рік)
зменшено обсяг фінансового забезпечення (на 40,0 тис. грн. з перерозподілом обсягу фінансового забезпечення на виконання дії 1.2.1.143 (бюджет розвитку) (2019 рік)) </t>
  </si>
  <si>
    <t>Включено дію  рішенням міської ради від 04.06.2019 № 2-4682
за рахунок перерозподілу обсягу фінансового забезпечення із загального фонду до бюджету розвитку</t>
  </si>
  <si>
    <t xml:space="preserve">Включено дію рішенням міської ради від  04.06.2019 № 2-4682
за рахунок перерозподілу обсягу фінансового забезпечення на виконання дії 1.3.8.85 (бюджет розвитку)) </t>
  </si>
  <si>
    <t xml:space="preserve">Включено дію рішенням міської ради від 04.06.2019 № 2-4682
за рахунок перерозподілу обсягу фінансового забезпечення на виконання дії 1.3.8.85 (бюджет розвитку)) </t>
  </si>
  <si>
    <t>Включено дію рішенням міської ради від 04.06.2019 № 2-4682
за рахунок перерозподілу обсягу фінансового забезпечення на виконання дії 1.3.8.85 (бюджет розвитку))</t>
  </si>
  <si>
    <t>Внесено зміни до дії (змінено її назву) рішенням міської ради від 04.06.2019 № 2-4682
стара редакція:Благоустрій території по вул. Смілянська, 33 (внески в статутний капітал КП "Черкаські ринки") (з ПКД)</t>
  </si>
  <si>
    <t>Капітальний ремонт території ринку (укладання тротуарною плиткою) по вул.Смілянська, 33 (внески в статутний капітал КП ’Черкаські ринки’)</t>
  </si>
  <si>
    <t xml:space="preserve">Внесено зміни до дії (змінено обсяг фінансового забезпечення) рішенням міської ради від 04.06.2019 № 2-4682
стара редакція:161,0 тис. грн. на 129,0 тис. грн. (бюджет розвитку) (2019 рік)
зменшено обсяг фінансового забезпечення (на 32,0 тис. грн. з перерозподілом обсягу фінансового забезпечення на виконання дій: 4.1.1.12 - на суму 25,0 тис. грн.; 4.2.1.28 - на суму 7,0 тис. грн. (бюджет розвитку) (2019 рік)) </t>
  </si>
  <si>
    <t xml:space="preserve">Внесено зміни до дії (змінено обсяг фінансового забезпечення) рішенням міської ради від 04.06.2019 № 2-4682 
стара редакція:200,0  тис. грн. на 170,0 тис. грн.  (бюджет розвитку) (2019 рік)
зменшено обсяг фінансового забезпечення (на 30,0 тис. грн. з перерозподілом обсягу фінансового забезпечення на виконання дії 1.5.2.28 (бюджет розвитку) (2019 рік)) </t>
  </si>
  <si>
    <t>1.5.2.28</t>
  </si>
  <si>
    <t xml:space="preserve">Капітальний ремонт приміщення майнового комплексу за адресою вул. Благовісна, 170 (корпус Ж-2, Б-2, А-2 утеплення фасаду </t>
  </si>
  <si>
    <t>Включено дію рішенням міської ради від 04.06.2019 № 2-4682 
за рахунок перерозподілу обсягу фінансового забезпечення на виконання дії 1.5.2.27 (бюджет розвитку) (2019 рік)</t>
  </si>
  <si>
    <t>1.5.3.15</t>
  </si>
  <si>
    <t>Капітальний ремонт адмінбудівлі Черкаського міськвиконкому за адресою Байди Вишневецького, 36 (проведення монтажу засобів охоронно-тривожної сигналізації)</t>
  </si>
  <si>
    <t>Включено дію рішенням міської ради від 04.06.2019 № 2-4682 
за рахунок перерозподілу обсягу фінансового забезпечення на виконання дії 4.2.2.3 (бюджет розвитку) (2019 рік)</t>
  </si>
  <si>
    <t>Капітальний ремонт будівлі (концертний зал) Черкаської ДМШ №1 ім. М.В. Лисенка</t>
  </si>
  <si>
    <t>Внесено зміни до дії (змінено її назву) рішенням міської ради від 04.06.2019 № 2-4682
стара редакція:Придбання бойлеру для басейну КП «Центральний стадіон» ЧМР (внески в статутний капітал КП "Центральний стадіон")</t>
  </si>
  <si>
    <t>Придбання та встановлення теплообмінника для КП "Центральний стадіон" ЧМР (внески в статутний капітал КП ’Центральний стадіон’)</t>
  </si>
  <si>
    <t>Внесено зміни до дії (змінено її назву) рішенням міської ради від 04.06.2019 № 2-4682
стара редакція:Придбання 120 екземплярів книги В.Б. Страшевича "Старі Черкаси"</t>
  </si>
  <si>
    <t>Придбання 28 екземплярів книги В.Б. Страшевича "Старі Черкаси"</t>
  </si>
  <si>
    <t xml:space="preserve">Внесено зміни до дії (змінено обсяг фінансового забезпечення) рішенням міської ради від 04.06.2019 № 2-4682
стара редакція:732,725 тис. грн. на 1046,75 тис. грн. (бюджет розвитку) (2019 рік)
збільшено обсяг фінансового забезпечення (на 314,025 тис. грн. за рахунок перерозподілу фінансового забезпечення із загального фонду до бюджету розвитку (2019 рік)) </t>
  </si>
  <si>
    <t>Включено дію рішенням міської ради від 04.06.2019 № 2-4682
за рахунок перерозподілу обсягу фінансового забезпечення на виконання дії 1.3.8.21 (бюджет розвитку))</t>
  </si>
  <si>
    <t>2.2.1.158</t>
  </si>
  <si>
    <t xml:space="preserve">Включено дію рішенням міської ради від 04.06.2019 № 2-4682
</t>
  </si>
  <si>
    <t>Включено дію рішенням міської ради від 04.06.2019 № 2-4682
за рахунок перерозподілу обсягу фінансового забезпечення із загального фонду до бюджету розвитку</t>
  </si>
  <si>
    <t>Включено дію рішенням міської ради від 04.06.2019 № 2-4682
за рахунок перерозподілу обсягу фінансового забезпечення із загального фонду до бюджету розвитку</t>
  </si>
  <si>
    <t>Внесено зміни до дії (змінено обсяг фінансового забезпечення) рішенням міської ради від 04.06.2019 № 2-4682
стара редакція: 4128,89 тис. грн. на 3128,89 (бюджет розвитку) (2019 рік)
зменшено обсяг фінансового забезпечення (на 1000,0 тис. грн. з перерозподілом обсягу фінансового забезпечення на виконання дії 2.2.58.11 (бюджет розвитку) (2019 рік))</t>
  </si>
  <si>
    <t xml:space="preserve">Внесено зміни до дії (змінено обсяг фінансового забезпечення) рішенням міської ради від 04.06.2019 № 2-4682 
стара редакція:500,0 тис. грн. на 550,0 тис. грн. (бюджет розвитку) (2019 рік)
збільшено обсяг фінансового забезпечення (на 50,0 тис.грн. за рахунок перерозподілу фінансового забезпечення на виконання дії 2.2.71.8 (бюджет розвитку) (2019 рік) </t>
  </si>
  <si>
    <t xml:space="preserve">Включено дію рішенням міської ради від 04.06.2019 № 2-4682
</t>
  </si>
  <si>
    <t>2.2.20.10</t>
  </si>
  <si>
    <t>Капітальний ремонт прилеглої території ДНЗ № 34 (мощення)</t>
  </si>
  <si>
    <t xml:space="preserve">Включено дію рішенням міської ради від 04.06.2019 № 2-4682
за рахунок перерозподілу обсягу фінансового забезпечення на виконання дії 1.3.3.331(бюджет розвитку)) </t>
  </si>
  <si>
    <t>Включено дію  рішенням міської ради від 04.06.2019 № 2-4682
за рахунок перерозподілу обсягу фінансового забезпечення на виконання дії 2.2.71.8 (бюджет розвитку</t>
  </si>
  <si>
    <t>2.2.53.5</t>
  </si>
  <si>
    <t>Капітальний ремонт прилеглої території ДНЗ № 90 (мощення)</t>
  </si>
  <si>
    <t xml:space="preserve">Включено дію рішенням міської ради від 04.06.2019 № 2-4682
за рахунок перерозподілу обсягу фінансового забезпечення на виконання дії 1.3.3.331 (бюджет розвитку)) </t>
  </si>
  <si>
    <t xml:space="preserve">Внесено зміни до дії (змінено обсяг фінансового забезпечення) рішенням міської ради від 04.06.2019 № 2-4682
стара редакція:400,0 тис.грн. на 633,36485тис. грн. (бюджет розвитку) (2019 рік)
збільшено обсяг фінансового забезпечення (на 84,508 тис. грн. за рахунок перерозподілу фінансового забезпечення на виконання дії 2.2.71.8 (бюджет розвитку) (2019 рік)) та на 148,85685 тис. грн. за рахунок перерозподілу фінансового забезпечення із загального фонду до бюджету розвитку)  </t>
  </si>
  <si>
    <t>Включено дію рішенням міської ради від 04.06.2019 № 2-4682
за рахунок перерозподілу обсягу фінансового забезпечення на виконання дії 1.3.3.331 (бюджет розвитку)</t>
  </si>
  <si>
    <t xml:space="preserve">Внесено зміни до дії (змінено обсян фінансового забезпечення)  рішенням міської ради від 04.06.2019 № 2-4682
стара редакція:.722,0 тис. грн.на 622.0 тис. грн. (бюджет розвитку) (2019 рік)
зменшено обсяг фінансового забезпечення (на 100,0 тис. грн. з перерозподілом обсягу фінансового забезпечення на виконання дії 2.2.69.8 (бюджет розвитку) (2019 рік)) </t>
  </si>
  <si>
    <t>2.2.58.11</t>
  </si>
  <si>
    <t>Включено дію рішенням міської ради від 04.06.2019 № 2-4682
за рахунок перерозподілу обсягу фінансового забезпечення на виконання дії 2.2.6.3</t>
  </si>
  <si>
    <t xml:space="preserve">Внесено зміни до дії (змінено обсяг фінансового забезпечення) рішенням міської ради від 04.06.2019 № 2-4682
збільшено обсяг фінансового забезпечення на 2019 рік на 500,0 тис.грн. за рахунок перерозподілу фінансового забезпечення на виконання дії 2.2.71.8 (бюджет розвитку) </t>
  </si>
  <si>
    <t xml:space="preserve">Внесено зміни до дії (змінено її назву) рішенням міської ради від 04.06.2019 № 2-4682
стара редакція:Капітальний ремонт Черкаської гімназії № 9 ім.О.М.Луценка (замощення прилеглої території), м.Черкаси </t>
  </si>
  <si>
    <t xml:space="preserve">Капітальний ремонт Черкаської гімназії № 9 ім.О.М.Луценка (замощення та освітлення прилеглої території), м.Черкаси </t>
  </si>
  <si>
    <t xml:space="preserve">Внесено зміни до дії (змінено обсяг фінансового забезпечення) рішенням міської ради від 04.06.2019 № 2-4682
стара редакція:350,0 тис. грн. на 450,0 тис. грн. (бюджет розвитку)
збільшено обсяг фінансового забезпечення (на 100,0 тис. грн. за рахунок перерозподілу фінансового забезпечення на виконання дії 2.2.58.1 (бюджет розвитку)) (2019 рік)) </t>
  </si>
  <si>
    <t xml:space="preserve">Внесено зміни до дії (змінено обсяг фінансового забезпечення) рішенням міської ради від 04.06.2019 № 2-4682
стара редакція:1500,0 тис. грн. на 100,0 тис. грн. (бюджет розвитку) (2019 рік)
зменшено обсяг фінансового забезпечення на 1400,0 тис. грн. (з перерозподілом обсягу фінансового забезпечення на виконання дій: 2.2.77.5 - на суму 33,092 тис. грн.; 2.2.16.4 - на суму 50,0 тис. грн.; 2.2.95.6 - на суму 188,916 тис. грн.; 2.2.79.3 - на суму 143,484 тис. грн.; 2.2.24.6 - на суму 300,0 тис. грн.; 2.2.61.3 - на суму 500,0 тис. грн.; 2.2.74.17 - на суму 100,0 тис. грн.; 2.2.54.5-84,508 тис. грн.(бюджет розвитку) (2019 року) </t>
  </si>
  <si>
    <t>Включено дію рішенням міської ради від 04.06.2018 № 2-4682
за рахунок перерозподілу обсягу фінансового забезпечення на виконання дії 2.2.71.8 (бюджет розвитку</t>
  </si>
  <si>
    <t xml:space="preserve">Внесено зміни до дії (змінено обсяг фінансового забезпечення) рішенням міської ради від 04.06.2019 № 2-4682
стара редакція:1100,0 тис. грн. на  1133,092 тис. грн. (бюджет розвитку) (2019 рік)
збільшено обсяг фінансового забезпечення (на 33,092 тис.грн. за рахунок перерозподілу фінансового забезпечення на виконання дії 2.2.71.8 (бюджет розвитку) (2019 рік) </t>
  </si>
  <si>
    <t xml:space="preserve">Внесено зміни до дії (змінено обсяг фінансового забезпечення) рішенням міської ради від 04.06.2019 № 2-4682
стара редакція:1270,0 тис. грн. на  1413,484 тис. грн. (бюджет розвитку) (2019 рік)
збільшено обсяг фінансового забезпечення (на 143,484 тис.грн. за рахунок перерозподілу фінансового забезпечення на виконання дії 2.2.71.8 (бюджет розвитку) (2019 рік) </t>
  </si>
  <si>
    <t>2.2.86.9</t>
  </si>
  <si>
    <t>Капітальний ремонт прилеглої території (зовнішні мережі освітлення) НВК ЗОШ № 34</t>
  </si>
  <si>
    <t xml:space="preserve">Внесено зміни до дії (змінено обсяг фінансового забезпечення) рішенням міської ради від 04.06.2019 № 2-4682
стара редакція:800,0 тис. грн. на 988,916 тис. грн. (бюджет розвитку) (2019 рік)
збільшено обсяг фінансового забезпечення (на 188,916 тис.грн. за рахунок перерозподілу фінансового забезпечення на виконання дії 2.2.71.8 (бюджет розвитку) (2019 рік) </t>
  </si>
  <si>
    <t xml:space="preserve">Включено дію рішенням міської ради від 04.06.2019 № 2-4682
за рахунок перерозподілу обсягу фінансового забезпечення на виконання дії 1.5.2.12 (бюджет розвитку)) </t>
  </si>
  <si>
    <t>Включено дію рішенням міської ради від 04.06.2019 № 2-4682
за рахунок перерозподілу обсягу фінансового забезпечення на виконання дій: 1.5.2.12 - на суму 7,0 тис. грн.; 1.3.8.85 - на суму 17,4 тис. грн. (бюджет розвитку) (2019 рік)</t>
  </si>
  <si>
    <t>4.2.1.29</t>
  </si>
  <si>
    <t>Включено дію рішенням міської ради від 04.06.2019 № 2-4682
за рахунок перерозподілу обсягу фінансового забезпечення із загального фонду - 100,0 тис.грн, та на 40,0 тис. грн. за рахунок перерозподілу обсягу фінансового забезпечення на виконання дії 1.4.2.12</t>
  </si>
  <si>
    <t>Внесено зміни до дії (змінено обсяг фінансового забезпечення) рішенням міської ради від 04.06.2019 № 2-4682
стара редакція:240,0 тис. грн. на 221,71788 (бюджет розвитку) (2019 рік)
зменшено обсяг фінансового забезпечення (на 18,28212 тис. грн. з перерозподілом обсягу фінансового забезпечення на виконання дії 1.5.3.15 (бюджет розвитку) (2019 рік)</t>
  </si>
  <si>
    <t>Додаток 2 
до рішення міської  ради
від 04.06.2019 № 2-4682</t>
  </si>
  <si>
    <t xml:space="preserve">Придбання тролейбусів бувших у використанні </t>
  </si>
  <si>
    <t>Придбання човнів для ДЮСШ веслування ЧМР</t>
  </si>
  <si>
    <t>Придбання тренажерів та спортивного інвентарю для відділення пауерліфтингу КДЮСШ "Вікторія"</t>
  </si>
  <si>
    <t>2.2.1.159</t>
  </si>
  <si>
    <t>Включено дію рішенням міської ради від 04.06.2019 № 2-4682
за рахунок перерозподілу обсягу фінансового забезпечення на виконання дії 2.2.1.130 (бюджет розвитку))</t>
  </si>
  <si>
    <t>2.2.1.160</t>
  </si>
  <si>
    <t>2.2.1.161</t>
  </si>
  <si>
    <t>Реконструкція будівлі Черкаської дитячої музичної школи № 1 ім.М.В.Лисенка за адресою: м.Черкаси, вул. Б.Вишневецького, 33</t>
  </si>
  <si>
    <t>Реконструкція (реставрація) будівлі (фасади) Черкаської ДМШ № 1 ім.М.В.Лисенка за адресою: м.Черкаси, вул.Б.Вишневецького, 31, 33, 35</t>
  </si>
  <si>
    <t>Внесено зміни до дії (змінено обсяг фінансового забезпечення) рішенням міської ради від 05.03.2019 № 2-4027
стара редакція:1500,0 тис. грн. на 1200,0 тис. грн. (бюджет розвитку) 2019 рік
зменшено обсяг фінансового забезпечення (на 300,0 тис. грн. з перерозподілом обсягу фінансового забезпечення на виконання дії 2.2.1.157 (бюджет розвитку) (2019 рік))</t>
  </si>
  <si>
    <t>Капітальний ремонт будівлі ЗОШ № 8</t>
  </si>
  <si>
    <t xml:space="preserve">Внесено зміни до дії (змінено обсяг фінансового забезпечення) рішенням міської ради від 04.06.2019 № 2-4682
стара редакція:12989,8 тис. грн. на 12309,412 тис. грн. (бюджет розвитку) (2019 рік)
зменшити обсяг фінансового забезпечення (на 680,388 тис. грн. з перерозподілом обсягу фінансового забезпечення із бюджету розвитку до загального фонду) </t>
  </si>
  <si>
    <t xml:space="preserve">1.5.3. Капітальний ремонт адмінбудівлі Черкаського міськвиконкому за адресою Б.Вишневецького, 36 </t>
  </si>
  <si>
    <t>від 04.06.2019 № 2-4682</t>
  </si>
  <si>
    <t xml:space="preserve">Внесено зміни до дії (змінено обсяг фінансового забезпечення) рішенням міської ради від 22.08.2019 № 2-4722         
стара редакція:352,0 тис. грн. на  360,0 тис. грн.  (бюджет розвитку) (2019 рік)
збільшено обсяг фінансового забезпечення (на 8,0 тис.грн. за рахунок перерозподілу фінансового забезпечення на виконання дії 1.3.9.258 (бюджет розвитку) (2019 рік)) </t>
  </si>
  <si>
    <t xml:space="preserve">Внесено зміни до дії (змінено обсяг фінансового забезпечення) рішенням міської ради від 22.08.2019 № 2-4722         
стара редакція:49,0 тис. грн. на  61,3 тис. грн.  (бюджет розвитку) (2019 рік)
збільшено обсяг фінансового забезпечення (на 12,3 тис.грн. за рахунок перерозподілу фінансового забезпечення на виконання дії 1.3.8.65 (бюджет розвитку) (2019 рік)) </t>
  </si>
  <si>
    <t xml:space="preserve">Внесено зміни до дії (змінено обсяг фінансового забезпечення) рішенням міської ради від 22.08.2019 № 2-4722         
стара редакція:130,0 тис. грн. на  148,7 тис. грн.  (бюджет розвитку) (2019 рік)
збільшено обсяг фінансового забезпечення (на 18,7 тис.грн. за рахунок перерозподілу фінансового забезпечення на виконання дії 1.3.8.65 (бюджет розвитку) (2019 рік)) </t>
  </si>
  <si>
    <t>1.1.1.16</t>
  </si>
  <si>
    <t xml:space="preserve">Реконструкція мережі теплопостачання і ГВП до житлових будинків №115, 117 по вул. Смілянській </t>
  </si>
  <si>
    <t>Включено дію рішенням міської ради від 22.08.2019 № 2-4722</t>
  </si>
  <si>
    <t>1.1.1.17</t>
  </si>
  <si>
    <t>Капітальний ремонт безгосподарської мережі теплопостачання до житлового будинку по бульв. Шевченка, 338 (внески в статутний капітал КПТМ "Черкаситеплокомуненерго")</t>
  </si>
  <si>
    <t>1.1.1.18</t>
  </si>
  <si>
    <t>Реконструкція системи теплопостачання (із прокладанням підземної теплової мережі із попередньоізольованих труб) житлових будинків по вул.Смілянська, 115 та Смілянська, 117 в м.Черкаси (внески в статутний капітал КПТМ "Черкаситеплокомуненерго")</t>
  </si>
  <si>
    <t>Включено дію рішенням міської ради від 22.08.2019 № 2-4722
за рахунок перерозподілу обсягу фінансового забезпечення на виконання дії 1.1.3.2 (бюджет розвитку) (2019 рік)</t>
  </si>
  <si>
    <t>1.1.1.19</t>
  </si>
  <si>
    <t>Капітальний ремонт із заміною вікон адміністративно-побутового корпусу по вул. Прикордонника Лазаренка, 6 (внески в статутний капітал КПТМ "Черкаситеплокомуненерго")</t>
  </si>
  <si>
    <t>Включено дію рішенням міської ради від 22.08.2019 № 2-4722
за рахунок перерозподілу обсягу фінансового забезпечення на виконання дій: 1.1.3.2-332,0 тис. грн., 1.2.1.140-198,0 тис.грн. (бюджет розвитку) (2019 рік)</t>
  </si>
  <si>
    <t xml:space="preserve">Внесено зміни до дії (змінено обсяг фінансового забезпечення) рішенням міської ради від  № 22.08.2019 № 2-4722
стара редакція:8624,263998 тис. грн. на 601,264 тис. грн. (бюджет розвитку) (2019 рік)
зменшено обсяг фінансового забезпечення (на 3978,0 тис. грн. з перерозподілом обсягу фінансового забезпечення на виконання дій: 1.1.5.39 - 95,0 тис. грн., 1.3.9.125-450,0 тис. грн., 2.2.48.5 -558,0 тис. грн.,2.2.26.12-350,0 тис. грн., 2.1.1.5-445,0 тис. грн., 1.2.1.142-593,0 тис. грн.,1.1.1.18-1700,0 тис. грн., 1.1.1.19-332,0 тис. грн.(бюджет розвитку) (2019 рік))) та на 3500,0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</si>
  <si>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 22.08.2019 № 2-4722
стара редакція:16,0 тис. грн. на 6,52297 тис. грн. (бюджет розвитку) (2019 рік)
зменшено обсяг фінансового забезпечення (на 9,47703 тис. грн. з перерозподілом обсягу фінансового забезпечення на виконання дії 1.3.4.7 (бюджет розвитку) (2019 рік)) </t>
  </si>
  <si>
    <t xml:space="preserve">Внесено зміни до дії (змінено обсяг фінансового забезпечення) рішенням міської ради від  № 22.08.2019 № 2-4722
стара редакція:16,0 тис. грн. на 6,52297 тис. грн. (бюджет розвитку) (2019 рік)
зменшено обсяг фінансового забезпечення (на 9,47703 тис. грн. з перерозподілом обсягу фінансового забезпечення на виконання дії 1.3.4.7 (бюджет розвитку) (2019 рік)) </t>
  </si>
  <si>
    <t xml:space="preserve">Внесено зміни до дії (змінено обсяг фінансового забезпечення) рішенням міської ради від  № 22.08.2019 № 2-4722
стара редакція:52,5 тис. грн. на 25,88685 тис. грн. (бюджет розвитку) (2019 рік)
зменшено обсяг фінансового забезпечення (на 26,61315 тис. грн. з перерозподілом обсягу фінансового забезпечення на виконання дії 1.3.4.7 (бюджет розвитку) (2019 рік)) </t>
  </si>
  <si>
    <t xml:space="preserve">Внесено зміни до дії (змінено обсяг фінансового забезпечення) рішенням міської ради від  № 22.08.2019 № 2-4722
стара редакція:16,0 тис. грн. на 6,54525 тис. грн. (бюджет розвитку) (2019 рік)
зменшено обсяг фінансового забезпечення (на 9,45475 тис. грн. з перерозподілом обсягу фінансового забезпечення на виконання дії 1.3.4.7 (бюджет розвитку) (2019 рік)) </t>
  </si>
  <si>
    <t>Внесено зміни до дії (змінено обсяг фінансового забезпечення) рішенням міської ради від  № 22.08.2019 № 2-4722
стара редакція:16,0 тис. грн. на 8,50804 тис. грн. (бюджет розвитку) (2019 рік)
зменшено обсяг фінансового забезпечення (на 7,49196 тис. грн. з перерозподілом обсягу фінансового забезпечення на виконання дії 1.3.4.7 (бюджет розвитку) (2019 рік))</t>
  </si>
  <si>
    <t xml:space="preserve">Внесено зміни до дії (змінено обсяг фінансового забезпечення) рішенням міської ради від  № 22.08.2019 № 2-4722
стара редакція:16,0 тис. грн. на 8,50804 тис. грн. (бюджет розвитку) (2019 рік)
зменшено обсяг фінансового забезпечення (на 7,49196 тис. грн. з перерозподілом обсягу фінансового забезпечення на виконання дії 1.3.4.7 (бюджет розвитку) (2019 рік))) </t>
  </si>
  <si>
    <t xml:space="preserve">Внесено зміни до дії (змінено обсяг фінансового забезпечення) рішенням міської ради від  № 22.08.2019 № 2-4722
стара редакція: 66,15 тис. грн. на 61,48463  тис. грн. (бюджет розвитку) (2019 рік)
зменшено обсяг фінансового забезпечення (на 4,66537 тис. грн. з перерозподілом обсягу фінансового забезпечення на виконання дії 1.3.4.7 (бюджет розвитку) (2019 рік)) </t>
  </si>
  <si>
    <t>Внесено зміни до дії (змінено обсяг фінансового забезпечення) рішенням міської ради від  № 22.08.2019 № 2-4722
стара редакція: 66,15 тис. грн. на 61,49752  тис. грн. (бюджет розвитку) (2019 рік)
зменшено обсяг фінансового забезпечення (на 4,65248 тис. грн. з перерозподілом обсягу фінансового забезпечення на виконання дії 1.3.4.7 (бюджет розвитку) (2019 рік</t>
  </si>
  <si>
    <t xml:space="preserve">Внесено зміни до дії (змінено обсяг фінансового забезпечення) рішенням міської ради від  № 22.08.2019 № 2-4722
стара редакція: 2,0 тис. грн. на 1,1  тис. грн. (бюджет розвитку) (2019 рік)
зменшено обсяг фінансового забезпечення (на 0,9 тис. грн. з перерозподілом обсягу фінансового забезпечення на виконання дії 1.3.4.7 (бюджет розвитку) (2019 рік)) </t>
  </si>
  <si>
    <t xml:space="preserve">Внесено зміни до дії (змінено обсяг фінансового забезпечення) рішенням міської ради від  № 22.08.2019 № 2-4722
стара редакція: 400,0 тис. грн. на 293,15076 тис. грн. (бюджет розвитку) (2019 рік)
зменшено обсяг фінансового забезпечення (на 106,84924 тис. грн. з перерозподілом обсягу фінансового забезпечення на виконання дії 2.2.86.9 (бюджет розвитку) (2019 рік)) </t>
  </si>
  <si>
    <t xml:space="preserve">Внесено зміни до дії (змінено обсяг фінансового забезпечення) рішенням міської ради від  № 22.08.2019 № 2-4722
стара редакція: 350,0 тис. грн. на 0,0 тис. грн. (бюджет розвитку) (2019 рік)
зменшено обсяг фінансового забезпечення (на 350,0 тис. грн. з перерозподілом обсягу фінансового забезпечення із бюджету розвитку до загального фонду) (2019 рік); збільшити обсяг фінансового забезпечення (на 350,0 тис.грн. (інші кошти) (2019 рік)) </t>
  </si>
  <si>
    <t xml:space="preserve">Внесено зміни до дії (змінено обсяг фінансового забезпечення) рішенням міської ради від  № 22.08.2019 № 2-4722
стара редакція: 350,0 тис. грн. на 0,0 тис. грн. (бюджет розвитку) (2019 рік)
зменшено обсяг фінансового забезпечення (на 142,0 тис. грн. з перерозподілом обсягу фінансового забезпечення на виконання дії 2.2.48.5 (бюджет розвитку) (2019 рік)) та на 208,0 тис. грн. з перерозподілом обсягу фінансового забезпечення із бюджету розвитку до загального фонду) (2019 рік)); збільшено обсяг фінансового забезпечення (на 350,0 тис.грн. (інші кошти) (2019 рік)) </t>
  </si>
  <si>
    <t xml:space="preserve">Внесено зміни до дії (змінено обсяг фінансового забезпечення) рішенням міської ради від  № 22.08.2019 № 2-4722
стара редакція: 241,75 тис. грн. на 214,4016 тис. грн. (бюджет розвитку) (2019 рік)
зменшено обсяг фінансового забезпечення (на 27,3484 тис. грн. з перерозподілом обсягу фінансового забезпечення на виконання дії 1.3.13.17 (бюджет розвитку) (2019 рік)) </t>
  </si>
  <si>
    <t xml:space="preserve">Внесено зміни до дії (змінено обсяг фінансового забезпечення) рішенням міської ради від  № 22.08.2019 № 2-4722
стара редакція: 3,0 тис. грн. на 1,717 тис. грн. (бюджет розвитку) (2019 рік)
зменшено обсяг фінансового забезпечення (на 1,283 тис. грн. з перерозподілом обсягу фінансового забезпечення на виконання дії 1.3.13.17 (бюджет розвитку) (2019 рік)) </t>
  </si>
  <si>
    <t xml:space="preserve">Внесено зміни до дії (змінено обсяг фінансового забезпечення) рішенням міської ради від  № 22.08.2019 № 2-4722
стара редакція: 63,0 тис. грн. на 60,0 тис. грн. (бюджет розвитку) (2019 рік)
зменшено обсяг фінансового забезпечення (на 3,0 тис. грн. з перерозподілом обсягу фінансового забезпечення на виконання дії 1.3.4.7 (бюджет розвитку) (2019 рік)) </t>
  </si>
  <si>
    <t>Внесено зміни до дії (змінено її назву і обсяг фінансового забезпечення) рішенням міської ради від  № 22.08.2019 № 2-4722
стара редакція: 65,1 тис. грн. на 64,0 тис. грн. (бюджет розвитку) (2019 рік)
зменшено обсяг фінансового забезпечення (на 1,1 тис. грн. з перерозподілом обсягу фінансового забезпечення на виконання дії 1.3.4.7 (бюджет розвитку) (2019 рік)) 
стара редакція:Капітальний ремонт житлового будинку № 57/1 по вул.Різдвяна (інженерні мережі) (з ПКД)</t>
  </si>
  <si>
    <t xml:space="preserve">Капітальний ремонт житлового будинку № 57/1 по вул.Різдвяна (інженерні мережі) </t>
  </si>
  <si>
    <t xml:space="preserve">Внесено зміни до дії (змінено обсяг фінансового забезпечення) рішенням міської ради від  № 22.08.2019 № 2-4722
стара редакція: 63,0 тис. грн. на 62,0 тис. грн. (бюджет розвитку) (2019 рік)
зменшено обсяг фінансового забезпечення (на 1,0 тис. грн. з перерозподілом обсягу фінансового забезпечення на виконання дії 1.3.4.7 (бюджет розвитку) (2019 рік)) </t>
  </si>
  <si>
    <t>Виключити дію рішенням міської ради від  № 22.08.2019 № 2-4722
стара редакція: 4372.78743 тис. грн. на 0,0 тис. грн. (бюджет розвитку) (2019 рік)
обсяг фінансового забезпечення перерозподілено на виконання дій: 1.4.2.14-400,0 тис. грн., 2.2.83.11-700,0 тис. грн., 2.2.54.13-580,0 тис. грн., 2.2.26.11-292,78743 тис. грн.,2.2.56.10-800,0 тис. грн., 3.2.1.4-700,0 тис. грн., 3.1.1.27-1000,0 тис. грн. (бюджет розвитку 2019 рік)</t>
  </si>
  <si>
    <t xml:space="preserve">Внесено зміни до дії (змінено обсяг фінансового забезпечення) рішенням міської ради від  № 22.08.2019 № 2-4722
стара редакція: 3000,0 тис. грн. на 2800,0 тис. грн. (бюджет розвитку) (2019 рік)
зменшено обсяг фінансового забезпечення (на 200,0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</si>
  <si>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 22.08.2019 № 2-4722
стара редакція: 230,0 тис. грн. на 208,269 тис. грн. (бюджет розвитку) (2019 рік)
зменшено обсяг фінансового забезпечення (на 21,731 тис. грн. з перерозподілом обсягу фінансового забезпечення на виконання дії 1.3.13.17 (бюджет розвитку) (2019 рік)) </t>
  </si>
  <si>
    <t xml:space="preserve">Внесено зміни до дії (змінено обсяг фінансового забезпечення) рішенням міської ради від  № 22.08.2019 № 2-4722
стара редакція: 5,0 тис. грн. на 0,54 тис. грн. (бюджет розвитку) (2019 рік)
зменшено обсяг фінансового забезпечення (на 4,460 тис. грн. з перерозподілом обсягу фінансового забезпечення на виконання дії 1.3.13.17 (бюджет розвитку) (2019 рік))) </t>
  </si>
  <si>
    <t xml:space="preserve">Внесено зміни до дії (змінено обсяг фінансового забезпечення) рішенням міської ради від  № 22.08.2019 № 2-4722
стара редакція: 441,0 тис. грн. на 308,15195 тис. грн. (бюджет розвитку) (2019 рік)
зменшено обсяг фінансового забезпечення (на 132,84805 тис. грн. з перерозподілом обсягу фінансового забезпечення на виконання дій: 1.3.8.81-132,0 тис. грн., 1.3.13.17-0,84805 тис. грн. (бюджет розвитку) (2019 рік)) </t>
  </si>
  <si>
    <t xml:space="preserve">Внесено зміни до дії (змінено обсяг фінансового забезпечення) рішенням міської ради від  № 22.08.2019 № 2-4722
стара редакція: 450,0 тис. грн. на  299,58028 тис. грн. (бюджет розвитку) (2019 рік)
зменшено обсяг фінансового забезпечення (на 150,41972 тис. грн. (з перерозподілом обсягу фінансового забезпечення на виконання дій: 1.3.8.81-150,0 тис. грн.,1.3.13.17-0,41972 тис. грн. (бюджет розвитку) (2019 рік)) </t>
  </si>
  <si>
    <t xml:space="preserve">Внесено зміни до дії (змінено обсяг фінансового забезпечення) рішенням міської ради від  № 22.08.2019 № 2-4722
стара редакція: 123,0 тис. грн. на  116,666 тис. грн. (бюджет розвитку) (2019 рік)
зменшено обсяг фінансового забезпечення (на 6,334 тис. грн. з перерозподілом обсягу фінансового забезпечення на виконання дії 1.3.13.17 (бюджет розвитку) (2019 рік)) </t>
  </si>
  <si>
    <t xml:space="preserve">Внесено зміни до дії (змінено обсяг фінансового забезпечення) рішенням міської ради від  № 22.08.2019 № 2-4722
стара редакція: 1499,0 тис. грн. на  1399,0 тис. грн. (бюджет розвитку) (2019 рік)
зменшено обсяг фінансового забезпечення (на 100,0 тис. грн. з перерозподілом обсягу фінансового забезпечення на виконання дії 2.2.54.10 (бюджет розвитку) (2019 рік)) </t>
  </si>
  <si>
    <t xml:space="preserve">Внесено зміни до дії (змінено обсяг фінансового забезпечення) рішенням міської ради від  № 22.08.2019 № 2-4722
стара редакція: 450,0 тис. грн. на  0,0 тис. грн. (бюджет розвитку) (2019 рік)
зменшено обсяг фінансового забезпечення (на 450,0 тис. грн. з перерозподілом обсягу фінансового забезпечення із бюджету розвитку до загального фонду) (2019 рік); збільшити обсяг фінансового забезпечення (на 450,0 тис.грн. (інші кошти) (2019 рік)) </t>
  </si>
  <si>
    <t>Виключено дію рішенням міської ради від  № 22.08.2019 № 2-4722
стара редакція: 300,0 тис. грн. на  0,0 тис. грн. (бюджет розвитку) (2019 рік)
обсяг фінансового забезпечення (бюджет розвитку) перерозподілено на виконання дії 1.3.9.276 (2019 рік)</t>
  </si>
  <si>
    <t>1.1.5.39</t>
  </si>
  <si>
    <t>Будівництво контейнерного майданчика для збору ТПВ по вул. Новопречистенська, 40 (з ПКД) (внески в статутний капітал КП "Черкаська служба чистоти")</t>
  </si>
  <si>
    <t xml:space="preserve">Внесено зміни до дії (змінено обсяг фінансового забезпечення) рішенням міської ради від 22.08.2019 №  № 2-4722
стара редакція:2115,75687 тис. грн. на 815,75687 тис. грн. (бюджет розвитку) (2019 рік)
зменшено обсяг фінансового забезпечення (на 1300,0 тис. грн. з перерозподілом обсягу фінансового забезпечення на виконання дії1.3.3.330 (бюджет розвитку) (2019 рік)) </t>
  </si>
  <si>
    <t xml:space="preserve">Внесено зміни до дії (змінено обсяг фінансового забезпечення) рішенням міської ради від 22.08.2019 №  № 2-4722
стара редакція:100,0 тис. грн. на 250,0 тис. грн. (бюджет розвитку) (2019 рік)
збільшено обсяг фінансового забезпечення (на 150,0 тис.грн. за рахунок перерозподілу фінансового забезпечення на виконання дії 1.3.8.75 (бюджет розвитку) (2019 рік)) </t>
  </si>
  <si>
    <t xml:space="preserve">Внесено зміни до дії (змінено обсяг фінансового забезпечення) рішенням міської ради від 22.08.2019 №  № 2-4722
стара редакція:120,0 тис. грн. на 110,0 тис. грн. (бюджет розвитку) (2019 рік)
зменшено обсяг фінансового забезпечення (на 10,0 тис. грн. з перерозподілом обсягу фінансового забезпечення на виконання дії 1.3.9.276 (бюджет розвитку) (2019 рік)) </t>
  </si>
  <si>
    <t xml:space="preserve">Внесено зміни до дії (змінено обсяг фінансового забезпечення) рішенням міської ради від 22.08.2019 №  № 2-4722
стара редакція:110,0 тис. грн. на 10,49 тис. грн. (бюджет розвитку) (2019 рік)
зменшено обсяг фінансового забезпечення (на 99,51 тис. грн. з перерозподілом обсягу фінансового забезпечення на виконання дії 1.3.9.276 (бюджет розвитку) (2019 рік)) </t>
  </si>
  <si>
    <t xml:space="preserve">Внесено зміни до дії (змінено обсяг фінансового забезпечення) рішенням міської ради від 22.08.2019 №  № 2-4722
стара редакція:80,0 тис. грн. на 65,91тис. грн. (бюджет розвитку) (2019 рік)
зменшено обсяг фінансового забезпечення (на 10,49 тис. грн. з перерозподілом обсягу фінансового забезпечення на виконання дії 1.3.9.276 (бюджет розвитку) (2019 рік)) </t>
  </si>
  <si>
    <t>Включено дію рішенням міської ради від 22.08.2019 №  № 2-4722
за рахунок перерозподілу обсягу фінансового забезпечення на виконання дії 1.1.3.2 (бюджет розвитку) (2019 рік)</t>
  </si>
  <si>
    <t>Внесено зміни до дії (змінено обсяг фінансового забезпечення) рішенням міської ради від 22.08.2019 №  № 2-4722
стара редакція:1650,0 тис. грн. на 2300,0 тис. грн. (бюджет розвитку) (2019 рік)
збільшено обсяг фінансового забезпечення (на 750,0 тис. грн. за рахунок перерозподілу фінансового забезпечення на виконання дій:1.4.1.94-500,0 тис. грн. 2.2.1.88-250,0 тис. грн. (бюджет розвитку) (2019 рік)); зменшити обсяг фінансового забезпечення (на 100,0 тис. грн. з перерозподілом обсягу фінансового забезпечення на виконання дії 1.3.3.330 (бюджет розвитку) (2019 рік))</t>
  </si>
  <si>
    <t xml:space="preserve">Внесено зміни до дії (змінено обсяг фінансового забезпечення) рішенням міської ради від 22.08.2019 №  № 2-4722
стара редакція:190,0 тис. грн. на 173,0 тис. грн. (бюджет розвитку) (2019 рік)
зменшено обсяг фінансового забезпечення (на 17,0 тис. грн. з перерозподілом обсягу фінансового забезпечення на виконання дії 1.4.1.117 (бюджет розвитку) (2019 рік)) </t>
  </si>
  <si>
    <t xml:space="preserve">Внесено зміни до дії (змінено обсяг фінансового забезпечення) рішенням міської ради від 22.08.2019 №  № 2-4722
стара редакція:8,36522 тис. грн. на 5,86963 тис. грн. (бюджет розвитку) (2019 рік)
зменшено обсяг фінансового забезпечення (на 2,49559 тис. грн. (з перерозподілом обсягу фінансового забезпечення на виконання дії 1.4.1.117 (бюджет розвитку) (2019 рік)) </t>
  </si>
  <si>
    <t xml:space="preserve">Внесено зміни до дії (змінено назву і обсяг фінансового забезпечення) рішенням міської ради від 22.08.2019 №  № 2-4722
стара редакція:10000,0 тис. грн. на 13587,11768 тис. грн. (бюджет розвитку) (2019 рік)
збільшено обсяг фінансового забезпечення (на 8000,0 тис. грн. за рахунок перерозподілу фінансового забезпечення із загального фонду до бюджету розвитку) (2019 рік); зменшити обсяг фінансового забезпечення (на 901,702 тис. грн. з перерозподілом обсягу фінансового забезпечення на виконання дії 1.3.11.8 (бюджет розвитку) (2019 рік); на 3 511,18032 тис. грн. з перерозподілом обсягу фінансового забезпечення із бюджету розвитку до загального фонду) (2019 рік)) </t>
  </si>
  <si>
    <t xml:space="preserve">Внесено зміни до дії (змінено назву і обсяг фінансового забезпечення) рішенням міської ради від 22.08.2019 №  № 2-4722
стара редакція:827,53773 тис. грн. на 795,0 тис. грн. (бюджет розвитку) (2019 рік)
зменшено обсяг фінансового забезпечення (на 32,53773 тис. грн. (з перерозподілом обсягу фінансового забезпечення на виконання дії 1.4.1.117 (бюджет розвитку) (2019 рік)) </t>
  </si>
  <si>
    <t>Виключено дію ішенням міської ради від 22.08.2019 №  № 2-4722
стара редакція:198,0 тис. грн. на 0,0 тис. грн. (бюджет розвитку) (2019 рік)
обсяг фінансового забезпечення (бюджет розвитку) перерозподілено на виконання дії 1.1.1.19 (2019 рік)</t>
  </si>
  <si>
    <t xml:space="preserve">Внесено зміни до дії (змінено обсяг фінансового забезпечення) рішенням міської ради від 22.08.2019 №  № 2-4722
стара редакція:50,0 тис. грн. на 44,55 тис. грн. (бюджет розвитку) (2019 рік)
зменшено обсяг фінансового забезпечення (на 5,45 тис. грн. (з перерозподілом обсягу фінансового забезпечення на виконання дії 1.4.1.117 (бюджет розвитку) (2019 рік)) </t>
  </si>
  <si>
    <t xml:space="preserve">Внесено зміни до дії (змінено обсяг фінансового забезпечення) рішенням міської ради від 22.08.2019 №  № 2-4722
стара редакція:10000,0 тис. грн. на 10593,0 тис. грн. (бюджет розвитку) (2019 рік)
збільшено обсяг фінансового забезпечення (на 593,0 тис. грн. за рахунок перерозподілу фінансового забезпечення на виконання дії 1.1.3.2 (бюджет розвитку) (2019 рік)) </t>
  </si>
  <si>
    <t xml:space="preserve">Внесено зміни до дії (змінено обсяг фінансового забезпечення) рішенням міської ради від 22.08.2019 №  № 2-4722
стара редакція:30,0  тис. грн. на 28,3 тис. грн. (бюджет розвитку) (2019 рік)
зменшено обсяг фінансового забезпечення (на 1,7 тис. грн. (з перерозподілом обсягу фінансового забезпечення на виконання дії 1.4.1.117 (бюджет розвитку) (2019 рік)) </t>
  </si>
  <si>
    <t>Виключено дію  рішенням міської ради від 22.08.2019 №  № 2-4722
стара редакція:1655,0  тис. грн. на 0,0 тис. грн. (бюджет розвитку) (2019 рік)
обсяг фінансового забезпечення (бюджет розвитку) перерозподілено на виконання дії 1.3.4.8 (2019 рік)</t>
  </si>
  <si>
    <t xml:space="preserve">Внесено зміни до дії (змінено обсяг фінансового забезпечення) рішенням міської ради від 22.08.2019 №  № 2-4722
стара редакція:850,0  тис. грн. на 553,07531 тис. грн. (бюджет розвитку) (2019 рік)
зменшено обсяг фінансового забезпечення (на 296,92469 тис. грн. з перерозподілом обсягу фінансового забезпечення на виконання дій: 1.3.3.324-296,0 тис. грн.,1.4.2.14-0,92469 тис. грн. (бюджет розвитку) (2019 рік)) </t>
  </si>
  <si>
    <t>Внесено зміни до дії (змінено назву і обсяг фінансового забезпечення) рішенням міської ради від 22.08.2019 №  № 2-4722
стара редакція:100,0  тис. грн. на 238,94737  тис. грн. (бюджет розвитку) (2019 рік)
збільшено обсяг фінансового забезпечення (на 138,94737 тис. грн. за рахунок перерозподілу фінансового забезпечення на виконання дії 1.3.3.338 (бюджет розвитку)) (2019 рік)) 
стара редакція:Реконструкція мережі зовнішнього освітлення на прибудинкової території житлових будинків № 20, 22, 24 по вул.Пацаєва</t>
  </si>
  <si>
    <t xml:space="preserve">Внесено зміни до дії (змінено обсяг фінансового забезпечення) рішенням міської ради від 22.08.2019 №  № 2-4722
стара редакція:570,0  тис. грн. на 540,29779  тис. грн. (бюджет розвитку) (2019 рік)
зменшено обсяг фінансового забезпечення (на 29,70221 тис. грн. з перерозподілом обсягу фінансового забезпечення на виконання дії 1.4.2.14 (бюджет розвитку) (2019 рік)) </t>
  </si>
  <si>
    <t xml:space="preserve">Внесено зміни до дії (змінено обсяг фінансового забезпечення) рішенням міської ради від 22.08.2019 №  № 2-4722
стара редакція:550,0 тис. грн. на 477,98667 тис. грн. (бюджет розвитку) (2019 рік)
зменшено обсяг фінансового забезпечення (на 72,01333 тис. грн. з перерозподілом обсягу фінансового забезпечення на виконання дій: 1.3.3.324-43,0 тис. грн.,1.4.2.14-29,01333 тис. грн. (бюджет розвитку) (2019 рік)) </t>
  </si>
  <si>
    <t>Внесено зміни до дії (змінено обсяг фінансового забезпечення) рішенням міської ради від 22.08.2019 №  № 2-4722
стара редакція:689,0 тис. грн. на 614,58126 тис. грн. (бюджет розвитку) (2019 рік)
зменшено обсяг фінансового забезпечення (на 74,41874 тис. грн. з перерозподілом обсягу фінансового забезпечення на виконання дії 1.4.2.14 (бюджет розвитку) (2019 рік))</t>
  </si>
  <si>
    <t xml:space="preserve">Внесено зміни до дії (змінено обсяг фінансового забезпечення) рішенням міської ради від 22.08.2019 №  № 2-4722
стара редакція:480,0 тис. грн. на 352,72885 тис. грн. (бюджет розвитку) (2019 рік)
зменшено обсяг фінансового забезпечення (на 127,27115 тис. грн. з перерозподілом обсягу фінансового забезпечення на виконання дій: 1.3.3.324-117,0 тис. грн.,1.4.2.14-10,27115 тис. грн. (бюджет розвитку) (2019 рік)) </t>
  </si>
  <si>
    <t>Внесено зміни до дії (змінено обсяг фінансового забезпечення) рішенням міської ради від 22.08.2019 №  № 2-4722
стара редакція:0,0 тис. грн. на 38,7 тис. грн. (бюджет розвитку) (2019 рік)
збільшено обсяг фінансового забезпечення (на 38,7 тис. грн. за рахунок перерозподілу фінансового забезпечення на виконання дії 1.3.3.298 (бюджет розвитку)) (2019 рік))</t>
  </si>
  <si>
    <t xml:space="preserve">Внесено зміни до дії (змінено обсяг фінансового забезпечення) рішенням міської ради від 22.08.2019 №  № 2-4722
стара редакція:500,0 тис. грн. на 900,0 тис. грн. (бюджет розвитку) (2019 рік)
збільшено обсяг фінансового забезпечення (на 400,0 тис.грн. за рахунок перерозподілу фінансового забезпечення на виконання дії 1.3.3.326 (бюджет розвитку) (2019 рік)) </t>
  </si>
  <si>
    <t xml:space="preserve">Внесено зміни до дії (змінено обсяг фінансового забезпечення) рішенням міської ради від 22.08.2019 №  № 2-4722
стара редакція:168,7 тис. грн. на 669,7 тис. грн. (бюджет розвитку) (2019 рік)
збільшено обсяг фінансового забезпечення (на 501,0 тис.грн. за рахунок перерозподілу фінансового забезпечення на виконання дій: 1.3.3.171-296,0 тис. грн., 1.3.3.203-43,0 тис. грн., 1.3.3.327-45,0 тис. грн., 1.3.3.233-117,0 тис. грн.(бюджет розвитку) (2019 рік)) </t>
  </si>
  <si>
    <t xml:space="preserve">Внесено зміни до дії (змінено обсяг фінансового забезпечення) рішенням міської ради від 22.08.2019 №  № 2-4722
стара редакція:900,0 тис. грн. на 725,00326 тис. грн. (бюджет розвитку) (2019 рік)
зменшено обсяг фінансового забезпечення (на 174,99674 тис. грн. з перерозподілом обсягу фінансового забезпечення на виконання дії 1.3.13.17 (бюджет розвитку) (2019 рік)) </t>
  </si>
  <si>
    <t>Внесено зміни до дії (змінено обсяг фінансового забезпечення) рішенням міської ради від 22.08.2019 №  № 2-4722
стара редакція:1340,0 тис. грн. на 940,0 тис. грн. (бюджет розвитку) (2019 рік)
зменшено обсяг фінансового забезпечення (на 400,0 тис. грн. з перерозподілом обсягу фінансового забезпечення на виконання дії 1.3.3.323 (бюджет розвитку) (2019 рік))</t>
  </si>
  <si>
    <t xml:space="preserve">Внесено зміни до дії (змінено обсяг фінансового забезпечення) рішенням міської ради від 22.08.2019 №  № 2-4722
стара редакція:300,0 тис. грн. на 255,0 тис. грн. (бюджет розвитку) (2019 рік)
зменшено обсяг фінансового забезпечення (на 45,0 тис. грн. з перерозподілом обсягу фінансового забезпечення на виконання дії 1.3.3.324 (бюджет розвитку) (2019 рік)) </t>
  </si>
  <si>
    <t xml:space="preserve">Внесено зміни до дії (змінено обсяг фінансового забезпечення) рішенням міської ради від 22.08.2019 №  № 2-4722
стара редакція:1611,0 тис. грн. на 1487,9999 тис. грн. (бюджет розвитку) (2019 рік)
зменшено обсяг фінансового забезпечення (на 1400,0 тис. грн. з перерозподілом обсягу фінансового забезпечення на виконання дій: 1.3.3.331-1300,0 тис. грн., 1.3.3.342-100,0 тис. грн.,1.4.2.14-123,0001 тис. грн.(бюджет розвитку) (2019 рік)); збільшено обсяг фінансового забезпечення (на 1400,0 тис.грн. за рахунок перерозподілу фінансового забезпечення на виконання дій: 1.1.5.3-1300.0 тис. грн.,1.2.1.49-100,0 тис. грн. (бюджет розвитку) (2019 рік)) </t>
  </si>
  <si>
    <t>Внесено зміни до дії (змінено назву і обсяг фінансового забезпечення) рішенням міської ради від 22.08.2019 №  № 2-4722
стара редакція: 150,0 тис. грн. на 184,65177 тис. грн. (бюджет розвитку) (2019 рік)
збільшено обсяг фінансового забезпечення (на 34,65177 тис. грн. за рахунок перерозподілу фінансового забезпечення на виконання дії 1.3.3.338 (бюджет розвитку)) (2019 рік))</t>
  </si>
  <si>
    <t xml:space="preserve">Внесено зміни до дії (змінено назву і обсяг фінансового забезпечення) рішенням міської ради від 22.08.2019 №  № 2-4722
стара редакція: 500,0 тис. грн. на 300,0 тис. грн. (бюджет розвитку) (2019 рік)
зменшено обсяг фінансового забезпечення (на 200,0 тис. грн. з перерозподілом обсягу фінансового забезпечення на виконання дії 1.3.3.337 (бюджет розвитку) (2019 рік)) 
стара редакція:Будівництво мереж зовнішнього освітлення прибудинкової території по вул. В. Чорновола, 122/41 </t>
  </si>
  <si>
    <t xml:space="preserve">Будівництво мереж зовнішнього освітлення прибудинкової території житлового будинку по вул. В. Чорновола, 122/41 </t>
  </si>
  <si>
    <t xml:space="preserve">Внесено зміни до дії (змінено назву і обсяг фінансового забезпечення) рішенням міської ради від 22.08.2019 №  № 2-4722
стара редакція: 300,0 тис. грн. на 500,0 тис. грн. (бюджет розвитку) (2019 рік)
збільшено обсяг фінансового забезпечення (на 200,0 тис.грн. за рахунок перерозподілу фінансового забезпечення на виконання дії 1.3.3.336 (бюджет розвитку) (2019 рік))
стара редакція:Будівництво мереж зовнішнього освітлення прибудинкової території по вул. В. Чорновола, 120 </t>
  </si>
  <si>
    <t xml:space="preserve">Будівництво мереж зовнішнього освітлення прибудинкової території житлового будинку по вул. В. Чорновола, 120 </t>
  </si>
  <si>
    <t>Внесено зміни до дії (змінено бсяг фінансового забезпечення) рішенням міської ради від 22.08.2019 №  № 2-4722
стара редакція:1800,0 тис. грн. на 1319,00574 тис. грн. (бюджет розвитку) (2019 рік)
зменшено обсяг фінансового забезпечення (на 480,99426 тис. грн. з перерозподілом обсягу фінансового забезпечення на виконання дій: 1.3.3.384-34,65177 тис. грн., 1.3.3.191-138,94737 тис. грн., 1.3.4.7-25,51327 тис. грн.,1.3.9.265-69,78176 тис. грн., 1.5.1.29-27,434 тис. грн. (бюджет розвитку) (2019 рік)); зменшено обсяг фінансового забезпечення (на 184,66609 тис. грн з перерозподілом обсягу фінансового забезпечення із бюджету розвитку до загального фонду)</t>
  </si>
  <si>
    <t>1.3.3.342</t>
  </si>
  <si>
    <t>Будівництво мереж зовнішнього освітлення по вул. Геронимівська (з ПКД)</t>
  </si>
  <si>
    <t>Включено дію рішенням міської ради від 22.08.2019 №  № 2-4722
за рахунок перерозподілу обсягу фінансового забезпечення на виконання дії 1.3.3.330-100,0 тис. грн., 1.4.1.93-400,0 тис. грн. (бюджет розвитку) (2019 рік)</t>
  </si>
  <si>
    <t xml:space="preserve">Внесено зміни до дії (змінено обсяг фінансового забезпечення) рішенням міської ради від 22.08.2019 №  № 2-4722
стара редакція:533,0 тис. грн. на 535,0тис. грн. (бюджет розвитку) (2019 рік)
збільшено обсяг фінансового забезпечення (на 2,0 тис. грн. за рахунок перерозподілу фінансового забезпечення на виконання дії 1.3.3.253 (бюджет розвитку) (2019 рік)) </t>
  </si>
  <si>
    <t xml:space="preserve">Внесено зміни до дії (змінено обсяг фінансового забезпечення) рішенням міської ради від 22.08.2019 №  № 2-4722
стара редакція:655,0 тис. грн. на 614,3 тис. грн. (бюджет розвитку) (2019 рік)
зменшено обсяг фінансового забезпечення (на 40,7 тис. грн. з перерозподілом обсягу фінансового забезпечення на виконання дій: 1.3.3.253-2,0 тис. грн., 1.3.3.321-38,7 тис. грн. (бюджет розвитку) (2019 рік)) </t>
  </si>
  <si>
    <t xml:space="preserve">Внесено зміни до дії (змінено обсяг фінансового забезпечення) рішенням міської ради від 22.08.2019 №  № 2-4722
стара редакція:390,0 тис. грн. на 614,3 тис. грн. (бюджет розвитку) (2019 рік)
збільшено обсяг фінансового забезпечення (на 174,477 тис. грн. за рахунок перерозподілу фінансового забезпечення на виконання дій: 1.1.3.138-0,9 тис. грн., 1.1.3.91-9,47703 тис. грн., 1.1.3.92-9,47703 тис. грн., 1.1.3.99-74,9196 тис. грн., 1.1.3.100-7,49196 тис. грн., 1.1.3.94-9,45475 тис. грн., 1.1.3.178-3,0 тис. грн., 1.1.3.160-1,1 тис. грн., 1.1.3.161-3,0 тис. грн., 1.1.3.162-1,0 тис. грн., 1.1.3.110-4,66537 тис. грн., 1.1.3.111-4,65248 тис. грн., 1.3.9.146-60,64 тис. грн., 1.3.3.338-25,51327 тис. грн.(бюджет розвитку) (2019 рік)) </t>
  </si>
  <si>
    <t>1.3.4.8</t>
  </si>
  <si>
    <t xml:space="preserve">Капітальний ремонт об'єктів вулично-дорожньої мережі (встановлення технічних засобів регулювання дорожнього руху (системи відеоспостереження та центру керування дорожньою інфраструктурою)) </t>
  </si>
  <si>
    <t>Включено дію рішенням міської ради від 22.08.2019 №  № 2-4722
за рахунок перерозподілу обсягу фінансового забезпечення на виконання дії 1.3.1.4 - 1655,0 тис. грн., 4.2.1.27-2000,0 тис. грн. (бюджет розвитку) (2019 рік)</t>
  </si>
  <si>
    <t xml:space="preserve">Внесено зміни до дії (змінено обсяг фінансового забезпечення) рішенням міської ради від 22.08.2019 №  № 2-4722
стара редакція:4000,0 тис. грн. на 9000,0 тис. грн. (бюджет розвитку) (2019 рік)
збільшено обсяг фінансового забезпечення (на 5000,0 тис. грн. за рахунок перерозподілу фінансового забезпечення на виконання дії 2.2.1.54 (бюджет розвитку))) (2019 рік </t>
  </si>
  <si>
    <t xml:space="preserve">Внесено зміни до дії (змінено обсяг фінансового забезпечення) рішенням міської ради від 22.08.2019 №  № 2-4722
стара редакція:3049,77 тис. грн. на1719,77  тис. грн. (бюджет розвитку) (2019 рік)
зменшено обсяг фінансового забезпечення (на 300,0 тис. грн. з перерозподілом обсягу фінансового забезпечення на виконання дії 2.2.55.6 (бюджет розвитку) (2019 рік)) та на 1000,0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</si>
  <si>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22.08.2019 №  № 2-4722
стара редакція:36600,0 тис. грн. на 34800,0 тис. грн. (бюджет розвитку) (2019 рік)
зменшено обсяг фінансового забезпечення (на 1800,0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</si>
  <si>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22.08.2019 №  № 2-4722
стара редакція:10000,0 тис. грн. на 2265,304 тис. грн. (бюджет розвитку) (2019 рік)
зменшено обсяг фінансового забезпечення (на 7129,505 тис. грн. з перерозподілом обсягу фінансового забезпечення на виконання дій: 1.1.1.14-12,3 тис. грн., 1.1.1.15-18,7 тис. грн., 2.2.96.9-800,0 тис. грн., 2.2.55.6-800,0 тис. грн., 2.2.4.6-350,0 тис. грн., 1.3.9.277-1800,0 тис. грн., 1,3.8.88-3224,105 тис. грн., 4.2.4.17-124,4 тис. грн. (бюджет розвитку) (2019 рік)); на 605,191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</si>
  <si>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22.08.2019 №  № 2-4722
стара редакція:0,0 тис. грн. на 250,0 тис. грн. (бюджет розвитку) (2019 рік)
збільшено обсяг фінансового забезпечення (на 250,0 тис. грн. за рахунок перерозподілу фінансового забезпечення на виконання дії 1.3.8.75 (бюджет розвитку)) (2019 рік)) </t>
  </si>
  <si>
    <t xml:space="preserve">Внесено зміни до дії (змінено обсяг фінансового забезпечення) рішенням міської ради від 22.08.2019 №  № 2-4722
стара редакція:0,0 тис. грн. на 200,0 тис. грн. (бюджет розвитку) (2019 рік)
збільшено обсяг фінансового забезпечення (на 200,0 тис. грн. за рахунок перерозподілу фінансового забезпечення на виконання дії 1.3.8.75 (бюджет розвитку)) (2019 рік)) </t>
  </si>
  <si>
    <t>Внесено зміни до дії (змінено обсяг фінансового забезпечення) рішенням міської ради від 22.08.2019 №  № 2-4722
стара редакція:2000,0 тис. грн. на 620,0 тис. грн. (бюджет розвитку) (2019 рік)
зменшено обсяг фінансового забезпечення (на 1380,0 тис. грн. з перерозподілом обсягу фінансового забезпечення на виконання дій: 1.3.8.86-200,0 тис. грн., 1.3.8.87-50,0 тис. грн., 1.3.8.68-250,0 тис. грн, 1.3.8.69-250,0 тис. грн., 1.3.8.70-200,0 тис. грн., 1.1.5.4-150,0 тис. грн.,1.3.9.127-150,0 тис. грн., 4.2.1.28-130,0 тис. грн. (бюджет розвитку) (2019 рік))</t>
  </si>
  <si>
    <t xml:space="preserve">Внесено зміни до дії (змінено обсяг фінансового забезпечення) рішенням міської ради від 22.08.2019 №  № 2-4722
стара редакція:700,0 тис. грн. на 1296,95 тис. грн. (бюджет розвитку) (2019 рік)
збільшено обсяг фінансового забезпечення (на 596,95 тис. грн. за рахунок перерозподілу фінансового забезпечення на виконання дії 1.5.7.1 (бюджет розвитку)) (2019 рік)) </t>
  </si>
  <si>
    <t>Внесено зміни до дії (змінено обсяг фінансового забезпечення) рішенням міської ради від 22.08.2019 №  № 2-4722
стара редакція:29,943 тис. грн. на 85,943 тис. грн. (бюджет розвитку) (2019 рік)
збільшено обсяг фінансового забезпечення (на 56,0 тис. грн. за рахунок перерозподілу фінансового забезпечення на виконання дії 1.3.9.266 (бюджет розвитку)) (2019 рік))</t>
  </si>
  <si>
    <t>1.3.8.86</t>
  </si>
  <si>
    <t>1.3.8.87</t>
  </si>
  <si>
    <t>1.3.8.88</t>
  </si>
  <si>
    <t>Внесено зміни до дії (змінено обсяг фінансового забезпечення) рішенням міської ради від 22.08.2019 №  № 2-4722</t>
  </si>
  <si>
    <t>Реконструкція вул. Козацька від Г. Дніпра до набережної, м. Черкаси</t>
  </si>
  <si>
    <t>Включено дію рішенням міської ради від 22.08.2019 №  № 2-4722
за рахунок перерозподілу обсягу фінансового забезпечення на виконання дії 1.3.8.75 (бюджет розвитку) (2019 рік)</t>
  </si>
  <si>
    <t xml:space="preserve">Реконструкція вул. Б. Вишневецького (тротуар) від вул. Хрещатик до Замкового узвозу, м. Черкаси </t>
  </si>
  <si>
    <t>Реконструкція вул. Смаглія в м. Черкаси</t>
  </si>
  <si>
    <t>Включено дію рішенням міської ради від 22.08.2019 №  № 2-4722
за рахунок перерозподілу обсягу фінансового забезпечення на виконання дії 1.3.8.65 (бюджет розвитку) (2019 рік)</t>
  </si>
  <si>
    <t xml:space="preserve">Внесено зміни до дії (змінено обсяг фінансового забезпечення) рішенням міської ради від 22.08.2019 №  № 2-4722
стара редакція:0,0 тис. грн. на 1154,0 тис. грн. (бюджет розвитку) (2019 рік)
збільшено обсяг фінансового забезпечення (на 1154,0 тис.грн. за рахунок перерозподілу фінансового забезпечення на виконання дій: 1.1.3.2-450,0 тис. грн., 1.3.9.267-352,0 тис. грн., 1.3.9.268-352,0 тис. грн. (бюджет розвитку) (2019 рік)) </t>
  </si>
  <si>
    <t xml:space="preserve">Внесено зміни до дії (змінено обсяг фінансового забезпечення) рішенням міської ради від 22.08.2019 №  № 2-4722
стара редакція:1000,0 тис. грн. на 1520,0 тис. грн. (бюджет розвитку) (2019 рік)
збільшено обсяг фінансового забезпечення (на 520,0 тис. грн. за рахунок перерозподілу фінансового забезпечення на виконання дій: 1.3.8.75-150,0 тис. грн., 1.3.9.255 - 370,0 тис. грн.(бюджет розвитку) (2019 рік)) </t>
  </si>
  <si>
    <t xml:space="preserve">Внесено зміни до дії (змінено обсяг фінансового забезпечення) рішенням міської ради від 22.08.2019 №  № 2-4722
стара редакція: 0,0 тис. грн. на 1490,0 тис. грн. (бюджет розвитку) (2019 рік)
збільшено обсяг фінансового забезпечення (на 1490,0 тис.грн. за рахунок перерозподілу фінансового забезпечення на виконання дії 1.3.9.258 (бюджет розвитку) (2019 рік)) </t>
  </si>
  <si>
    <t xml:space="preserve">Внесено зміни до дії (змінено обсяг фінансового забезпечення) рішенням міської ради від 22.08.2019 №  № 2-4722
стара редакція: 360,834 тис. грн. на 300,194 тис. грн. (бюджет розвитку) (2019 рік)
зменшено обсяг фінансового забезпечення (на 60,64 тис. грн. з перерозподілом обсягу фінансового забезпечення на виконання дії 1.3.4.7 (бюджет розвитку) (2019 рік)) </t>
  </si>
  <si>
    <t>Внесено зміни до дії (змінено обсяг фінансового забезпечення) рішенням міської ради від 22.08.2019 №  № 2-4722
стара редакція: 4000,0 тис. грн. на 9000,0 тис. грн. (бюджет розвитку) (2019 рік)
збільшено обсяг фінансового забезпечення (на 5000,0 тис. грн. за рахунок перерозподілу фінансового забезпечення на виконання дії 2.2.1.54 (бюджет розвитку)) (2019 рік))</t>
  </si>
  <si>
    <t xml:space="preserve">Внесено зміни до дії (змінено обсяг фінансового забезпечення) рішенням міської ради від 22.08.2019 №  № 2-4722
стара редакція: 2000,0 тис. грн. на 1630,0 тис. грн. (бюджет розвитку) (2019 рік)
зменшено обсяг фінансового забезпечення (на 370,0 тис. грн. з перерозподілом обсягу фінансового забезпечення на виконання дії 1.3.9.127 (бюджет розвитку) (2019 рік)) </t>
  </si>
  <si>
    <t xml:space="preserve">Внесено зміни до дії (змінено обсяг фінансового забезпечення) рішенням міської ради від 22.08.2019 №  № 2-4722
стара редакція: 1500,0 тис. грн. на 3500,0 тис. грн. (бюджет розвитку) (2019 рік)
збільшено обсяг фінансового забезпечення (на 2000,0 тис. грн. за рахунок перерозподілу фінансового забезпечення на виконання дії 2.2.1.54 (бюджет розвитку)) (2019 рік)) </t>
  </si>
  <si>
    <t xml:space="preserve">Капітальний ремонт вул.Сумгаїтська (від вул.Одеська до вул.30-річчя Перемоги) в м.Черкаси </t>
  </si>
  <si>
    <t>Внесено зміни до дії (змінено її назву і  обсяг фінансового забезпечення) рішенням міської ради від 22.08.2019 №  № 2-4722
стара редакція: 3400,0 тис. грн. на 30481,0 тис. грн. (бюджет розвитку) (2019 рік)
стара редакція:Капітальний ремонт вул.Сумгаїтська (від вул.Одеська до вул.30-річчя Перемоги) в м.Черкаси 
зменшено обсяг фінансового забезпечення (на 2988,0 тис. грн. з перерозподілом обсягу фінансового забезпечення на виконання дій: 1.1.1.13-8,0 тис. грн., 1.3.9.144-1490,0 тис. грн., 1.3.9.279-1490,0 тис. грн.(бюджет розвитку) (2019 рік))</t>
  </si>
  <si>
    <t xml:space="preserve">Внесено зміни до дії (змінено обсяг фінансового забезпечення) рішенням міської ради від 22.08.2019 №  № 2-4722
стара редакція: 400,0 тис. грн. на 41,0 тис. грн. (бюджет розвитку) (2019 рік)
збільшено обсяг фінансового забезпечення (на 69,78176 тис.грн. за рахунок перерозподілу фінансового забезпечення на виконання дії 1.3.3.338 (бюджет розвитку) (2019 рік); зменшено обсяг фінансового забезпечення (на 428,78176 тис. грн. з перерозподілом обсягу фінансового забезпечення на виконання дії 2.2.8.6 (бюджет розвитку) (2019 рік) ) </t>
  </si>
  <si>
    <t xml:space="preserve">Внесено зміни до дії (змінено обсяг фінансового забезпечення) рішенням міської ради від 22.08.2019 №  № 2-4722
стара редакція: 1450,0  тис. грн. на 1293,0 тис. грн. (бюджет розвитку) (2019 рік)
зменшено обсяг фінансового забезпечення (на 56,0 тис. грн. з перерозподілом обсягу фінансового забезпечення на виконання дії 1.3.8.84 (бюджет розвитку) (2019 рік);зменшено обсяг фінансового забезпечення (на 101,0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</si>
  <si>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22.08.2019 №  № 2-4722
стара редакція: 375,0  тис. грн. на 23,0 тис. грн. (бюджет розвитку) (2019 рік)
зменшено обсяг фінансового забезпечення (на 352,0 тис. грн. з перерозподілом обсягу фінансового забезпечення на виконання дії 1.3.9.125 (бюджет розвитку) (2019 рік)) </t>
  </si>
  <si>
    <t>Виключено дію рішенням міської ради від 22.08.2019 №  № 2-4722
стара редакція: 1490,0  тис. грн. на 0,0 тис. грн. (бюджет розвитку) (2019 рік)
обсяг фінансового забезпечення (бюджет розвитку) перерозподілено на виконання дій: 2.2.3.4-360,0 тис. грн.,2.2.29.4- 835,0 тис. грн.,2.2.29.3 -295,0 тис. грн. ( 2019 рік)</t>
  </si>
  <si>
    <t>Виключено дію рішенням міської ради від 22.08.2019 №  № 2-4722
стара редакція: 1490,0  тис. грн. на 0,0 тис. грн. (бюджет розвитку) (2019 рік)
обсяг фінансового забезпечення (бюджет розвитку) перерозподілено на виконання дій: 2.2.3.5-814,0 тис. грн., 2.2.90.15-196,0 тис. грн., 2.2.3.4-240,0 тис. грн., 2.2.29.4-240,0 тис. грн. (2019 рік)</t>
  </si>
  <si>
    <t xml:space="preserve">Внесено зміни до дії (змінено обсяг фінансового забезпечення) рішенням міської ради від 22.08.2019 №  № 2-4722
стара редакція: 1490,0  тис. грн. на 90,0 тис. грн. (бюджет розвитку) (2019 рік)
зменшено обсяг фінансового забезпечення (на 1400,0 тис. грн. з перерозподілом обсягу фінансового забезпечення на виконання дії 1.4.2.3 (бюджет розвитку) (2019 рік)) </t>
  </si>
  <si>
    <t>Внесено зміни до дії (змінено обсяг фінансового забезпечення) рішенням міської ради від 22.08.2019 №  № 2-4722
стара редакція: 300,0  тис. грн. на 720,0 тис. грн. (бюджет розвитку) (2019 рік)
збільшено обсяг фінансового забезпечення (на 420,0 тис.грн. за рахунок перерозподілу фінансового забезпечення на виконання дій: 1.1.4.128-300,0 тис. грн.1.1.5.32-99,51 тис. грн., 1.1.5.23-10,0 тис. грн., 1.1.5.33-10.49 тис. грн. (бюджет розвитку) (2019 рік)</t>
  </si>
  <si>
    <t xml:space="preserve">Внесено зміни до дії (змінено обсяг фінансового забезпечення) рішенням міської ради від 22.08.2019 №  № 2-4722
стара редакція: 2500,0 тис. грн. на 4300,0 тис. грн. (бюджет розвитку) (2019 рік)
збільшено обсяг фінансового забезпечення (на 1800,0 тис.грн. за рахунок перерозподілу фінансового забезпечення на виконання дії 1.3.8.65 (бюджет розвитку) (2019 рік)) </t>
  </si>
  <si>
    <t>1.3.9.279</t>
  </si>
  <si>
    <t>Капітальний ремонт провулку Рибальський</t>
  </si>
  <si>
    <t>Включено дію рішенням міської ради від 22.08.2019 №  № 2-4722
за рахунок перерозподілу обсягу фінансового забезпечення на виконання дії 1.3.9.258 (бюджет розвитку) (2019 рік)</t>
  </si>
  <si>
    <t xml:space="preserve">Реконструкція точок комерційного обліку електричної енергії тягових підстанцій КП "Черкасиелектротранс" Черкаської міської ради, з виконанням робіт зі встановлення автоматизованої системи комерційного обліку електричної енергії споживача (АС) </t>
  </si>
  <si>
    <t>Внесено зміни до дії (змінено її назву і обсяг фінансового забезпечення) рішенням міської ради від 22.08.2019 №  № 2-4722
стара редакція: 0,0 тис. грн. на 901,72 тис. грн. (бюджет розвитку) (2019 рік)
збільшено обсяг фінансового забезпечення (на 901,702 тис.грн. за рахунок перерозподілу фінансового забезпечення на виконання дії 1.2.1.134 (бюджет розвитку) (2019 рік)) 
стара редакція: Встановлення "Автоматизованої системи комерційного обліку електричної енергії споживача" (АСКОЕ)  (внески в статутний капітал КП “Черкасиелектротранс”)</t>
  </si>
  <si>
    <t xml:space="preserve">Внесено зміни до дії (змінено обсяг фінансового забезпечення) рішенням міської ради від 22.08.2019 №  № 2-4722
стара редакція: 1475,23 тис. грн. на 1024,63 тис. грн. (бюджет розвитку) (2019 рік)
зменшено обсяг фінансового забезпечення (на 450,6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</si>
  <si>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22.08.2019 №  № 2-4722
стара редакція: 1000,0 тис. грн. на 1469,421 тис. грн. (бюджет розвитку) (2019 рік)
збільшено обсяг фінансового забезпечення (на 469,421 тис. грн. за рахунок перерозподілу фінансового забезпечення на виконання дій:1.1.3.145-1,283 тис. грн., 1.1.3.144-27,3484 тис. грн., 1.1.4.109-4,46 тис. грн., 1.1.4.114-6,334 тис. грн., 1.1.4.115-6,334 тис. грн., 1.1.4.112-0,84805 тис. грн., 1.1.4.113-0,41972 тис. грн., 1.1.4.108-21,731 тис.грн.,1.3.3.325-169,84339 тис. грн., 1.3.3.338 -144,33012 тис. грн. (бюджет розвитку) (2019 рік)) </t>
  </si>
  <si>
    <t>Внесено зміни до дії (змінено обсяг фінансового забезпечення) рішенням міської ради від 22.08.2019 №  № 2-4722
стара редакція: 420,0 тис. грн. на 571,636 тис. грн. (бюджет розвитку) (2019 рік)
збільшено обсяг фінансового забезпечення (на 151,636 тис.грн. за рахунок перерозподілу фінансового забезпечення на виконання дій: 1.4.1.109-38,25 тис. грн., 1.4.1.116-60,0 тис. грн., 1.4.1.81-1,49482 тис. грн., 1.4.1.112-26,89118 тис. грн.. 1.4.1.112-25,0 тис. грн.(бюджет розвитку) (2019 рік))</t>
  </si>
  <si>
    <t xml:space="preserve">Внесено зміни до дії (змінено обсяг фінансового забезпечення) рішенням міської ради від 22.08.2019 №  № 2-4722
стара редакція: 570,0 тис. грн. на 1020,0 тис. грн. (бюджет розвитку) (2019 рік)
збільшено обсяг фінансового забезпечення (на 450,0 тис.грн. за рахунок перерозподілу фінансового забезпечення на виконання дії 2.2.1.92) (бюджет розвитку) (2019 рік)) </t>
  </si>
  <si>
    <t xml:space="preserve">Внесено зміни до дії (змінено обсяг фінансового забезпечення) рішенням міської ради від 22.08.2019 №  № 2-4722
стара редакція:90,98754 тис. грн. на 89,49272 тис. грн. (бюджет розвитку) (2019 рік)
зменшено обсяг фінансового забезпечення (на 1,49482 тис. грн. з перерозподілом обсягу фінансового забезпечення на виконання дії 1.4.1.46 (бюджет розвитку) (2019 рік))) </t>
  </si>
  <si>
    <t xml:space="preserve">Внесено зміни до дії (змінено її назву) рішенням міської ради від 22.08.2019 №  № 2-4722
стара редакція:Будівництво мереж електропостачання скверу "Пам'ять" (внески в статутний капітал КП "Дирекція парків")
</t>
  </si>
  <si>
    <t>Реконструкція скверу "Пам'ять" (в частині електропостачання) (внески в статутний капітал КП ’Дирекція парків’)</t>
  </si>
  <si>
    <t>Внесено зміни до дії (змінено обсяг фінансового забезпечення) рішенням міської ради від 22.08.2019 №  № 2-4722
стара редакція:3300,0 тис. грн. на 350,0 тис. грн. (бюджет розвитку) (2019 рік)
зменшено обсяг фінансового забезпечення (на 2950,0 тис. грн. з перерозподілом обсягу фінансового забезпечення на виконання дій: 1.5.8.7 -200,0 тис. грн., 2.2.76.16 -1490,0 тис. грн.,2.2.96.8-760,0 тис. грн.,1.3.3.342-400,0 тис. грн., 1.4.1.94-100,0 тис. грн.(бюджет розвитку) (2019 рік))</t>
  </si>
  <si>
    <t xml:space="preserve">Внесено зміни до дії (змінено обсяг фінансового забезпечення) рішенням міської ради від 22.08.2019 №  № 2-4722
стара редакція:500,0 тис. грн. на 100,0 тис. грн. (бюджет розвитку) (2019 рік)
збільшено обсяг фінансового забезпечення (на 100,0 тис.грн. за рахунок перерозподілу фінансового забезпечення на виконання дії 1.4.1.93 (бюджет розвитку) (2019 рік)); зменшено обсяг фінансового забезпечення (на 500,0 тис. грн. з перерозподілом обсягу фінансового забезпечення на виконання дії 1.2.1.49 (бюджет розвитку) (2019 рік)) </t>
  </si>
  <si>
    <t>Внесено зміни до дії (змінено обсяг фінансового забезпечення) рішенням міської ради від 22.08.2019 №  № 2-4722
стара редакція:198,0 тис. грн. на 448,0 тис. грн. (бюджет розвитку) (2019 рік)
збільшено обсяг фінансового забезпечення (на 250,0 тис.грн. за рахунок перерозподілу фінансового забезпечення на виконання дії 1.4.1.112 (бюджет розвитку) (2019 рік))</t>
  </si>
  <si>
    <t xml:space="preserve">Внесено зміни до дії (змінено обсяг фінансового забезпечення) рішенням міської ради від 22.08.2019 №  № 2-4722
стара редакція:1391,46227 тис. грн. на 1591,46227 тис. грн. (бюджет розвитку) (2019 рік)
збільшено обсяг фінансового забезпечення (на 200,0 тис.грн. за рахунок перерозподілу фінансового забезпечення на виконання дії 2.2.1.92 (бюджет розвитку) (2019 рік)) </t>
  </si>
  <si>
    <t xml:space="preserve">Внесено зміни до дії (змінено обсяг фінансового забезпечення) рішенням міської ради від 22.08.2019 №  № 2-4722
стара редакція:150,0 тис. грн. на 254,77 тис. грн. (бюджет розвитку) (2019 рік)
збільшено обсяг фінансового забезпечення (на 104,77 тис. грн. за рахунок перерозподілу фінансового забезпечення на виконання дії 1.4.1.112 (бюджет розвитку) (2019 рік)) </t>
  </si>
  <si>
    <t>Внесено зміни до дії (змінено її назву) рішенням міської ради від 22.08.2019 №  № 2-4722
стара редакція:Реконструкція парку-пам’ятки садово-паркового мистецтва місцевого значення парк "Долина троянд" (реконструкція туалету з облаштування кімнати матері та дитини) (внески в статутний капітал КП "Дирекція парків")</t>
  </si>
  <si>
    <t>Будівництво кімнати матері та дитини в парку "Долина троянд" з благоустроєм прилеглої території (внески в статутний капітал КП ’Дирекція парків’)</t>
  </si>
  <si>
    <t>Виключено дію рішенням міської ради від 22.08.2019 №  № 2-4722
стара редакція:38,25 тис. грн. на 0,0 тис. грн. (бюджет розвитку 2019 рік)
обсяг фінансового забезпечення (бюджет розвитку) перерозподілено на виконання дії 1.4.1.46 (2019 рік)</t>
  </si>
  <si>
    <t>Капітальний ремонт парку “Європейський” (благоустрій території) (внески в статутний капітал КП ’Дирекція парків’)</t>
  </si>
  <si>
    <t>Внесено зміни до дії (змінено її назву) рішенням міської ради від 22.08.2019 №  № 2-4722
стара редакція: Будівництво урбан - парку у парку Європейський по вул.Гагаріна (внески в статутний капітал КП ’Дирекція парків’)</t>
  </si>
  <si>
    <t xml:space="preserve">Внесено зміни до дії (змінено обсяг фінансового забезпечення) рішенням міської ради від 22.08.2019 №  № 2-4722
стара редакція:1000,0 тис. грн. на 436,72188 тис. грн. (бюджет розвитку) (2019 рік)
зменшено обсяг фінансового забезпечення (на 563,27812 тис. грн. з перерозподілом обсягу фінансового забезпечення на виконання дій: 1.4.1.46-26,89118 тис. грн.,1.4.1.103-104,77 тис. грн., 1.4.1.117-65,81668 тис. грн., 1.4.1.46-25,0 тис. грн., 1.4.1.98-250,0 тис. грн.(бюджет розвитку) (2019 рік)); зменшено обсяг фінансового забезпечення( на 90,80026 тис. грн. перерозподілом обсягу фінансового забезпечення із бюджету розвитку до загального фонду) </t>
  </si>
  <si>
    <t>Виключено дію рішенням міської ради від 22.08.2019 №  № 2-4722
стара редакція:60,0 тис. грн. на 0,0 тис. грн. (бюджет розвитку) (2019 рік)
обсяг фінансового забезпечення (бюджет розвитку) перерозподілено на виконання дії 1.4.1.46 (2019 рік)</t>
  </si>
  <si>
    <t>1.4.1.117</t>
  </si>
  <si>
    <t>Придбання будииночка (вбиральні)</t>
  </si>
  <si>
    <t>Включено дію рішенням міської ради від 22.08.2019 №  № 2-4722
за рахунок перерозподілу обсягу фінансового забезпечення на виконання дій: 1.2.1.78-17,0 тис. грн., 1.2.1.138-32,53773 тис. грн., 1.2.1.141-5,45 тис. грн.. 1.2.1.145-1,7 тис. грн., 1.2.1.118-2,49559 тис. грн.,1.4.1.112- 65,81668 тис. грн. (бюджет розвитку) (2019 рік)</t>
  </si>
  <si>
    <t xml:space="preserve">Внесено зміни до дії (змінено обсяг фінансового забезпечення) рішенням міської ради від 22.08.2019 №  № 2-4722
стара редакція:30,0 тис. грн. на 1430,0 тис. грн. (бюджет розвитку) (2019 рік)
збільшено обсяг фінансового забезпечення (на 1400,0 тис. грн. за рахунок перерозподілу фінансового забезпечення на виконання дії 1.3.9.275 (бюджет розвитку)) (2019 рік)) </t>
  </si>
  <si>
    <t xml:space="preserve">Внесено зміни до дії (змінено обсяг фінансового забезпечення) рішенням міської ради від 22.08.2019 №  № 2-4722
стара редакція:60,0 тис. грн. на 1534,33032 тис. грн. (бюджет розвитку) (2019 рік)
збільшено обсяг фінансового забезпечення (на 1474,33032 тис.грн. за рахунок перерозподілу фінансового забезпечення на виконання дій: 2.2.56.10-650,0 тис. грн.,1.3.3.233-10,27115 тис. грн., 1.3.3.171-0,92469 тис. грн., 1.3.3.200-29,70221 тис. грн., 1.3.3.203-29,01333 тис. грн., 1.3.3.206-74,41874 тис. грн., 1.3.3.331-157,0001 тис. грн., 1.3.3.330-123,0001 тис. грн.,1.1.3.178-400,0 тис. грн.. (бюджет розвитку) (2019 рік)) </t>
  </si>
  <si>
    <t>Капітальний ремонт приміщення комітету самоорганізації населення мікрорайону ’Соборний’ за адресою вул. Митницька, 17/1 кв. 40</t>
  </si>
  <si>
    <t xml:space="preserve">Внесено зміни до дії (змінено обсяг фінансового забезпечення) рішенням міської ради від 22.08.2019 №  № 2-4722
стара редакція:335,0 тис. грн. на 362,434 тис. грн. (бюджет розвитку) (2019 рік)
збільшено обсяг фінансового забезпечення (на 27,434 тис.грн. за рахунок перерозподілу фінансового забезпечення на виконання дії 1.3.3.338 (бюджет розвитку) (2019 рік)) </t>
  </si>
  <si>
    <t>Внесено зміни до дії (змінено її назву) рішенням міської ради від 22.08.2019 №  № 2-4722
стара редакція:Придбання та встановлення обладнання для облаштування муніципальних ярмарків (торгівельних павільйонів, прилавків) по вул.Сумгаїтська поблизу будинку 69 (внески в статутний капітал КП "Черкаські ринки")</t>
  </si>
  <si>
    <t>Виготовлення обладнання для облаштування муніципальних ярмарків (торгівельних павільйонів, прилавків) по вул.Сумгаїтська поблизу будинку 69 (внески в статутний капітал КП ’Черкаські ринки’)</t>
  </si>
  <si>
    <t>Внесено зміни до дії (змінено її назву) рішенням міської ради від 22.08.2019 №  № 2-4722
стара редакція:Придбання та встановлення обладнання для облаштування муніципальних ярмарків (торгівельних павільйонів, прилавків) по вул.Добровольського та бул.Шевченка ( частина площі 700-річчя) ( внески в статутний капітал КП "Черкаські ринки" ЧМР)</t>
  </si>
  <si>
    <t>Виготовлення обладнання для облаштування муніципальних ярмарків (торгівельних павільйонів, прилавків) по вул.Добровольського та бул.Шевченка ( частина площі 700-річчя) ( внески в статутний капітал КП ’Черкаські ринки’ ЧМР)</t>
  </si>
  <si>
    <t>Капітальний ремонт приміщення комітету самоорганізації населення мікрорайону ’Зелений’ за адресою вул. Вячеслава Чорновола, 114/2 з ПКД</t>
  </si>
  <si>
    <t xml:space="preserve">Внесено зміни до дії (змінено обсяг фінансового забезпечення) рішенням міської ради від 22.08.2019 №  № 2-4722
стара редакція:2330,300 тис. грн. на 2230,00 тис. грн. (бюджет розвитку) (2019 рік)
зменшено обсяг фінансового забезпечення (на 100,0 тис. грн. з перерозподілом обсягу фінансового забезпечення із бюджет розвитку до загального фонду (2019 рік))) </t>
  </si>
  <si>
    <t>Виключено дію  рішенням міської ради від 22.08.2019 №  № 2-4722
стара редакція:1200,0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</si>
  <si>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Виключено дію  рішенням міської ради від 22.08.2019 №  № 2-4722
стара редакція:1400,0 тис. грн. на 0,00 тис. грн. (бюджет розвитку) (2019 рік)
обсяг фінансового забезпечення (бюджет розвитку) перерозподілено на виконання дії 2.2.72.3 на суму 500,0 тис. грн. та на 900,0 тис. грн. перерозподілити із бюджету розвитку до загального фонду (2019 рік)</t>
  </si>
  <si>
    <t>Виключено дію  рішенням міської ради від 22.08.2019 №  № 2-4722
стара редакція:170,0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</si>
  <si>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Виключено дію  рішенням міської ради від 22.08.2019 №  № 2-4722
стара редакція:30,0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</si>
  <si>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Виключено дію  рішенням міської ради від 22.08.2019 №  № 2-4722
стара редакція:350,0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</si>
  <si>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Виключено дію  рішенням міської ради від 22.08.2019 №  № 2-4722
стара редакція:65,0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</si>
  <si>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Виключено дію  рішенням міської ради від 22.08.2019 №  № 2-4722
стара редакція:100,0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</si>
  <si>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Виключено дію  рішенням міської ради від 22.08.2019 №  № 2-4722
стара редакція:18,28212 тис. грн. на 0,00 тис. грн. (бюджет розвитку) (2019 рік)
обсяг фінансового забезпечення (бюджет розвитку) перерозподілено із бюджету розвитку до загального фонду (2019 рік)</t>
  </si>
  <si>
    <t>1.5.6.7</t>
  </si>
  <si>
    <t xml:space="preserve">Капітальний ремонт приміщень групи денного перебування для дітей з інвалідністю в будівлі територіального центру надання соціальних послуг м. Черкаси, за адресою: вул. Гвардійська, 7/5 </t>
  </si>
  <si>
    <t xml:space="preserve">Територіальний центр надання соціальних послуг м.Черкаси,
Департамент соціальної політики
</t>
  </si>
  <si>
    <t>500.0</t>
  </si>
  <si>
    <t>Включено дію  рішенням міської ради від 22.08.2019 №  № 2-4722
за рахунок перерозподілу обсягу фінансового забезпечення із загального фонду до бюджету розвитку (2019 рік)</t>
  </si>
  <si>
    <t>Виключено дію  рішенням міської ради від 22.08.2019 №  № 2-4722
стара редакція:791,95 тис. грн. на 0,00 тис. грн. (бюджет розвитку) (2019 рік)
обсяг фінансового забезпечення (бюджет розвитку) перерозподілено на виконання дії 1.3.8.76 у сумі 596,95 тис. грн.(2019 рік); обсяг фінансового забезпечення (бюджет розвитку) перерозподілено із бюджету розвитку до загального фонду у сумі 195 тис. грн.</t>
  </si>
  <si>
    <t xml:space="preserve">Капітальний ремонт прилеглої території (укладання тротуарної плитки) по бул. Шевченка 307 </t>
  </si>
  <si>
    <t xml:space="preserve">Внесено зміни до дії (змінено її назву і  обсяг фінансового забезпечення) рішенням міської ради від 22.08.2019 №  № 2-4722
стара редакція:500,0 тис. грн. на  1200,0 тис. грн. (бюджет розвитку) (2019 рік)
стара редакція:Капітальний ремонт прилеглої території (укладання тротуарної плитки) по бул. Шевченка 307 (з ПКД)
збільшено обсяг фінансового забезпечення (на 700,0 тис.грн. за рахунок перерозподілу фінансового забезпечення на виконання дій: 1.5.9.4-500,0 тис. грн., 1.4.1.93-200,0 тис. грн.(бюджет розвитку) (2019 рік)) </t>
  </si>
  <si>
    <t xml:space="preserve">Капітальний ремонт прилеглої території (укладання тротуарної плитки) по бул. Шевченка 117 </t>
  </si>
  <si>
    <t xml:space="preserve">Внесено зміни до дії (змінено її назву і  обсяг фінансового забезпечення) рішенням міської ради від 22.08.2019 №  № 2-4722
стара редакція:500,0 тис. грн. на  0,0 тис. грн. (бюджет розвитку) (2019 рік)
зменшено обсяг фінансового забезпечення (на 500,0 тис. грн. з перерозподілом обсягу фінансового забезпечення на виконання дії 1.5.8.7 (бюджет розвитку) (2019 рік)) 
стара редакція:Капітальний ремонт прилеглої території (укладання тротуарної плитки) по бул. Шевченка 117 (з ПКД)
</t>
  </si>
  <si>
    <t>2.1.1.5</t>
  </si>
  <si>
    <t>Будівництво багатофункціональних майданчиків для занять ігровими видами спорту, в т.ч. ПКД за адресою вул. Герої Дніпра (внески в статутний капітал КП "Спортивний комплекс "Будівельник"")</t>
  </si>
  <si>
    <t>Включено дію  рішенням міської ради від 22.08.2019 №  № 2-4722
за рахунок перерозподілу обсягу фінансового забезпечення на виконання дії 1.1.3.2 (бюджет розвитку) (2019 рік)</t>
  </si>
  <si>
    <t xml:space="preserve">Внесено зміни до дії (змінено обсяг фінансового забезпечення) рішенням міської ради від 22.08.2019 №  № 2-4722
стара редакція:20000,0 тис. грн. на  5000,0 тис. грн. (бюджет розвитку) (2019 рік)
зменшено обсяг фінансового забезпечення (на 15000,0 тис. грн. з перерозподілом обсягу фінансового забезпечення на виконання дій: 1.3.9.251-5000,0 тис. грн., 1.3.5.1-5000,0 тис. грн., 1.3.9.256-2000,0 тис. грн., 2.2.11.10-2380,0 тис. грн., 2.2.60.3-590,0 тис. грн., 2.2.68.21-30,0 тис. грн.,(бюджет розвитку) (2019 рік)) </t>
  </si>
  <si>
    <t xml:space="preserve">Внесено зміни до дії (змінено обсяг фінансового забезпечення) рішенням міської ради від 22.08.2019 №  № 2-4722
стара редакція:2390,0 тис. грн. на  85,157 тис. грн. (бюджет розвитку) (2019 рік)
зменшено обсяг фінансового забезпечення (на 2304,843 тис. грн. з перерозподілом обсягу фінансового забезпечення на виконання дій: 2.2.1.163-1190,0 тис. грн.,2.2.1.165-898,843 тис. грн., 2.2.82.5-216,0 тис. грн. (бюджет розвитку) (2019 рік)) </t>
  </si>
  <si>
    <t>Виключено дію рішенням міської ради від 22.08.2019 №  № 2-4722
стара редакція:250,0 тис. грн. на 0,0 тис. грн. (бюджет розвитку) (2019 рік)
обсяг фінансового забезпечення (бюджет розвитку) перерозподілено на виконання дії 1.2.1.49 (2019 рік)</t>
  </si>
  <si>
    <t xml:space="preserve">Виключено дію рішенням міської ради від 22.08.2019 №  № 2-4722
стара редакція:190,0 тис. грн. на 0,0 тис. грн. (бюджет розвитку) (2019 рік)
обсяг фінансового забезпечення (бюджет розвитку) перерозподілено із бюджету розвитку до загального фонду (2019 рік) </t>
  </si>
  <si>
    <t>Виключено дію рішенням міської ради від 22.08.2019 №  № 2-4722
стара редакція:750,0 тис. грн. на 0,0 тис. грн. (бюджет розвитку) (2019 рік)
обсяг фінансового забезпечення (бюджет розвитку) перерозподілено на виконання дій:1.4.1.59-450,0 тис. грн., 1.4.1.102-200,0 тис. грн. (бюджет розвитку) (2019 рік) та на 100,0 тис. грн. перерозподілено із бюджету розвитку до загального фонду</t>
  </si>
  <si>
    <t>Виключено дію рішенням міської ради від 22.08.2019 №  № 2-4722
стара редакція:42,0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</si>
  <si>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 35,0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</si>
  <si>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 15,5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</si>
  <si>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 20,0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</si>
  <si>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 15,0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</si>
  <si>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редакція:30,0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</si>
  <si>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редакція:120,0 тис. грн. на 0,0 тис. грн. (бюджет розвитку) (2019 рік)
обсяг фінансового забезпечення (бюджет розвитку) перерозподілено на виконання дій: 2.2.1.115-90,0 тис. грн., 2.2.1.164-30,0 тис. грн.(2019 рік)</t>
  </si>
  <si>
    <t xml:space="preserve">Внесено зміни до дії (змінено обсяг фінансового забезпечення) рішенням міської ради від 22.08.2019 №  № 2-4722
стара редакція:310,0 тис. грн. на  400,0 тис. грн. (бюджет розвитку) (2019 рік)
збільшенои обсяг фінансового забезпечення (на 90,0 тис.грн. за рахунок перерозподілу фінансового забезпечення на виконання дії 2.2.1.114 (бюджет розвитку) (2019 рік)) </t>
  </si>
  <si>
    <t>Виключено дію рішенням міської ради від 22.08.2019 №  № 2-4722
стара редакція:130,0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</si>
  <si>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редакція:150,0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</si>
  <si>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редакція:35,0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</si>
  <si>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редакція:40,0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</si>
  <si>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редакція:60,0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</si>
  <si>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редакція:360,0 тис. грн. на  0,0 тис. грн. (бюджет розвитку) (2019 рік)
обсяг фінансового забезпечення (бюджет розвитку) перерозподілено до загального фонду</t>
  </si>
  <si>
    <t>Виключено дію рішенням міської ради від 22.08.2019 №  № 2-4722
стара редакція:300,0 тис. грн. на  0,0 тис. грн. (бюджет розвитку) (2019 рік)
обсяг фінансового забезпечення (бюджет розвитку) перерозподілено до загального фонду</t>
  </si>
  <si>
    <t xml:space="preserve">Внесено зміни до дії (змінено її назву) рішенням міської ради від 22.08.2019 №  № 2-4722
стара редакція:Реконструкція будівлі нежитлового приміщення вул. Чехова 112 в м. Черкаси (з ПКД)
</t>
  </si>
  <si>
    <t xml:space="preserve">Капітальний ремонт будівлі нежитлового приміщення вул. Чехова 112 в м. Черкаси </t>
  </si>
  <si>
    <t xml:space="preserve">Внесено зміни до дії (змінено обсяг фінансового забезпечення) рішенням міської ради від 22.08.2019 №  № 2-4722
стара редакція:400,0 тис. грн. на  768,0 тис. грн. (бюджет розвитку) (2019 рік)
збільшено обсяг фінансового забезпечення (на 368,0 тис.грн. за рахунок перерозподілу фінансового забезпечення на виконання дій: 2.2.1.137-300,0 тис. грн., 2.2.1.163-68,0 тис. грн. (бюджет розвитку) (2019 рік)) </t>
  </si>
  <si>
    <t xml:space="preserve">Внесено зміни до дії (змінено обсяг фінансового забезпечення) рішенням міської ради від 22.08.2019 №  № 2-4722
стара редакція:1490,0 тис. грн. на  2333,0 тис. грн. (бюджет розвитку) (2019 рік)
збільшено обсяг фінансового забезпечення (на 843,0 тис.грн. за рахунок перерозподілу фінансового забезпечення на виконання дії 2.2.1.163 (бюджет розвитку) (2019 рік)) </t>
  </si>
  <si>
    <t>Внесено зміни до дії (змінено обсяг фінансового забезпечення) рішенням міської ради від 22.08.2019 №  № 2-4722
стара редакція:1200,0 тис. грн. на  1450,0 тис. грн. (бюджет розвитку) (2019 рік)
збільшено обсяг фінансового забезпечення (на 250,0 тис. грн. за рахунок перерозподілу фінансового забезпечення на виконання дії 2.2.1.155 (бюджет розвитку) (2019 рік))</t>
  </si>
  <si>
    <t>Виключено дію рішенням міської ради від 22.08.2019 №  № 2-4722
стара редакція:300,0  тис. грн. на  0,0 тис. грн. (бюджет розвитку) (2019 рік)
обсяг фінансового забезпечення (бюджет розвитку) перерозподілено на виконання дії 2.2.1.133 (2019 рік)</t>
  </si>
  <si>
    <t>Внесено зміни до дії (змінено її назву ) рішенням міської ради від 22.08.2019 №  № 2-4722
стара редакція:Придбання 120 екземплярів книги В.Б. Страшевича ’Старі Черкаси’</t>
  </si>
  <si>
    <t xml:space="preserve">Придбання 28 екземплярів книги В.Б. Страшевича "Черкаси за межами століть" </t>
  </si>
  <si>
    <t>Виключено дію рішенням міської ради від 22.08.2019 №  № 2-4722
стара редакція:250,0 тис. грн. на 0,0 тис. грн.(бюджет розвитку 2019 рік)
обсяг фінансового забезпечення (бюджет розвитку) перерозподілено на виконання дії 2.2.1.136 (2019 рік)</t>
  </si>
  <si>
    <t xml:space="preserve">Внесено зміни до дії (змінено обсяг фінансового забезпечення) рішенням міської ради від 22.08.2019 №  № 2-4722
стара редакція:1100,0 тис. грн. на  1500,0 тис. грн. (бюджет розвитку) (2019 рік)
збільшено обсяг фінансового забезпечення (на 400,0 тис.грн. за рахунок перерозподілу фінансового забезпечення із загального фонду до бюджету розвитку) (2019 рік)) </t>
  </si>
  <si>
    <t>Капітальний ремонт  будівлі (фасади) Черкаської ДМШ № 1 ім. М.В. Лисенка за адресою: м. Черкаси, вул. Б.Вишневецького, 31, 33, 35</t>
  </si>
  <si>
    <t>Внесено зміни до дії (змінено її назву) рішенням міської ради від 22.08.2019 №  № 2-4722
стара редакція:Реконструкція (реставрація) будівлі (фасади) Черкаської ДМШ № 1 ім.М.В.Лисенка за адресою: м.Черкаси, вул.Б.Вишневецького, 31, 33, 35</t>
  </si>
  <si>
    <t>2.2.1.162</t>
  </si>
  <si>
    <t xml:space="preserve">Придбання обладнання та устаткування для модернізації та оновлення матеріально-технічної бази професійно-технічних навчальних закладів на базі яких будуть створені навчально-практичні центри з підготовки робітників (за рахунок субвенції з державного бюджету) </t>
  </si>
  <si>
    <t>2.2.1.163</t>
  </si>
  <si>
    <t>Включено дію рішенням міської ради від 22.08.2019 №  № 2-4722
за рахунок субвенції з державного бюджету</t>
  </si>
  <si>
    <t xml:space="preserve">Реконструкція будівлі ЧМЦБ ім. Лесі Українки </t>
  </si>
  <si>
    <t xml:space="preserve">Включено дію рішенням міської ради від 22.08.2019 №  № 2-4722
збільшено обсяг фінансового забезпечення (на 1190,0 тис.грн. за рахунок перерозподілу фінансового забезпечення на виконання дії 2.2.1.72 (бюджет розвитку) (2019 рік));зменшено обсяг фінансового забезпечення (на 1105,0 тис. грн. з перерозподілом обсягу фінансового забезпечення на виконання дій: 2.2.82.5-34,0 тис. грн. ,2.2.1.133-68,0 тис. грн., 2.2.1.134-843,0 тис. грн., 2.2.1.166-160,0 тис. грн. (бюджет розвитку) (2019 рік))) </t>
  </si>
  <si>
    <t>2.2.1.164</t>
  </si>
  <si>
    <t xml:space="preserve">Придбання гребних тренажерів ELITUM ZX700 для КДЮСШ № 2 ЧМР (2 од.) </t>
  </si>
  <si>
    <t>Включено дію рішенням міської ради від 22.08.2019 №  № 2-4722
за рахунок перерозподілу обсягу фінансового забезпечення на виконання дії 2.2.1.114 (бюджет розвитку) (2019 рік)</t>
  </si>
  <si>
    <t>2.2.1.165</t>
  </si>
  <si>
    <t xml:space="preserve">Придбання персональних комп'ютерів для закладів загальної середньої освіти міста (за рахунок субвенції з місцевого бюджету на реалізацію заходів, спрямованих на підвищення якості освіти за рахунок відповідної субвенції з державного бюджету - 2097300,00 грн.) </t>
  </si>
  <si>
    <t>Включено дію рішенням міської ради від 22.08.2019 №  № 2-4722
за рахунок субвенції з місцевого бюджету на реалізацію заходів, спрямованих на підвищення якості освіти за рахунок відповідної субвенції з державного бюджету - 2097300,00 грн.;за рахунок перерозподілу обсягу фінансового забезпечення на виконання дії 2.2.1.72-898,843 тис. грн.(бюджет розвитку) (2019 рік)</t>
  </si>
  <si>
    <t>2.2.1.166</t>
  </si>
  <si>
    <t xml:space="preserve">Придбання комплекту обладнання "смуга перешкод" для КП «Центральний стадіон» ЧМР (внески в статутний капітал КП "Центральний стадіон") </t>
  </si>
  <si>
    <t>Включено дію рішенням міської ради від 22.08.2019 №  № 2-4722
за рахунок перерозподілу обсягу фінансового забезпечення на виконання дії 2.2.1.163 у сумі 160,0 тис. грн. (бюджет розвитку) (2019 рік), за рахунок перерозподілу обсягу фінансового забезпечення із загального фонду до бюджету розвитку 61,7 тис. грн.</t>
  </si>
  <si>
    <t>2.2.3.4</t>
  </si>
  <si>
    <t xml:space="preserve">Капітальний ремонт прилеглої території (дитячі ігрові конструкції) дошкільного навчального закладу (ясла -садок) №2 "Сонечко" Черкаської міської ради по вул. Хрещатик,261 в м.Черкаси </t>
  </si>
  <si>
    <t>Включено дію рішенням міської ради від 22.08.2019 №  № 2-4722
за рахунок перерозподілу обсягу фінансового забезпечення на виконання дій: 1.3.9.272-360,0 тис. грн., 1.3.9.274-240,0 тис. грн., 2.2.74.16-400,0 тис. грн. (бюджет розвитку) (2019 рік)</t>
  </si>
  <si>
    <t>2.2.3.5</t>
  </si>
  <si>
    <t>Капітальний ремонт будівлі (утеплення фасаду) дошкільного навчального закладу (ясла-садок) № 2 "Сонечко" Черкаської міської ради по вул.Хрещатик, 261 в м. Черкаси</t>
  </si>
  <si>
    <t>Включено дію рішенням міської ради від 22.08.2019 №  № 2-4722
за рахунок перерозподілу обсягу фінансового забезпечення на виконання дії 1.3.9.274 (бюджет розвитку) (2019 рік)</t>
  </si>
  <si>
    <t>2.2.4.6</t>
  </si>
  <si>
    <t>Капітальний ремонт будівлі (санвузли) ДНЗ № 5</t>
  </si>
  <si>
    <t>2.2.8.6</t>
  </si>
  <si>
    <t>Капітальний ремонт будівлі (утеплення фасаду) ДНЗ №13</t>
  </si>
  <si>
    <t>Включено дію рішенням міської ради від 22.08.2019 №  № 2-4722
за рахунок перерозподілу обсягу фінансового забезпечення на виконання дії 1.3.9.265 (бюджет розвитку) (2019 рік)</t>
  </si>
  <si>
    <t>Внесено зміни до дії (змінено обсяг фінансового забезпечення) рішенням міської ради від 22.08.2019 №  № 2-4722
стара редакція:965,0 тис. грн. на  3345,0 тис. грн. (бюджет розвитку) (2019 рік)
збільшено обсяг фінансового забезпечення (на 2380,0 тис.грн. за рахунок перерозподілу фінансового забезпечення на виконання дії 2.2.1.54 (бюджет розвитку) (2019 рік))</t>
  </si>
  <si>
    <t xml:space="preserve">Внесено зміни до дії (змінено обсяг фінансового забезпечення) рішенням міської ради від 22.08.2019 №  № 2-4722
стара редакція:600,0 тис. грн. на  900,0 тис. грн. (бюджет розвитку) (2019 рік)
збільшено обсяг фінансового забезпечення (на 300,0 тис.грн. за рахунок перерозподілу фінансового забезпечення на виконання дії 2.2.76.3 (бюджет розвитку) (2019 рік)) </t>
  </si>
  <si>
    <t>Внесено зміни до дії (змінено обсяг фінансового забезпечення) рішенням міської ради від 22.08.2019 №  № 2-4722
стара редакція: 900,0 тис. грн. на 1300,0 тис. грн. (бюджет розвитку) (2019 рік)
збільшено обсяг фінансового забезпечення (на 400,0 тис. грн. за рахунок перерозподілу фінансового забезпечення на виконання дії 2.2.56.12 (бюджет розвитку)) (2019 рік))</t>
  </si>
  <si>
    <t xml:space="preserve">Внесено зміни до дії (змінено обсяг фінансового забезпечення) рішенням міської ради від 22.08.2019 №  № 2-4722
стара редакція: 0,0 тис. грн. на 321,61 тис. грн. (бюджет розвитку) (2019 рік)
збільшено обсяг фінансового забезпечення (на 321,61 тис.грн. за рахунок перерозподілу фінансового забезпечення на виконання дії 2.2.72.3 (бюджет розвитку) (2019 рік)) </t>
  </si>
  <si>
    <t>2.2.20.11</t>
  </si>
  <si>
    <t>Реконструкція прилеглої території (павільйони) ДНЗ № 34</t>
  </si>
  <si>
    <t xml:space="preserve">Внесено зміни до дії (змінено обсяг фінансового забезпечення) рішенням міської ради від 22.08.2019 №  № 2-4722
стара редакція: 500,0 тис. грн. на 900,0 тис. грн. (бюджет розвитку) (2019 рік)
збільшено обсяг фінансового забезпечення (на 400,0 тис.грн. за рахунок перерозподілу фінансового забезпечення на виконання дії 2.2.22.12 (бюджет розвитку) (2019 рік)) </t>
  </si>
  <si>
    <t>Виключено дію рішенням міської ради від 22.08.2019 №  № 2-4722
стара редакція: 400,0 тис. грн. на 0,0 тис. грн. (бюджет розвитку) (2019 рік)
обсяг фінансового забезпечення (бюджет розвитку) перерозподілено на виконання дії 2.2.22.3 (2019 рік)</t>
  </si>
  <si>
    <t xml:space="preserve">Внесено зміни до дії (змінено обсяг фінансового забезпечення) рішенням міської ради від 22.08.2019 №  № 2-4722
стара редакція: 0,0 тис. грн. на 170,0 тис. грн. (бюджет розвитку) (2019 рік)
збільшено обсяг фінансового забезпечення (на 170,0 тис.грн. за рахунок перерозподілу фінансового забезпечення на виконання дії 3.2.1.4 (бюджет розвитку) (2019 рік)) </t>
  </si>
  <si>
    <t>2.2.26.9</t>
  </si>
  <si>
    <t>2.2.26.10</t>
  </si>
  <si>
    <t>2.2.26.11</t>
  </si>
  <si>
    <t>2.2.26.12</t>
  </si>
  <si>
    <t>Внесено зміни до дії (змінено обсяг фінансового забезпечення) рішенням міської ради від 22.08.2019 №  № 2-4722
стара редакція: 500,0 тис. грн. на 578,0 тис. грн. (бюджет розвитку) (2019 рік)
збільшено обсяг фінансового забезпечення (на 78,0 тис. грн. за рахунок перерозподілу фінансового забезпечення на виконання дії 2.2.45.6 (бюджет розвитку)) (2019 рік))</t>
  </si>
  <si>
    <t xml:space="preserve">Придбання побутової техніки та обладнання для ДНЗ № 43 </t>
  </si>
  <si>
    <t>Включено дію рішенням міської ради від 22.08.2019 №  № 2-4722
за рахунок перерозподілу обсягу фінансового забезпечення на виконання дії 2.2.45.6 (бюджет розвитку) (2019 рік)</t>
  </si>
  <si>
    <t>Придбання лічильника тепла ДНЗ № 43</t>
  </si>
  <si>
    <t>Включено дію рішенням міської ради від 22.08.2019 №  № 2-4722
за рахунок перерозподілу обсягу фінансового забезпечення на виконання дії 2.2.56.12 (бюджет розвитку) (2019 рік)</t>
  </si>
  <si>
    <t>Реконструкція будівлі (санвузли) ДНЗ № 43</t>
  </si>
  <si>
    <t>Включено дію рішенням міської ради від 22.08.2019 №  № 2-4722
за рахунок перерозподілу обсягу фінансового забезпечення на виконання дії 1.1.3.178 (бюджет розвитку) (2019 рік)</t>
  </si>
  <si>
    <t>Реконструкція прилеглої території (зовнішні мережі освітлення) ДНЗ № 43</t>
  </si>
  <si>
    <t>2.2.29.3</t>
  </si>
  <si>
    <t>2.2.29.4</t>
  </si>
  <si>
    <t xml:space="preserve">Реконструкція будівлі (санвузли) дошкільного навчального закладу (ясла-садок) №50 "Світлофорчик" Черкаської міської ради по вул. Верхня Горова, 65 в м.Черкаси </t>
  </si>
  <si>
    <t>Включено дію рішенням міської ради від 22.08.2019 №  № 2-4722
за рахунок перерозподілу обсягу фінансового забезпечення на виконання дії 1.3.9.272(бюджет розвитку) (2019 рік)</t>
  </si>
  <si>
    <t xml:space="preserve">Капітальний ремонт прилеглої території (дитячі ігрові конструкції) дошкільного навчального закладу (ясла -садок) №50 "Світлофорчик" Черкаської міської ради по вул. Верхня Горова, 65 в м.Черкаси </t>
  </si>
  <si>
    <t>Включено дію рішенням міської ради від 22.08.2019 №  № 2-4722
за рахунок перерозподілу обсягу фінансового забезпечення на виконання дії 1.3.9.274 - 240,0 тис. грн., 1.3.9.272-835,0 тис. грн. (бюджет розвитку) (2019 рік)</t>
  </si>
  <si>
    <t>2.2.30.10</t>
  </si>
  <si>
    <t>Капітальний ремонт прилеглої території (зовнішні мережі освітлення) ДНЗ № 54 «Метелик» м. Черкаси (в т.ч. субвенція з державного бюджету на соціально-економічний розвиток - 200 000,00 грн.)</t>
  </si>
  <si>
    <t>Включено дію рішенням міської ради від 22.08.2019 №  № 2-4722
за рахунок субвенції з державного бюджету місцевим бюджетам на здійснення заходів щодо соціально-економічного розвитку окремих територій</t>
  </si>
  <si>
    <t>2.2.31.4</t>
  </si>
  <si>
    <t xml:space="preserve">Капітальний ремонт будівлі (внутрішні інженерні мережі) ДНЗ № 55 Черкаської міської ради(в т.ч. субвенція з державного бюджету на соціально-економічний розвиток - 1000000,00 грн.) </t>
  </si>
  <si>
    <t xml:space="preserve">Включено дію рішенням міської ради від 22.08.2019 №  № 2-4722
за рахунок перерозподілу обсягу фінансового забезпечення на виконання дії 2.2.72.3 (бюджет розвитку) (2019 рік); за рахунок субвенції з державного бюджету на соціально-економічний розвиток на суму 10000,0 тис. грн. </t>
  </si>
  <si>
    <t xml:space="preserve">Внесено зміни до дії (змінено обсяг фінансового забезпечення) рішенням міської ради від 22.08.2019 №  № 2-4722
стара редакція: 1500,0 тис. грн. на 1490,0 тис. грн. (бюджет розвитку) (2019 рік)
зменшено обсяг фінансового забезпечення (на 10,0 тис. грн. з перерозподілом обсягу фінансового забезпечення на виконання дії 2.2.83.10 (бюджет розвитку) (2019 рік)) </t>
  </si>
  <si>
    <t xml:space="preserve">Внесено зміни до дії (змінено обсяг фінансового забезпечення) рішенням міської ради від 22.08.2019 №  № 2-4722
стара редакція: 1200,0 тис. грн. на 1100,0 тис. грн. (бюджет розвитку) (2019 рік)
зменшено обсяг фінансового забезпечення (на 100,0 тис. грн. з перерозподілом обсягу фінансового забезпечення на виконання дії 2.2.42.10 (бюджет розвитку) (2019 рік)) </t>
  </si>
  <si>
    <t>2.2.42.11</t>
  </si>
  <si>
    <t>Капітальний ремонт будівлі (внутрішні мережі опалення) ДНЗ № 73</t>
  </si>
  <si>
    <t>Включено дію рішенням міської ради від 22.08.2019 №  № 2-4722
за рахунок перерозподілу обсягу фінансового забезпечення на виконання дії 2.2.42.10 (бюджет розвитку) (2019 рік)</t>
  </si>
  <si>
    <t>2.2.43.9</t>
  </si>
  <si>
    <t>Придбання побутової техніки та обладнання для ДНЗ № 74</t>
  </si>
  <si>
    <t>2.2.43.10</t>
  </si>
  <si>
    <t>Придбання лічильника тепла ДНЗ № 74</t>
  </si>
  <si>
    <t>Внесено зміни до дії (змінено обсяг фінансового забезпечення) рішенням міської ради від 22.08.2019 №  № 2-4722
стара редакція: 1100,0 тис. грн. на 3,24 тис. грн. (бюджет розвитку) (2019 рік)
зменшено обсяг фінансового забезпечення (на 1096,76 тис. грн. з перерозподілом обсягу фінансового забезпечення на виконання дій: 2.2.47.4 - 270,0 тис. грн., 2.2.63.19-50,0 тис. грн., 2.2.63.18-546,76 тис. грн., 2.2.26.9-75,0 тис. грн,, 2.2.43.9-77,0 тис. грн., 2.2.26.7-78.0 тс. грн., (бюджет розвитку) (2019 рік))</t>
  </si>
  <si>
    <t xml:space="preserve">Внесено зміни до дії (змінено обсяг фінансового забезпечення) рішенням міської ради від 22.08.2019 №  № 2-4722
стара редакція: 2400,0 тис. грн. на 2210,0 тис. грн. (бюджет розвитку) (2019 рік)
зменшено обсяг фінансового забезпечення (на 190,0 тис. грн. з перерозподілом обсягу фінансового забезпечення на виконання дії 2.2.55.6 (бюджет розвитку) (2019 рік)) </t>
  </si>
  <si>
    <t xml:space="preserve">Внесено зміни до дії (змінено обсяг фінансового забезпечення) рішенням міської ради від 22.08.2019 №  № 2-4722
стара редакція: 300,0 тис. грн. на 570,0 тис. грн. (бюджет розвитку) (2019 рік)
збільшено обсяг фінансового забезпечення (на 270,0 тис.грн. за рахунок перерозподілу фінансового забезпечення на виконання дії 2.2.45.6 (бюджет розвитку) (2019 рік)) </t>
  </si>
  <si>
    <t>Внесено зміни до дії (змінено її назву і  обсяг фінансового забезпечення) рішенням міської ради від 22.08.2019 №  № 2-4722
стара редакція: 0,0 тис. грн. на 600,0 тис. грн. (бюджет розвитку) (2019 рік)
збільшено обсяг фінансового забезпечення (на 700,0 тис.грн. за рахунок перерозподілу фінансового забезпечення на виконання дій: 1.1.3.2-558,0 тис. грн., 1.1.3.141 - 142,0 тис. грн. (бюджет розвитку) (2019 рік)); зменшено обсяг фінансового забезпечення (на 100,0 тис. грн. з перерозподілом обсягу фінансового забезпечення на виконання дії 2.2.48.7(бюджет розвитку) (2019 рік)) 
стара редакція:Капітальний ремонт будівлі (харчоблок) ДНЗ № 83 (з ПКД)</t>
  </si>
  <si>
    <t xml:space="preserve">Капітальний ремонт будівлі (харчоблок) ДНЗ № 83 </t>
  </si>
  <si>
    <t>2.2.48.7</t>
  </si>
  <si>
    <t>Включено дію рішенням міської ради від 22.08.2019 №  № 2-4722
за рахунок перерозподілу обсягу фінансового забезпечення на виконання дії 2.2.48.5 (бюджет розвитку) (2019 рік)</t>
  </si>
  <si>
    <t xml:space="preserve">Капітальний ремонт будівлі (внутрішні мережі опалення) ДНЗ № 83 </t>
  </si>
  <si>
    <t>2.2.54.13</t>
  </si>
  <si>
    <t>Капітальний ремонт будівлі ДНЗ № 91 (мощення, тротуарна плитка)</t>
  </si>
  <si>
    <t>Внесено зміни до дії (змінено її назву і  обсяг фінансового забезпечення) рішенням міської ради від 22.08.2019 №  № 2-4722
стара редакція: 0,0 тис. грн. на 100,0 тис. грн. (бюджет розвитку) (2019 рік)
збільшено обсяг фінансового забезпечення (на 100,0 тис. грн. за рахунок перерозподілу фінансового забезпечення на виконання дії 1.1.4.126 (бюджет розвитку)) (2019 рік))</t>
  </si>
  <si>
    <t>2.2.55.6</t>
  </si>
  <si>
    <t xml:space="preserve">Капітальний ремонт будівлі (заміна вікон) Черкаського колегіуму "Берегиня" Черкаської міської ради по вул. Хоменка 14/1 в м. Черкаси </t>
  </si>
  <si>
    <t>Включено дію рішенням міської ради від 22.08.2019 №  № 2-4722
за рахунок перерозподілу обсягу фінансового забезпечення на виконання дій:1.3.6.2-300,0 тис. грн., 2.2.45.8-190,0 тис. грн.,1.3.8.65-800,0 тис. грн.(бюджет розвитку) (2019 рік)</t>
  </si>
  <si>
    <t xml:space="preserve">Внесено зміни до дії (змінено  обсяг фінансового забезпечення) рішенням міської ради від 22.08.2019 №  № 2-4722
стара редакція: 659,16 тис. грн. на 809,16 тис. грн. (бюджет розвитку) (2019 рік)
зменшено обсяг фінансового забезпечення (на 650,0 тис. грн. з перерозподілом обсягу фінансового забезпечення на виконання дії 1.4.2.14 (бюджет розвитку) (2019 рік)); збільшити обсяг фінансового забезпечення (на 800,0 тис. грн. за рахунок перерозподілу фінансового забезпечення на виконання дії 1.1.3.178 (бюджет розвитку)) (2019 рік)) </t>
  </si>
  <si>
    <t>2.2.56.12</t>
  </si>
  <si>
    <t>Реконструкція будівлі (фасад) ПМГ</t>
  </si>
  <si>
    <t>2.2.56.13</t>
  </si>
  <si>
    <t>Придбання мультимедійних дошок для ПМГ</t>
  </si>
  <si>
    <t>Виключено дію рішенням міської ради від 22.08.2019 №  № 2-4722
стара редакція:1000,0 тис. грн. на 0,0 тис. грн. (бюджет розвитку 2019 рік)
за рахунок перерозподілу обсягу фінансового забезпечення на виконання дії 3.2.1.4 (бюджет розвитку) (2019 рік); обсяг фінансового забезпечення (бюджет розвитку) перерозподілено на виконання дій: 2.2.74.18-50,0 тис. грн., 2.2.75.7-50,0 тис. грн., 2.2.26.10-50,0 тис. грн., 2.2.43.10-50,0 тис. грн., 2.2.74.19-180,0 тис. грн., 2.2.56.13-120,0 тис. грн., 2.2.15.11-400,0 тис. грн.(2019 рік)</t>
  </si>
  <si>
    <t xml:space="preserve">Внесено зміни до дії (змінено  обсяг фінансового забезпечення) рішенням міської ради від 22.08.2019 №  № 2-4722
стара редакція: 900,0 тис. грн. на 1490,0 тис. грн. (бюджет розвитку) (2019 рік)
збільшено обсяг фінансового забезпечення (на 590,0 тис.грн. за рахунок перерозподілу фінансового забезпечення на виконання дії 2.2.1.54 (бюджет розвитку) (2019 рік)) </t>
  </si>
  <si>
    <t>2.2.63.18</t>
  </si>
  <si>
    <t xml:space="preserve">Реконструкція будівлі (бібліотека) Гімназія №9 </t>
  </si>
  <si>
    <t>2.2.63.19</t>
  </si>
  <si>
    <t xml:space="preserve">Придбання лічильника тепла Гімназія № 9 </t>
  </si>
  <si>
    <t>Внесено зміни до дії (змінено її назву і обсяг фінансового забезпечення) рішенням міської ради від 22.08.2019 №  № 2-4722
стара редакція: 320,33 тис. грн. на 457,32 тис. грн. (бюджет розвитку) (2019 рік)
збільшено обсяг фінансового забезпечення (на 6,99 тис.грн. за рахунок перерозподілу фінансового забезпечення на виконання дії 2.2.72.3 (бюджет розвитку) (2019 рік)) та на 133,0 тис. грн. за рахунок субвенції з державного бюджету на соціально-економічний розвиток) (2019 рік)) 
стара редакція:Капітальний ремонт прилеглої території (спортивний майданчик) Черкаської загальноосвітньої школи І-ІІІ ступенів № 10 Черкаської міської ради за адресою просп. Хіміків, 36 в м. Черкаси (в т.ч. субвенція з державного бюджету на соціально-економічний розвиток - 311000,00 грн.)</t>
  </si>
  <si>
    <t>Капітальний ремонт прилеглої території (спортивний майданчик) Черкаської загальноосвітньої школи І-ІІІ ступенів № 10 Черкаської міської ради за адресою просп. Хіміків, 36 в м. Черкаси (в т.ч. субвенція з державного бюджету на соціально-економічний розвиток - 444000,00 грн.)</t>
  </si>
  <si>
    <t>Капітальний ремонт прилеглої території (спортивний майданчик) Черкаської спеціалізованої школи І-ІІІ ступенів № 13 Черкаської міської ради за адресою вул. Гетьмана Сагайдачного, 146 в м. Черкаси (в т.ч. субвенція з державного бюджету на соціально-економічний розвиток - 444000,00 грн.)</t>
  </si>
  <si>
    <t>Внесено зміни до дії (змінено її назву і обсяг фінансового забезпечення) рішенням міської ради від 22.08.2019 №  № 2-4722
стара редакція: 320,33 тис. грн. на 457,32 тис. грн. (бюджет розвитку) (2019 рік)
збільшено обсяг фінансового забезпечення (на 6,99 тис.грн. за рахунок перерозподілу фінансового забезпечення на виконання дії 2.2.72.3 (бюджет розвитку) (2019 рік)); на 133,0 тис. грн. за рахунок субвенції з державного бюджету на соціально-економічний розвиток) (2019 рік)) 
стара редакція:Капітальний ремонт прилеглої території (спортивний майданчик) Черкаської загальноосвітньої школи І-ІІІ ступенів № 13 Черкаської міської ради за адресою вул. Гетьмана Сагайдачного, 146 в м. Черкаси (в т.ч. субвенція з державного бюджету на соціально-економічний розвиток - 311000,00 грн.)</t>
  </si>
  <si>
    <t>Виключено дію рішенням міської ради від 22.08.2019 №  № 2-4722
стара редакція: 450,0 тис. грн. на 0,0 тис. грн. (бюджет розвитку) (2019 рік)
обсяг фінансового забезпечення (бюджет розвитку) перерозподілено на виконання дії 2.2.68.24 (2019 рік)</t>
  </si>
  <si>
    <t xml:space="preserve">Внесено зміни до дії (змінено її назву) рішенням міської ради від 22.08.2019 №  № 2-4722
стара редакція: Капітальний ремонт опалення (їдальня) Черкаської спеціалізованої І-ІІІ ступенів №13 (з ПКД)
</t>
  </si>
  <si>
    <t xml:space="preserve">Капітальний ремонт опалення (їдальня) Черкаської спеціалізованої школи І-ІІІ ступенів № 13 </t>
  </si>
  <si>
    <t>Внесено зміни до дії (змінено її назву) рішенням міської ради від 22.08.2019 №  № 2-4722
стара редакція:Капітальний ремонт будівлі (їдальня) Черкаської спеціалізованої І-ІІІ ступенів ЗОШ №13 (з ПКД)</t>
  </si>
  <si>
    <t>Капітальний ремонт будівлі (їдальня) Черкаської спеціалізованої школи І-ІІІ ступенів № 13</t>
  </si>
  <si>
    <t>Внесено зміни до дії (змінено обсяг фінансового забезпечення) рішенням міської ради від 22.08.2019 №  № 2-4722
стара редакція: 550,0 тис. грн. на 580,0 тис. грн. (бюджет розвитку) (2019 рік)
збільшено обсяг фінансового забезпечення (на 30,0 тис.грн. за рахунок перерозподілу фінансового забезпечення на виконання дії 2.2.1.54 (бюджет розвитку) (2019 рік))</t>
  </si>
  <si>
    <t>2.2.68.24</t>
  </si>
  <si>
    <t xml:space="preserve">Придбання комп'ютерної техніки та обладнання для СШ № 13 </t>
  </si>
  <si>
    <t>Включено дію рішенням міської ради від 22.08.2019 №  № 2-4722
за рахунок перерозподілу обсягу фінансового забезпечення на виконання дії 2.2.68.18 (бюджет розвитку) (2019 рік)</t>
  </si>
  <si>
    <t xml:space="preserve">Внесено зміни до дії (змінено її назву і  обсяг фінансового забезпечення) рішенням міської ради від 22.08.2019 №  № 2-4722
стара редакція: 320,33тис. грн. на 457,32 тис. грн. (бюджет розвитку) (2019 рік)
стара редакція:Капітальний ремонт прилеглої території (спортивний майданчик) Черкаської загальноосвітньої школи І-ІІІ ступенів № 15 Черкаської міської ради за адресою вул. Кобзарська, 77 в м. Черкаси (в т.ч. субвенція з державного бюджету на соціально-економічний розвиток - 311000,00 грн.)
збільшено обсяг фінансового забезпечення (на 6,99 тис.грн. за рахунок перерозподілу фінансового забезпечення на виконання дії 2.2.72.3 (бюджет розвитку) (2019 рік)); на 133,0 тис. грн. за рахунок субвенції з державного бюджету на соціально-економічний розвиток) (2019 рік)) </t>
  </si>
  <si>
    <t>Капітальний ремонт прилеглої території (спортивний майданчик) Черкаської загальноосвітньої школи І-ІІІ ступенів № 15 Черкаської міської ради за адресою вул. Кобзарська, 77 в м. Черкаси (в т.ч. субвенція з державного бюджету на соціально-економічний розвиток - 444000,00 грн.)</t>
  </si>
  <si>
    <t xml:space="preserve">Внесено зміни до дії (змінено її назву і  обсяг фінансового забезпечення) рішенням міської ради від 22.08.2019 №  № 2-4722
стара редакція: 1000,0 тис. грн. на 1030,0 тис. грн. (бюджет розвитку) (2019 рік)
зменшено обсяг фінансового забезпечення (на 375,51 тис. грн. з перерозподілом обсягу фінансового забезпечення на виконання дій: 2.2.17.7 -321,61 тис. грн., 2.2.31.4-30,0 тис. грн., 2.2.64.8-6,99 тис. грн., 2.2.68.17-6,99 тис. грн., 2.2.69.7-6,99 тис. грн., 2.2.75.6-6,99 тис. грн., 2.2.77.4-6,99 тис. грн., 2.2.83.7-6,99 тис. грн.(бюджет розвитку) (2019 рік); на 124,49 тис. грн. з перерозподілом обсягу фінансового забезпечення із бюджету розвитку до загального фонду); збільшено обсяг фінансового забезпечення (на 530,0 тис.грн. за рахунок перерозподілу фінансового забезпечення на виконання дії 1.5.2.26-500,0 тис. грн.,3.2.1.4 -30,0 тис. грн (бюджет розвитку) (2019 рік)) </t>
  </si>
  <si>
    <t xml:space="preserve">Внесено зміни до дії (змінено обсяг фінансового забезпечення) рішенням міської ради від 22.08.2019 №  № 2-4722
стара редакція: 1490,0 тис. грн. на 100,0 тис. грн. (бюджет розвитку) (2019 рік)
зменшено обсяг фінансового забезпечення (на 1390,0 тис. грн. з перерозподілом обсягу фінансового забезпечення на виконання дій: 2.2.90.9-990,0 тис. грн., 2.2.3.4-400,0 тис. грн..(бюджет розвитку) (2019 рік)) </t>
  </si>
  <si>
    <t>2.2.74.18</t>
  </si>
  <si>
    <t>Придбання лічильника тепла ЗОШ № 21</t>
  </si>
  <si>
    <t>2.2.74.19</t>
  </si>
  <si>
    <t>Капітальний ремонт прилеглої території (спортивний майданчик) Черкаської загальноосвітньої школи І-ІІІ ступенів № 22 Черкаської міської ради за адресою вул. Кобзарська, 108 в м. Черкаси (в т.ч. субвенція з державного бюджету на соціально-економічний розвиток - 444000,00 грн.)</t>
  </si>
  <si>
    <t>Внесено зміни до дії (змінено її назву і обсяг фінансового забезпечення) рішенням міської ради від 22.08.2019 №  № 2-4722
стара редакція:320,33 тис. грн. на 457,32 тис. грн. (бюджет розвитку) (2019 рік)
стара редакція:Капітальний ремонт прилеглої території (спортивний майданчик) Черкаської загальноосвітньої школи І-ІІІ ступенів № 22 Черкаської міської ради за адресою вул. Кобзарська, 108 в м. Черкаси (в т.ч. субвенція з державного бюджету на соціально-економічний розвиток - 311000,00 грн.)</t>
  </si>
  <si>
    <t>2.2.75.7</t>
  </si>
  <si>
    <t>Придбання лічильника тепла ЗОШ № 22</t>
  </si>
  <si>
    <t xml:space="preserve">Внесено зміни до дії (змінено обсяг фінансового забезпечення) рішенням міської ради від 22.08.2019 №  № 2-4722
стара редакція:2000,0 тис. грн. на 0,0 тис. грн. (бюджет розвитку) (2019 рік)
зменшено обсяг фінансового забезпечення (на 2000,0 тис. грн. з перерозподілом обсягу фінансового забезпечення на виконання дій: 2.2.76.15-1300,0 тис. грн., 2.2.12.4-300,0 тис. грн., 2.2.76.12-400,0 тис. грн. (бюджет розвитку) (2019 рік)) </t>
  </si>
  <si>
    <t xml:space="preserve">Внесено зміни до дії (змінено обсяг фінансового забезпечення) рішенням міської ради від 22.08.2019 №  № 2-4722
стара редакція:1000,0 тис. грн. на 1400,0 тис. грн. (бюджет розвитку) (2019 рік)
збільшено обсяг фінансового забезпечення (на 400,0 тис.грн. за рахунок перерозподілу фінансового забезпечення на виконання дії 2.2.76.3(бюджет розвитку) (2019 рік)) </t>
  </si>
  <si>
    <t>Внесено зміни до дії (змінено назву) рішенням міської ради від 22.08.2019 №  № 2-4722
стара редакція:Капітальний ремонт будівлі ЗОШ № 24 (внутрішні мережі опалення)</t>
  </si>
  <si>
    <t>Капітальний ремонт будівлі (внутрішні мережі опалення) ЗОШ № 24</t>
  </si>
  <si>
    <t>2.2.76.15</t>
  </si>
  <si>
    <t xml:space="preserve">Капітальний ремонт (утеплення фасаду) ЗОШ № 24 </t>
  </si>
  <si>
    <t>Включено дію рішенням міської ради від 22.08.2019 №  № 2-4722
за рахунок перерозподілу обсягу фінансового забезпечення на виконання дії 2.2.76.3 (бюджет розвитку) (2019 рік)</t>
  </si>
  <si>
    <t>2.2.76.16</t>
  </si>
  <si>
    <t>Капітальний ремонт прилеглої території ЗОШ № 24</t>
  </si>
  <si>
    <t>Включено дію рішенням міської ради від 22.08.2019 №  № 2-4722
за рахунок перерозподілу обсягу фінансового забезпечення на виконання дії 1.4.1.93 (бюджет розвитку) (2019 рік)</t>
  </si>
  <si>
    <t>Капітальний ремонт прилеглої території (спортивний майданчик) Черкаської загальноосвітньої школи І-ІІІ ступенів № 25 Черкаської міської ради за адресою вул. Нарбутівська, 206 в м. Черкаси (в т.ч. субвенція з державного бюджету на соціально-економічний розвиток - 444000,00 грн.)</t>
  </si>
  <si>
    <t>Внесено зміни до дії (змінено її назву і обсяг фінансового забезпечення) рішенням міської ради від 22.08.2019 №  № 2-4722
стара редакція:320,33 тис. грн. на 457,32тис. грн. (бюджет розвитку) (2019 рік)
стара редакція:Капітальний ремонт прилеглої території (спортивний майданчик) Черкаської загальноосвітньої школи І-ІІІ ступенів № 25 Черкаської міської ради за адресою вул. Нарбутівська, 206 в м. Черкаси (в т.ч. субвенція з державного бюджету на соціально-економічний розвиток - 311000,00 грн.)</t>
  </si>
  <si>
    <t xml:space="preserve">Внесено зміни до дії (змінено  обсяг фінансового забезпечення) рішенням міської ради від 22.08.2019 №  № 2-4722
стара редакція:178,92 тис. грн. на 78,92 тис. грн. (бюджет розвитку) (2019 рік)
зменшено обсяг фінансового забезпечення (на 100,0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</si>
  <si>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22.08.2019 №  № 2-4722
стара редакція:250,0 тис. грн. на 500,0 тис. грн. (бюджет розвитку) (2019 рік)
збільшено обсяг фінансового забезпечення (на 250,0 тис.грн. за рахунок перерозподілу фінансового забезпечення на виконання дій: 2.2.1.72-216,0 тис. грн.,2.2.1.163- 34,0 тис. грн.(бюджет розвитку) (2019 рік)) 
</t>
  </si>
  <si>
    <t>Внесено зміни до дії (змінено її назву і обсяг фінансового забезпечення) рішенням міської ради від 22.08.2019 №  № 2-4722
стара редакція:320,33 тис. грн. на 457,32 тис. грн. (бюджет розвитку) (2019 рік)
збільшено обсяг фінансового забезпечення (на 6,99 тис.грн. за рахунок перерозподілу фінансового забезпечення на виконання дії 2.2.72.3 (бюджет розвитку) (2019 рік)); на 133,0 тис. грн. за рахунок субвенції з державного бюджету на соціально-економічний розвиток) (2019 рік)) 
стара редакція:Капітальний ремонт прилеглої території (спортивний майданчик) Черкаської гімназії № 31 за адресою вул. Героїв Дніпра, 27 Черкаської міської ради в м. Черкаси (в т.ч. субвенція з державного бюджету на соціально-економічний розвиток - 311000,00 грн.)</t>
  </si>
  <si>
    <t>Капітальний ремонт прилеглої території (спортивний майданчик) Черкаської гімназії № 31 за адресою вул. Героїв Дніпра, 27 Черкаської міської ради в м. Черкаси (в т.ч. субвенція з державного бюджету на соціально-економічний розвиток - 444000,00 грн.)</t>
  </si>
  <si>
    <t>2.2.83.10</t>
  </si>
  <si>
    <t xml:space="preserve">Придбання телевізора для Черкаської гімназії № 31 </t>
  </si>
  <si>
    <t>Включено дію  рішенням міської ради від 22.08.2019 №  № 2-4722
за рахунок перерозподілу обсягу фінансового забезпечення на виконання дії 2.2.32.7 (бюджет розвитку) (2019 рік)</t>
  </si>
  <si>
    <t>2.2.83.11</t>
  </si>
  <si>
    <t>Капітальний ремонт будівлі гімназії № 31(актова зала)</t>
  </si>
  <si>
    <t>Включено дію  рішенням міської ради від 22.08.2019 №  № 2-4722
за рахунок перерозподілу обсягу фінансового забезпечення на виконання дії 1.1.3.178 (бюджет розвитку) (2019 рік)</t>
  </si>
  <si>
    <t>2.2.84.9</t>
  </si>
  <si>
    <t>Капітальний ремонт будівлі ЗОШ № 32</t>
  </si>
  <si>
    <t>Включено дію  рішенням міської ради від 22.08.2019 №  № 2-4722
за рахунок перерозподілу обсягу фінансового забезпечення на виконання дії 3.2.1.4 (бюджет розвитку) (2019 рік)</t>
  </si>
  <si>
    <t>Внесено зміни до дії (змінено її назву і обсяг фінансового забезпечення) рішенням міської ради від 22.08.2019 №  № 2-4722
стара редакція:1499,0 тис. грн. на 1399,0 тис. грн. (бюджет розвитку) (2019 рік)
зменшено обсяг фінансового забезпечення (на 100,0 тис. грн. з перерозподілом обсягу фінансового забезпечення на виконання дії 2.2.20.11(бюджет розвитку) (2019 рік))</t>
  </si>
  <si>
    <t>2.2.86.10</t>
  </si>
  <si>
    <t>Включено дію рішенням міської ради від  22.08.2019 №  № 2-4722
за рахунок перерозподілу обсягу фінансового забезпечення на виконання дії 3.2.1.4 (бюджет розвитку) (2019 рік)</t>
  </si>
  <si>
    <t>2.2.90.15</t>
  </si>
  <si>
    <t>Капітальний ремонт будівлі (утеплення фасаду) корпусу  № 1 Дитячої школи мистецтв, провулок Гастелло, 3, м. Черкаси</t>
  </si>
  <si>
    <t>2.2.96.8</t>
  </si>
  <si>
    <t>Капітальний ремонт будівлі (влаштування автоматичної системи пожежної сигналізації та оповіщення, автоматичної системи пожежогасіння) ФІМЛІ ЧМР</t>
  </si>
  <si>
    <t>Включено дію рішенням міської ради від 22.08.2019 №  № 2-4722
за рахунок перерозподілу обсягу фінансового забезпечення на виконання дії 1.4.1.93 (бюджет розвитку) (2019 рік) за рахунок перерозподілу обсягу фінансового забезпечення із загального фонду до бюджету розвитку у сумі 25,0 тис. грн.</t>
  </si>
  <si>
    <t>2.2.96.9</t>
  </si>
  <si>
    <t>Капітальний ремонт прилеглої території (спортивний майданчик з штучним покриттям) ФІМЛІ ЧМР по вул.Благовісній, 367 в м.Черкаси</t>
  </si>
  <si>
    <t xml:space="preserve">Внесено зміни до дії (змінено обсяг фінансового забезпечення) рішенням міської ради від 22.08.2019 №  № 2-4722
стара редакція:709,914 тис. грн. на 519,038 тис. грн. (бюджет розвитку) (2019 рік)
зменшено обсяг фінансового забезпечення (на 190,876 тис. грн. з перерозподілом обсягу фінансового забезпечення на виконання дії 3.1.1.3 (бюджет розвитку) (2019 рік)) </t>
  </si>
  <si>
    <t xml:space="preserve">Внесено зміни до дії (змінено обсяг фінансового забезпечення) рішенням міської ради від 22.08.2019 № 2-4722
стара редакція:12989,8 тис. грн.на 17176,7828 тис. грн. (бюджет розвитку) (2019 рік)
зменшено обсяг фінансового забезпечення (на 680,388 тис. грн. з перерозподілом обсягу фінансового забезпечення із бюджету розвитку до загального фонду) (2019 рік)); збільшено обсяг фінансового забезпечення (на 4867,3708 тис.грн. за рахунок перерозподілу фінансового забезпечення на виконання дій: 3.1.1.2-190,876 тис. грн., 3.1.1.6-1196,177 тис. грн., 3.2.1.4-1538,4988 тис. грн.(бюджет розвитку) (2019 рік)) </t>
  </si>
  <si>
    <t xml:space="preserve">Внесено зміни до дії (змінено обсяг фінансового забезпечення) рішенням міської ради від 22.08.2019 № 2-4722
стара редакція:395,23 тис. грн.на 394,737 тис. грн. (бюджет розвитку) (2019 рік)
зменшено обсяг фінансового забезпечення (на 0,493 тис. грн. з перерозподілом обсягу фінансового забезпечення на виконання дії 3.2.1.31 (бюджет розвитку) (2019 рік)) </t>
  </si>
  <si>
    <t xml:space="preserve">Внесено зміни до дії (змінено обсяг фінансового забезпечення) рішенням міської ради від 22.08.2019 № 2-4722
стара редакція:3281,61 тис. грн.на 2051,07848 тис. грн. (бюджет розвитку) (2019 рік)
зменшено обсяг фінансового забезпечення (на 1230,53152 тис. грн. з перерозподілом обсягу фінансового забезпечення на виконання дії 3.2.1.31-32,592 тис. грн., 3.2.1.44-1,76252 тис. грн., 3.1.1.3-1196,177 тис. грн.( (бюджет розвитку) (2019 рік)) </t>
  </si>
  <si>
    <t>Внесено зміни до дії (змінено її назву і обсяг фінансового забезпечення) рішенням міської ради від 22.08.2019 № 2-4722
стара редакція:0,0 тис. грн.на 180,0 тис. грн. (бюджет розвитку) (2019 рік)
збільшено обсяг фінансового забезпечення (на 180,0 тис.грн. за рахунок перерозподілу фінансового забезпечення із загального фонду до бюджету розвитку (2019 рік)) 
стара редакція:Придбання обладнання  і предметів довгострокового користування для КНП «Черкаська міська консультативно-діагностична поліклініка»</t>
  </si>
  <si>
    <t>Придбання обладнання і предметів довгострокового користування для КНП "Черкаська міська консультативно-діагностична поліклініка" (внески в статутний капітал КНП "Черкаська міська консультативно-діагностична поліклініка")</t>
  </si>
  <si>
    <t>3.1.1.26</t>
  </si>
  <si>
    <t>Включено дію  рішенням міської ради від 22.08.2019 № 2-4722</t>
  </si>
  <si>
    <t xml:space="preserve">С-арка (електронно-оптичний перетворювач) для КНП "Третя Черкаська міська лікарня швидкої медичної допомоги", місто Черкаси (в т.ч. субвенція з державного бюджету на соціально-економічний розвиток - 2 000 000,00 грн.) </t>
  </si>
  <si>
    <t>3.1.1.27</t>
  </si>
  <si>
    <t>Придбання обладнання і предметів довгострокового користування для КНП "Третя Черкаська міська лікарня швидкої медичної допмоги" (ліжка функціональні, столи операційні та інструментальні, тумбочки)</t>
  </si>
  <si>
    <t xml:space="preserve"> Накладна</t>
  </si>
  <si>
    <t>Включено дію  рішенням міської ради від 22.08.2019 № 2-4722
за рахунок перерозподілу обсягу фінансового забезпечення на виконання дії 1.1.3.178 (бюджет розвитку) (2019 рік)</t>
  </si>
  <si>
    <t xml:space="preserve">Внесено зміни до дії (змінено  обсяг фінансового забезпечення) рішенням міської ради від 22.08.2019 № 2-4722
стара редакція:6121,51 тис. грн.на 3583,0112 тис. грн. (бюджет розвитку) (2019 рік)
збільшено обсяг фінансового забезпечення (на 700,0 тис.грн. за рахунок перерозподілу фінансового забезпечення на виконання дії 1.1.3.178 (бюджет розвитку) (2019 рік));  зменшено обсяг фінансового забезпечення (на 3238,4988 тис. грн. з перерозподілом обсягу фінансового забезпечення на виконання дій: 2.2.86.10-200,0 тис. грн., 2.2.56.12-1000,0 тис. грн., 2.2.84.9-300,0 тис. грн., 2.2.25.7-170,0 тис. грн., 2.2.72.3-30,0 тис. грн., 3.1.1.3-1538,4988  тис. грн. (бюджет розвитку (2019 рік)) </t>
  </si>
  <si>
    <t xml:space="preserve">Внесено зміни до дії (змінено обсяг фінансового забезпечення) рішенням міської ради від 22.08.2019 № 2-4722
стара редакція:112,77 тис. грн. на 104,8613 тис. грн.(бюджет розвитку 2019 рік)
зменшено обсяг фінансового забезпечення (на 7,9087 тис. грн. з перерозподілом обсягу фінансового забезпечення на виконання дії 3.2.1.31 (бюджет розвитку) (2019 рік)) </t>
  </si>
  <si>
    <t xml:space="preserve">Внесено зміни до дії (змінено обсяг фінансового забезпечення) рішенням міської ради від 22.08.2019 № 2-4722
стара редакція:0,0 тис. грн. на 150,0 тис. грн.(бюджет розвитку 2019 рік)
збільшено обсяг фінансового забезпечення (на 150,0 тис.грн. за рахунок перерозподілу фінансового забезпечення із загального фонду до бюджету розвитку (2019 рік)) </t>
  </si>
  <si>
    <t>Внесено зміни до дії (змінено її назву і обсяг фінансового забезпечення) рішенням міської ради від 22.08.2019 № 2-4722
стара редакція:0,0 тис. грн. на 58,0 тис. грн.(бюджет розвитку 2019 рік); 7668,37 тис. грн. на 7630,4 тис. грн. (інші кошти)
збільшено обсяг фінансового забезпечення (на 58,0 тис.грн. за рахунок перерозподілу фінансового забезпечення на виконання дій:3.1.1.6-32,592 тис. грн., 3.1.1.5-0,493 тис. грн.,3.2.1.11-7,9087 тис. грн., 3.2.1.34-5,5496 тис. грн., 3.2.2.6-0,09 тис. грн, 3.2.2.7-5,3468 тис. грн., 3.2.3.5-6,0199 тис. грн., (2019 рік); зменшити обсяг фінансового забезпечення на 38,0 тис. грн. (інші кошти))
стара редакція:Капітальний ремонт будівлі КНП ’Черкаський міський пологовий будинок ’Центр матері та дитини’по вул. Чехова,101 (з розробкою ПКД)</t>
  </si>
  <si>
    <t>Капітальний ремонт будівлі КНП "Черкаський міський пологовий будинок ’Центр матері та дитини" по вул. Чехова,101 (внески в статутний капітал КНП "Черкаський міський пологовий будинок ’Центр матері та дитини" )</t>
  </si>
  <si>
    <t xml:space="preserve">Внесено зміни до дії (змінено обсяг фінансового забезпечення) рішенням міської ради від 22.08.2019 № 2-4722
стара редакція:107,0 тис. грн.  на 101.4504 тис. грн. (бюджет розвитку 2019 рік); 292,37836 тис. грн. на 0,0 тис. грн. (інші кошти)
зменшено обсяг фінансового забезпечення (на 5,5496 тис. грн. з перерозподілом обсягу фінансового забезпечення на виконання дії 3.2.1.31 (бюджет розвитку) (2019 рік)); зменшити обсяг фінансового забезпечення (292,37836 тис. грн. (інші кошти)) </t>
  </si>
  <si>
    <t xml:space="preserve">Внесено зміни до дії (змінено обсяг фінансового забезпечення) рішенням міської ради від 22.08.2019 № 2-4722
стара редакція:0,0 тис. грн.  на 150,0 тис. грн. (бюджет розвитку 2019 рік)
збільшено обсяг фінансового забезпечення (на 150,0 тис.грн. за рахунок перерозподілу фінансового забезпечення із загального фонду до бюджету розвитку (2019 рік)) </t>
  </si>
  <si>
    <t>Внесено зміни до дії (змінено її назву і  обсяг фінансового забезпечення) рішенням міської ради від 22.08.2019 № 2-4722
стара редакція:0,0 тис. грн.  на 428,664 тис. грн. (бюджет розвитку 2019 рік); 428,664 тис. грн. на 0,0 тис. грн. (інші кошти)
збільшено обсяг фінансового забезпечення (на 1,76252 тис.грн. за рахунок перерозподілу фінансового забезпечення на виконання дії 3.1.1.6 (бюджет розвитку) (2019 рік)); на 426,90148 тис.грн. за рахунок перерозподілу фінансового забезпечення із загального фонду до бюджету розвитку (2019 рік); зменшено обсяг фінансового забезпечення (428,664 тис. грн. (інші кошти)) 
стара редакція:Капітальний ремонт будівлі КНП ’Черкаська міська консультативно-діагностична поліклініка’ за адресою вул. В’ячеслава Чорновола, 9 (відокремлення системи опалення та гарячого водопостачання)</t>
  </si>
  <si>
    <t>Капітальний ремонт будівлі КНП ’Черкаська міська консультативно-діагностична поліклініка’ за адресою вул. В’ячеслава Чорновола, 9 (відокремлення системи опалення та гарячого водопостачання) (внески в статутний капітал КНП "Черкаська міська консультативно-діагностична поліклініка")</t>
  </si>
  <si>
    <t xml:space="preserve">Внесено зміни до дії (змінено обсяг фінансового забезпечення) рішенням міської ради від 22.08.2019 № 2-4722
стара редакція:91,29 тис. грн. на 91,2 тис. грн. (бюджет розвитку 2019 рік )
зменшено обсяг фінансового забезпечення (на 0,09 тис. грн. з перерозподілом обсягу фінансового забезпечення на виконання дії 3.2.1.31 (бюджет розвитку) (2019 рік)) </t>
  </si>
  <si>
    <t>Внесено зміни до дії (змінено обсяг фінансового забезпечення) рішенням міської ради від 22.08.2019 № 2-4722
стара редакція:299,502 тис. грн. на 294,1552 тис. грн. (бюджет розвитку 2019 рік )
зменшено обсяг фінансового забезпечення (на 5,3468 тис. грн. з перерозподілом обсягу фінансового забезпечення на виконання дії 3.2.1.31 (бюджет розвитку) (2019 рік))</t>
  </si>
  <si>
    <t xml:space="preserve">Внесено зміни до дії (змінено обсяг фінансового забезпечення) рішенням міської ради від 22.08.2019 № 2-4722
стара редакція:93,4409  тис. грн. на 87,421 тис. грн. (бюджет розвитку 2019 рік )
зменшено обсяг фінансового забезпечення (на 6,0199 тис. грн. з перерозподілом обсягу фінансового забезпечення на виконання дії 3.2.1.31 (бюджет розвитку) (2019 рік)) </t>
  </si>
  <si>
    <t>Внесено зміни до дії (змінено відповідального виконавця) рішенням міської ради від 22.08.2019 № 2-4722
стара редакція: Департамент організацінйого забезпечення</t>
  </si>
  <si>
    <t>Внесено зміни до дії (змінено відповідального виконавця) рішенням міської ради від 22.08.2019 № 2-4722
стара редакція: Департамент організаційного забезпечення</t>
  </si>
  <si>
    <t>Управління інформаційної політики Черкаської міської ради</t>
  </si>
  <si>
    <t>Виключено дію рішенням міської ради від 22.08.2019 № 2-4722
стара редакція:2000,0 тис. грн. на 0,0 тис. грн. (бюджет розвитку 2019 рік)
обсяг фінансового забезпечення (бюджет розвитку) перерозподілено на виконання дії 1.3.4.8 (2019 рік)</t>
  </si>
  <si>
    <t>Внесено зміни до дії (змінено обсяг фінансового забезпечення) рішенням міської ради від 22.08.2019 № 2-4722
стара редакція:24,4 тис. грн. на 154,4 тис. грн. (бюджет розвитку 2019 рік)
збільшено обсяг фінансового забезпечення (на 130,0 тис.грн. за рахунок перерозподілу фінансового забезпечення на виконання дії 1.3.8.75 (бюджет розвитку) (2019 рік))</t>
  </si>
  <si>
    <t>Внесено зміни до дії (змінено відповідального виконавця і обсяг фінансового забезпечення) рішенням міської ради від 22.08.2019 № 2-4722
стара редакція:300,0 тис. грн. на 100,0 тис. грн.(бюджет розвитку 2019 рік)
зменшено обсяг фінансового забезпечення (на 200,0 тис. грн. з перерозподілом обсягу фінансового забезпечення на виконання дії 4.2.3.24 (2019 рік)) 
стара редакція:Департамент організаційного забезпечення</t>
  </si>
  <si>
    <t>Управління з питань державної реєстрації Черкаської міської ради</t>
  </si>
  <si>
    <t>4.2.3.24</t>
  </si>
  <si>
    <t xml:space="preserve">Придбання рухомого металевого стелажного обладнання </t>
  </si>
  <si>
    <t>Включено дію рішенням міської ради від 22.08.2019 № 2-4722
за рахунок перерозподілу обсягу фінансового забезпечення на виконання дії 4.2.3.23 (бюджет розвитку) (2019 рік)</t>
  </si>
  <si>
    <t xml:space="preserve">Внесено зміни до дії (змінено обсяг фінансового забезпечення) рішенням міської ради від 22.08.2019 № 2-4722
стара редакція:109,5 тис. грн. на 93,47 тис. грн.(бюджет розвитку 2019 рік)
зменшено обсяг фінансового забезпечення (на 16,030 тис. грн. з перерозподілом обсягу фінансового забезпечення на виконання дії 4.2.4.15 (бюджет розвитку) (2019 рік))) </t>
  </si>
  <si>
    <t>4.2.4.15</t>
  </si>
  <si>
    <t>4.2.4.16</t>
  </si>
  <si>
    <t>4.2.4.17</t>
  </si>
  <si>
    <t xml:space="preserve">Придбання предметів довгострокового користування </t>
  </si>
  <si>
    <t>Включено дію рішенням міської ради від 22.08.2019 № 2-4722
за рахунок перерозподілу обсягу фінансового забезпечення на виконання дії 4.2.4.2 (бюджет розвитку) (2019 рік)</t>
  </si>
  <si>
    <t>Територіальний центр надання соціальних послуг м.Черкаси,, департамент соціальної політики</t>
  </si>
  <si>
    <t>Включено дію рішенням міської ради від 22.08.2019 № 2-4722
за рахунок перерозподілу обсягу фінансового забезпечення із загального фонду до бюджету розвитку (2019 рік)</t>
  </si>
  <si>
    <t xml:space="preserve">Управління державного архітектурно-будівельного контролю </t>
  </si>
  <si>
    <t>Включено дію рішенням міської ради від 22.08.2019 № 2-4722
за рахунок перерозподілу обсягу фінансового забезпечення на виконання дії 1.3.8.65 (бюджет розвитку) (2019 рік)</t>
  </si>
  <si>
    <t xml:space="preserve">Внесено зміни до дії (змінено обсяг фінансового забезпечення) рішенням міської ради від 22.08.2019 № 2-4722
стара редакція:1000,0 тис. грн. на 1500,0 тис. грн.(бюджет розвитку 2019 рік)
збільшено обсяг фінансового забезпечення (на 500,0 тис.грн. за рахунок перерозподілу фінансового забезпечення із загального фонду до бюджету розвитку) (2019 рік)) </t>
  </si>
  <si>
    <t>Додаток 2 
до рішення міської  ради
від 22.08.2019 № 2-4722</t>
  </si>
  <si>
    <t>від 22.08.2019 № 2-4722</t>
  </si>
  <si>
    <t>Внесено зміни до дії (змінено обсяг фінансового забезпечення) рішенням міської ради від 22.08.2019 №  № 2-4722
стара редакція: 300,0 тис. грн. на 1142,9999 тис. грн. (бюджет розвитку) (2019 рік)
збільшено обсяг фінансового забезпечення (на 1300,0 тис.грн. за рахунок перерозподілу фінансового забезпечення на виконання дії 1.3.3.330 (бюджет розвитку) (2019 рік)); зменшено обсяг фінансового забезпечення (на 457,0001 тис. грн. з перерозподілом обсягу фінансового забезпечення на виконання дій:1.4.2.14-157,0001 тис. грн, 2.2.86.9-300,0 тис. грн.) (бюджет розвитку) (2019 рік))</t>
  </si>
  <si>
    <t>Включено дію рішенням міської ради від 22.08.2019 № 2-4722
за рахунок перерозподілу обсягу фінансового забезпечення на виконання дій: 1.3.3.331-300,0 тис. грн. (бюджет розвитку) (2019 рік); 1.1.3.139- 106,84924 тис. грн.  (бюджет розвитку) (2019 рік)</t>
  </si>
  <si>
    <t>Внесено зміни до дії (змінено обсяг фінансового забезпечення) рішенням міської ради  від 04.06.2019 № 2-4682
стара редакція: 1500,0 тис. грн. на 300,0 тис. грн. (бюджет розвитку (2019 рік))
зменшено обсяг фінансового забезпечення (бюджет розвитку) з перерозподіленом обсягу фінансового забезпечення на виконання дій: 2.2.20.10-500,0 тис. грн., 2.2.53.5-500,0 тис. грн., 2.2.54.11-200,0 тис. грн., 2.2.86.9-300,0 тис. грн. (бюджет розвитку) (2019 рік)</t>
  </si>
  <si>
    <t>Внесено зміни до дії (змінено обсяг фінансового забезпечення) рішенням міської ради  від 04.06.2019 № 2-4682
стара редакція: 1500,0 тис. грн. на 300,0 тис. грн. (бюджет розвитку (2019 рік))
зменшено обсяг фінансового забезпечення (бюджет розвитку) з перерозподілом обсягу фінансового забезпечення на виконання дій: 2.2.20.10-500,0 тис. грн., 2.2.53.5-500,0 тис. грн., 2.2.54.11-200,0 тис. грн., 2.2.86.9-300,0 тис. грн. (бюджет розвитку) (2019 рік)</t>
  </si>
  <si>
    <t>Внесено зміни до дії (змінено її назву і обсяг фінансового забезпечення) рішенням міської ради від 22.08.2019 №  № 2-4722
стара редакція:0,0 тис. грн. на 990,0 тис. грн. (бюджет розвитку) (2019 рік)
збільшено обсяг фінансового забезпечення (на 990,0 тис.грн. за рахунок перерозподілу фінансового забезпечення на виконання дії 2.2.74.16 (бюджет розвитку) (2019 рік)) 
стара редакція:Капітальний ремонт прилеглої території Дитячої школи мистецтв по пров. Гастелло, 3  (з ПКД)</t>
  </si>
  <si>
    <t>Капітальний ремонт прилеглої території дитячої школи мистецтв, провулок Гастелло, 3 м.Черкаси</t>
  </si>
  <si>
    <t xml:space="preserve">Виключено дію рішенням міської ради від 05.10.2017 № 2-2378
стара редакція: 537,0 тис. грн. на 0,0 тис. грн. (бюджет розвитку)
обсяг фінансового забезпечення (бюджет розвитку) перерозподілено на виконання дії 1.1.5.3 </t>
  </si>
  <si>
    <t>Внесено зміни до дії (змінено відповідального виконавця ) рішенням міської ради від 22.08.2019 №  № 2-4722
стара редакція:Департамент організаційного забезпечення</t>
  </si>
  <si>
    <t xml:space="preserve">Управління інформаційної політики </t>
  </si>
  <si>
    <t>Внесено зміни до дії  (змінено відповідального виконавця ) рішенням міської ради від 22.08.2019 №  № 2-4722
стара редакція:Департамент організаційного забезпечення</t>
  </si>
  <si>
    <t>Придбання відвалу комунального (внески в статутний капітал КП "Дирекція парків")</t>
  </si>
  <si>
    <t xml:space="preserve">Внесено зміни до дії (змінено обсяг фінансового забезпечення) рішенням міської ради від 04.10.2019 №  2-5314           
стара редакція:2500,0 тис. грн. на 1500,0 тис. грн.  (бюджет розвитку) (2019 рік)
зменшено обсяг фінансового забезпечення (на 1000,0 тис. грн. з перерозподілом обсягу фінансового забезпечення на виконання дії 3.2.1.46 (бюджет розвитку) (2019 рік)) </t>
  </si>
  <si>
    <t xml:space="preserve">Внесено зміни до дії (змінено обсяг фінансового забезпечення) рішенням міської ради від 04.10.2019 №  2-5314           
стара редакція:0,0 тис. грн. на 800,0 тис. грн.  (бюджет розвитку) (2019 рік)
збільшено обсяг фінансового забезпечення (на 800,0 тис.грн. за рахунок перерозподілу фінансового забезпечення на виконання дії 1.3.9.256 (бюджет розвитку) (2019 рік)) </t>
  </si>
  <si>
    <t>1.1.3.180</t>
  </si>
  <si>
    <t>0.0</t>
  </si>
  <si>
    <t>Включено дію рішенням міської ради від 04.10.2019 №  2-5314           
за рахунок перерозподілу обсягу фінансового забезпечення на виконання дії 1.4.1.3 (бюджет розвитку) (2019 рік)</t>
  </si>
  <si>
    <t>Внесено зміни до дії (змінено обсяг фінансового забезпечення) рішенням міської ради від 04.10.2019 №  2-5314           
стара редакція:1332,0 тис. грн. на 1442,0 тис. грн. (бюджет розвитку) (2019 рік)
збільшено обсяг фінансового забезпечення (на 110,0 тис.грн. за рахунок перерозподілу фінансового забезпечення на виконання дій: 1.1.5.29-55,0 тис. грн., 1.1.5.30-55,0 тис. грн.(бюджет розвитку) (2019 рік))</t>
  </si>
  <si>
    <t xml:space="preserve">Внесено зміни до дії (змінено обсяг фінансового забезпечення) рішенням міської ради від 04.10.2019 №  2-5314           
стара редакція:1399,0 тис. грн. на 1619,0 тис. грн. (бюджет розвитку) (2019 рік)
збільшено обсяг фінансового забезпечення (на 220,0 тис.грн. за рахунок перерозподілу фінансового забезпечення на виконання дії 3.2.1.4 (бюджет розвитку) (2019 рік)) </t>
  </si>
  <si>
    <t xml:space="preserve">Внесено зміни до дії (змінено обсяг фінансового забезпечення) рішенням міської ради від 04.10.2019 №  2-5314           
стара редакція:815,75687 тис. грн. на 785,75687 тис. грн. (бюджет розвитку) (2019 рік)
зменшено обсяг фінансового забезпечення (на 30,0 тис. грн. з перерозподілом обсягу фінансового забезпечення на виконання дії 1.1.5.39 (бюджет розвитку) (2019 рік)) </t>
  </si>
  <si>
    <t>Внесено зміни до дії (змінено обсяг фінансового забезпечення) рішенням міської ради від 04.10.2019 №  2-5314           
стара редакція: 0,0 тис. грн. на 250,0  тис. грн. (бюджет розвитку) (2019 рік)
зменшено обсяг фінансового забезпечення (на 150,0 тис.грн. за рахунок перерозподілу фінансового забезпечення на виконання дії 1.3.8.75 (бюджет розвитку) (2019 рік))
стара редакція:Будівництво полігону твердих побутових відходів в районі с. Руська Поляна (І черга)</t>
  </si>
  <si>
    <t>Будівництво полігону твердих побутових відходів в районі с. Руська Поляна</t>
  </si>
  <si>
    <t xml:space="preserve">Внесено зміни до дії (змінено обсяг фінансового забезпечення) рішенням міської ради від 04.10.2019 №  2-5314           
стара редакція: 1000,0 тис. грн. на 987,0  тис. грн. (бюджет розвитку) (2019 рік)
зменшено обсяг фінансового забезпечення (на 13,0 тис. грн. з перерозподілом обсягу фінансового забезпечення на виконання дії 1.1.5.39 (бюджет розвитку) (2019 рік)) </t>
  </si>
  <si>
    <t xml:space="preserve">Внесено зміни до дії (змінено обсяг фінансового забезпечення) рішенням міської ради від 04.10.2019 №  2-5314           
стара редакція: 110,0 тис. грн. на 55,0  тис. грн. (бюджет розвитку) (2019 рік)
зменшено обсяг фінансового забезпечення (на 55,0 тис. грн. з перерозподілом обсягу фінансового забезпечення на виконання дії 1.1.4.118 (бюджет розвитку) (2019 рік)) </t>
  </si>
  <si>
    <t xml:space="preserve">Внесено зміни до дії (змінено обсяг фінансового забезпечення) рішенням міської ради від 04.10.2019 №  2-5314           
стара редакція: 120,0 тис. грн. на 65,0  тис. грн. (бюджет розвитку) (2019 рік)
зменшено обсяг фінансового забезпечення (на 55,0 тис. грн. з перерозподілом обсягу фінансового забезпечення на виконання дії 1.1.4.118 (бюджет розвитку) (2019 рік)) </t>
  </si>
  <si>
    <t xml:space="preserve">Внесено зміни до дії (змінено обсяг фінансового забезпечення) рішенням міської ради від 04.10.2019 №  2-5314           
стара редакція: 95,0 тис. грн. на 138,0  тис. грн. (бюджет розвитку) (2019 рік)
збільшено обсяг фінансового забезпечення (на 43,0 тис.грн. за рахунок перерозподілу фінансового забезпечення на виконання дій: 1.1.5.3-30,0 тис. грн., 1.1.5.21-13,0 тис. грн. (бюджет розвитку) (2019 рік)) </t>
  </si>
  <si>
    <t>Внесено зміни до дії (змінено обсяг фінансового забезпечення) рішенням міської ради від 04.10.2019 №  2-5314           
стара редакція: 2300,0 тис. грн. на 2400,0  тис. грн. (бюджет розвитку) (2019 рік)
збільшено обсяг фінансового забезпечення (на 100,0 тис.грн. за рахунок перерозподілу фінансового забезпечення на виконання дії 1.3.3.325 (бюджет розвитку) (2019 рік))</t>
  </si>
  <si>
    <t>Виключено дію рішенням міської ради від 04.10.2019 №  2-5314           
стара редакція:  13587,11768  тис. грн. на 0,0  тис. грн. (бюджет розвитку) (2019 рік)
обсяг фінансового забезпечення перерозподілено із бюджету розвитку до загального фонду (2019 рік)</t>
  </si>
  <si>
    <t xml:space="preserve">Внесено зміни до дії (змінено обсяг фінансового забезпечення) рішенням міської ради від 04.10.2019 №  2-5314           
стара редакція: 58,0 тис. грн. на 26,0  тис. грн. (бюджет розвитку) (2019 рік)
зменшено обсяг фінансового забезпечення (на 32,0 тис. грн. з перерозподілом обсягу фінансового забезпечення із бюджету розвитку до загального фонду) (2019 рік)) </t>
  </si>
  <si>
    <t>1.2.1.146</t>
  </si>
  <si>
    <t xml:space="preserve">Придбання гідрокостюмів сухого типу (програма забезпечення рятувальних заходів на водних об'єктах м. Черкаси комунальною установою "Черкаська міська комунальна аварійно-рятувальна служба" на 2018-2020 роки) </t>
  </si>
  <si>
    <t>Включено дію  рішенням міської ради від 04.10.2019 №  2-5314     
за рахунок перерозподілу обсягу фінансового забезпечення із бюджету розвитку до загального фонду (2019 рік)</t>
  </si>
  <si>
    <t xml:space="preserve">Внесено зміни до дії (змінено обсяг фінансового забезпечення) рішенням міської ради від 04.10.2019 №  2-5314           
стара редакція: 5000,0 тис. грн. на 5040,0  тис. грн. (бюджет розвитку) (2019 рік)
збільшено обсяг фінансового забезпечення (на 40,0 тис.грн. за рахунок перерозподілу фінансового забезпечення на виконання дії 1.4.1.104 (бюджет розвитку) (2019 рік)) </t>
  </si>
  <si>
    <t xml:space="preserve">Внесено зміни до дії (змінено обсяг фінансового забезпечення) рішенням міської ради від 04.10.2019 №  2-5314           
стара редакція: 725,00326 тис. грн. на 625,00326 тис. грн. (бюджет розвитку) (2019 рік)
зменшено обсяг фінансового забезпечення (на 100,0 тис. грн. з перерозподілом обсягу фінансового забезпечення на виконання дії 1.2.1.49 (бюджет розвитку) (2019 рік)) </t>
  </si>
  <si>
    <t>Внесено зміни до дії (змінено обсяг фінансового забезпечення) рішенням міської ради від 04.10.2019 №  2-5314           
стара редакція: 2000,0  тис. грн. на 1500,0 тис. грн. (бюджет розвитку) (2019 рік)
зменшено обсяг фінансового забезпечення (на 500,0 тис. грн. з перерозподілом обсягу фінансового забезпечення із бюджету розвитку до загального фонду (2019 рік)) 
стара редакція:</t>
  </si>
  <si>
    <t>1.3.3.343</t>
  </si>
  <si>
    <t>Капітальний ремонт вулиці Надпільна (встановлення світлофорубіля будівлі № 532)</t>
  </si>
  <si>
    <t>Включено дію рішенням міської ради від 04.10.2019 №  № 2-5314
за рахунок перерозподілу обсягу фінансового забезпечення на виконання дії 1.4.1.93 (бюджет розвитку) (2019 рік)</t>
  </si>
  <si>
    <t xml:space="preserve">Внесено зміни до дії (змінено обсяг фінансового забезпечення) рішенням міської ради від 04.10.2019 №  2-5314           
стара редакція: 1002,78 тис. грн. на 7002,78 тис. грн. (бюджет розвитку) (2019 рік)
збільшено обсяг фінансового забезпечення (на 6000,0 тис.грн. за рахунок перерозподілу фінансового забезпечення на виконання дії 1.3.8.21 (бюджет розвитку) (2019 рік)) </t>
  </si>
  <si>
    <t xml:space="preserve">Внесено зміни до дії (змінено обсяг фінансового забезпечення) рішенням міської ради від 04.10.2019 №  2-5314           
стара редакція: 22317.92 тис. грн. на 21662.53186 тис. грн. (бюджет розвитку) (2019 рік)
зменшено обсяг фінансового забезпечення (на 655,38814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</si>
  <si>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2-5314           
стара редакція: 21323,02 тис. грн. на 15323,02 тис. грн. (бюджет розвитку) (2019 рік)
зменшено обсяг фінансового забезпечення (на 6000,0 тис. грн. з перерозподілом обсягу фінансового забезпечення на виконання дії 1.3.9.258 (бюджет розвитку) (2019 рік)) </t>
  </si>
  <si>
    <t>Внесено зміни до дії (змінено обсяг фінансового забезпечення) рішенням міської ради від 04.10.2019 №  2-5314           
стара редакція: 34800,0 тис. грн. на 28800,0 тис. грн. (бюджет розвитку) (2019 рік)
зменшено обсяг фінансового забезпечення (на 6000,0 тис. грн. з перерозподілом обсягу фінансового забезпечення на виконання дії 1.3.5.3 (бюджет розвитку) (2019 рік))
стара редакція:Реконструкція вул. Ільїна від вул. Чорновола до вул. Пацаєва (І черга)</t>
  </si>
  <si>
    <t>Реконструкція вул. Ільїна (від вул. Чорновола до вул. Пацаєва) (І черга)</t>
  </si>
  <si>
    <t xml:space="preserve">Внесено зміни до дії (змінено обсяг фінансового забезпечення) рішенням міської ради від 04.10.2019 №  2-5314           
стара редакція: 2265,304 тис. грн. на 265,304 тис. грн. (бюджет розвитку) (2019 рік)
зменшено обсяг фінансового забезпечення (на 2000,0 тис. грн. з перерозподілом обсягу фінансового забезпечення на виконання дії 1.3.9.258 (бюджет розвитку) (2019 рік)) </t>
  </si>
  <si>
    <t xml:space="preserve">Внесено зміни до дії (змінено обсяг фінансового забезпечення) рішенням міської ради від 04.10.2019 №  2-5314           
стара редакція:10000,0 тис. грн. на 21800,0 тис. грн.  (бюджет розвитку) (2019 рік)
збільшено обсяг фінансового забезпечення (на 11800,0 тис.грн. за рахунок перерозподілу фінансового забезпечення на виконання дій: 1.3.9.23-4000,0 тис. грн., 1.4.1.3-4000,0 тис. грн., 1.4.1.13-3800,0 тис. грн. (бюджет розвитку) (2019 рік)) </t>
  </si>
  <si>
    <t xml:space="preserve">Внесено зміни до дії (змінено обсяг фінансового забезпечення) рішенням міської ради від 04.10.2019 №  2-5314           
стара редакція: 1400,0 тис. грн. на 120,0 тис. грн. (бюджет розвитку) (2019 рік)
зменшено обсяг фінансового забезпечення (на 1280,0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</si>
  <si>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2-5314           
стара редакція: 3224,105 тис. грн. на 1224,105 тис. грн. (бюджет розвитку) (2019 рік)
зменшено обсяг фінансового забезпечення (на 2000,0 тис. грн. з перерозподілом обсягу фінансового забезпечення на виконання дії 1.3.9.258 (бюджет розвитку) (2019 рік)) </t>
  </si>
  <si>
    <t xml:space="preserve">Внесено зміни до дії (змінено обсяг фінансового забезпечення) рішенням міської ради від 04.10.2019 №  2-5314           
стара редакція: 20000,0  тис. грн. на 15960,0 тис. грн. (бюджет розвитку) (2019 рік)
зменшено обсяг фінансового забезпечення (на 4020,0 тис. грн. з перерозподілом обсягу фінансового забезпечення на виконання дій: 1.1.3.1-4000,0 тис. грн., 2.2.11.12-20,0 тис. грн.,  (бюджет розвитку) (2019 рік); зменшити обсяг фінансового забезпечення (на 20,0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</si>
  <si>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2-5314      
стара редакція: 1564,35  тис. грн. на 5564,35436 тис. грн.  (бюджет розвитку) (2019 рік)
збільшено обсяг фінансового забезпечення (на 4000,0 тис.грн. за рахунок перерозподілу фінансового забезпечення на виконання дії 2.2.1.54 (бюджет розвитку) (2019 рік)) </t>
  </si>
  <si>
    <t>Внесено зміни до дії (змінено обсяг фінансового забезпечення) рішенням міської ради від 04.10.2019 №  2-5314      
стара редакція: 3500,0  тис. грн. на 2440,0 тис. грн.  (бюджет розвитку) (2019 рік)
зменшено обсяг фінансового забезпечення (на 1060,0 тис. грн. з перерозподілом обсягу фінансового забезпечення на виконання дій: 1.1.3.82 - 800,0 тис. грн., 2.2.8.7-80,0 тис. грн., 2.2.63.20-180,0 тис. грн. (бюджет розвитку) (2019 рік))</t>
  </si>
  <si>
    <t>Внесено зміни до дії (змінено обсяг фінансового забезпечення) рішенням міської ради від 04.10.2019 №  2-5314      
стара редакція:30481,0  тис. грн. на 40481,0 тис. грн.  (бюджет розвитку) (2019 рік)
збільшено обсяг фінансового забезпечення (на 10000,0 тис.грн. за рахунок перерозподілу фінансового забезпечення на виконання дій: 1.3.6.3-6000,0 тис. грн., 1.3.8.88-2000,0 тис. грн., 1.3.8.65-2000,0 тис. грн. (бюджет розвитку) (2019 рік))</t>
  </si>
  <si>
    <t xml:space="preserve">Внесено зміни до дії (змінено обсяг фінансового забезпечення) рішенням міської ради від 04.10.2019 №  2-5314      
стара редакція:3700,0  тис. грн. на 300,0 тис. грн.  (бюджет розвитку) (2019 рік)
зменшено обсяг фінансового забезпечення (на 3400,0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</si>
  <si>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2-5314      
стара редакція:1490,0  тис. грн. на 1000,0 тис. грн.  (бюджет розвитку) (2019 рік)
зменшено обсяг фінансового забезпечення (на 465,0 тис. грн. з перерозподілом обсягу фінансового забезпечення на виконання дій: 1.3.9.280-340,0 тис. грн., 2.2.2.3-125,0 тис. грн. (бюджет розвитку) (2019 рік); зменшити обсяг фінансового забезпечення (на 25,0 тис. грн. з перерозподілом обсягу фінансового забезпечення із бюджету розвитку до загального фонду) </t>
  </si>
  <si>
    <t>1.3.9.280</t>
  </si>
  <si>
    <t>Капітальний ремонт вул.Хрещатик (тротуар, паркувальний майданчик, непарна сторона) від вул.Франка до вул.Пушкіна</t>
  </si>
  <si>
    <t>Включено дію рішенням міської ради від 04.10.2019 №  2-5314      
за рахунок перерозподілу обсягу фінансового забезпечення на виконання дії 1.3.9.279 (бюджет розвитку) (2019 рік)</t>
  </si>
  <si>
    <t xml:space="preserve">Внесено зміни до дії (змінено обсяг фінансового забезпечення) рішенням міської ради від 04.10.2019 №  2-5314      
стара редакція:12100,0  тис. грн. на 2100,0 тис. грн.  (бюджет розвитку) (2019 рік)
зменшено обсяг фінансового забезпечення (на 10000,0 тис. грн. з перерозподілом обсягу фінансового забезпечення на виконання дій: 1.1.3.1-4000,0 тис. грн., 1.1.3.180-6000,0 тис. грн. (бюджет розвитку) (2019 рік)) </t>
  </si>
  <si>
    <t xml:space="preserve">Внесено зміни до дії (змінено обсяг фінансового забезпечення) рішенням міської ради від 04.10.2019 №  2-5314      
стара редакція:3200,0 тис. грн. на 70,0 тис. грн.  (бюджет розвитку) (2019 рік)
зменшено обсяг фінансового забезпечення (на 3130,0 тис. грн. з перерозподілом обсягу фінансового забезпечення із бюджету розвитку до загального фонду (2019 рік)) </t>
  </si>
  <si>
    <t>Будівництво системи поливу в парку-пам'ятці садово-паркового мистецтва місцевого значення Перемоги (внески в статутний капітал КП ’Дирекція парків’)</t>
  </si>
  <si>
    <t xml:space="preserve">Внесено зміни до дії (змінено обсяг фінансового забезпечення) рішенням міської ради від 04.10.2019 №  2-5314      
стара редакція:230,0 тис. грн. на 30,0 тис. грн.  (бюджет розвитку) (2019 рік)
стара редакція:Будівництво системи поливу в парку-пам’ятки садово-паркового мистецтва місцевого значення Перемоги (внески в статутний капітал КП "Дирекція парків")
зменшено обсяг фінансового забезпечення (на 200,0 тис. грн. з перерозподілом обсягу фінансового забезпечення із бюджету розвитку до загального фонду (2019 рік)) </t>
  </si>
  <si>
    <t>Виключено дію рішенням міської ради від 04.10.2019 №  2-5314      
стара редакція:350,0 тис. грн. на 0,0 тис. грн.  (бюджет розвитку) (2019 рік)
обсяг фінансового забезпечення (бюджет розвитку) перерозподілено на виконання дії 1.3.3.343 (2019 рік)</t>
  </si>
  <si>
    <t xml:space="preserve">Внесено зміни до дії (змінено обсяг фінансового забезпечення) рішенням міської ради від 04.10.2019 №  № 2-5314
стара редакція:1000,0 тис. грн. на 515,48 тис. грн. (бюджет розвитку) (2019 рік)
зменшено обсяг фінансового забезпечення (на 484,52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</si>
  <si>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 2-5314
стара редакція:448,0 тис. грн. на 48,0 тис. грн. (бюджет розвитку) (2019 рік)
зменшено обсяг фінансового забезпечення (на 400,0 тис. грн. з перерозподілом обсягу фінансового забезпечення із бюджету розвитку до загального фонду (2019 рік)) </t>
  </si>
  <si>
    <t>Внесено зміни до дії (змінено її назвуі обсяг фінансового забезпечення) рішенням міської ради від 04.10.2019 №  № 2-5314
стара редакція:750,0 тис. грн. на 150,0 тис. грн. (бюджет розвитку) (2019 рік)
зменшено обсяг фінансового забезпечення (на 40,0 тис. грн. з перерозподілом обсягу фінансового забезпечення на виконання дії 1.3.3.135 (бюджет розвитку) (2019 рік)); зменшити обсяг фінансового забезпечення (на 560,0 тис. грн. з перерозподілом обсягу фінансового забезпечення із бюджету розвитку до загального фонду (2019 рік)) 
стара редакція:Будівництво пляжу Соснівський (внески в статутний капітал КП "Дирекція парків")</t>
  </si>
  <si>
    <t>Будівництво пляжу "Соснівський" (зовнішні мережі водопостачання, водовідведення з облаштуванням літніх душових, зовнішні мережі електропостачання) по вул.Гагаріна в м.Черкаси (внески в статутний капітал КП ’Дирекція парків’)</t>
  </si>
  <si>
    <t xml:space="preserve">Внесено зміни до дії (змінено обсяг фінансового забезпечення) рішенням міської ради від 04.10.2019 №  № 2-5314
стара редакція:390,0 тис. грн. на 90,0 тис. грн. (бюджет розвитку) (2019 рік)
зменшено обсяг фінансового забезпечення (на 300,0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</si>
  <si>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 2-5314
стара редакція:500,0 тис. грн. на 100,0 тис. грн. (бюджет розвитку) (2019 рік)
зменшено обсяг фінансового забезпечення (на 400,0 тис. грн. з перерозподілом обсягу фінансового забезпечення на виконання дії 2.2.71.10 (бюджет розвитку) (2019 рік)) </t>
  </si>
  <si>
    <t xml:space="preserve">Внесено зміни до дії (змінено обсяг фінансового забезпечення) рішенням міської ради від 04.10.2019 №  № 2-5314
стара редакція:2400,0 тис. грн. на 80,0 тис. грн. (бюджет розвитку) (2019 рік)
зменшено обсяг фінансового забезпечення (на 2320,0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</si>
  <si>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 2-5314
стара редакція:4000,0 тис. грн. на 200,0 тис. грн. (бюджет розвитку) (2019 рік)
зменшено обсяг фінансового забезпечення (на 3800,0 тис. грн. з перерозподілом обсягу фінансового забезпечення на виконання дії 1.1.3.1 (бюджет розвитку) (2019 рік)) </t>
  </si>
  <si>
    <t xml:space="preserve">Внесено зміни до дії (змінено обсяг фінансового забезпечення) рішенням міської ради від 04.10.2019 №  № 2-5314
стара редакція:1534,33032 тис. грн. на 1554,33032 тис. грн. (бюджет розвитку) (2019 рік)
збільшено обсяг фінансового забезпечення (на 20,0 тис.грн. за рахунок перерозподілу фінансового забезпечення на виконання дії 3.2.1.4 (бюджет розвитку) (2019 рік)) </t>
  </si>
  <si>
    <t xml:space="preserve">Внесено зміни до дії (змінено обсяг фінансового забезпечення) рішенням міської ради від 04.10.2019 №  № 2-5314
стара редакція:4200,0 тис. грн. на 1000,0 тис. грн. (бюджет розвитку) (2019 рік)
зменшено обсяг фінансового забезпечення (на 3200,0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</si>
  <si>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 2-5314
стара редакція:1200,0 тис. грн. на 100,0 тис. грн. (бюджет розвитку) (2019 рік)
зменшено обсяг фінансового забезпечення (на 1100,0 тис. грн. з перерозподілом обсягу фінансового забезпечення із бюджету розвитку до загального фонду (2019 рік)) </t>
  </si>
  <si>
    <t>Внесено зміни до дії (змінено її назву) рішенням міської ради від 04.10.2019 №  № 2-5314
стара редакція:Виготовлення обладнання для облаштування муніципальних ярмарків (торгівельних павільйонів, прилавків) по вул.Сумгаїтська поблизу будинку 69 (внески в статутний капітал КП ’Черкаські ринки’)</t>
  </si>
  <si>
    <t>Придбання обладнання для облаштування муніципальних ярмарків (торгівельних павільйонів, прилавків) по вул.Сумгаїтська поблизу будинку 69 (внески в статутний капітал КП ’Черкаські ринки’)</t>
  </si>
  <si>
    <t>Внесено зміни до дії (змінено її назву) рішенням міської ради від 04.10.2019 №  № 2-5314
стара редакція:Виготовлення обладнання для облаштування муніципальних ярмарків (торгівельних павільйонів, прилавків) по вул.Добровольського та бул.Шевченка ( частина площі 700-річчя) ( внески в статутний капітал КП ’Черкаські ринки’ ЧМР)</t>
  </si>
  <si>
    <t>Придбання обладнання для облаштування муніципальних ярмарків (торгівельних павільйонів, прилавків) по вул.Добровольського та бул. Шевченка (частина площі 700-річчя) (внески в статутний капітал КП ’Черкаські ринки’ ЧМР)</t>
  </si>
  <si>
    <t xml:space="preserve">Будівництво ДНЗ за адресою вул. Г. Дніпра, 87 м. Черкаси </t>
  </si>
  <si>
    <t>Внесено зміни до дії (змінено обсяг фінансового забезпечення) рішенням міської ради від 04.10.2019 № 2-5314
стара редакція:0,0 тис. грн. на 400,0 тис. грн. (бюджет розвитку) (2019 рік)
збільшено обсяг фінансового забезпечення (на 400,0 тис.грн. за рахунок перерозподілу фінансового забезпечення на виконання дії 2.2.1.54 (бюджет розвитку) (2019 рік)) 
стара редакція:Будівництво ДНЗ за адресою вул. Г. Дніпра, 87                                       м. Черкаси (з ПКД)</t>
  </si>
  <si>
    <t>Будівництво мультифункціонального майданчика для занять ігровими видами спорту за адресою: вулиця Героїв Дніпра в м. Черкаси (за рахунок субвенції з державного бюджету - 749 919,0 грн.) (внески в статутний капітал КП "Спортивний комплекс "Будівельник"")</t>
  </si>
  <si>
    <t xml:space="preserve">Внесено зміни до дії (змінено її назву і обсяг фінансового забезпечення) рішенням міської ради від 04.10.2019 № 2-5314
стара редакція: 445,0 тис. грн. на 1194,919 тис. грн. (бюджет розвитку) (2019 рік)
стара редакція:Будівництво багатофункціональних майданчиків для занять ігровими видами спорту, в т.ч. ПКД за адресою вул. Герої Дніпра (внески в статутний капітал КП "Спортивний комплекс "Будівельник"")
збільшено обсяг фінансового забезпечення (на 749,919 тис. грн. за рахунок субвенції з державного бюджету) </t>
  </si>
  <si>
    <t xml:space="preserve">Внесено зміни до дії (змінено  обсяг фінансового забезпечення) рішенням міської ради від 04.10.2019 № 2-5314
стара редакція: 5000,0 тис. грн. на 150,0 тис. грн. (бюджет розвитку) (2019 рік)
зменшено обсяг фінансового забезпечення (на 4780,0 тис. грн. з перерозподілом обсягу фінансового забезпечення на виконання дій: 1.3.9.243-4000,0 тис. грн., 1.5.17.5-400,0 тис. грн., 2.2.11.11-100,0 тис. грн., 2.2.60.1-200,0 тис. грн.,4.1.1.13-80,0 тис.грн. (бюджет розвитку) (2019 рік)); зменшити обсяг фінансового забезпечення (на 70,0 тис. грн. з перерозподілом обсягу фінансового забезпечення із бюджету розвитку до загального фонду) </t>
  </si>
  <si>
    <t xml:space="preserve">Внесено зміни до дії (змінено  обсяг фінансового забезпечення) рішенням міської ради від 04.10.2019 № 2-5314
стара редакція: 300,0 тис. грн. на 370,0 тис. грн. (бюджет розвитку) (2019 рік)
збільшено обсяг фінансового забезпечення (на 70,0 тис.грн. за рахунок перерозподілу фінансового забезпечення на виконання дії 2.2.24.4 (бюджет розвитку) (2019 рік)) </t>
  </si>
  <si>
    <t>Виключено дію  рішенням міської ради від 04.10.2019 № 2-5314
стара редакція: 250,0 тис. рн. на 0,0 тис. грн. (бюджет розвитку) (2019 рік)
обсяг фінансового забезпечення (бюджет розвитку) перерозподілено на виконання дії 2.2.79.7 (2019 рік)</t>
  </si>
  <si>
    <t xml:space="preserve">Внесено зміни до дії (змінено  обсяг фінансового забезпечення) рішенням міської ради від 04.10.2019 № 2-5314
стара редакція: 1700,0 тис. грн. на 900,5 тис. грн. (бюджет розвитку) (2019 рік)
зменшено обсяг фінансового забезпечення (на 799,5 тис. грн. з перерозподілом обсягу фінансового забезпечення із бюджету розвитку до загального фонду (2019 рік)) </t>
  </si>
  <si>
    <t>2.2.1.167</t>
  </si>
  <si>
    <t>Придбання  станції насосної для залу боксу КДЮСШ "Вікторія"</t>
  </si>
  <si>
    <t>Включено дію  рішенням міської ради від 04.10.2019 № 2-5314
за рахунок перерозподілу обсягу фінансового забезпечення із загального фонду до бюджету розвитку (2019 рік)</t>
  </si>
  <si>
    <t>Включено дію  рішенням міської ради від 04.10.2019 № 2-5314
за рахунок перерозподілу обсягу фінансового забезпечення на виконання дії 1.3.9.279 (бюджет розвитку) (2019 рік)</t>
  </si>
  <si>
    <t>2.2.2.3</t>
  </si>
  <si>
    <t>Придбання побутової техніки та обладнання для ДНЗ № 1 "Дюймовочка"</t>
  </si>
  <si>
    <t>2.2.8.7</t>
  </si>
  <si>
    <t>Придбання пральної машини для ДНЗ № 13 "Золотий ключик"</t>
  </si>
  <si>
    <t>Включено дію  рішенням міської ради від 04.10.2019 № 2-5314
за рахунок перерозподілу обсягу фінансового забезпечення на виконання дії 1.3.9.256 (бюджет розвитку) (2019 рік)</t>
  </si>
  <si>
    <t>2.2.11.11</t>
  </si>
  <si>
    <t>Реконструкція прилеглої території (благоустрій) ДНЗ № 22</t>
  </si>
  <si>
    <t>Включено дію  рішенням міської ради від 04.10.2019 № 2-5314
за рахунок перерозподілу обсягу фінансового забезпечення на виконання дії 2.2.1.54 (бюджет розвитку) (2019 рік)</t>
  </si>
  <si>
    <t>2.2.11.12</t>
  </si>
  <si>
    <t>Придбання холодильника для ДНЗ № 22</t>
  </si>
  <si>
    <t>Включено дію  рішенням міської ради від 04.10.2019 № 2-5314
за рахунок перерозподілу обсягу фінансового забезпечення на виконання дії 1.3.9.23 (бюджет розвитку) (2019 рік)</t>
  </si>
  <si>
    <t>2.2.17.10</t>
  </si>
  <si>
    <t>Капітальний ремонт будівлі (зовнішні інженерні мережі) ДНЗ № 31</t>
  </si>
  <si>
    <t>21.61</t>
  </si>
  <si>
    <t xml:space="preserve">Внесено зміни до дії (змінено обсяг фінансового забезпечення) рішенням міської ради від 04.10.2019 № 2-5314
стара редакція:750,0 тис. грн. на  0,0 тис. грн. (бюджет розвитку) (2019 рік)
зменшено обсяг фінансового забезпечення (на 750,0 тис. грн. з перерозподілом обсягу фінансового забезпечення на виконання дії 2.2.15.12 (бюджет розвитку) (2019 рік)) </t>
  </si>
  <si>
    <t xml:space="preserve">Внесено зміни до дії (змінено обсяг фінансового забезпечення) рішенням міської ради від 04.10.2019 № 2-5314
стара редакція:825,55 тис. грн. на  1255,55 тис. грн. (бюджет розвитку) (2019 рік)
збільшено обсяг фінансового забезпечення (на 750,0 тис.грн. за рахунок перерозподілу фінансового забезпечення на виконання дії 2.2.15.6 (бюджет розвитку) (2019 рік)) та зменшити обсяг фінансового забезпечення (на 320,0 тис. грн. з перерозподілом обсягу фінансового забезпечення на виконання дій: 2.2.55.8-70,0 тис. грн., 2.2.96.7-250,0 тис. грн. (бюджет розвитку) (2019 рік)) </t>
  </si>
  <si>
    <t xml:space="preserve">Внесено зміни до дії (змінено обсяг фінансового забезпечення) рішенням міської ради від  04.10.2019 № 2-5314
стара редакція:550,0 тис. грн. на  500,0 тис. грн. (бюджет розвитку) (2019 рік)
зменшено обсяг фінансового забезпечення (на 50,0 тис. грн. з перерозподілом обсягу фінансового забезпечення на виконання дії 2.2.43.5 (бюджет розвитку) (2019 рік)) </t>
  </si>
  <si>
    <t xml:space="preserve">Внесено зміни до дії (змінено обсяг фінансового забезпечення) рішенням міської ради від 04.10.2019 № 2-5314
стара редакція:321,61 тис. грн. на  300,0 тис. грн. (бюджет розвитку) (2019 рік)
зменшено обсяг фінансового забезпечення (на 21,61 тис. грн. з перерозподілом обсягу фінансового забезпечення на виконання дії 2.2.17.10 (бюджет розвитку) (2019 рік)) </t>
  </si>
  <si>
    <t xml:space="preserve">Включено дію рішенням міської ради від 04.10.2019 № 2-5314
стара редакція:321,61 тис. грн. на  300,0 тис. грн. (бюджет розвитку) (2019 рік)
</t>
  </si>
  <si>
    <t>Внесено зміни до дії (змінено її назву) рішенням міської ради від 04.10.2019 № 2-5314
стара редакція:Капітальний ремонт будівлі (басейн) ДНЗ № 34</t>
  </si>
  <si>
    <t>Реконструкція будівлі (басейн) ДНЗ № 34</t>
  </si>
  <si>
    <t xml:space="preserve">Внесено зміни до дії (змінено обсяг фінансового забезпечення) рішенням міської ради від 04.10.2019 № 2-5314
стара редакція:570,0 тис. грн. на  485,0 тис. грн. (бюджет розвитку) (2019 рік)
зменшено обсяг фінансового забезпечення (на 85,0 тис. грн. з перерозподілом обсягу фінансового забезпечення на виконання дій: 2.2.1.86-70,0 тис. грн., 2.2.43.5-1,0 тис. грн., 2.2.80.5-14,0 тис. грн. (бюджет розвитку) (2019 рік)) </t>
  </si>
  <si>
    <t>Виключено дію рішенням міської ради від 04.10.2019 № 2-5314
стара редакція: 170,0 тис. грн. на 0,0 тис. ггн. (бюджет розвитку) (2019 рік)
обсяг фінансового забезпечення (бюджет розвитку) перерозподілено на виконання дії 2.2.25.10 (2019 рік)</t>
  </si>
  <si>
    <t xml:space="preserve">Внесено зміни до дії (змінено обсяг фінансового забезпечення) рішенням міської ради від 04.10.2019 № 2-5314
стара редакція: 500,0 тис. грн. на 665,0 тис. грн. (бюджет розвитку) (2019 рік)
збільшено обсяг фінансового забезпечення (на 170,0 тис.грн. за рахунок перерозподілу фінансового забезпечення на виконання дії 2.2.25.7 (бюджет розвитку) (2019 рік)); зменшено обсяг фінансового забезпечення (на 5,0 тис. грн. з перерозподілом обсягу фінансового забезпечення на виконання дії 2.2.69.9 (бюджет розвитку) (2019 рік)) </t>
  </si>
  <si>
    <t>Виключено дію рішенням міської ради від 04.10.2019 № 2-5314
стара редакція: 50,0 тис. грн. на 0,0 тис. грн. (бюджет розвитку) (2019 рік)
обсяг фінансового забезпечення (бюджет розвитку) перерозподілено із бюджету розвитку до загального фонду (2019 рік)</t>
  </si>
  <si>
    <t xml:space="preserve">Внесено зміни до дії (змінено обсяг фінансового забезпечення) рішенням міської ради від 04.10.2019 № 2-5314
стара редакція:900,0 тис. грн. на 858,0 тис. грн. (бюджет розвитку) (2019 рік)
зменшено обсяг фінансового забезпечення (на 42,0 тис. грн. з перерозподілом обсягу фінансового забезпечення на виконання дії 2.2.58.1 (бюджет розвитку) (2019 рік)) </t>
  </si>
  <si>
    <t xml:space="preserve">Внесено зміни до дії (змінено обсяг фінансового забезпечення) рішенням міської ради від 04.10.2019 № 2-5314
стара редакція:1490,0 тис. грн. на 1435,0 тис. грн. (бюджет розвитку) (2019 рік)
зменшено обсяг фінансового забезпечення (на 55,0 тис. грн. з перерозподілом обсягу фінансового забезпечення на виконання дії 2.2.58.1 (бюджет розвитку) (2019 рік)) </t>
  </si>
  <si>
    <t xml:space="preserve">Внесено зміни до дії (змінено обсяг фінансового забезпечення) рішенням міської ради від 04.10.2019 № 2-5314
стара редакція:4,12 тис. грн. на 55,12 тис. грн. (бюджет розвитку) (2019 рік)
збільшено обсяг фінансового забезпечення (на 51,0 тис.грн. за рахунок перерозподілу фінансового забезпечення на виконання дій: 2.2.16.4-50,0 тис. грн., 2.2.24.4 - 1,0 тис. грн. (бюджет розвитку) (2019 рік) </t>
  </si>
  <si>
    <t xml:space="preserve">Внесено зміни до дії (змінено обсяг фінансового забезпечення) рішенням міської ради від 04.10.2019 № 2-5314
стара редакція:77,0 тис. грн. на 97,0 тис. грн. (бюджет розвитку) (2019 рік)
збільшено обсяг фінансового забезпечення (на 20,0 тис.грн. за рахунок перерозподілу фінансового забезпечення на виконання дії 2.2.43.10 (бюджет розвитку) (2019 рік) 
</t>
  </si>
  <si>
    <t xml:space="preserve">Внесено зміни до дії (змінено обсяг фінансового забезпечення) рішенням міської ради від 04.10.2019 № 2-5314
стара редакція:50,0 тис. грн. на 30,0 тис. грн. (бюджет розвитку) (2019 рік)
зменшено обсяг фінансового забезпечення (на 20,0 тис. грн. з перерозподілом обсягу фінансового забезпечення на виконання дії 2.2.43.9 (бюджет розвитку) (2019 рік)) </t>
  </si>
  <si>
    <t xml:space="preserve">Внесено зміни до дії (змінено обсяг фінансового забезпечення) рішенням міської ради від 04.10.2019 № 2-5314
стара редакція:1435,0 тис. грн. на 1395,0 тис. грн. (бюджет розвитку) (2019 рік)
зменшено обсяг фінансового забезпечення (на 40,0 тис. грн. з перерозподілом обсягу фінансового забезпечення на виконання дії 2.2.58.1 (бюджет розвитку) (2019 рік)) </t>
  </si>
  <si>
    <t xml:space="preserve">Внесено зміни до дії (змінено обсяг фінансового забезпечення) рішенням міської ради від 04.10.2019 № 2-5314
стара редакція:633,36485 тис. грн. на 398,36485 тис. грн. (бюджет розвитку) (2019 рік)
зменшено обсяг фінансового забезпечення (на 235,0 тис. грн. з перерозподілом обсягу фінансового забезпечення на виконання дії 2.2.54.6 (бюджет розвитку) (2019 рік)) </t>
  </si>
  <si>
    <t xml:space="preserve">Внесено зміни до дії (змінено обсяг фінансового забезпечення) рішенням міської ради від 04.10.2019 № 2-5314
стара редакція:0,0 тис. грн. на 235,0 тис. грн. (бюджет розвитку) (2019 рік)
збільшено обсяг фінансового забезпечення (на 235,0 тис.грн. за рахунок перерозподілу фінансового забезпечення на виконання дії 2.2.54.5 (бюджет розвитку) (2019 рік)) </t>
  </si>
  <si>
    <t xml:space="preserve">Внесено зміни до дії (змінено обсяг фінансового забезпечення) рішенням міської ради від 04.10.2019 № 2-5314
стара редакція:1290,0 тис. грн. на 800,0 тис. грн. (бюджет розвитку) (2019 рік)
зменшено обсяг фінансового забезпечення (на 490,0 тис. грн. з перерозподілом обсягу фінансового забезпечення на виконання дії 2.2.96.9(бюджет розвитку) (2019 рік)) </t>
  </si>
  <si>
    <t>2.2.55.7</t>
  </si>
  <si>
    <t>Капітальний ремонт будівлі (утеплення фасаду) Черкаського колегіуму "Берегиня"</t>
  </si>
  <si>
    <t>Включено дію рішенням міської ради від 04.10.2019 № 2-5314
за рахунок перерозподілу обсягу фінансового забезпечення на виконання дії 2.2.74.13 (бюджет розвитку) (2019 рік)</t>
  </si>
  <si>
    <t>2.2.55.8</t>
  </si>
  <si>
    <t>Капітальний ремонт будівлі (спортивний майданчик) Черкаського колегіуму "Берегиня"</t>
  </si>
  <si>
    <t>Включено дію рішенням міської ради від 04.10.2019 № 2-5314
за рахунок перерозподілу обсягу фінансового забезпечення на виконання дії 2.2.15.12 (бюджет розвитку) (2019 рік)</t>
  </si>
  <si>
    <t xml:space="preserve">Внесено зміни до дії (змінено обсяг фінансового забезпечення) рішенням міської ради від 04.10.2019 № 2-5314
стара редакція:622,0 тис. грн. на 902,0 тис. грн. (бюджет розвитку) (2019 рік)
збільшено обсяг фінансового забезпечення (на 280,0 тис.грн. за рахунок перерозподілу фінансового забезпечення на виконання дій: 2.2.32.7-55,0 тис. грн., 2.2.30.9-42,0 тис. грн., 2.2.84.6-126,0 тис. грн., 2.2.46.7-40,0 тис. грн., 3.2.1.2-17,0 тис. грн. (бюджет розвитку) (2019 рік)) </t>
  </si>
  <si>
    <t xml:space="preserve">Внесено зміни до дії (змінено обсяг фінансового забезпечення) рішенням міської ради від 04.10.2019 № 2-5314
стара редакція:0,0 тис. грн. на 200,0 тис. грн. (бюджет розвитку) (2019 рік)
збільшено обсяг фінансового забезпечення (на 200,0 тис.грн. за рахунок перерозподілу фінансового забезпечення на виконання дії 2.2.1.54 (бюджет розвитку) (2019 рік)) </t>
  </si>
  <si>
    <t xml:space="preserve">Внесено зміни до дії (змінено обсяг фінансового забезпечення) рішенням міської ради від 04.10.2019 № 2-5314
стара редакція:50,0 тис. грн. на 27,0 тис. грн. (бюджет розвитку) (2019 рік)
зменшенои обсяг фінансового забезпечення (на 23,0 тис. грн. з перерозподілом обсягу фінансового забезпечення на виконання дії 2.2.63.20 (бюджет розвитку) (2019 рік)) </t>
  </si>
  <si>
    <t>2.2.63.20</t>
  </si>
  <si>
    <t>Придбання комп'ютерної техніки для  Черкаської гімназії № 9</t>
  </si>
  <si>
    <t>Включено дію рішенням міської ради від 04.10.2019 № 2-5314
за рахунок перерозподілу обсягу фінансового забезпечення на виконання дій: 1.3.9.256-180,0 тис.грн., 2.2.63.19 -23,0 тис. грн. (бюджет розвитку) (2019 рік)</t>
  </si>
  <si>
    <t>2.2.69.9</t>
  </si>
  <si>
    <t>Включено дію рішенням міської ради від 04.10.2019 № 2-5314
за рахунок перерозподілу обсягу фінансового забезпечення на виконання дій: 2.2.25.10-5,0 тис. грн., 3.2.1.2-12,0 тис. грн., 3.2.3.4-23,4 тис. грн. (бюджет розвитку) (2019 рік)</t>
  </si>
  <si>
    <t>2.2.70.17</t>
  </si>
  <si>
    <t>Капітальний ремонт будівлі (фасад) СШ № 17</t>
  </si>
  <si>
    <t>2.2.71.10</t>
  </si>
  <si>
    <t>Капітальний ремонт прилеглої території СШ № 18 (штучне покриття спортивного майданчику)</t>
  </si>
  <si>
    <t>Включено дію рішенням міської ради від 04.10.2019 № 2-5314
за рахунок перерозподілу обсягу фінансового забезпечення на виконання дії 1.4.1.107 (бюджет розвитку) (2019 рік)</t>
  </si>
  <si>
    <t xml:space="preserve">Внесено зміни до дії (змінено обсяг фінансового забезпечення) рішенням міської ради від 04.10.2019 № 2-5314
стара редакція:2900,0 тис. грн. на 2113,0 тис. грн. (бюджет розвитку) (2019 рік)
зменшено обсяг фінансового забезпечення (на 737,0 тис. грн. з перерозподілом обсягу фінансового забезпечення на виконання дій: 2.2.55.7-200,0 тис. грн., 2.2.70.17 -70,0 тис. грн., 2.2.79.7-260,0 тис. грн., 2.2.96.9-207,0 тис. грн. (бюджет розвитку) (2019 рік)); зменшити обсяг фінансового забезпечення (на 50,0 тис. грн. з перерозподілом обсягу фінансового забезпечення із бюджету розвитку до загального фонду) (2019 рік)) </t>
  </si>
  <si>
    <t xml:space="preserve">Внесено зміни до дії (змінено обсяг фінансового забезпечення) рішенням міської ради від 04.10.2019 № 2-5314
стара редакція:50,0 тис. грн. на 30,0 тис. грн. (бюджет розвитку) (2019 рік)
зменшено обсяг фінансового забезпечення (на 20,0 тис. грн. з перерозподілом обсягу фінансового забезпечення на виконання дії 2.2.74.19 (бюджет розвитку) (2019 рік)) </t>
  </si>
  <si>
    <t xml:space="preserve">Внесено зміни до дії (змінено обсяг фінансового забезпечення) рішенням міської ради від 04.10.2019 № 2-5314
стара редакція:180,0 тис. грн. на 200,0 тис. грн. (бюджет розвитку) (2019 рік)
збільшено обсяг фінансового забезпечення (на 20,0 тис.грн. за рахунок перерозподілу фінансового забезпечення на виконання дії 2.2.74.18 (бюджет розвитку) (2019 рік)) </t>
  </si>
  <si>
    <t xml:space="preserve">Внесено зміни до дії (змінено обсяг фінансового забезпечення) рішенням міської ради від 04.10.2019 № 2-5314
стара редакція:1490,0 тис. грн. на 90,0 тис. грн. (бюджет розвитку) (2019 рік)
зменшено обсяг фінансового забезпечення (на 1400,0 тис. грн. з перерозподілом обсягу фінансового забезпечення із бюджета розвитку до загального фонду (2019 рік)) </t>
  </si>
  <si>
    <t xml:space="preserve">Внесено зміни до дії (змінено обсяг фінансового забезпечення) рішенням міської ради від 04.10.2019 № 2-5314
стара редакція:7490,0 тис. грн. на 1259,0 тис. грн. (бюджет розвитку) (2019 рік)
збільшено обсяг фінансового забезпечення (на 510,0 тис.грн. за рахунок перерозподілу фінансового забезпечення на виконання дій: 2.2.1.89-250,0 тис. грн., 2.2.74.13-260,0 тис. грн. (бюджет розвитку) (2019 рік)) </t>
  </si>
  <si>
    <t>Внесено зміни до дії (змінено обсяг фінансового забезпечення) рішенням міської ради від 04.10.2019 № 2-5314
стара редакція:300,0 тис. грн. на 314,0 тис. грн. (бюджет розвитку) (2019 рік)
збільшено обсяг фінансового забезпечення (на 14,0 тис.грн. за рахунок перерозподілу фінансового забезпечення на виконання дії 2.2.24.4 (бюджет розвитку) (2019 рік))</t>
  </si>
  <si>
    <t>Виключено дію рішенням міської ради від 04.10.2019 № 2-5314
стара редакція: 78,92 тис. грн. на 0,0 тис. грн. (бюджет розвтку) (2019 рік)
обсяг фінансового забезпечення (бюджет розвитку) перерозподілено із бюджету розвитку до загального фонду</t>
  </si>
  <si>
    <t xml:space="preserve">Внесено зміни до дії (змінено обсяг фінансового забезпечення) рішенням міської ради від 04.10.2019 № 2-5314
стара редакція:1200,0 тис. грн. на 1374,0 тис. грн. (бюджет розвитку) (2019 рік)
збільшено обсяг фінансового забезпечення (на 300,0 тис.грн. за рахунок перерозподілу фінансового забезпечення на виконання дії 2.2.84.9 (бюджет розвитку) (2019 рік)); зменшено обсяг фінансового забезпечення (на 126,0 тис. грн. з перерозподілом обсягу фінансового забезпечення на виконання дії 2.2.58.1(бюджет розвитку) (2019 рік)) </t>
  </si>
  <si>
    <t>Виключено дію рішенням міської ради від 04.10.2019 № 2-5314
стара редакція:300,0 тис. грн. на 0,0 тис. грн. (бюджет розвитку) (2019 рік)
обсяг фінансового забезпечення (бюджет розвитку) перерозподілено на виконання дії 2.2.84.6 (2019 рік)</t>
  </si>
  <si>
    <t xml:space="preserve">Внесено зміни до дії (змінено обсяг фінансового забезпечення) рішенням міської ради від 04.10.2019 № 2-5314
стара редакція:250,0 тис. грн. на500,0 тис. грн. (бюджет розвитку) (2019 рік)
збільшtyj обсяг фінансового забезпечення (на 250,0 тис. грн. за рахунок перерозподілу фінансового забезпечення на виконання дії 2.2.15.12 (бюджет розвитку) (2019 рік)) </t>
  </si>
  <si>
    <t>Капітальний ремонт прилеглої  території (спортивний майданчик з штучним покриттям) ФІМЛІ ЧМР по вул.Благовісній, 280 в м.Черкаси</t>
  </si>
  <si>
    <t>Внесено зміни до дії (змінено обсяг фінансового забезпечення) рішенням міської ради від 04.10.2019 № 2-5314
стара редакція:800,0 тис. грн. на 1497,0 тис. грн. (бюджет розвитку) (2019 рік)
збільшено обсяг фінансового забезпечення (на 697,0 тис.грн. за рахунок перерозподілу фінансового забезпечення на виконання дій: 2.2.55.6-490,0 тис. грн., 2.2.74.13-207,0 тис. грн.  (бюджет розвитку) (2019 рік)) 
стара редакція:Капітальний ремонт прилеглої території (спортивний майданчик з штучним покриттям) ФІМЛІ ЧМР по вул.Благовісній, 367 в м.Черкаси</t>
  </si>
  <si>
    <t xml:space="preserve">Внесено зміни до дії (змінено обсяг фінансового забезпечення) рішенням міської ради від 04.10.2019 № 2-5314
стара редакція:36470,2 тис. грн. на 36400,2 тис. грн. (бюджет розвитку) (2019 рік)
зменшено обсяг фінансового забезпечення (на 70,0 тис. грн. з перерозподілом обсягу фінансового забезпечення на виконання дії 3.2.1.1 (бюджет розвитку) (2019 рік)) </t>
  </si>
  <si>
    <t>Придбання обладнання і предметів довгострокового користування для КНП "Третя Черкаська міська лікарня швидкої медичної допмоги" (ліжка функціональні, столи операційні та інструментальні, тумбочки) (внески в статутний капітал КНП “Третя Черкаська міська лікарня швидкої медичної допомоги”)</t>
  </si>
  <si>
    <t xml:space="preserve">Внесено зміни до дії (змінено її назву і обсяг фінансового забезпечення) рішенням міської ради від 04.10.2019 № 2-5314
стара редакція:1000,0  тис. грн. на 0,0 тис. грн. (бюджет розвитку) (2019 рік)
стара редакція:Придбання обладнання і предметів довгострокового користування для КНП "Третя Черкаська міська лікарня швидкої медичної допмоги" (ліжка функціональні, столи операційні та інструментальні, тумбочки)
зменшено обсяг фінансового забезпечення (на 1000,0 тис. грн. з перерозподілом обсягу фінансового забезпечення на виконання дії 3.2.1.28 (бюджет розвитку) (2019 рік)) </t>
  </si>
  <si>
    <t>3.1.1.28</t>
  </si>
  <si>
    <t>Придбання обладнання і предметів довгострокового користування для КНП “Друга Черкаська міська лікарня відновного лікування” (ліжка, тумбочки) (внески в статутний капітал КНП “Друга Черкаська міська лікарня відновного лікування”)</t>
  </si>
  <si>
    <t>Включено дію  рішенням міської ради від 04.10.2019 № 2-5314
за рахунок перерозподілу обсягу фінансового забезпечення на виконання дії 3.1.1.27 (бюджет розвитку) (2019 рік)</t>
  </si>
  <si>
    <t>Внесено зміни до дії (змінено її назву і обсяг фінансового забезпечення) рішенням міської ради від 04.10.2019 № 2-5314
стара редакція:0,0  тис. грн. на 70,0 тис. грн. (бюджет розвитку) (2019 рік)
збільшено обсяг фінансового забезпечення (на 70,0 тис.грн. за рахунок перерозподілу фінансового забезпечення на виконання дії 3.1.1.1 (бюджет розвитку) (2019 рік)) 
стара редакція:Капітальний ремонт будівлі КНП ’Перша Черкаська міська лікарня’ ЧМР</t>
  </si>
  <si>
    <t xml:space="preserve">Внесено зміни до дії (змінено обсяг фінансового забезпечення) рішенням міської ради від 04.10.2019 № 2-5314
стара редакція:1500,0  тис. грн. на 1471,0 тис. грн. (бюджет розвитку) (2019 рік)
зменшено обсяг фінансового забезпечення (на 29,0 тис. грн. з перерозподілом обсягу фінансового забезпечення на виконання дій:2.2.58.1-17,0 тис. грн.,  2.2.69.9-12,0 тис. грн. (бюджет розвитку) (2019 рік)) </t>
  </si>
  <si>
    <t xml:space="preserve">Внесено зміни до дії (змінено обсяг фінансового забезпечення) рішенням міської ради від 04.10.2019 № 2-5314
стара редакція:3583,0112  тис. грн. на 3343,0112 тис. грн. (бюджет розвитку) (2019 рік)
зменшено обсяг фінансового забезпечення (на 240,0 тис. грн. з перерозподілом обсягу фінансового забезпечення на виконання дій: 1.1.4.126-220,0 тис. грн., 1.4.2.14-20,0 тис. грн. (бюджет розвитку) (2019 рік)) </t>
  </si>
  <si>
    <t>3.2.1.46</t>
  </si>
  <si>
    <t>Капітальний ремонт будівлі КНП “Черкаська міська дитяча стоматологічна поліклініка” за адресою вул. В.Чорновола, 120 (внески в статутний капітал КНП “Черкаська міська дитяча стоматологічна поліклініка”)</t>
  </si>
  <si>
    <t>Включено дію рішенням міської ради від 04.10.2019 № 2-5314
за рахунок перерозподілу обсягу фінансового забезпечення на виконання дії 3.1.1.27 (бюджет розвитку) (2019 рік)</t>
  </si>
  <si>
    <t xml:space="preserve">Внесено зміни до дії (змінено обсяг фінансового забезпечення) рішенням міської ради від 04.10.2019 № 2-5314
стара редакція:1500,0  тис. грн. на 1476,6 тис. грн. (бюджет розвитку) (2019 рік)
зменшено обсяг фінансового забезпечення (на 23,4 тис. грн. з перерозподілом обсягу фінансового забезпечення на виконання дії 2.2.69.9 (бюджет розвитку) (2019 рік)) </t>
  </si>
  <si>
    <t>4.1.1.13</t>
  </si>
  <si>
    <t>Розробка детального плану території Замкового узвозу</t>
  </si>
  <si>
    <t>Включено дію рішенням міської ради від 04.10.2019 № 2-5314
за рахунок перерозподілу обсягу фінансового забезпечення на виконання дії 2.2.1.54 (бюджет розвитку) (2019 рік)</t>
  </si>
  <si>
    <t>Придбання програмного забезпечення для системи електронного документообігу</t>
  </si>
  <si>
    <t>Внесено зміни до дії (змінено її назву і обсяг фінансового забезпечення) рішенням міської ради від 04.10.2019 № 2-5314
стара редакція: 2000,0 тис. грн. на 1240,15154 тис. грн. (бюджет розвитку) (2019 рік)
зменшено обсяг фінансового забезпечення (на 759,84846 тис. грн. з перерозподілом обсягу фінансового забезпечення із бюджету розвитку до загального фонду) (2019 рік)) 
стара редакція:Придбання програмного забезпечення для системи електронного документобігу</t>
  </si>
  <si>
    <t xml:space="preserve">Внесено зміни до дії (змінено обсяг фінансового забезпечення) рішенням міської ради від 04.10.2019 № 2-5314
стара редакція:124,4 тис. грн. на 113,2 тис. грн. (бюджет розвитку)
зменшено обсяг фінансового забезпечення (на 11,2 тис. грн. з перерозподілом обсягу фінансового забезпечення на виконання дії 4.2.3.25 (бюджет розвитку) (2019 рік)) 
</t>
  </si>
  <si>
    <t>4.2.3.25</t>
  </si>
  <si>
    <t xml:space="preserve">Придбання кондиціонерів </t>
  </si>
  <si>
    <t>Управління державного архітектурно-будівельного контролю</t>
  </si>
  <si>
    <t>Включено дію рішенням міської ради від 04.10.2019 № 2-5314
стара редакція:124,4 тис. грн. на 113,2 тис. грн. (бюджет розвитку)
за рахунок перерозподілу обсягу фінансового забезпечення на виконання дії 4.2.4.17 (бюджет розвитку) (2019 рік)</t>
  </si>
  <si>
    <t>Додаток 2 
до рішення міської  ради
від 04.10.2019 № 2-5314</t>
  </si>
  <si>
    <t>від 04.10.2019 № 2-5314</t>
  </si>
  <si>
    <t xml:space="preserve">Внесено зміни до дії (змінено обсяг фінансового забезпечення) рішенням міської ради від 15.10.2019 № 2-5347
стара редакція: 0,0 тис. грн. на 120,0 тис. грн. (бюджет розвитку) (2019 рік)
збільшено обсяг фінансового забезпечення (на 120,0 тис. грн. за рахунок перерозподілу фінансового забезпечення на виконання дії 1.3.8.88 (бюджет розвитку)) (2019 рік)) </t>
  </si>
  <si>
    <t xml:space="preserve">Внесено зміни до дії (змінено обсяг фінансового забезпечення) рішенням міської ради від 15.10.2019 № 2-5347
стара редакція: 250,0 тис. грн. на 450,0 тис. грн. (бюджет розвитку) (2019 рік)
збільшено обсяг фінансового забезпечення (на 200,0 тис.грн. за рахунок перерозподілу фінансового забезпечення на виконання дії 1.3.8.88 (бюджет розвитку) (2019 рік)) </t>
  </si>
  <si>
    <t xml:space="preserve">Внесено зміни до дії (змінено обсяг фінансового забезпечення) рішенням міської ради від 15.10.2019 № 2-5347
стара редакція: 1224,105 тис. грн. на 904,105 тис. грн. (бюджет розвитку) (2019 рік)
зменшено обсяг фінансового забезпечення (на 320,0 тис. грн. з перерозподілом обсягу фінансового забезпечення на виконання дій: 1.3.8.22-120,0 тис. грн., 1.3.8.69-200,0 тис. грн. (бюджет розвитку) (2019 рік)) </t>
  </si>
  <si>
    <t>4.2.5.6</t>
  </si>
  <si>
    <t>4.2.4.18</t>
  </si>
  <si>
    <t>4.2.4.19</t>
  </si>
  <si>
    <t>Грошова компенсація за належні для отримання жилі приміщення для сімей осіб, визначених абзацами 5 - 8 пункту 1 статті 10 Закону України "Про статус ветеранів війни, гарантії їх соціального захисту", для осіб з інвалідністю I - 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11 - 14 частини другої статті 7 Закону України "Про статус ветеранів війни, гарантії їх соціального захисту", та які потребують поліпшення житлових умов.</t>
  </si>
  <si>
    <t xml:space="preserve">Включено дію рішенням міської ради від 15.10.2019 № 2-5347
за рахунок перерозподілу фінансового забезпечення із загального фонду до бюджету розвитку) (2019 рік)) </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</si>
  <si>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11 - 14 частини другої статті 7 або учасниками бойових дій відповідно до пунктів 19 - 20 частини першої статті 6 Закону України "Про статус ветеранів війни, гарантії їх соціального захисту", та які потребують поліпшення житлових умов.</t>
  </si>
  <si>
    <t>4.2.5.7</t>
  </si>
  <si>
    <t>Придбання автомобільних транспортних засобів для комунальної установи "Інклюзивно-ресурсний центр" Черкаської міської ради (за рахунок субвенції з місцевого бюджету на реалізацію заходів , спрямованих на підвищення якості освіти за рахунок відповідної субвенції з державного бюджету - 1 035 000,00 грн.)</t>
  </si>
  <si>
    <t>Додаток 2 
до рішення міської  ради
від 15.10.2019 № 2-5347</t>
  </si>
  <si>
    <t>від 15.10.2019 № 2-5347</t>
  </si>
  <si>
    <t xml:space="preserve">Внесено зміни до дії (змінено обсяг фінансового забезпечення) рішенням міської ради від 04.06.2019 № 2-4682
стара редакція:0,0 тис. грн. на 30,0 тис. грн. (бюджет розвитку) (2019 рік)
збільшено обсяг фінансового забезпечення (на 30,0 тис. грн. за рахунок перерозподілу фінансового забезпечення на виконання дії 1.3.6.2 (бюджет розвитку)) (2019 рік)) </t>
  </si>
  <si>
    <t>Виключено дію рішенням міської ради від 04.06.2019 № 2-4682
стара редакція:980,0 тис. грн. на 0,0  тис. грн. (бюджет розвитку) (2019 рік)
обсяг фінансового забезпечення (бюджет розвитку) перерозподілено на виконання дій: 2.2.1.159-300,0 тис. грн.,2.2.1.160-480,0 тис. грн., 2.2.1.161-200,0 тис. грн.(2019 рік)</t>
  </si>
  <si>
    <t>Капітальний ремонт прилеглої території СШ № 3</t>
  </si>
  <si>
    <t>Виключено дію рішенням міської ради від  № 22.08.2019 № 2-4722
стара редакція: 4372.78743 тис. грн. на 0,0 тис. грн. (бюджет розвитку) (2019 рік)
обсяг фінансового забезпечення перерозподілено на виконання дій: 1.4.2.14-400,0 тис. грн., 2.2.83.11-700,0 тис. грн., 2.2.54.13-580,0 тис. грн., 2.2.26.11-292,78743 тис. грн.,2.2.56.10-800,0 тис. грн., 3.2.1.4-700,0 тис. грн., 3.1.1.27-1000,0 тис. грн. (бюджет розвитку 2019 рік)</t>
  </si>
  <si>
    <t>Включено дію рішенням міської ради від 22.08.2019 №  № 2-4722
за рахунок перерозподілу обсягу фінансового забезпечення на виконання дії 2.2.86.8 (бюджет розвитку) (2019 рік)</t>
  </si>
  <si>
    <t>Включено дію рішенням міської ради від 22.08.2019 №  № 2-4722
за рахунок перерозподілу обсягу фінансового забезпечення на виконання дії 2.2.86.8 (бюджет розвитку) (2019 рік)</t>
  </si>
  <si>
    <t>Виключено дію рішенням міської ради від 13.12.2019 № 2-5361
стара редакція:800,0 тис. грн. на 0,0, тис. грн. (бюджет розвитку) (2019 рік)
обсяг фінансового забезпечення (бюджет розвитку) перерозподілено на виконання дій: 1.1.1.18-750,0 тис. грн., 1.1.2.15-50,0 тис. грн. (2019 рік)</t>
  </si>
  <si>
    <t>Внесено зміни до дії (змінено обсяг фінансового забезпечення) рішенням міської ради від 13.12.2019 № 2-5361
стара редакція:1700,0 тис.грн. на 2450,0 тис. грн. (бюджет розвитку) (2019 рік)
збільшено обсяг фінансового забезпечення (на 750,0 тис.грн. за рахунок перерозподілу фінансового забезпечення на виконання дії 1.1.1.11 (бюджет розвитку) (2019 рік))</t>
  </si>
  <si>
    <t>1.1.1.20</t>
  </si>
  <si>
    <t>Капітальний ремонт мережі теплопостачання та гарячого водопостачання від ТК-62-5-3 до житлового будинку по вул.Генерала Момота, 15/1 в м.Черкаси (внески в статутний капітал КПТМ “Черкаситеплокомуненерго”)</t>
  </si>
  <si>
    <t>Департамент житлово-комунального комплексу, КПТМ “Черкаситеплокомуненерго”</t>
  </si>
  <si>
    <t>Включено дію рішенням міської ради від 13.12.2019 № 2-5361
за рахунок перерозподілу обсягу фінансового забезпечення на виконання дії 1.3.12.6 (бюджет розвитку) (2019 рік)</t>
  </si>
  <si>
    <t>1.1.2.15</t>
  </si>
  <si>
    <t>Реконструкція мережі водопостачання в районі будинків №162-170 по вулиці Грушевського (внески в статутний капітал КП “Черкасиводоканал”)</t>
  </si>
  <si>
    <t>Департамент житлово-комунального комплексу, КП “Черкасиводоканал”</t>
  </si>
  <si>
    <t>Включено дію рішенням міської ради від 13.12.2019 № 2-5361
за рахунок перерозподілу обсягу фінансового забезпечення на виконання дій: 1.1.1.11-50,0 тис. грн., 1.1.4.78-150,0 тис. грн., (бюджет розвитку) (2019 рік)</t>
  </si>
  <si>
    <t>1.1.5.40</t>
  </si>
  <si>
    <t>Будівництво контейнерного майданчика для збору ТПВ за адресою Героїв Дніпра, 53</t>
  </si>
  <si>
    <t xml:space="preserve">Департамент
 житлово-комунального комплексу,
КП "Черкаська служба чистоти
</t>
  </si>
  <si>
    <t xml:space="preserve">Включено дію рішенням міської ради від 13.12.2019 № 2-5361
за рахунок перерозподілу обсягу фінансового забезпечення на виконання дії 1.3.12.6 (бюджет розвитку) (2019 рік)
</t>
  </si>
  <si>
    <t>Включено дію рішенням міської ради від 13.12.2019 № 2-5361
за рахунок перерозподілу обсягу фінансового забезпечення із загального фонду до бюджету розвитку (2019 рік)</t>
  </si>
  <si>
    <t>Виключено дію рішенням міської ради від 13.12.2019 № 2-5361
стара редакція:1500,0 тис. грн. на 0,0 тис. грн. (бюджет розвитку) (2019 рік)
обсяг фінансового забезпечення (бюджет розвитку) перерозподілено на виконання дій: 2.2.1.129-1300,0 тис. грн., 2.2.83.12-200,0 тис. грн. (2019 рік)</t>
  </si>
  <si>
    <t>Капітальний ремонт вул.Пацаєва (встановлення світлофору біля ЗОШ № 14) в м.Черкаси</t>
  </si>
  <si>
    <t>Внесено зміни до дії (змінено назву) рішенням міської ради від 13.12.2019 № 2-5361       
стара редакція: Капітальний ремонт вулиці Надпільна (встановлення світлофорубіля будівлі № 532)</t>
  </si>
  <si>
    <t xml:space="preserve">Внесено зміни до дії (змінено обсяг фінансового забезпечення) рішенням міської ради від 13.12.2019 № 2-5361
стара редакція:28800,0 тис. грн. на 26995,51915 тис. грн. (бюджет розвитку) (2019 рік)
зменшено обсяг фінансового забезпечення (на 1804,48085 тис. грн. з перерозподілом обсягу фінансового забезпечення на виконання дій: 1.3.8.32-188,51754 тис. грн., 1.3.8.34-1334,3164 тис. грн. (бюджет розвитку) (2019 рік)) </t>
  </si>
  <si>
    <t>1.3.8.89</t>
  </si>
  <si>
    <t>Реконструкція  вул. Сержанта Жужоми від вул. Гагаріна до вул. Г. Дніпра м. Черкаси</t>
  </si>
  <si>
    <t>Включено дію рішенням міської ради від 13.12.2019 № 2-5361
за рахунок перерозподілу обсягу фінансового забезпечення на виконання дії 1.3.5.1 (бюджет розвитку) (2019 рік)</t>
  </si>
  <si>
    <t xml:space="preserve">Внесено зміни до дії (змінено обсяг фінансового забезпечення) рішенням міської ради від 13.12.2019 № 2-5361
стара редакція:550,0 тис. грн. на 702,0 тис. грн. (бюджет розвитку) (2019 рік)
збільшено обсяг фінансового забезпечення (на 152,0 тис.грн. за рахунок перерозподілу фінансового забезпечення на виконання дії 1.3.9.251 (бюджет розвитку) (2019 рік)) </t>
  </si>
  <si>
    <t>Внесено зміни до дії (змінено назву) рішенням міської ради від 13.12.2019 № 2-5361
стара редакція:Будівництво кімнати матері та дитини в парку "Долина троянд" з благоустроєм прилеглої території (внески в статутний капітал КП ’Дирекція парків’)</t>
  </si>
  <si>
    <t>1.4.1.118</t>
  </si>
  <si>
    <t xml:space="preserve">
Департамент освіти та гуманітарної політики
</t>
  </si>
  <si>
    <t>Придбання штучної новорічної ялинки та новорічних інсталяцій</t>
  </si>
  <si>
    <t>Внесено зміни до дії (змінено  обсяг фінансового забезпечення) рішенням міської ради від 13.12.2019 № 2-5361
стара редакція: 270,0 тис. грн. на 229,888 тис. грн. (бюджет розвитку) (2019 рік)
зменшено обсяг фінансового забезпечення (на 40,112 тис. грн. з перерозподілом обсягу фінансового забезпечення на виконання дії 2.2.1.169 (бюджет розвитку) (2019 рік))</t>
  </si>
  <si>
    <t>Виключено дію рішенням міської ради від 13.12.2019 № 2-5361
стара редакція: 185,0 тис. грн. на 0,0 тис. грн. (бюджет розвитку) (2019 рік)
обсяг фінансового забезпечення (бюджет розвитку) перерозподілено на виконання дії 2.2.1.170 (2019 рік)</t>
  </si>
  <si>
    <t xml:space="preserve">Внесено зміни до дії (змінено обсяг фінансового забезпечення) рішенням міської ради від 22.08.2019 №  № 2-4722
стара редакція:310,0 тис. грн. на  400,0 тис. грн. (бюджет розвитку) (2019 рік)
збільшено обсяг фінансового забезпечення (на 90,0 тис.грн. за рахунок перерозподілу фінансового забезпечення на виконання дії 2.2.1.114 (бюджет розвитку) (2019 рік)) </t>
  </si>
  <si>
    <t xml:space="preserve">Внесено зміни до дії (змінено обсяг фінансового забезпечення) рішенням міської ради від 13.12.2019 № 2-5361
стара редакція:200,0 тис. грн. на 1500,0 тис. грн. (бюджет розвитку) (2019 рік)
збільшено обсяг фінансового забезпечення (на 1300,0 тис.грн. за рахунок перерозподілу фінансового забезпечення на виконання дії 1.3.3.333 (бюджет розвитку) (2019 рік)) </t>
  </si>
  <si>
    <t xml:space="preserve">Внесено зміни до дії (змінено обсяг фінансового забезпечення) рішенням міської ради від 13.12.2019 № 2-5361
стара редакція:1400,0 тис. грн. на 1798,0 тис. грн. (бюджет розвитку) (2019 рік)
збільшено обсяг фінансового забезпечення (на 398,0 тис.грн. за рахунок перерозподілу фінансового забезпечення із загального фонду до бюджету розвитку) (2019 рік)) </t>
  </si>
  <si>
    <t xml:space="preserve">Внесено зміни до дії (змінено обсяг фінансового забезпечення) рішенням міської ради від 13.12.2019 № 2-5361
стара редакція:250,988 тис. грн. на 277,168 тис. грн.(бюджет розвитку) (2019 рік)
збільшено обсяг фінансового забезпечення (на 26,18 тис. грн. (бюджет розвитку) (2019 рік)) 
</t>
  </si>
  <si>
    <t>Виключено дію  рішенням міської ради від 13.12.2019 № 2-5361
стара редакція:100,0 тис. грн. на 0,0 тис. грн.(бюджет розвитку) (2019 рік)
обсяг фінансового забезпечення (бюджет розвитку) перерозподілено до спеціального фонду (2019 рік)</t>
  </si>
  <si>
    <t xml:space="preserve">Внесено зміни до дії (змінено обсяг фінансового забезпечення) рішенням міської ради від 13.12.2019 № 2-5361
стара редакція:1500,0 тис. грн. на 1234,778 тис. грн.(бюджет розвитку) (2019 рік)
зменшено обсяг фінансового забезпечення (на 265,222 тис. грн. з перерозподілом обсягу фінансового забезпечення на виконання дії 2.2.1.169 (бюджет розвитку) (2019 рік)) </t>
  </si>
  <si>
    <t>2.2.1.168</t>
  </si>
  <si>
    <t>2.2.1.169</t>
  </si>
  <si>
    <t>2.2.1.170</t>
  </si>
  <si>
    <t>2.2.1.171</t>
  </si>
  <si>
    <t>Придбання тренажеру “Тележка” для відділення плавання КДЮСШ № 2 ЧМР</t>
  </si>
  <si>
    <t>Придбання тренажерів для ДЮСШ з веслування ЧМР</t>
  </si>
  <si>
    <t>Включено дію рішенням міської ради від 13.12.2019 № 2-5361
за рахунок перерозподілу обсягу фінансового забезпечення на виконання дій: 2.2.1.110-40,112 тис. грн., 2.2.1.158-265,222 тис. грн. (бюджет розвитку) (2019 рік)</t>
  </si>
  <si>
    <t xml:space="preserve">Придбання татамі-пазли для КДЮСШ "Вікторія" ЧМР </t>
  </si>
  <si>
    <t>Включено дію рішенням міської ради від 13.12.2019 № 2-5361
за рахунок перерозподілу обсягу фінансового забезпечення на виконання дії 2.2.1.128 (бюджет розвитку) (2019 рік)</t>
  </si>
  <si>
    <t>Придбання пральної машини для КП "Центральний стадіон" вул.Смілянська, 78 (внески в статутний капітал КП “Центральний стадіон”)</t>
  </si>
  <si>
    <t>Департамент освіти та гуманітарної політики, КП “Центральний стадіон”</t>
  </si>
  <si>
    <t>2.2.1.172</t>
  </si>
  <si>
    <t>2.2.1.173</t>
  </si>
  <si>
    <t xml:space="preserve">Внесено зміни до дії (змінено обсяг фінансового забезпечення) рішенням міської ради від 13.12.2019 № 2-5361
стара редакція:660,0 тис. грн. на 1474,0 тис. грн. (бюджет розвитку) (2018 рік)
збільшено обсяг фінансового забезпечення (на 814,0 тис. грн. за рахунок перерозподілу фінансового забезпечення на виконання дії 2.2.3.5 (бюджет розвитку) (2019 рік)) </t>
  </si>
  <si>
    <t>Виключено дію рішенням міської ради від 13.12.2019 № 2-5361
стара редакція:814,0 тис. грн. на 0,0 тис. грн. (бюджет розвитку) (2018 рік)
обсяг фінансового забезпечення (бюджет розвитку) перерозподілено на виконання дії 2.2.3.3 (2019 рік)</t>
  </si>
  <si>
    <t xml:space="preserve">Внесено зміни до дії (змінено обсяг фінансового забезпечення) рішенням міської ради від 13.12.2019 № 2-5361
стара редакція:428,78176 тис. грн. на 728,78176 тис. грн. (бюджет розвитку) (2018 рік)
збільшено обсяг фінансового забезпечення (на 300,0 тис.грн. за рахунок перерозподілу фінансового забезпечення на виконання дії 1.3.9.251 (бюджет розвитку) (2019 рік)) </t>
  </si>
  <si>
    <t xml:space="preserve">Внесено зміни до дії (змінено назву) рішенням міської ради від 13.12.2019 № 2-5361
стара редакція:Капітальний ремонт будівлі (спортивний зал) ЗОШ №5 </t>
  </si>
  <si>
    <t xml:space="preserve">Реконструкція будівлі (спортивний зал) ЗОШ №5 </t>
  </si>
  <si>
    <t xml:space="preserve">Внесено зміни до дії (змінено обсяг фінансового забезпечення) рішенням міської ради від 13.12.2019 № 2-5361
стара редакція: 749,0 тис. грн. на 1149,0 тис. грн. (бюджет розвитку) (2019 рік)
збільшено обсяг фінансового забезпечення (на 400,0 тис.грн. (бюджет розвитку) (2019 рік)) </t>
  </si>
  <si>
    <t xml:space="preserve">Внесено зміни до дії (змінено обсяг фінансового забезпечення) рішенням міської ради від 13.12.2019 № 2-5361
стара редакція: 121,64788 тис. грн. на 779,64788 тис. грн. (бюджет розвитку) (2019 рік)
збільшено обсяг фінансового забезпечення (на 658,0 тис.грн. за рахунок перерозподілу фінансового забезпечення на виконання дії 1.3.9.251 (бюджет розвитку) (2019 рік)) </t>
  </si>
  <si>
    <t>2.2.63.21</t>
  </si>
  <si>
    <t>2.2.63.22</t>
  </si>
  <si>
    <t>Придбання обладнання для кабінету трудового навчання гімназія № 9</t>
  </si>
  <si>
    <t>Включено дію рішенням міської ради від 13.12.2019 № 2-5361
за рахунок перерозподілу обсягу фінансового забезпечення на виконання дії 1.3.9.251 (бюджет розвитку) (2019 рік)</t>
  </si>
  <si>
    <t>Придбання звукового обладнання гімназія № 9</t>
  </si>
  <si>
    <t>2.2.64.9</t>
  </si>
  <si>
    <t xml:space="preserve">Капітальний ремонт будівлі (покрівля) ЗОШ № 10 </t>
  </si>
  <si>
    <t xml:space="preserve">Внесено зміни до дії (змінено  обсяг фінансового забезпечення) рішенням міської ради від 13.12.2019 № 2-5361
стара редакція: 1000,0 тис. грн. на 1120,0  тис. грн. (бюджет розвитку) (2019 рік)
збільшено обсяг фінансового забезпечення (на 120,0 тис.грн. за рахунок перерозподілу фінансового забезпечення на виконання дії 1.3.9.251 (бюджет розвитку) (2019 рік)) </t>
  </si>
  <si>
    <t xml:space="preserve">Внесено зміни до дії (змінено  обсяг фінансового забезпечення) рішенням міської ради від 13.12.2019 № 2-5361
стара редакція: 749,0 тис. грн. на 1149,0  тис. грн. (бюджет розвитку) (2019 рік)
збільшено обсяг фінансового забезпечення (на 400,0 тис.грн. (бюджет розвитку) (2019 рік)) </t>
  </si>
  <si>
    <t xml:space="preserve">Внесено зміни до дії (змінено  обсяг фінансового забезпечення) рішенням міської ради від 13.12.2019 № 2-5361
стара редакція: 963,05 тис. грн. на 1363,05  тис. грн. (бюджет розвитку) (2019 рік)
збільшено обсяг фінансового забезпечення (на 400,0 тис.грн. (бюджет розвитку) (2019 рік)) </t>
  </si>
  <si>
    <t>2.2.83.12</t>
  </si>
  <si>
    <t>Капітальний ремонт будівлі гімназії № 31</t>
  </si>
  <si>
    <t>Включено дію рішенням міської ради від 13.12.2019 № 2-5361
за рахунок перерозподілу обсягу фінансового забезпечення на виконання дії 1.3.3.333 (бюджет розвитку) (2019 рік)</t>
  </si>
  <si>
    <t xml:space="preserve">Внесено зміни до дії (змінено  обсяг фінансового забезпечення) рішенням міської ради від 13.12.2019 № 2-5361
стара редакція: 1399,0  тис. грн. на 1489,21  тис. грн. (бюджет розвитку) (2019 рік)
збільшено обсяг фінансового забезпечення (на 90,210 тис. грн. за рахунок перерозподілу фінансового забезпечення на виконання дії 3.2.1.44 (бюджет розвитку) (2019 рік)) </t>
  </si>
  <si>
    <t xml:space="preserve">Внесено зміни до дії (змінено назву) рішенням міської ради від 13.12.2019 № 2-5361
стара редакція: Капітальний ремонт навчальних класів корпусу 1 Дитячої школи мистецтв, вул. Гастелло, 3
</t>
  </si>
  <si>
    <t>Капітальний ремонт навчальних класів корпусу 1 Дитячої школи мистецтв, пров. Гастелло, 3</t>
  </si>
  <si>
    <t>Внесено зміни до дії (змінено назву і обсяг фінансового забезпечення) рішенням міської ради від 13.12.2019 № 2-5361
стара редакція: 1000,0 тис. грн. на 1196,0 тис. грн. (бюджет розвитку) (2019 рік)
збільшено обсяг фінансового забезпечення (на 196,0 тис. грн. за рахунок перерозподілу фінансового забезпечення на виконання дії 2.2.90.15 (бюджет розвитку) (2019 рік)) 
стара редакція:Капітальний ремонт будівлі (утеплення фасаду) корпусу 1 Дитячої школи мистецтв, вул. Гастелло, 3</t>
  </si>
  <si>
    <t>Капітальний ремонт будівлі (утеплення фасаду) корпусу 1 Дитячої школи мистецтв, пров. Гастелло, 3</t>
  </si>
  <si>
    <t>Внесено зміни до дії (змінено назву) рішенням міської ради від 13.12.2019 № 2-5361
стара редакція: Капітальний ремонт навчальних класів корпусу 2 Дитячої школи мистецтв, вул. Гастелло, 3</t>
  </si>
  <si>
    <t>Капітальний ремонт навчальних класів корпусу 2 Дитячої школи мистецтв, пров. Гастелло, 3</t>
  </si>
  <si>
    <t>Виключено дію рішенням міської ради від 13.12.2019 № 2-5361
стара редакція:196,0 тис. грн. на 0,0 тис. грн. (бюджет розвитку) (2019 рік)
обсяг фінансового забезпечення (бюджет розвитку) перерозподілено на виконання дії 2.2.90.13 (2019 рік)</t>
  </si>
  <si>
    <t xml:space="preserve">Внесено зміни до дії (змінено обсяг фінансового забезпечення) рішенням міської ради від 13.12.2019 № 2-5361
стара редакція: 36400,2 тис. грн. на 37452,07 тис. грн. (бюджет розвитку) (2019 рік)
збільшено обсяг фінансового забезпечення (на 1000,0 тис. грн. за рахунок перерозподілу фінансового забезпечення на виконання дії 3.1.1.28 (бюджет розвитку) (2019 рік) та на 51,87 тис.грн. за рахунок перерозподілу фінансового забезпечення із загального фонду до бюджету розвитку) (2019 рік)) </t>
  </si>
  <si>
    <t>Мобільна рентгенівська система з С-дугою для КНП “Третя Черкаська міська лікарня швидкої медичної допомоги”, місто Черкаси (в т.ч. субвенція з державного бюджету на соціально-економічний розвиток-2 000 000,00 грн.) (внески в статутний капітал КНП "Третя Черкаська міська лікарня швидкої медичної допомоги")</t>
  </si>
  <si>
    <t>Внключено дію рішенням міської ради від 13.12.2019 № 2-5361
стара редакція: 1000,0 тис. грн. на 0,0 тис. грн. (бюджет розвитку) (2019 рік)
обсяг фінансового забезпечення (бюджет розвитку) перерозподілено на виконання дії 3.1.1.1 (2019 рік)</t>
  </si>
  <si>
    <t>Капітальний ремонт (встановлення вузла обліку теплової енергії і ІТП системи опалення та вузла обліку гарячого водопостачання)  КНП "Черкаська міська дитяча стоматологічна поліклініка" за адресою вул. В’ячеслава Чорновола, 120 в м. Черкаси  (внески в статутний капітал  КНП "Черкаська міська дитяча стоматологічна поліклініка")</t>
  </si>
  <si>
    <t>3.2.1.47</t>
  </si>
  <si>
    <t>Капітальний ремонт (кабельна система передачі даних для створення внутрішньої мережі) КНП “Третя Черкаська міська лікарня швидкої медичної допомоги” за адресою: м,Черкаси, вул.Самійла Кішки, 210 (внески в статутний капітал КНП “Третя Черкаська міська лікарня швидкої медичної допомоги”)</t>
  </si>
  <si>
    <t xml:space="preserve">Внесено зміни до дії (змінено обсяг фінансового забезпечення) рішенням міської ради від 05.10.2017 № 2-2378
стара редакція:1500,0 тис. грн. на 1481,0 тис. грн. (бюджет розвитку)
зменшено обсяг фінансового забезпечення (на 19,0 тис. грн. з перерозподілом обсягу фінансового забезпечення із бюджету розвитку до загального фонду)  </t>
  </si>
  <si>
    <t>Виключено дію рішенням міської ради від 05.10.2017 № 2-2378
стара редакція:0,0 тис. грн. на 1005,69 тис. грн. (бюджет розвитку)</t>
  </si>
  <si>
    <t>Виключено дію рішенням міської ради від 05.10.2017 № 2-2378
стара редакція:0,0 тис. грн. на 1336,471тис. грн. (бюджет розвитку)</t>
  </si>
  <si>
    <t>Виключено дію рішенням міської ради від 13.12.2019 № 2-5361
стара редакція:1000,0 тис. грн. на 0,0, тис. грн. (бюджет розвитку) (2019 рік)
обсяг фінансового забезпечення (бюджет розвитку) перерозподілено дохідної частини міського бюджету (2019 рік)</t>
  </si>
  <si>
    <t xml:space="preserve">Внесено зміни до дії (змінено обсяг фінансового забезпечення) рішенням міської ради від 13.12.2019 №  2-5361           
стара редакція: 21800,0 тис. грн. на 21972,0  (бюджет розвитку) (2019 рік)
збільшено обсяг фінансового забезпечення (на 172,0 тис.грн. за рахунок  збільшення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</si>
  <si>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 50,0 тис. грн. на 35,05576 тис. грн. (бюджет розвитку) (2019 рік)
зменшено обсяг фінансового забезпечення (на 14,94424 тис. грн. з перерозподілом обсягу фінансового забезпечення до дохідної частини міського бюджету(2019 рік)) </t>
  </si>
  <si>
    <t xml:space="preserve">Внесено зміни до дії (змінено обсяг фінансового забезпечення) рішенням міської ради від 13.12.2019 № 2-5361
стара редакція: 6000,0 тис. грн. на 500,0 тис. грн. (бюджет розвитку) (2019 рік)
зменшено обсяг фінансового забезпечення (на 5500,0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</si>
  <si>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 259,23438 тис. грн. на 0,0 тис. грн. (бюджет розвитку) (2019 рік)
зменшено обсяг фінансового забезпечення (на 150,0 тис. грн. з перерозподілом обсягу фінансового забезпечення на виконання дії 1.1.2.15 (бюджет розвитку) (2019 рік)) та на 109,23438 тис. грн. з перерозподілом обсягу фінансового забезпечення до дохідної частини міського бюджету (2019 рік)) </t>
  </si>
  <si>
    <t>Внесено зміни до дії (змінено обсяг фінансового забезпечення) рішенням міської ради від 13.12.2019 № 2-5361
стара редакція: 785,75687 тис. грн. на 400,0 тис. грн. (бюджет розвитку) (2019 рік)
зменшено обсяг фінансового забезпечення (на 385,75687 тис. грн. з перерозподілом обсягу фінансового забезпечення до дохідної частини міського бюджету(2019 рік))</t>
  </si>
  <si>
    <t xml:space="preserve">Внесено зміни до дії (змінено обсяг фінансового забезпечення) рішенням міської ради від 13.12.2019 № 2-5361
стара редакція:9000,0 тис. грн. на 4000,0 тис. грн. (бюджет розвитку) (2019 рік)
зменшено обсяг фінансового забезпечення (на 850,0 тис. грн. з перерозподілом обсягу фінансового забезпечення на виконання дії 1.3.8.89 (бюджет розвитку) (2019 рік)) та на 4150,0 тис. грн. з перерозподілом обсягу фінансового забезпечення до дохідної частини міського бюджету)  </t>
  </si>
  <si>
    <t xml:space="preserve">Внесено зміни до дії (змінено обсяг фінансового забезпечення) рішенням міської ради від 13.12.2019 № 2-5361
стара редакція:1719,77 тис. грн. на 1439,77 тис. грн. (бюджет розвитку) (2019 рік)
зменшено обсяг фінансового забезпечення (на 280,0 тис. грн. (бюджет розвитку) з перерозподілом обсягу фінансового забезпечення до дохідної частини міського бюджету (2019 рік)) </t>
  </si>
  <si>
    <t xml:space="preserve">Реконструкція із застосуванням щебенево-мастичного асфальтобетону вул. Енгельса від бульв. Шевченка до вул. Бидгощської </t>
  </si>
  <si>
    <t>Внесено зміни до дії (змінено обсяг фінансового забезпечення) рішенням міської ради від 13.12.2019 № 2-5361
стара редакція:0,0 тис. грн. на 188,51754  тис. грн. (бюджет розвитку)
збільшено обсяг фінансового забезпечення (на 188,51754 тис.грн. за рахунок перерозподілу фінансового забезпечення на виконання дії 1.3.8.21 (бюджет розвитку) (2019 рік))
стара редакція:Реконструкція із застосуванням щебенево-мастичного асфальтобетону вул. Енгельса від бульв. Шевченка до вул. Бидгощської (з ПКД)</t>
  </si>
  <si>
    <t>Внесено зміни до дії (змінено обсяг фінансового забезпечення) рішенням міської ради від 13.12.2019 № 2-5361
стара редакція:0,0 тис. грн. на 1334,3164  тис. грн. (бюджет розвитку) (2019 рік)
збільшено обсяг фінансового забезпечення (на 1334,3164 тис.грн. за рахунок перерозподілу фінансового забезпечення на виконання дії 1.3.8.21 (бюджет розвитку) (2019 рік))
стара редакція:Реконструкція із застосуванням щебенево-мастичного асфальтобетону вул. Смілянської від вул. Фрунзе до вул. 30- річчя Перемоги (з ПКД)</t>
  </si>
  <si>
    <t xml:space="preserve">Реконструкція із застосуванням щебенево-мастичного асфальтобетону вул. Смілянської від вул. Фрунзе до вул. 30- річчя Перемоги </t>
  </si>
  <si>
    <t xml:space="preserve">Внесено зміни до дії (змінено обсяг фінансового забезпечення) рішенням міської ради від 13.12.2019 № 2-5361
стара редакція:1296,95 тис. грн. на 796,95 тис. грн. (бюджет розвитку) (2019 рік)
зменшено обсяг фінансового забезпечення (на 500,0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</si>
  <si>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редакція:904,105 тис. грн. на 204,105 тис. грн. (бюджет розвитку) (2019 рік)
зменшено обсяг фінансового забезпечення (на 700,0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</si>
  <si>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редакція:9000,0 тис. грн. на 5500,0 тис. грн. (бюджет розвитку) (2019 рік)
зменшено обсяг фінансового забезпечення (на 1620,0 тис. грн. з перерозподілом обсягу фінансового забезпечення на виконання дій: 1.3.9.263- 152,0 тис. грн., 2.2.8.6-300,0 тис. грн., 2.2.63.11-658,0 тис. грн., 2.2.63.21-195,0 тис. грн., 2.2.63.22-195,0 тис. грн., 2.2.75.1-120,0 тис. грн.(бюджет розвитку) (2019 рік)) та на 1880,0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</si>
  <si>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редакція:1000,0 тис. грн. на 110,0 тис. грн. (бюджет розвитку) (2019 рік)
зменшено обсяг фінансового забезпечення (на 890,0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</si>
  <si>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редакція:1024,63 тис. грн. на 250,63 тис. грн. (бюджет розвитку) (2019 рік)
зменшено обсяг фінансового забезпечення (на 316,93 тис. грн. з перерозподілом обсягу фінансового забезпечення на виконання дій: 1.1.1.20-176,93 тис. грн., 1.1.5.40-140,0 тис. грн.(бюджет розвитку) (2019 рік)) на 457,070 тис. грн. з перерозподілом обсягу фінансового забезпечення до дохідної частини міського бюджету (2019 рік)) </t>
  </si>
  <si>
    <t>Будівництво громадської вбиральні з облаштуванням кімнати матері та  дитини по вул.Гагаріна в м.Черкаси (внески в статутний капітал КП ’Дирекція парків’)</t>
  </si>
  <si>
    <t>Виключено дію рішенням міської ради від 13.12.2019 № 2-5361
стара редакція:150,0 тис.грн. на 0,0 тис. грн. (бюджет розвитку) (2019 рік)
обсяг фінансового забезпечення (бюджет розвитку) перерозподілено до дохідної частини міського бюджету</t>
  </si>
  <si>
    <t>Виключено дію рішенням міської ради від 13.12.2019 № 2-5361
стара редакція:33,0 тис. грн. на 0,0 тис. грн. (бюджет розвитку) (2019 рік)
обсяг фінансового забезпечення (бюджет розвитку) перерозподілено до дохідної частини міського бюджету</t>
  </si>
  <si>
    <t>Придбання машини для сушки постільної білизни для КП "Центральний стадіон" вул.Смілянська, 78 (внески в статутний капітал КП “Центральний стадіон”)</t>
  </si>
  <si>
    <t>Придбання пресу прасувального для КП "Центральний стадіон" вул.Смілянська, 78 (внески в статутний капітал КП “Центральний стадіон”)</t>
  </si>
  <si>
    <t>Внесено зміни до дії (змінено обсяг фінансового забезпечення) рішенням міської ради від 13.12.2019 № 2-5361
стара редакція:578,0 тис. грн. на 0,0 тис. грн. (бюджет розвитку) (2019 рік)
зменшено обсяг фінансового забезпечення (на 578,0 тис. грн. з перерозподілом обсягу фінансового забезпечення на виконання дії 2.2.26.13 (бюджет розвитку) (2019 рік)</t>
  </si>
  <si>
    <t>Включено дію рішенням міської ради від 13.12.2019 № 2-5361
за рахунок перерозподілу обсягу фінансового забезпечення на виконання дії 2.2.26.7 (бюджет розвитку) (2019 рік)</t>
  </si>
  <si>
    <t>2.2.26.13</t>
  </si>
  <si>
    <t>Капітальний ремонт будівлі ДНЗ № 43 (санвузли)</t>
  </si>
  <si>
    <t xml:space="preserve">Внесено зміни до дії (змінено обсяг фінансового забезпечення) рішенням міської ради від 13.12.2019 № 2-5361
стара редакція: 17176,78280 тис. грн. на 16846,7828 тис. грн. (бюджет розвитку) (2019 рік)
зменшено обсяг фінансового забезпечення (на 330,0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</si>
  <si>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 2051,07848 тис. грн. на 2050,43252 тис. грн. (бюджет розвитку) (2019 рік)
зменшено обсяг фінансового забезпечення (на 0,64548 тис. грн. з перерозподілом обсягу фінансового забезпечення до дохідної частини міського бюджету (2019 рік)) </t>
  </si>
  <si>
    <t xml:space="preserve">Внесено зміни до дії (змінено назву і обсяг фінансового забезпечення) рішенням міської ради від 13.12.2019 № 2-5361
стара редакція: 2230,0 тис. грн. на 2200,0 тис. грн. (бюджет розвитку) (2019 рік)
зменшено обсяг фінансового забезпечення (на 30,0 тис. грн. з перерозподілом обсягу фінансового забезпечення до дохідної частини міського бюджету (2019 рік)) 
стара редакція:С-арка (електронно-оптичний перетворювач) для КНП "Третя Черкаська міська лікарня швидкої медичної допомоги", місто Черкаси (в т.ч. субвенція з державного бюджету на соціально-економічний розвиток - 2 000 000,00 грн.) </t>
  </si>
  <si>
    <t xml:space="preserve">Внесено зміни до дії (змінено обсяг фінансового забезпечення) рішенням міської ради від 13.12.2019 № 2-5361
стара редакція:70,0 тис.грн. на 390,0 тис. грн. (бюджет розвитку) (2019 рік)
збільшено обсяг фінансового забезпечення (на 320,0 тис.грн. за рахунок перерозподілу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</si>
  <si>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редакція:1471,0 тис.грн. на 1470,09342 тис. грн. (бюджет розвитку) (2019 рік)
зменшено обсяг фінансового забезпечення (на 0,90658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</si>
  <si>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редакція:3343,0112 тис.грн. на 3289,0812 тис. грн. (бюджет розвитку) (2019 рік)
зменшено обсяг фінансового забезпечення (на 53,930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</si>
  <si>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редакція:1500,0 тис.грн. на 1452,42096 тис. грн. (бюджет розвитку) (2019 рік)
зменшено обсяг фінансового забезпечення (на 47,57904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</si>
  <si>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редакція:104,9 тис.грн. на 103,18019 тис. грн. (бюджет розвитку) (2019 рік)
зменшено обсяг фінансового забезпечення (на 1,71981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</si>
  <si>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редакція:150,0 тис.грн. на  148,97412 тис. грн. (бюджет розвитку) (2019 рік)
зменшено обсяг фінансового забезпечення (на 1,02588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</si>
  <si>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редакція:150,0 тис.грн. на  91,873 тис. грн. (бюджет розвитку) (2019 рік)
зменшено обсяг фінансового забезпечення (на 58,127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</si>
  <si>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редакція:428,664 тис.грн. на  338,44245 тис. грн. (бюджет розвитку) (2019 рік)
зменшено обсяг фінансового забезпечення (на 90,210 тис. грн. з перерозподілом обсягу фінансового забезпечення на виконання дії 2.2.86.8 (бюджет розвитку) (2019 рік); на 0,01155 тис. грн. з перерозподілом обсягу фінансового забезпечення до дохідної частини міського бюджету (2019 рік)))  </t>
  </si>
  <si>
    <t xml:space="preserve">Внесено зміни до дії (змінено обсяг фінансового забезпечення) рішенням міської ради від 13.12.2019 № 2-5361
стара редакція:1500,0 тис.грн. на  1499,8525 тис. грн. (бюджет розвитку) (2019 рік)
зменшено обсяг фінансового забезпечення (на 0,1475 тис. грн. з перерозподілом обсягу фінансового забезпечення до дохідної частини міського бюджету (2019 рік)) </t>
  </si>
  <si>
    <t>Внесено зміни до дії (змінено назву і обсяг фінансового забезпечення) рішенням міської ради від 13.12.2019 № 2-5361
стара редакція:1000,0 тис.грн. на  869,717 тис. грн. (бюджет розвитку) (2019 рік)
зменшено обсяг фінансового забезпечення (на 130,283 тис. грн. з перерозподілом обсягу фінансового забезпечення до дохідної частини міського бюджету (2019 рік)) 
стара редакція:Капітальний ремонт будівлі КНП “Черкаська міська дитяча стоматологічна поліклініка” за адресою вул. В.Чорновола, 120 (внески в статутний капітал КНП “Черкаська міська дитяча стоматологічна поліклініка”)</t>
  </si>
  <si>
    <t xml:space="preserve">Внесено зміни до дії (змінено обсяг фінансового забезпечення) рішенням міської ради від 13.12.2019 № 2-5361
стара редакція:1476,6  тис.грн. на 1467,87152 тис. грн. (бюджет розвитку) (2019 рік)
зменшено обсяг фінансового забезпечення (на 8,72848 тис. грн. з перерозподілом обсягу фінансового забезпечення до дохідної частини міського бюджету (2019 рік)) </t>
  </si>
  <si>
    <t>Виключено дію рішенням міської ради від 13.12.2019 № 2-5361
стара редакція:6579,2 тис.грн. на 0,0 тис. грн. (бюджет розвитку) (2019 рік)
обсяг фінансового забезпечення (бюджет розвитку) перерозподілено до дохідної частини міського бюджету (2019 рік)</t>
  </si>
  <si>
    <t>Додаток 2 
до рішення міської  ради
від 13.12.2019 № 2-5361</t>
  </si>
  <si>
    <t>від 13.12.2019 № 2-5361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</si>
</sst>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_-;_-* &quot;-&quot;??_₴_-;_-@_-"/>
    <numFmt numFmtId="165" formatCode="0.0"/>
    <numFmt numFmtId="166" formatCode="0.000"/>
    <numFmt numFmtId="167" formatCode="0.00000"/>
    <numFmt numFmtId="168" formatCode="#,##0.000"/>
    <numFmt numFmtId="169" formatCode="#,##0.0"/>
    <numFmt numFmtId="170" formatCode="#,##0.000_р_."/>
    <numFmt numFmtId="171" formatCode="0.0000"/>
    <numFmt numFmtId="172" formatCode="0.000000"/>
  </numFmts>
  <fonts count="35" x14ac:knownFonts="1">
    <font>
      <sz val="11"/>
      <color theme="1"/>
      <name val="Calibri"/>
      <family val="2"/>
      <charset val="204"/>
      <scheme val="minor"/>
    </font>
    <font>
      <sz val="10"/>
      <name val="Arial Cyr"/>
      <charset val="204"/>
    </font>
    <font>
      <sz val="10"/>
      <name val="Arial Cyr"/>
      <family val="2"/>
      <charset val="204"/>
    </font>
    <font>
      <sz val="11"/>
      <color indexed="8"/>
      <name val="Calibri"/>
      <family val="2"/>
      <charset val="204"/>
    </font>
    <font>
      <sz val="9"/>
      <color indexed="81"/>
      <name val="Tahoma"/>
      <family val="2"/>
      <charset val="204"/>
    </font>
    <font>
      <sz val="8"/>
      <color theme="1"/>
      <name val="Calibri"/>
      <family val="2"/>
      <charset val="204"/>
      <scheme val="minor"/>
    </font>
    <font>
      <sz val="8"/>
      <color theme="1"/>
      <name val="Times New Roman"/>
      <family val="1"/>
      <charset val="204"/>
    </font>
    <font>
      <sz val="10"/>
      <color theme="1"/>
      <name val="Times New Roman"/>
      <family val="1"/>
      <charset val="204"/>
    </font>
    <font>
      <b/>
      <sz val="10"/>
      <color theme="1"/>
      <name val="Times New Roman"/>
      <family val="1"/>
      <charset val="204"/>
    </font>
    <font>
      <b/>
      <sz val="10"/>
      <color theme="1"/>
      <name val="Calibri"/>
      <family val="2"/>
      <charset val="204"/>
      <scheme val="minor"/>
    </font>
    <font>
      <b/>
      <sz val="8"/>
      <color theme="1"/>
      <name val="Times New Roman"/>
      <family val="1"/>
      <charset val="204"/>
    </font>
    <font>
      <sz val="9"/>
      <color theme="1"/>
      <name val="Times New Roman"/>
      <family val="1"/>
      <charset val="204"/>
    </font>
    <font>
      <sz val="14"/>
      <color theme="1"/>
      <name val="Times New Roman"/>
      <family val="1"/>
      <charset val="204"/>
    </font>
    <font>
      <sz val="10"/>
      <color theme="1"/>
      <name val="Calibri"/>
      <family val="2"/>
      <charset val="204"/>
      <scheme val="minor"/>
    </font>
    <font>
      <sz val="8"/>
      <name val="Times New Roman"/>
      <family val="1"/>
      <charset val="204"/>
    </font>
    <font>
      <sz val="8"/>
      <name val="Calibri"/>
      <family val="2"/>
      <charset val="204"/>
      <scheme val="minor"/>
    </font>
    <font>
      <u/>
      <sz val="11"/>
      <color theme="10"/>
      <name val="Calibri"/>
      <family val="2"/>
      <charset val="204"/>
      <scheme val="minor"/>
    </font>
    <font>
      <u/>
      <sz val="11"/>
      <color theme="10"/>
      <name val="Times New Roman"/>
      <family val="1"/>
      <charset val="204"/>
    </font>
    <font>
      <sz val="10"/>
      <name val="Times New Roman"/>
      <family val="1"/>
      <charset val="204"/>
    </font>
    <font>
      <u/>
      <sz val="10"/>
      <name val="Times New Roman"/>
      <family val="1"/>
      <charset val="204"/>
    </font>
    <font>
      <b/>
      <sz val="10"/>
      <name val="Times New Roman"/>
      <family val="1"/>
      <charset val="204"/>
    </font>
    <font>
      <b/>
      <sz val="10"/>
      <name val="Calibri"/>
      <family val="2"/>
      <charset val="204"/>
      <scheme val="minor"/>
    </font>
    <font>
      <b/>
      <sz val="8"/>
      <name val="Times New Roman"/>
      <family val="1"/>
      <charset val="204"/>
    </font>
    <font>
      <sz val="10"/>
      <name val="Calibri"/>
      <family val="2"/>
      <charset val="204"/>
      <scheme val="minor"/>
    </font>
    <font>
      <sz val="9"/>
      <name val="Times New Roman"/>
      <family val="1"/>
      <charset val="204"/>
    </font>
    <font>
      <u/>
      <sz val="10"/>
      <color theme="1"/>
      <name val="Times New Roman"/>
      <family val="1"/>
      <charset val="204"/>
    </font>
    <font>
      <sz val="8"/>
      <color rgb="FF000000"/>
      <name val="Times New Roman"/>
      <family val="1"/>
      <charset val="204"/>
    </font>
    <font>
      <i/>
      <sz val="8"/>
      <name val="Times New Roman"/>
      <family val="1"/>
      <charset val="204"/>
    </font>
    <font>
      <sz val="8"/>
      <color rgb="FFFF0000"/>
      <name val="Times New Roman"/>
      <family val="1"/>
      <charset val="204"/>
    </font>
    <font>
      <sz val="7"/>
      <color theme="1"/>
      <name val="Times New Roman"/>
      <family val="1"/>
      <charset val="204"/>
    </font>
    <font>
      <sz val="7"/>
      <name val="Times New Roman"/>
      <family val="1"/>
      <charset val="204"/>
    </font>
    <font>
      <sz val="10"/>
      <color indexed="8"/>
      <name val="Arial"/>
      <family val="2"/>
      <charset val="204"/>
    </font>
    <font>
      <sz val="11"/>
      <color theme="1"/>
      <name val="Calibri"/>
      <family val="2"/>
      <charset val="204"/>
      <scheme val="minor"/>
    </font>
    <font>
      <u/>
      <sz val="11"/>
      <name val="Times New Roman"/>
      <family val="1"/>
      <charset val="204"/>
    </font>
    <font>
      <sz val="8"/>
      <color indexed="8"/>
      <name val="Times New Roman"/>
      <family val="1"/>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5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top style="thin">
        <color rgb="FF000000"/>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diagonal/>
    </border>
    <border>
      <left/>
      <right/>
      <top style="thin">
        <color rgb="FF000000"/>
      </top>
      <bottom style="thin">
        <color rgb="FF000000"/>
      </bottom>
      <diagonal/>
    </border>
    <border>
      <left/>
      <right style="thin">
        <color indexed="64"/>
      </right>
      <top/>
      <bottom/>
      <diagonal/>
    </border>
    <border>
      <left style="thin">
        <color indexed="8"/>
      </left>
      <right style="thin">
        <color indexed="8"/>
      </right>
      <top/>
      <bottom/>
      <diagonal/>
    </border>
    <border>
      <left style="thin">
        <color indexed="8"/>
      </left>
      <right/>
      <top/>
      <bottom/>
      <diagonal/>
    </border>
    <border>
      <left style="thin">
        <color indexed="64"/>
      </left>
      <right style="thin">
        <color indexed="64"/>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auto="1"/>
      </right>
      <top/>
      <bottom/>
      <diagonal/>
    </border>
    <border>
      <left style="thin">
        <color rgb="FF000000"/>
      </left>
      <right style="thin">
        <color indexed="64"/>
      </right>
      <top style="thin">
        <color rgb="FF000000"/>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auto="1"/>
      </top>
      <bottom style="thin">
        <color auto="1"/>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right style="thin">
        <color rgb="FF000000"/>
      </right>
      <top/>
      <bottom/>
      <diagonal/>
    </border>
    <border>
      <left style="thin">
        <color indexed="64"/>
      </left>
      <right/>
      <top style="thin">
        <color indexed="64"/>
      </top>
      <bottom/>
      <diagonal/>
    </border>
    <border>
      <left style="thin">
        <color auto="1"/>
      </left>
      <right/>
      <top/>
      <bottom/>
      <diagonal/>
    </border>
    <border>
      <left style="thin">
        <color indexed="8"/>
      </left>
      <right/>
      <top/>
      <bottom style="thin">
        <color indexed="8"/>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rgb="FF000000"/>
      </left>
      <right/>
      <top style="thin">
        <color rgb="FF00000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8"/>
      </left>
      <right/>
      <top style="thin">
        <color indexed="8"/>
      </top>
      <bottom style="thin">
        <color indexed="8"/>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auto="1"/>
      </left>
      <right style="thin">
        <color auto="1"/>
      </right>
      <top/>
      <bottom style="thin">
        <color auto="1"/>
      </bottom>
      <diagonal/>
    </border>
    <border>
      <left style="thin">
        <color auto="1"/>
      </left>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style="medium">
        <color indexed="64"/>
      </right>
      <top/>
      <bottom/>
      <diagonal/>
    </border>
    <border>
      <left/>
      <right style="thin">
        <color auto="1"/>
      </right>
      <top style="medium">
        <color indexed="64"/>
      </top>
      <bottom/>
      <diagonal/>
    </border>
    <border>
      <left/>
      <right style="thin">
        <color auto="1"/>
      </right>
      <top/>
      <bottom/>
      <diagonal/>
    </border>
    <border>
      <left/>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8"/>
      </right>
      <top/>
      <bottom style="thin">
        <color indexed="8"/>
      </bottom>
      <diagonal/>
    </border>
    <border>
      <left/>
      <right style="thin">
        <color auto="1"/>
      </right>
      <top/>
      <bottom style="thin">
        <color auto="1"/>
      </bottom>
      <diagonal/>
    </border>
    <border>
      <left style="medium">
        <color indexed="64"/>
      </left>
      <right/>
      <top style="thin">
        <color indexed="64"/>
      </top>
      <bottom/>
      <diagonal/>
    </border>
    <border>
      <left/>
      <right/>
      <top/>
      <bottom style="thin">
        <color indexed="64"/>
      </bottom>
      <diagonal/>
    </border>
    <border>
      <left style="thin">
        <color indexed="8"/>
      </left>
      <right style="thin">
        <color indexed="8"/>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8"/>
      </left>
      <right style="thin">
        <color indexed="8"/>
      </right>
      <top/>
      <bottom style="thin">
        <color indexed="8"/>
      </bottom>
      <diagonal/>
    </border>
    <border>
      <left style="thin">
        <color rgb="FF000000"/>
      </left>
      <right style="thin">
        <color auto="1"/>
      </right>
      <top/>
      <bottom style="thin">
        <color rgb="FF000000"/>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auto="1"/>
      </top>
      <bottom/>
      <diagonal/>
    </border>
    <border>
      <left style="thin">
        <color indexed="64"/>
      </left>
      <right/>
      <top/>
      <bottom style="thin">
        <color indexed="64"/>
      </bottom>
      <diagonal/>
    </border>
    <border>
      <left style="thin">
        <color auto="1"/>
      </left>
      <right style="thin">
        <color auto="1"/>
      </right>
      <top style="thin">
        <color auto="1"/>
      </top>
      <bottom/>
      <diagonal/>
    </border>
    <border>
      <left/>
      <right style="thin">
        <color auto="1"/>
      </right>
      <top style="thin">
        <color indexed="64"/>
      </top>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style="thin">
        <color rgb="FF000000"/>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diagonal/>
    </border>
    <border>
      <left style="thin">
        <color auto="1"/>
      </left>
      <right/>
      <top/>
      <bottom style="thin">
        <color auto="1"/>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rgb="FF000000"/>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top/>
      <bottom style="thin">
        <color indexed="64"/>
      </bottom>
      <diagonal/>
    </border>
  </borders>
  <cellStyleXfs count="13">
    <xf numFmtId="0" fontId="0" fillId="0" borderId="0"/>
    <xf numFmtId="0" fontId="1" fillId="0" borderId="0"/>
    <xf numFmtId="0" fontId="2" fillId="0" borderId="0"/>
    <xf numFmtId="0" fontId="2" fillId="0" borderId="0"/>
    <xf numFmtId="0" fontId="3" fillId="0" borderId="0"/>
    <xf numFmtId="0" fontId="2" fillId="0" borderId="0"/>
    <xf numFmtId="0" fontId="1" fillId="0" borderId="0"/>
    <xf numFmtId="0" fontId="3" fillId="0" borderId="0"/>
    <xf numFmtId="0" fontId="16" fillId="0" borderId="0" applyNumberFormat="0" applyFill="0" applyBorder="0" applyAlignment="0" applyProtection="0"/>
    <xf numFmtId="0" fontId="31" fillId="0" borderId="0">
      <alignment vertical="top"/>
    </xf>
    <xf numFmtId="0" fontId="3" fillId="0" borderId="0"/>
    <xf numFmtId="164" fontId="32" fillId="0" borderId="0" applyFont="0" applyFill="0" applyBorder="0" applyAlignment="0" applyProtection="0"/>
    <xf numFmtId="0" fontId="3" fillId="0" borderId="0"/>
  </cellStyleXfs>
  <cellXfs count="1890">
    <xf numFmtId="0" fontId="0" fillId="0" borderId="0" xfId="0"/>
    <xf numFmtId="0" fontId="5" fillId="0" borderId="0" xfId="0" applyFont="1" applyFill="1"/>
    <xf numFmtId="0" fontId="6" fillId="0" borderId="0" xfId="0" applyFont="1" applyFill="1" applyAlignment="1">
      <alignment horizontal="left" vertical="center" indent="15"/>
    </xf>
    <xf numFmtId="0" fontId="6" fillId="0" borderId="0" xfId="0" applyFont="1" applyFill="1" applyBorder="1" applyAlignment="1">
      <alignment vertical="top" wrapText="1"/>
    </xf>
    <xf numFmtId="0" fontId="5" fillId="0" borderId="0" xfId="0" applyFont="1" applyFill="1" applyBorder="1"/>
    <xf numFmtId="0" fontId="7" fillId="0" borderId="0" xfId="0" applyFont="1" applyFill="1" applyAlignment="1">
      <alignment vertical="top" wrapText="1"/>
    </xf>
    <xf numFmtId="0" fontId="9" fillId="0" borderId="0" xfId="0" applyFont="1" applyFill="1" applyBorder="1"/>
    <xf numFmtId="0" fontId="9" fillId="0" borderId="0" xfId="0" applyFont="1" applyFill="1"/>
    <xf numFmtId="0" fontId="6" fillId="0" borderId="0" xfId="0" applyFont="1" applyFill="1" applyAlignment="1">
      <alignment horizontal="center"/>
    </xf>
    <xf numFmtId="0" fontId="6" fillId="0" borderId="0" xfId="0" applyFont="1" applyFill="1" applyAlignment="1">
      <alignment vertical="top" wrapText="1"/>
    </xf>
    <xf numFmtId="0" fontId="5" fillId="0" borderId="2" xfId="0" applyFont="1" applyFill="1" applyBorder="1"/>
    <xf numFmtId="0" fontId="6" fillId="0" borderId="2" xfId="0" applyFont="1" applyFill="1" applyBorder="1" applyAlignment="1">
      <alignment vertical="top" wrapText="1"/>
    </xf>
    <xf numFmtId="165" fontId="6" fillId="0" borderId="2" xfId="0" applyNumberFormat="1" applyFont="1" applyFill="1" applyBorder="1" applyAlignment="1">
      <alignment horizontal="center" vertical="center"/>
    </xf>
    <xf numFmtId="166" fontId="6" fillId="0" borderId="2" xfId="0" applyNumberFormat="1" applyFont="1" applyFill="1" applyBorder="1" applyAlignment="1">
      <alignment horizontal="center" vertical="center" wrapText="1"/>
    </xf>
    <xf numFmtId="165" fontId="6" fillId="0" borderId="2" xfId="0" applyNumberFormat="1" applyFont="1" applyFill="1" applyBorder="1" applyAlignment="1">
      <alignment horizontal="center" vertical="top" wrapText="1"/>
    </xf>
    <xf numFmtId="0" fontId="12" fillId="0" borderId="0" xfId="0" applyFont="1" applyFill="1" applyBorder="1" applyAlignment="1">
      <alignment vertical="top" wrapText="1"/>
    </xf>
    <xf numFmtId="166" fontId="11" fillId="0" borderId="0" xfId="0" applyNumberFormat="1" applyFont="1" applyFill="1" applyBorder="1" applyAlignment="1">
      <alignment horizontal="center" vertical="center" wrapText="1"/>
    </xf>
    <xf numFmtId="166" fontId="12" fillId="0" borderId="0" xfId="0" applyNumberFormat="1" applyFont="1" applyFill="1" applyBorder="1" applyAlignment="1">
      <alignment vertical="top" wrapText="1"/>
    </xf>
    <xf numFmtId="0" fontId="11" fillId="0" borderId="0" xfId="0" applyFont="1" applyFill="1" applyBorder="1" applyAlignment="1">
      <alignment vertical="top" wrapText="1"/>
    </xf>
    <xf numFmtId="0" fontId="7" fillId="0" borderId="0" xfId="0" applyFont="1" applyFill="1" applyBorder="1" applyAlignment="1">
      <alignment vertical="top" wrapText="1"/>
    </xf>
    <xf numFmtId="165" fontId="6" fillId="0" borderId="82" xfId="0" applyNumberFormat="1" applyFont="1" applyFill="1" applyBorder="1" applyAlignment="1">
      <alignment horizontal="center" vertical="center" wrapText="1"/>
    </xf>
    <xf numFmtId="0" fontId="6" fillId="0" borderId="82" xfId="0" applyFont="1" applyFill="1" applyBorder="1" applyAlignment="1">
      <alignment vertical="top" wrapText="1"/>
    </xf>
    <xf numFmtId="0" fontId="5" fillId="0" borderId="78" xfId="0" applyFont="1" applyFill="1" applyBorder="1"/>
    <xf numFmtId="0" fontId="5" fillId="0" borderId="3" xfId="0" applyFont="1" applyFill="1" applyBorder="1"/>
    <xf numFmtId="0" fontId="13" fillId="0" borderId="0" xfId="0" applyFont="1" applyFill="1"/>
    <xf numFmtId="0" fontId="5" fillId="0" borderId="82" xfId="0" applyFont="1" applyFill="1" applyBorder="1"/>
    <xf numFmtId="0" fontId="6" fillId="0" borderId="14" xfId="0" applyFont="1" applyFill="1" applyBorder="1" applyAlignment="1">
      <alignment horizontal="center" vertical="top" wrapText="1"/>
    </xf>
    <xf numFmtId="0" fontId="5" fillId="0" borderId="63" xfId="0" applyFont="1" applyFill="1" applyBorder="1"/>
    <xf numFmtId="0" fontId="6" fillId="0" borderId="63" xfId="0" applyFont="1" applyFill="1" applyBorder="1" applyAlignment="1">
      <alignment horizontal="left" vertical="top" wrapText="1"/>
    </xf>
    <xf numFmtId="0" fontId="5" fillId="0" borderId="89" xfId="0" applyFont="1" applyFill="1" applyBorder="1"/>
    <xf numFmtId="0" fontId="5" fillId="0" borderId="84" xfId="0" applyFont="1" applyFill="1" applyBorder="1"/>
    <xf numFmtId="0" fontId="5" fillId="0" borderId="61" xfId="0" applyFont="1" applyFill="1" applyBorder="1"/>
    <xf numFmtId="0" fontId="5" fillId="0" borderId="62" xfId="0" applyFont="1" applyFill="1" applyBorder="1"/>
    <xf numFmtId="0" fontId="5" fillId="0" borderId="88" xfId="0" applyFont="1" applyFill="1" applyBorder="1"/>
    <xf numFmtId="0" fontId="6" fillId="0" borderId="10" xfId="0" applyFont="1" applyFill="1" applyBorder="1" applyAlignment="1">
      <alignment horizontal="center" vertical="center" wrapText="1"/>
    </xf>
    <xf numFmtId="0" fontId="5" fillId="0" borderId="60" xfId="0" applyFont="1" applyFill="1" applyBorder="1"/>
    <xf numFmtId="0" fontId="5" fillId="0" borderId="22" xfId="0" applyFont="1" applyFill="1" applyBorder="1"/>
    <xf numFmtId="0" fontId="6" fillId="0" borderId="15" xfId="0" applyFont="1" applyFill="1" applyBorder="1" applyAlignment="1">
      <alignment vertical="top" wrapText="1"/>
    </xf>
    <xf numFmtId="0" fontId="6" fillId="0" borderId="14" xfId="0" applyFont="1" applyFill="1" applyBorder="1" applyAlignment="1">
      <alignment vertical="top" wrapText="1"/>
    </xf>
    <xf numFmtId="0" fontId="6" fillId="0" borderId="28" xfId="0" applyFont="1" applyFill="1" applyBorder="1" applyAlignment="1">
      <alignment vertical="top" wrapText="1"/>
    </xf>
    <xf numFmtId="0" fontId="6" fillId="0" borderId="81" xfId="0" applyFont="1" applyFill="1" applyBorder="1" applyAlignment="1">
      <alignment horizontal="left" vertical="top" wrapText="1"/>
    </xf>
    <xf numFmtId="0" fontId="6" fillId="0" borderId="16" xfId="0" applyFont="1" applyFill="1" applyBorder="1" applyAlignment="1">
      <alignment vertical="top" wrapText="1"/>
    </xf>
    <xf numFmtId="4" fontId="6" fillId="0" borderId="2" xfId="0" applyNumberFormat="1" applyFont="1" applyFill="1" applyBorder="1" applyAlignment="1">
      <alignment horizontal="center" vertical="center"/>
    </xf>
    <xf numFmtId="165" fontId="6" fillId="0" borderId="75" xfId="0" applyNumberFormat="1" applyFont="1" applyFill="1" applyBorder="1" applyAlignment="1">
      <alignment horizontal="center" vertical="center" wrapText="1"/>
    </xf>
    <xf numFmtId="0" fontId="6" fillId="0" borderId="11" xfId="0" applyFont="1" applyFill="1" applyBorder="1" applyAlignment="1">
      <alignment vertical="top" wrapText="1"/>
    </xf>
    <xf numFmtId="0" fontId="6" fillId="0" borderId="82" xfId="0" applyFont="1" applyFill="1" applyBorder="1" applyAlignment="1">
      <alignment horizontal="center" vertical="center" wrapText="1"/>
    </xf>
    <xf numFmtId="0" fontId="13" fillId="0" borderId="0" xfId="0" applyFont="1" applyFill="1" applyBorder="1" applyAlignment="1">
      <alignment vertical="center"/>
    </xf>
    <xf numFmtId="0" fontId="13" fillId="0" borderId="0" xfId="0" applyFont="1" applyFill="1" applyAlignment="1">
      <alignment vertical="center"/>
    </xf>
    <xf numFmtId="165" fontId="6" fillId="0" borderId="0" xfId="0" applyNumberFormat="1" applyFont="1" applyFill="1" applyBorder="1" applyAlignment="1">
      <alignment horizontal="center" vertical="center" wrapText="1"/>
    </xf>
    <xf numFmtId="165" fontId="6" fillId="0" borderId="14" xfId="0" applyNumberFormat="1" applyFont="1" applyFill="1" applyBorder="1" applyAlignment="1">
      <alignment horizontal="center" vertical="center" wrapText="1"/>
    </xf>
    <xf numFmtId="0" fontId="6" fillId="0" borderId="22" xfId="0" applyFont="1" applyFill="1" applyBorder="1" applyAlignment="1">
      <alignment vertical="top" wrapText="1"/>
    </xf>
    <xf numFmtId="0" fontId="6" fillId="0" borderId="18" xfId="0" applyFont="1" applyFill="1" applyBorder="1" applyAlignment="1">
      <alignment horizontal="center" vertical="center" wrapText="1"/>
    </xf>
    <xf numFmtId="165" fontId="6" fillId="0" borderId="18" xfId="0" applyNumberFormat="1" applyFont="1" applyFill="1" applyBorder="1" applyAlignment="1">
      <alignment horizontal="center" vertical="center" wrapText="1"/>
    </xf>
    <xf numFmtId="0" fontId="5" fillId="0" borderId="0" xfId="0" applyFont="1" applyFill="1" applyAlignment="1">
      <alignment horizontal="center"/>
    </xf>
    <xf numFmtId="0" fontId="10" fillId="0" borderId="0" xfId="0" applyFont="1" applyFill="1" applyAlignment="1"/>
    <xf numFmtId="0" fontId="7" fillId="0" borderId="0" xfId="0" applyFont="1" applyFill="1" applyBorder="1" applyAlignment="1"/>
    <xf numFmtId="0" fontId="6" fillId="0" borderId="90" xfId="0" applyFont="1" applyFill="1" applyBorder="1" applyAlignment="1">
      <alignment vertical="top" wrapText="1"/>
    </xf>
    <xf numFmtId="0" fontId="6" fillId="0" borderId="10" xfId="0" applyFont="1" applyFill="1" applyBorder="1" applyAlignment="1">
      <alignment horizontal="center" vertical="top" wrapText="1"/>
    </xf>
    <xf numFmtId="165" fontId="6" fillId="0" borderId="20" xfId="0" applyNumberFormat="1" applyFont="1" applyFill="1" applyBorder="1" applyAlignment="1">
      <alignment horizontal="center" vertical="center" wrapText="1"/>
    </xf>
    <xf numFmtId="165" fontId="6" fillId="0" borderId="23" xfId="0" applyNumberFormat="1" applyFont="1" applyFill="1" applyBorder="1" applyAlignment="1">
      <alignment horizontal="center" vertical="center" wrapText="1"/>
    </xf>
    <xf numFmtId="0" fontId="6" fillId="0" borderId="19" xfId="0" applyFont="1" applyFill="1" applyBorder="1" applyAlignment="1">
      <alignment horizontal="center" vertical="center" wrapText="1"/>
    </xf>
    <xf numFmtId="166" fontId="6" fillId="0" borderId="82" xfId="0" applyNumberFormat="1" applyFont="1" applyFill="1" applyBorder="1" applyAlignment="1">
      <alignment horizontal="center" vertical="center" wrapText="1"/>
    </xf>
    <xf numFmtId="165" fontId="6" fillId="0" borderId="36" xfId="0" applyNumberFormat="1" applyFont="1" applyFill="1" applyBorder="1" applyAlignment="1">
      <alignment horizontal="center" vertical="center" wrapText="1"/>
    </xf>
    <xf numFmtId="165" fontId="6" fillId="0" borderId="12" xfId="0" applyNumberFormat="1" applyFont="1" applyFill="1" applyBorder="1" applyAlignment="1">
      <alignment horizontal="center" vertical="center" wrapText="1"/>
    </xf>
    <xf numFmtId="165" fontId="6" fillId="0" borderId="29" xfId="0" applyNumberFormat="1" applyFont="1" applyFill="1" applyBorder="1" applyAlignment="1">
      <alignment horizontal="center" vertical="center" wrapText="1"/>
    </xf>
    <xf numFmtId="165" fontId="6" fillId="0" borderId="37" xfId="0" applyNumberFormat="1" applyFont="1" applyFill="1" applyBorder="1" applyAlignment="1">
      <alignment horizontal="center" vertical="center" wrapText="1"/>
    </xf>
    <xf numFmtId="165" fontId="6" fillId="0" borderId="28" xfId="0" applyNumberFormat="1" applyFont="1" applyFill="1" applyBorder="1" applyAlignment="1">
      <alignment horizontal="center" vertical="center" wrapText="1"/>
    </xf>
    <xf numFmtId="0" fontId="6" fillId="0" borderId="48" xfId="0" applyFont="1" applyFill="1" applyBorder="1" applyAlignment="1">
      <alignment vertical="top" wrapText="1"/>
    </xf>
    <xf numFmtId="0" fontId="6" fillId="0" borderId="8" xfId="0" applyFont="1" applyFill="1" applyBorder="1" applyAlignment="1">
      <alignment horizontal="center" vertical="center" wrapText="1"/>
    </xf>
    <xf numFmtId="165" fontId="6" fillId="0" borderId="15"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22" xfId="0" applyFont="1" applyFill="1" applyBorder="1" applyAlignment="1">
      <alignment horizontal="center" vertical="center" wrapText="1"/>
    </xf>
    <xf numFmtId="2" fontId="6" fillId="0" borderId="2" xfId="0" applyNumberFormat="1" applyFont="1" applyFill="1" applyBorder="1" applyAlignment="1">
      <alignment horizontal="center" vertical="center"/>
    </xf>
    <xf numFmtId="169" fontId="6" fillId="0" borderId="18" xfId="0" applyNumberFormat="1" applyFont="1" applyFill="1" applyBorder="1" applyAlignment="1">
      <alignment horizontal="center" vertical="center"/>
    </xf>
    <xf numFmtId="0" fontId="6" fillId="0" borderId="13" xfId="0" applyFont="1" applyFill="1" applyBorder="1" applyAlignment="1">
      <alignment horizontal="center" vertical="center" wrapText="1"/>
    </xf>
    <xf numFmtId="165" fontId="6" fillId="0" borderId="14" xfId="0" applyNumberFormat="1" applyFont="1" applyFill="1" applyBorder="1" applyAlignment="1">
      <alignment horizontal="center" vertical="top" wrapText="1"/>
    </xf>
    <xf numFmtId="166" fontId="6" fillId="0" borderId="14" xfId="0" applyNumberFormat="1" applyFont="1" applyFill="1" applyBorder="1" applyAlignment="1">
      <alignment horizontal="center" vertical="center" wrapText="1"/>
    </xf>
    <xf numFmtId="0" fontId="5" fillId="0" borderId="0" xfId="0" applyFont="1" applyFill="1" applyAlignment="1">
      <alignment vertical="top"/>
    </xf>
    <xf numFmtId="165" fontId="6" fillId="0" borderId="82" xfId="0" applyNumberFormat="1" applyFont="1" applyFill="1" applyBorder="1" applyAlignment="1">
      <alignment vertical="top" wrapText="1"/>
    </xf>
    <xf numFmtId="2" fontId="5" fillId="0" borderId="0" xfId="0" applyNumberFormat="1" applyFont="1" applyFill="1" applyBorder="1" applyAlignment="1">
      <alignment horizontal="center"/>
    </xf>
    <xf numFmtId="0" fontId="6" fillId="0" borderId="0" xfId="0" applyFont="1" applyFill="1" applyAlignment="1">
      <alignment horizontal="center" vertical="top" wrapText="1"/>
    </xf>
    <xf numFmtId="0" fontId="6" fillId="0" borderId="2" xfId="7" applyFont="1" applyFill="1" applyBorder="1" applyAlignment="1">
      <alignment horizontal="center" vertical="center" wrapText="1"/>
    </xf>
    <xf numFmtId="166" fontId="6" fillId="0" borderId="10" xfId="0" applyNumberFormat="1" applyFont="1" applyFill="1" applyBorder="1" applyAlignment="1">
      <alignment horizontal="center" vertical="center" wrapText="1"/>
    </xf>
    <xf numFmtId="166" fontId="5" fillId="0" borderId="0" xfId="0" applyNumberFormat="1" applyFont="1" applyFill="1"/>
    <xf numFmtId="166" fontId="5" fillId="0" borderId="0" xfId="0" applyNumberFormat="1" applyFont="1" applyFill="1" applyBorder="1"/>
    <xf numFmtId="0" fontId="5" fillId="0" borderId="10" xfId="0" applyFont="1" applyFill="1" applyBorder="1"/>
    <xf numFmtId="165" fontId="5" fillId="0" borderId="0" xfId="0" applyNumberFormat="1" applyFont="1" applyFill="1"/>
    <xf numFmtId="165" fontId="5" fillId="0" borderId="0" xfId="0" applyNumberFormat="1" applyFont="1" applyFill="1" applyBorder="1"/>
    <xf numFmtId="0" fontId="6" fillId="0" borderId="0" xfId="0" applyFont="1" applyFill="1" applyBorder="1" applyAlignment="1">
      <alignment horizontal="left" vertical="top" wrapText="1"/>
    </xf>
    <xf numFmtId="0" fontId="6" fillId="0" borderId="78" xfId="0" applyFont="1" applyFill="1" applyBorder="1" applyAlignment="1">
      <alignment horizontal="left" vertical="top" wrapText="1"/>
    </xf>
    <xf numFmtId="0" fontId="6" fillId="0" borderId="78" xfId="0" applyFont="1" applyFill="1" applyBorder="1" applyAlignment="1">
      <alignment vertical="top" wrapText="1"/>
    </xf>
    <xf numFmtId="0" fontId="6" fillId="0" borderId="89" xfId="0" applyFont="1" applyFill="1" applyBorder="1" applyAlignment="1">
      <alignment vertical="top" wrapText="1"/>
    </xf>
    <xf numFmtId="0" fontId="6" fillId="0" borderId="93" xfId="0" applyFont="1" applyFill="1" applyBorder="1" applyAlignment="1">
      <alignment vertical="top" wrapText="1"/>
    </xf>
    <xf numFmtId="0" fontId="6" fillId="0" borderId="28" xfId="0" applyFont="1" applyFill="1" applyBorder="1" applyAlignment="1">
      <alignment horizontal="left" vertical="top" wrapText="1"/>
    </xf>
    <xf numFmtId="0" fontId="6" fillId="0" borderId="98" xfId="0" applyFont="1" applyFill="1" applyBorder="1" applyAlignment="1">
      <alignment vertical="top" wrapText="1"/>
    </xf>
    <xf numFmtId="0" fontId="14" fillId="0" borderId="0" xfId="0" applyFont="1" applyFill="1" applyAlignment="1">
      <alignment vertical="top" wrapText="1"/>
    </xf>
    <xf numFmtId="0" fontId="15" fillId="0" borderId="0" xfId="0" applyFont="1" applyFill="1"/>
    <xf numFmtId="0" fontId="14" fillId="0" borderId="82" xfId="0" applyFont="1" applyFill="1" applyBorder="1" applyAlignment="1">
      <alignment horizontal="left" vertical="top" wrapText="1"/>
    </xf>
    <xf numFmtId="0" fontId="14" fillId="0" borderId="81" xfId="0" applyFont="1" applyFill="1" applyBorder="1" applyAlignment="1">
      <alignment horizontal="left" vertical="top" wrapText="1"/>
    </xf>
    <xf numFmtId="0" fontId="14" fillId="0" borderId="80" xfId="0" applyFont="1" applyFill="1" applyBorder="1" applyAlignment="1">
      <alignment horizontal="center" vertical="center" wrapText="1"/>
    </xf>
    <xf numFmtId="165" fontId="14" fillId="0" borderId="20" xfId="0" applyNumberFormat="1" applyFont="1" applyFill="1" applyBorder="1" applyAlignment="1">
      <alignment horizontal="center" vertical="center" wrapText="1"/>
    </xf>
    <xf numFmtId="165" fontId="14" fillId="0" borderId="75" xfId="0" applyNumberFormat="1" applyFont="1" applyFill="1" applyBorder="1" applyAlignment="1">
      <alignment horizontal="center" vertical="center" wrapText="1"/>
    </xf>
    <xf numFmtId="0" fontId="14" fillId="0" borderId="43" xfId="0" applyFont="1" applyFill="1" applyBorder="1" applyAlignment="1">
      <alignment vertical="top" wrapText="1"/>
    </xf>
    <xf numFmtId="0" fontId="14" fillId="0" borderId="57" xfId="0" applyFont="1" applyFill="1" applyBorder="1" applyAlignment="1">
      <alignment horizontal="center" vertical="center" wrapText="1"/>
    </xf>
    <xf numFmtId="165" fontId="14" fillId="0" borderId="16" xfId="0" applyNumberFormat="1" applyFont="1" applyFill="1" applyBorder="1" applyAlignment="1">
      <alignment horizontal="center" vertical="center" wrapText="1"/>
    </xf>
    <xf numFmtId="165" fontId="14" fillId="0" borderId="12" xfId="0" applyNumberFormat="1" applyFont="1" applyFill="1" applyBorder="1" applyAlignment="1">
      <alignment horizontal="center" vertical="center" wrapText="1"/>
    </xf>
    <xf numFmtId="165" fontId="14" fillId="0" borderId="66" xfId="0" applyNumberFormat="1" applyFont="1" applyFill="1" applyBorder="1" applyAlignment="1">
      <alignment horizontal="center" vertical="center" wrapText="1"/>
    </xf>
    <xf numFmtId="0" fontId="14" fillId="0" borderId="79" xfId="0" applyFont="1" applyFill="1" applyBorder="1" applyAlignment="1">
      <alignment horizontal="left" vertical="top" wrapText="1"/>
    </xf>
    <xf numFmtId="0" fontId="14" fillId="0" borderId="28" xfId="0" applyFont="1" applyFill="1" applyBorder="1" applyAlignment="1">
      <alignment vertical="top" wrapText="1"/>
    </xf>
    <xf numFmtId="0" fontId="14" fillId="0" borderId="32" xfId="0" applyFont="1" applyFill="1" applyBorder="1" applyAlignment="1">
      <alignment horizontal="center" vertical="top" wrapText="1"/>
    </xf>
    <xf numFmtId="165" fontId="14" fillId="0" borderId="2" xfId="0" applyNumberFormat="1" applyFont="1" applyFill="1" applyBorder="1" applyAlignment="1">
      <alignment horizontal="center" vertical="center" wrapText="1"/>
    </xf>
    <xf numFmtId="165" fontId="14" fillId="0" borderId="29" xfId="0" applyNumberFormat="1" applyFont="1" applyFill="1" applyBorder="1" applyAlignment="1">
      <alignment horizontal="center" vertical="center" wrapText="1"/>
    </xf>
    <xf numFmtId="0" fontId="14" fillId="0" borderId="37" xfId="0" applyFont="1" applyFill="1" applyBorder="1" applyAlignment="1">
      <alignment horizontal="left" vertical="top" wrapText="1"/>
    </xf>
    <xf numFmtId="0" fontId="14" fillId="0" borderId="78" xfId="0" applyFont="1" applyFill="1" applyBorder="1" applyAlignment="1">
      <alignment vertical="top" wrapText="1"/>
    </xf>
    <xf numFmtId="165" fontId="14" fillId="0" borderId="14" xfId="0" applyNumberFormat="1" applyFont="1" applyFill="1" applyBorder="1" applyAlignment="1">
      <alignment horizontal="center" vertical="center" wrapText="1"/>
    </xf>
    <xf numFmtId="0" fontId="14" fillId="0" borderId="46" xfId="0" applyFont="1" applyFill="1" applyBorder="1" applyAlignment="1">
      <alignment horizontal="center" vertical="center" wrapText="1"/>
    </xf>
    <xf numFmtId="165" fontId="14" fillId="0" borderId="15" xfId="0" applyNumberFormat="1" applyFont="1" applyFill="1" applyBorder="1" applyAlignment="1">
      <alignment horizontal="center" vertical="center" wrapText="1"/>
    </xf>
    <xf numFmtId="169" fontId="14" fillId="0" borderId="89" xfId="0" applyNumberFormat="1" applyFont="1" applyFill="1" applyBorder="1" applyAlignment="1" applyProtection="1">
      <alignment vertical="top" wrapText="1"/>
    </xf>
    <xf numFmtId="4" fontId="14" fillId="0" borderId="2" xfId="0" applyNumberFormat="1" applyFont="1" applyFill="1" applyBorder="1" applyAlignment="1">
      <alignment horizontal="center" vertical="center"/>
    </xf>
    <xf numFmtId="0" fontId="14" fillId="0" borderId="82" xfId="0" applyFont="1" applyFill="1" applyBorder="1" applyAlignment="1">
      <alignment horizontal="center" vertical="center" wrapText="1"/>
    </xf>
    <xf numFmtId="165" fontId="14" fillId="0" borderId="82" xfId="0" applyNumberFormat="1" applyFont="1" applyFill="1" applyBorder="1" applyAlignment="1">
      <alignment horizontal="center" vertical="center" wrapText="1"/>
    </xf>
    <xf numFmtId="165" fontId="14" fillId="0" borderId="14" xfId="0" applyNumberFormat="1" applyFont="1" applyFill="1" applyBorder="1" applyAlignment="1">
      <alignment vertical="top" wrapText="1"/>
    </xf>
    <xf numFmtId="165" fontId="14" fillId="0" borderId="20" xfId="0" applyNumberFormat="1" applyFont="1" applyFill="1" applyBorder="1" applyAlignment="1">
      <alignment vertical="top" wrapText="1"/>
    </xf>
    <xf numFmtId="0" fontId="14" fillId="0" borderId="85" xfId="0" applyFont="1" applyFill="1" applyBorder="1" applyAlignment="1">
      <alignment horizontal="center" vertical="center" wrapText="1"/>
    </xf>
    <xf numFmtId="169" fontId="14" fillId="0" borderId="82" xfId="0" applyNumberFormat="1" applyFont="1" applyFill="1" applyBorder="1" applyAlignment="1">
      <alignment horizontal="center" vertical="center"/>
    </xf>
    <xf numFmtId="0" fontId="14" fillId="0" borderId="82" xfId="0" applyFont="1" applyFill="1" applyBorder="1" applyAlignment="1">
      <alignment vertical="top" wrapText="1"/>
    </xf>
    <xf numFmtId="165" fontId="14" fillId="0" borderId="82" xfId="0" applyNumberFormat="1" applyFont="1" applyFill="1" applyBorder="1" applyAlignment="1">
      <alignment vertical="top" wrapText="1"/>
    </xf>
    <xf numFmtId="0" fontId="14" fillId="0" borderId="0" xfId="0" applyFont="1" applyFill="1" applyBorder="1" applyAlignment="1">
      <alignment vertical="top" wrapText="1"/>
    </xf>
    <xf numFmtId="0" fontId="15" fillId="0" borderId="0" xfId="0" applyFont="1" applyFill="1" applyBorder="1"/>
    <xf numFmtId="0" fontId="6" fillId="0" borderId="2" xfId="0" applyFont="1" applyFill="1" applyBorder="1" applyAlignment="1">
      <alignment horizontal="center" vertical="top" wrapText="1"/>
    </xf>
    <xf numFmtId="165"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top" wrapText="1"/>
    </xf>
    <xf numFmtId="0" fontId="6" fillId="0" borderId="29" xfId="0" applyFont="1" applyFill="1" applyBorder="1" applyAlignment="1">
      <alignment horizontal="center" vertical="center" wrapText="1"/>
    </xf>
    <xf numFmtId="0" fontId="6" fillId="0" borderId="14" xfId="0" applyFont="1" applyFill="1" applyBorder="1" applyAlignment="1">
      <alignment horizontal="left" vertical="top" wrapText="1"/>
    </xf>
    <xf numFmtId="0" fontId="6" fillId="0" borderId="82" xfId="0" applyFont="1" applyFill="1" applyBorder="1" applyAlignment="1">
      <alignment horizontal="left" vertical="top" wrapText="1"/>
    </xf>
    <xf numFmtId="0" fontId="6" fillId="0" borderId="79" xfId="0" applyFont="1" applyFill="1" applyBorder="1" applyAlignment="1">
      <alignment horizontal="left" vertical="top" wrapText="1"/>
    </xf>
    <xf numFmtId="0" fontId="5" fillId="0" borderId="0" xfId="0" applyFont="1" applyFill="1" applyAlignment="1">
      <alignment horizontal="left" vertical="top"/>
    </xf>
    <xf numFmtId="0" fontId="7" fillId="0" borderId="0" xfId="0" applyFont="1" applyFill="1" applyBorder="1" applyAlignment="1">
      <alignment horizontal="left" vertical="top" wrapText="1"/>
    </xf>
    <xf numFmtId="0" fontId="6" fillId="0" borderId="0" xfId="0" applyFont="1" applyFill="1" applyAlignment="1">
      <alignment horizontal="left" vertical="top"/>
    </xf>
    <xf numFmtId="0" fontId="8" fillId="0" borderId="0" xfId="0" applyFont="1" applyFill="1" applyBorder="1" applyAlignment="1">
      <alignment horizontal="left" vertical="top" wrapText="1"/>
    </xf>
    <xf numFmtId="165" fontId="6" fillId="0" borderId="0" xfId="0" applyNumberFormat="1" applyFont="1" applyFill="1" applyBorder="1" applyAlignment="1">
      <alignment horizontal="left" vertical="top" wrapText="1"/>
    </xf>
    <xf numFmtId="165" fontId="6" fillId="0" borderId="0" xfId="0" applyNumberFormat="1" applyFont="1" applyFill="1" applyBorder="1" applyAlignment="1">
      <alignment horizontal="left" vertical="top"/>
    </xf>
    <xf numFmtId="2" fontId="6" fillId="0" borderId="0" xfId="2" applyNumberFormat="1"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4" fontId="6" fillId="0" borderId="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wrapText="1"/>
    </xf>
    <xf numFmtId="165" fontId="6" fillId="0" borderId="0" xfId="2" applyNumberFormat="1" applyFont="1" applyFill="1" applyBorder="1" applyAlignment="1">
      <alignment horizontal="left" vertical="top" wrapText="1"/>
    </xf>
    <xf numFmtId="2" fontId="6" fillId="0" borderId="0" xfId="0" applyNumberFormat="1" applyFont="1" applyFill="1" applyBorder="1" applyAlignment="1">
      <alignment horizontal="left" vertical="top" wrapText="1"/>
    </xf>
    <xf numFmtId="169" fontId="6" fillId="0" borderId="0" xfId="0" applyNumberFormat="1" applyFont="1" applyFill="1" applyBorder="1" applyAlignment="1">
      <alignment horizontal="left" vertical="top" wrapText="1"/>
    </xf>
    <xf numFmtId="0" fontId="5" fillId="0" borderId="0" xfId="0" applyFont="1" applyFill="1" applyBorder="1" applyAlignment="1">
      <alignment horizontal="left" vertical="top"/>
    </xf>
    <xf numFmtId="0" fontId="6" fillId="0" borderId="0"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0" fontId="8" fillId="0" borderId="93" xfId="0" applyFont="1" applyFill="1" applyBorder="1" applyAlignment="1">
      <alignment horizontal="left" vertical="top" wrapText="1"/>
    </xf>
    <xf numFmtId="0" fontId="8" fillId="0" borderId="0" xfId="0" applyFont="1" applyFill="1" applyBorder="1" applyAlignment="1">
      <alignment horizontal="left" vertical="top"/>
    </xf>
    <xf numFmtId="2" fontId="5" fillId="0" borderId="0" xfId="0" applyNumberFormat="1" applyFont="1" applyFill="1" applyBorder="1" applyAlignment="1">
      <alignment horizontal="left" vertical="top"/>
    </xf>
    <xf numFmtId="166" fontId="5" fillId="0" borderId="0" xfId="0" applyNumberFormat="1" applyFont="1" applyFill="1" applyBorder="1" applyAlignment="1">
      <alignment horizontal="left" vertical="top"/>
    </xf>
    <xf numFmtId="0" fontId="8" fillId="0" borderId="0" xfId="0" applyFont="1" applyFill="1" applyAlignment="1">
      <alignment horizontal="left" vertical="top"/>
    </xf>
    <xf numFmtId="0" fontId="13" fillId="0" borderId="0" xfId="0" applyFont="1" applyFill="1" applyAlignment="1">
      <alignment horizontal="left" vertical="top"/>
    </xf>
    <xf numFmtId="0" fontId="6" fillId="0" borderId="106" xfId="0" applyFont="1" applyFill="1" applyBorder="1" applyAlignment="1">
      <alignment horizontal="left" vertical="top" wrapText="1"/>
    </xf>
    <xf numFmtId="0" fontId="5" fillId="0" borderId="106" xfId="0" applyFont="1" applyFill="1" applyBorder="1"/>
    <xf numFmtId="0" fontId="5" fillId="0" borderId="105" xfId="0" applyFont="1" applyFill="1" applyBorder="1"/>
    <xf numFmtId="0" fontId="6" fillId="0" borderId="105" xfId="0" applyFont="1" applyFill="1" applyBorder="1" applyAlignment="1">
      <alignment horizontal="left" vertical="top" wrapText="1"/>
    </xf>
    <xf numFmtId="0" fontId="6" fillId="0" borderId="105" xfId="0" applyFont="1" applyFill="1" applyBorder="1" applyAlignment="1">
      <alignment horizontal="center" vertical="center" wrapText="1"/>
    </xf>
    <xf numFmtId="0" fontId="6" fillId="0" borderId="105" xfId="7" applyFont="1" applyFill="1" applyBorder="1" applyAlignment="1">
      <alignment horizontal="center" vertical="center" wrapText="1"/>
    </xf>
    <xf numFmtId="165" fontId="6" fillId="0" borderId="105" xfId="0" applyNumberFormat="1" applyFont="1" applyFill="1" applyBorder="1" applyAlignment="1">
      <alignment horizontal="center" vertical="top" wrapText="1"/>
    </xf>
    <xf numFmtId="0" fontId="6" fillId="0" borderId="105" xfId="0" applyFont="1" applyFill="1" applyBorder="1" applyAlignment="1">
      <alignment vertical="top" wrapText="1"/>
    </xf>
    <xf numFmtId="0" fontId="6" fillId="0" borderId="105" xfId="0" applyFont="1" applyFill="1" applyBorder="1" applyAlignment="1">
      <alignment horizontal="center" vertical="top" wrapText="1"/>
    </xf>
    <xf numFmtId="165" fontId="6" fillId="0" borderId="105" xfId="0" applyNumberFormat="1" applyFont="1" applyFill="1" applyBorder="1" applyAlignment="1">
      <alignment horizontal="center" vertical="center" wrapText="1"/>
    </xf>
    <xf numFmtId="0" fontId="11" fillId="0" borderId="105" xfId="0" applyFont="1" applyFill="1" applyBorder="1" applyAlignment="1">
      <alignment horizontal="center" vertical="top" wrapText="1"/>
    </xf>
    <xf numFmtId="0" fontId="6" fillId="0" borderId="105" xfId="1" applyFont="1" applyFill="1" applyBorder="1" applyAlignment="1">
      <alignment horizontal="center" vertical="top" wrapText="1"/>
    </xf>
    <xf numFmtId="165" fontId="6" fillId="0" borderId="105" xfId="0" applyNumberFormat="1" applyFont="1" applyFill="1" applyBorder="1" applyAlignment="1">
      <alignment horizontal="center" vertical="top"/>
    </xf>
    <xf numFmtId="0" fontId="6" fillId="0" borderId="105" xfId="2" applyFont="1" applyFill="1" applyBorder="1" applyAlignment="1">
      <alignment vertical="top" wrapText="1"/>
    </xf>
    <xf numFmtId="0" fontId="6" fillId="0" borderId="105" xfId="2" applyFont="1" applyFill="1" applyBorder="1" applyAlignment="1">
      <alignment horizontal="center" vertical="top" wrapText="1"/>
    </xf>
    <xf numFmtId="2" fontId="6" fillId="0" borderId="105" xfId="0" applyNumberFormat="1" applyFont="1" applyFill="1" applyBorder="1" applyAlignment="1">
      <alignment horizontal="center" vertical="center" wrapText="1"/>
    </xf>
    <xf numFmtId="0" fontId="11" fillId="0" borderId="105" xfId="0" applyFont="1" applyFill="1" applyBorder="1" applyAlignment="1">
      <alignment horizontal="center" vertical="center" wrapText="1"/>
    </xf>
    <xf numFmtId="2" fontId="6" fillId="0" borderId="105" xfId="0" applyNumberFormat="1" applyFont="1" applyFill="1" applyBorder="1" applyAlignment="1">
      <alignment horizontal="center" vertical="top"/>
    </xf>
    <xf numFmtId="165" fontId="6" fillId="0" borderId="105" xfId="0" applyNumberFormat="1" applyFont="1" applyFill="1" applyBorder="1" applyAlignment="1">
      <alignment horizontal="center" vertical="center"/>
    </xf>
    <xf numFmtId="169" fontId="6" fillId="0" borderId="105" xfId="0" applyNumberFormat="1" applyFont="1" applyFill="1" applyBorder="1" applyAlignment="1">
      <alignment horizontal="center" vertical="center" wrapText="1"/>
    </xf>
    <xf numFmtId="166" fontId="6" fillId="0" borderId="105" xfId="0" applyNumberFormat="1" applyFont="1" applyFill="1" applyBorder="1" applyAlignment="1">
      <alignment horizontal="center" vertical="center" wrapText="1"/>
    </xf>
    <xf numFmtId="0" fontId="6" fillId="0" borderId="105" xfId="0" applyNumberFormat="1" applyFont="1" applyFill="1" applyBorder="1" applyAlignment="1">
      <alignment horizontal="center" vertical="center" wrapText="1"/>
    </xf>
    <xf numFmtId="0" fontId="6" fillId="0" borderId="105" xfId="1" applyFont="1" applyFill="1" applyBorder="1" applyAlignment="1">
      <alignment horizontal="center" vertical="center" wrapText="1"/>
    </xf>
    <xf numFmtId="0" fontId="6" fillId="0" borderId="105" xfId="6" applyFont="1" applyFill="1" applyBorder="1" applyAlignment="1">
      <alignment vertical="top" wrapText="1"/>
    </xf>
    <xf numFmtId="0" fontId="6" fillId="0" borderId="106" xfId="0" applyFont="1" applyFill="1" applyBorder="1" applyAlignment="1">
      <alignment vertical="top" wrapText="1"/>
    </xf>
    <xf numFmtId="4" fontId="6" fillId="0" borderId="105" xfId="0" applyNumberFormat="1" applyFont="1" applyFill="1" applyBorder="1" applyAlignment="1">
      <alignment horizontal="center" vertical="center"/>
    </xf>
    <xf numFmtId="0" fontId="8" fillId="0" borderId="0" xfId="0" applyFont="1" applyFill="1" applyAlignment="1"/>
    <xf numFmtId="0" fontId="8" fillId="0" borderId="0" xfId="0" applyFont="1" applyFill="1" applyBorder="1" applyAlignment="1"/>
    <xf numFmtId="0" fontId="8" fillId="0" borderId="100" xfId="0" applyFont="1" applyFill="1" applyBorder="1" applyAlignment="1"/>
    <xf numFmtId="0" fontId="14" fillId="0" borderId="104" xfId="0" applyFont="1" applyFill="1" applyBorder="1" applyAlignment="1">
      <alignment horizontal="left" vertical="top" wrapText="1"/>
    </xf>
    <xf numFmtId="0" fontId="14" fillId="0" borderId="104" xfId="0" applyFont="1" applyFill="1" applyBorder="1" applyAlignment="1">
      <alignment horizontal="center" vertical="top" wrapText="1"/>
    </xf>
    <xf numFmtId="0" fontId="14" fillId="0" borderId="104" xfId="1" applyFont="1" applyFill="1" applyBorder="1" applyAlignment="1">
      <alignment horizontal="center" vertical="top" wrapText="1"/>
    </xf>
    <xf numFmtId="0" fontId="11" fillId="0" borderId="0" xfId="0" applyFont="1" applyFill="1" applyBorder="1" applyAlignment="1">
      <alignment horizontal="left" vertical="top" wrapText="1"/>
    </xf>
    <xf numFmtId="166" fontId="11" fillId="0" borderId="0" xfId="0" applyNumberFormat="1" applyFont="1" applyFill="1" applyBorder="1" applyAlignment="1">
      <alignment horizontal="center" vertical="top" wrapText="1"/>
    </xf>
    <xf numFmtId="165" fontId="6" fillId="0" borderId="112" xfId="0" applyNumberFormat="1" applyFont="1" applyFill="1" applyBorder="1" applyAlignment="1">
      <alignment horizontal="center" vertical="top" wrapText="1"/>
    </xf>
    <xf numFmtId="165" fontId="6" fillId="0" borderId="113" xfId="0" applyNumberFormat="1" applyFont="1" applyFill="1" applyBorder="1" applyAlignment="1">
      <alignment horizontal="center" vertical="center" wrapText="1"/>
    </xf>
    <xf numFmtId="0" fontId="6" fillId="0" borderId="112" xfId="0" applyFont="1" applyFill="1" applyBorder="1" applyAlignment="1">
      <alignment vertical="top" wrapText="1"/>
    </xf>
    <xf numFmtId="165" fontId="14" fillId="0" borderId="113" xfId="0" applyNumberFormat="1" applyFont="1" applyFill="1" applyBorder="1" applyAlignment="1">
      <alignment horizontal="center" vertical="center" wrapText="1"/>
    </xf>
    <xf numFmtId="165" fontId="14" fillId="0" borderId="112" xfId="0" applyNumberFormat="1" applyFont="1" applyFill="1" applyBorder="1" applyAlignment="1">
      <alignment horizontal="center" vertical="center" wrapText="1"/>
    </xf>
    <xf numFmtId="165" fontId="6" fillId="0" borderId="112" xfId="0" applyNumberFormat="1" applyFont="1" applyFill="1" applyBorder="1" applyAlignment="1">
      <alignment vertical="top" wrapText="1"/>
    </xf>
    <xf numFmtId="165" fontId="14" fillId="0" borderId="112" xfId="0" applyNumberFormat="1" applyFont="1" applyFill="1" applyBorder="1" applyAlignment="1">
      <alignment vertical="top" wrapText="1"/>
    </xf>
    <xf numFmtId="165" fontId="6" fillId="0" borderId="118" xfId="0" applyNumberFormat="1" applyFont="1" applyFill="1" applyBorder="1" applyAlignment="1">
      <alignment horizontal="center" vertical="center" wrapText="1"/>
    </xf>
    <xf numFmtId="0" fontId="6" fillId="0" borderId="118" xfId="0" applyFont="1" applyFill="1" applyBorder="1" applyAlignment="1">
      <alignment horizontal="center" vertical="center" wrapText="1"/>
    </xf>
    <xf numFmtId="0" fontId="6" fillId="0" borderId="118" xfId="0" applyFont="1" applyFill="1" applyBorder="1" applyAlignment="1">
      <alignment horizontal="center" vertical="top" wrapText="1"/>
    </xf>
    <xf numFmtId="0" fontId="5" fillId="0" borderId="118" xfId="0" applyFont="1" applyFill="1" applyBorder="1"/>
    <xf numFmtId="0" fontId="6" fillId="0" borderId="118" xfId="0" applyFont="1" applyFill="1" applyBorder="1" applyAlignment="1">
      <alignment vertical="top" wrapText="1"/>
    </xf>
    <xf numFmtId="2" fontId="6" fillId="0" borderId="118" xfId="0" applyNumberFormat="1" applyFont="1" applyFill="1" applyBorder="1" applyAlignment="1">
      <alignment horizontal="center" vertical="center" wrapText="1"/>
    </xf>
    <xf numFmtId="0" fontId="11" fillId="0" borderId="118" xfId="0" applyFont="1" applyFill="1" applyBorder="1" applyAlignment="1">
      <alignment horizontal="center" vertical="center" wrapText="1"/>
    </xf>
    <xf numFmtId="0" fontId="6" fillId="0" borderId="118" xfId="1" applyFont="1" applyFill="1" applyBorder="1" applyAlignment="1">
      <alignment horizontal="center" vertical="center" wrapText="1"/>
    </xf>
    <xf numFmtId="14" fontId="14" fillId="0" borderId="119" xfId="0" applyNumberFormat="1" applyFont="1" applyFill="1" applyBorder="1" applyAlignment="1">
      <alignment horizontal="left" vertical="top" wrapText="1"/>
    </xf>
    <xf numFmtId="0" fontId="14" fillId="0" borderId="118" xfId="0" applyFont="1" applyFill="1" applyBorder="1" applyAlignment="1">
      <alignment vertical="top" wrapText="1"/>
    </xf>
    <xf numFmtId="0" fontId="14" fillId="0" borderId="118" xfId="0" applyFont="1" applyFill="1" applyBorder="1" applyAlignment="1">
      <alignment horizontal="center" vertical="top" wrapText="1"/>
    </xf>
    <xf numFmtId="165" fontId="14" fillId="0" borderId="118" xfId="0" applyNumberFormat="1" applyFont="1" applyFill="1" applyBorder="1" applyAlignment="1">
      <alignment horizontal="center" vertical="top" wrapText="1"/>
    </xf>
    <xf numFmtId="0" fontId="14" fillId="0" borderId="112" xfId="0" applyFont="1" applyFill="1" applyBorder="1" applyAlignment="1">
      <alignment horizontal="center" vertical="center" wrapText="1"/>
    </xf>
    <xf numFmtId="0" fontId="6" fillId="0" borderId="118" xfId="0" applyNumberFormat="1" applyFont="1" applyFill="1" applyBorder="1" applyAlignment="1">
      <alignment horizontal="center" vertical="center" wrapText="1"/>
    </xf>
    <xf numFmtId="0" fontId="11" fillId="0" borderId="118" xfId="1" applyFont="1" applyFill="1" applyBorder="1" applyAlignment="1">
      <alignment horizontal="center" vertical="center" wrapText="1"/>
    </xf>
    <xf numFmtId="0" fontId="6" fillId="0" borderId="118" xfId="2" applyFont="1" applyFill="1" applyBorder="1" applyAlignment="1">
      <alignment horizontal="center" vertical="top" wrapText="1"/>
    </xf>
    <xf numFmtId="0" fontId="6" fillId="0" borderId="118" xfId="0" applyFont="1" applyFill="1" applyBorder="1" applyAlignment="1" applyProtection="1">
      <alignment horizontal="left" vertical="top" wrapText="1"/>
      <protection locked="0"/>
    </xf>
    <xf numFmtId="165" fontId="6" fillId="0" borderId="118" xfId="2" applyNumberFormat="1" applyFont="1" applyFill="1" applyBorder="1" applyAlignment="1">
      <alignment horizontal="center" vertical="center" wrapText="1"/>
    </xf>
    <xf numFmtId="165" fontId="6" fillId="0" borderId="118" xfId="0" applyNumberFormat="1" applyFont="1" applyFill="1" applyBorder="1" applyAlignment="1">
      <alignment horizontal="center" vertical="center"/>
    </xf>
    <xf numFmtId="166" fontId="6" fillId="0" borderId="118" xfId="0" applyNumberFormat="1" applyFont="1" applyFill="1" applyBorder="1" applyAlignment="1">
      <alignment horizontal="center" vertical="center" wrapText="1"/>
    </xf>
    <xf numFmtId="165" fontId="6" fillId="0" borderId="118" xfId="0" applyNumberFormat="1" applyFont="1" applyFill="1" applyBorder="1" applyAlignment="1">
      <alignment horizontal="center" vertical="top" wrapText="1"/>
    </xf>
    <xf numFmtId="0" fontId="10" fillId="0" borderId="118" xfId="0" applyFont="1" applyFill="1" applyBorder="1" applyAlignment="1">
      <alignment horizontal="center" vertical="center" wrapText="1"/>
    </xf>
    <xf numFmtId="0" fontId="6" fillId="0" borderId="118" xfId="1" applyFont="1" applyFill="1" applyBorder="1" applyAlignment="1">
      <alignment horizontal="center" vertical="top" wrapText="1"/>
    </xf>
    <xf numFmtId="0" fontId="14" fillId="0" borderId="118" xfId="1" applyFont="1" applyFill="1" applyBorder="1" applyAlignment="1">
      <alignment horizontal="center"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center" wrapText="1"/>
    </xf>
    <xf numFmtId="0" fontId="11" fillId="0" borderId="118" xfId="0" applyFont="1" applyFill="1" applyBorder="1" applyAlignment="1">
      <alignment horizontal="center" vertical="top" wrapText="1"/>
    </xf>
    <xf numFmtId="2" fontId="6" fillId="0" borderId="118" xfId="0" applyNumberFormat="1" applyFont="1" applyFill="1" applyBorder="1" applyAlignment="1">
      <alignment horizontal="center" vertical="top"/>
    </xf>
    <xf numFmtId="2" fontId="6" fillId="0" borderId="118" xfId="0" applyNumberFormat="1" applyFont="1" applyFill="1" applyBorder="1" applyAlignment="1">
      <alignment horizontal="center" vertical="center"/>
    </xf>
    <xf numFmtId="0" fontId="6" fillId="0" borderId="118" xfId="2" applyFont="1" applyFill="1" applyBorder="1" applyAlignment="1">
      <alignment horizontal="center" vertical="center" wrapText="1"/>
    </xf>
    <xf numFmtId="165" fontId="6" fillId="0" borderId="116" xfId="0" applyNumberFormat="1" applyFont="1" applyFill="1" applyBorder="1" applyAlignment="1">
      <alignment horizontal="center" vertical="center" wrapText="1"/>
    </xf>
    <xf numFmtId="0" fontId="6" fillId="0" borderId="118" xfId="2" applyFont="1" applyFill="1" applyBorder="1" applyAlignment="1">
      <alignment vertical="top" wrapText="1"/>
    </xf>
    <xf numFmtId="0" fontId="6" fillId="0" borderId="119" xfId="0" applyFont="1" applyFill="1" applyBorder="1" applyAlignment="1">
      <alignment vertical="top" wrapText="1"/>
    </xf>
    <xf numFmtId="0" fontId="6" fillId="0" borderId="116" xfId="0" applyFont="1" applyFill="1" applyBorder="1" applyAlignment="1">
      <alignment horizontal="left" vertical="top" wrapText="1"/>
    </xf>
    <xf numFmtId="0" fontId="6" fillId="0" borderId="118" xfId="0" applyFont="1" applyFill="1" applyBorder="1" applyAlignment="1">
      <alignment horizontal="left" vertical="top" wrapText="1"/>
    </xf>
    <xf numFmtId="166" fontId="14" fillId="0" borderId="118" xfId="0" applyNumberFormat="1" applyFont="1" applyFill="1" applyBorder="1" applyAlignment="1">
      <alignment horizontal="center" vertical="center" wrapText="1"/>
    </xf>
    <xf numFmtId="165" fontId="6" fillId="0" borderId="123" xfId="0" applyNumberFormat="1" applyFont="1" applyFill="1" applyBorder="1" applyAlignment="1">
      <alignment horizontal="center" vertical="center" wrapText="1"/>
    </xf>
    <xf numFmtId="168" fontId="14" fillId="0" borderId="82" xfId="0" applyNumberFormat="1" applyFont="1" applyFill="1" applyBorder="1" applyAlignment="1">
      <alignment horizontal="center" vertical="center"/>
    </xf>
    <xf numFmtId="0" fontId="6" fillId="0" borderId="123" xfId="0" applyFont="1" applyFill="1" applyBorder="1" applyAlignment="1">
      <alignment horizontal="center" vertical="center" wrapText="1"/>
    </xf>
    <xf numFmtId="167" fontId="6" fillId="0" borderId="14" xfId="0" applyNumberFormat="1" applyFont="1" applyFill="1" applyBorder="1" applyAlignment="1">
      <alignment horizontal="center" vertical="center" wrapText="1"/>
    </xf>
    <xf numFmtId="0" fontId="5" fillId="0" borderId="126" xfId="0" applyFont="1" applyFill="1" applyBorder="1"/>
    <xf numFmtId="165" fontId="14" fillId="0" borderId="119" xfId="0" applyNumberFormat="1" applyFont="1" applyFill="1" applyBorder="1" applyAlignment="1">
      <alignment horizontal="center" vertical="center" wrapText="1"/>
    </xf>
    <xf numFmtId="0" fontId="14" fillId="0" borderId="0" xfId="0" applyFont="1" applyFill="1" applyAlignment="1">
      <alignment horizontal="left" vertical="center" indent="15"/>
    </xf>
    <xf numFmtId="0" fontId="15" fillId="0" borderId="0" xfId="0" applyFont="1" applyFill="1" applyAlignment="1">
      <alignment horizontal="left" vertical="top"/>
    </xf>
    <xf numFmtId="0" fontId="18" fillId="0" borderId="0" xfId="0" applyFont="1" applyFill="1" applyAlignment="1">
      <alignment vertical="top" wrapText="1"/>
    </xf>
    <xf numFmtId="0" fontId="18" fillId="0" borderId="0" xfId="0" applyFont="1" applyFill="1" applyBorder="1" applyAlignment="1">
      <alignment horizontal="left" vertical="top" wrapText="1"/>
    </xf>
    <xf numFmtId="0" fontId="20" fillId="0" borderId="0" xfId="0" applyFont="1" applyFill="1" applyAlignment="1"/>
    <xf numFmtId="0" fontId="20" fillId="0" borderId="0" xfId="0" applyFont="1" applyFill="1" applyBorder="1" applyAlignment="1"/>
    <xf numFmtId="0" fontId="21" fillId="0" borderId="0" xfId="0" applyFont="1" applyFill="1" applyBorder="1"/>
    <xf numFmtId="0" fontId="21" fillId="0" borderId="0" xfId="0" applyFont="1" applyFill="1"/>
    <xf numFmtId="0" fontId="14" fillId="0" borderId="0" xfId="0" applyFont="1" applyFill="1" applyAlignment="1">
      <alignment horizontal="center"/>
    </xf>
    <xf numFmtId="0" fontId="20" fillId="0" borderId="100" xfId="0" applyFont="1" applyFill="1" applyBorder="1" applyAlignment="1"/>
    <xf numFmtId="0" fontId="14" fillId="0" borderId="0" xfId="0" applyFont="1" applyFill="1" applyAlignment="1">
      <alignment horizontal="left" vertical="top"/>
    </xf>
    <xf numFmtId="0" fontId="14" fillId="0" borderId="116" xfId="0" applyFont="1" applyFill="1" applyBorder="1" applyAlignment="1">
      <alignment horizontal="center" vertical="center" wrapText="1"/>
    </xf>
    <xf numFmtId="0" fontId="20" fillId="0" borderId="0" xfId="0" applyFont="1" applyFill="1" applyBorder="1" applyAlignment="1">
      <alignment horizontal="left" vertical="top" wrapText="1"/>
    </xf>
    <xf numFmtId="0" fontId="14" fillId="0" borderId="2" xfId="0" applyFont="1" applyFill="1" applyBorder="1" applyAlignment="1">
      <alignment horizontal="center" vertical="top" wrapText="1"/>
    </xf>
    <xf numFmtId="0" fontId="22" fillId="0" borderId="118"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4" fillId="0" borderId="2" xfId="1" applyFont="1" applyFill="1" applyBorder="1" applyAlignment="1">
      <alignment horizontal="center" vertical="top" wrapText="1"/>
    </xf>
    <xf numFmtId="0" fontId="14" fillId="0" borderId="89" xfId="0" applyFont="1" applyFill="1" applyBorder="1" applyAlignment="1">
      <alignment horizontal="center" vertical="top" wrapText="1"/>
    </xf>
    <xf numFmtId="165" fontId="14" fillId="0" borderId="104" xfId="0" applyNumberFormat="1" applyFont="1" applyFill="1" applyBorder="1" applyAlignment="1">
      <alignment horizontal="center" vertical="center" wrapText="1"/>
    </xf>
    <xf numFmtId="0" fontId="14" fillId="0" borderId="105" xfId="0" applyFont="1" applyFill="1" applyBorder="1" applyAlignment="1">
      <alignment horizontal="center" vertical="top" wrapText="1"/>
    </xf>
    <xf numFmtId="0" fontId="14" fillId="0" borderId="105" xfId="0" applyFont="1" applyFill="1" applyBorder="1" applyAlignment="1">
      <alignment horizontal="left" vertical="top" wrapText="1"/>
    </xf>
    <xf numFmtId="0" fontId="14" fillId="0" borderId="105" xfId="1" applyFont="1" applyFill="1" applyBorder="1" applyAlignment="1">
      <alignment horizontal="center" vertical="top" wrapText="1"/>
    </xf>
    <xf numFmtId="165" fontId="14" fillId="0" borderId="105" xfId="0" applyNumberFormat="1" applyFont="1" applyFill="1" applyBorder="1" applyAlignment="1">
      <alignment horizontal="center" vertical="center" wrapText="1"/>
    </xf>
    <xf numFmtId="0" fontId="14" fillId="0" borderId="98" xfId="0" applyFont="1" applyFill="1" applyBorder="1" applyAlignment="1">
      <alignment horizontal="center" vertical="top" wrapText="1"/>
    </xf>
    <xf numFmtId="165" fontId="14" fillId="0" borderId="62" xfId="0" applyNumberFormat="1" applyFont="1" applyFill="1" applyBorder="1" applyAlignment="1">
      <alignment horizontal="center" vertical="center" wrapText="1"/>
    </xf>
    <xf numFmtId="0" fontId="14" fillId="0" borderId="2" xfId="0" applyFont="1" applyFill="1" applyBorder="1" applyAlignment="1">
      <alignment vertical="top" wrapText="1"/>
    </xf>
    <xf numFmtId="0" fontId="14" fillId="0" borderId="2" xfId="2" applyFont="1" applyFill="1" applyBorder="1" applyAlignment="1">
      <alignment vertical="top" wrapText="1"/>
    </xf>
    <xf numFmtId="0" fontId="14" fillId="0" borderId="2" xfId="2"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 xfId="0" applyFont="1" applyFill="1" applyBorder="1" applyAlignment="1">
      <alignment vertical="top" wrapText="1"/>
    </xf>
    <xf numFmtId="0" fontId="14" fillId="0" borderId="8" xfId="0" applyFont="1" applyFill="1" applyBorder="1" applyAlignment="1">
      <alignment horizontal="center" vertical="top" wrapText="1"/>
    </xf>
    <xf numFmtId="0" fontId="14" fillId="0" borderId="8" xfId="1" applyFont="1" applyFill="1" applyBorder="1" applyAlignment="1">
      <alignment horizontal="center" vertical="top" wrapText="1"/>
    </xf>
    <xf numFmtId="165" fontId="14" fillId="0" borderId="8" xfId="0" applyNumberFormat="1" applyFont="1" applyFill="1" applyBorder="1" applyAlignment="1">
      <alignment horizontal="center" vertical="center" wrapText="1"/>
    </xf>
    <xf numFmtId="0" fontId="14" fillId="0" borderId="105" xfId="0" applyFont="1" applyFill="1" applyBorder="1" applyAlignment="1">
      <alignment vertical="top" wrapText="1"/>
    </xf>
    <xf numFmtId="0" fontId="14" fillId="0" borderId="105" xfId="0" applyFont="1" applyFill="1" applyBorder="1" applyAlignment="1">
      <alignment horizontal="center" vertical="center" wrapText="1"/>
    </xf>
    <xf numFmtId="0" fontId="23" fillId="0" borderId="0" xfId="0" applyFont="1" applyFill="1"/>
    <xf numFmtId="0" fontId="14" fillId="0" borderId="106" xfId="0" applyFont="1" applyFill="1" applyBorder="1" applyAlignment="1">
      <alignment horizontal="left" vertical="top" wrapText="1"/>
    </xf>
    <xf numFmtId="2" fontId="14" fillId="0" borderId="118" xfId="0" applyNumberFormat="1" applyFont="1" applyFill="1" applyBorder="1" applyAlignment="1">
      <alignment horizontal="center" vertical="center" wrapText="1"/>
    </xf>
    <xf numFmtId="0" fontId="20" fillId="0" borderId="118" xfId="0" applyFont="1" applyFill="1" applyBorder="1" applyAlignment="1">
      <alignment horizontal="center" vertical="center" wrapText="1"/>
    </xf>
    <xf numFmtId="0" fontId="14" fillId="0" borderId="78" xfId="0" applyFont="1" applyFill="1" applyBorder="1" applyAlignment="1">
      <alignment horizontal="left" vertical="top" wrapText="1"/>
    </xf>
    <xf numFmtId="2" fontId="14" fillId="0" borderId="2" xfId="0" applyNumberFormat="1" applyFont="1" applyFill="1" applyBorder="1" applyAlignment="1">
      <alignment horizontal="center" vertical="center" wrapText="1"/>
    </xf>
    <xf numFmtId="2" fontId="14" fillId="0" borderId="0" xfId="0" applyNumberFormat="1" applyFont="1" applyFill="1" applyBorder="1" applyAlignment="1">
      <alignment horizontal="left" vertical="top" wrapText="1"/>
    </xf>
    <xf numFmtId="0" fontId="15" fillId="0" borderId="89" xfId="0" applyFont="1" applyFill="1" applyBorder="1"/>
    <xf numFmtId="0" fontId="15" fillId="0" borderId="2" xfId="0" applyFont="1" applyFill="1" applyBorder="1"/>
    <xf numFmtId="0" fontId="24" fillId="0" borderId="118" xfId="0" applyFont="1" applyFill="1" applyBorder="1" applyAlignment="1">
      <alignment horizontal="center" vertical="center" wrapText="1"/>
    </xf>
    <xf numFmtId="0" fontId="24" fillId="0" borderId="118" xfId="0" applyFont="1" applyFill="1" applyBorder="1" applyAlignment="1">
      <alignment horizontal="center" vertical="top" wrapText="1"/>
    </xf>
    <xf numFmtId="2" fontId="14" fillId="0" borderId="118" xfId="0" applyNumberFormat="1" applyFont="1" applyFill="1" applyBorder="1" applyAlignment="1">
      <alignment horizontal="center" vertical="top"/>
    </xf>
    <xf numFmtId="0" fontId="15" fillId="0" borderId="84" xfId="0" applyFont="1" applyFill="1" applyBorder="1"/>
    <xf numFmtId="0" fontId="24" fillId="0" borderId="2" xfId="0" applyFont="1" applyFill="1" applyBorder="1" applyAlignment="1">
      <alignment horizontal="center" vertical="center" wrapText="1"/>
    </xf>
    <xf numFmtId="0" fontId="24" fillId="0" borderId="2" xfId="0" applyFont="1" applyFill="1" applyBorder="1" applyAlignment="1">
      <alignment horizontal="center" vertical="top" wrapText="1"/>
    </xf>
    <xf numFmtId="2" fontId="14" fillId="0" borderId="2" xfId="0" applyNumberFormat="1" applyFont="1" applyFill="1" applyBorder="1" applyAlignment="1">
      <alignment horizontal="center" vertical="top"/>
    </xf>
    <xf numFmtId="0" fontId="15" fillId="0" borderId="119" xfId="0" applyFont="1" applyFill="1" applyBorder="1"/>
    <xf numFmtId="0" fontId="15" fillId="0" borderId="118" xfId="0" applyFont="1" applyFill="1" applyBorder="1"/>
    <xf numFmtId="2" fontId="14" fillId="0" borderId="0" xfId="0" applyNumberFormat="1" applyFont="1" applyFill="1" applyBorder="1" applyAlignment="1">
      <alignment vertical="top" wrapText="1"/>
    </xf>
    <xf numFmtId="0" fontId="14" fillId="0" borderId="84" xfId="0" applyFont="1" applyFill="1" applyBorder="1" applyAlignment="1">
      <alignment vertical="top" wrapText="1"/>
    </xf>
    <xf numFmtId="0" fontId="14" fillId="0" borderId="40" xfId="0" applyFont="1" applyFill="1" applyBorder="1" applyAlignment="1">
      <alignment horizontal="center" vertical="center" wrapText="1"/>
    </xf>
    <xf numFmtId="165" fontId="14" fillId="0" borderId="40" xfId="0" applyNumberFormat="1" applyFont="1" applyFill="1" applyBorder="1" applyAlignment="1">
      <alignment horizontal="center" vertical="center" wrapText="1"/>
    </xf>
    <xf numFmtId="2" fontId="14" fillId="0" borderId="40" xfId="0" applyNumberFormat="1" applyFont="1" applyFill="1" applyBorder="1" applyAlignment="1">
      <alignment horizontal="center" vertical="center" wrapText="1"/>
    </xf>
    <xf numFmtId="169" fontId="14" fillId="0" borderId="84" xfId="0" applyNumberFormat="1" applyFont="1" applyFill="1" applyBorder="1" applyAlignment="1">
      <alignment vertical="top" wrapText="1"/>
    </xf>
    <xf numFmtId="165" fontId="14" fillId="0" borderId="40" xfId="0" applyNumberFormat="1" applyFont="1" applyFill="1" applyBorder="1" applyAlignment="1">
      <alignment horizontal="center" vertical="center"/>
    </xf>
    <xf numFmtId="0" fontId="14" fillId="0" borderId="40" xfId="0" applyNumberFormat="1" applyFont="1" applyFill="1" applyBorder="1" applyAlignment="1">
      <alignment horizontal="center" vertical="center" wrapText="1"/>
    </xf>
    <xf numFmtId="0" fontId="14" fillId="0" borderId="40" xfId="0" applyFont="1" applyFill="1" applyBorder="1" applyAlignment="1">
      <alignment vertical="top" wrapText="1"/>
    </xf>
    <xf numFmtId="0" fontId="14" fillId="0" borderId="40" xfId="1" applyFont="1" applyFill="1" applyBorder="1" applyAlignment="1">
      <alignment horizontal="center" vertical="center" wrapText="1"/>
    </xf>
    <xf numFmtId="171" fontId="14" fillId="0" borderId="40" xfId="0" applyNumberFormat="1" applyFont="1" applyFill="1" applyBorder="1" applyAlignment="1">
      <alignment horizontal="center" vertical="center" wrapText="1"/>
    </xf>
    <xf numFmtId="0" fontId="14" fillId="0" borderId="118" xfId="0" applyNumberFormat="1" applyFont="1" applyFill="1" applyBorder="1" applyAlignment="1">
      <alignment horizontal="center" vertical="center" wrapText="1"/>
    </xf>
    <xf numFmtId="0" fontId="14" fillId="0" borderId="118" xfId="1" applyFont="1" applyFill="1" applyBorder="1" applyAlignment="1">
      <alignment horizontal="center" vertical="center" wrapText="1"/>
    </xf>
    <xf numFmtId="0" fontId="14" fillId="0" borderId="40" xfId="0" applyFont="1" applyFill="1" applyBorder="1" applyAlignment="1">
      <alignment horizontal="center" vertical="top" wrapText="1"/>
    </xf>
    <xf numFmtId="165" fontId="14" fillId="0" borderId="118" xfId="0" applyNumberFormat="1" applyFont="1" applyFill="1" applyBorder="1" applyAlignment="1">
      <alignment horizontal="center" vertical="center"/>
    </xf>
    <xf numFmtId="0" fontId="14" fillId="0" borderId="40" xfId="0" applyFont="1" applyFill="1" applyBorder="1" applyAlignment="1">
      <alignment horizontal="left" vertical="top" wrapText="1"/>
    </xf>
    <xf numFmtId="0" fontId="24" fillId="0" borderId="40" xfId="0" applyFont="1" applyFill="1" applyBorder="1" applyAlignment="1">
      <alignment horizontal="center" vertical="top" wrapText="1"/>
    </xf>
    <xf numFmtId="165" fontId="14" fillId="0" borderId="40" xfId="0" applyNumberFormat="1" applyFont="1" applyFill="1" applyBorder="1" applyAlignment="1">
      <alignment horizontal="center" vertical="top"/>
    </xf>
    <xf numFmtId="2" fontId="14" fillId="0" borderId="112" xfId="0" applyNumberFormat="1" applyFont="1" applyFill="1" applyBorder="1" applyAlignment="1">
      <alignment horizontal="center" vertical="center" wrapText="1"/>
    </xf>
    <xf numFmtId="0" fontId="14" fillId="0" borderId="105" xfId="0" applyNumberFormat="1" applyFont="1" applyFill="1" applyBorder="1" applyAlignment="1">
      <alignment horizontal="center" vertical="center" wrapText="1"/>
    </xf>
    <xf numFmtId="0" fontId="14" fillId="0" borderId="119" xfId="0" applyFont="1" applyFill="1" applyBorder="1" applyAlignment="1">
      <alignment horizontal="left" vertical="top" wrapText="1"/>
    </xf>
    <xf numFmtId="166" fontId="14" fillId="0" borderId="112" xfId="0" applyNumberFormat="1" applyFont="1" applyFill="1" applyBorder="1" applyAlignment="1">
      <alignment horizontal="center" vertical="center" wrapText="1"/>
    </xf>
    <xf numFmtId="166" fontId="14" fillId="0" borderId="0" xfId="0" applyNumberFormat="1" applyFont="1" applyFill="1" applyBorder="1" applyAlignment="1">
      <alignment horizontal="left" vertical="top" wrapText="1"/>
    </xf>
    <xf numFmtId="165" fontId="14" fillId="0" borderId="123" xfId="0" applyNumberFormat="1" applyFont="1" applyFill="1" applyBorder="1" applyAlignment="1">
      <alignment horizontal="center" vertical="center" wrapText="1"/>
    </xf>
    <xf numFmtId="166" fontId="14" fillId="0" borderId="66" xfId="0" applyNumberFormat="1" applyFont="1" applyFill="1" applyBorder="1" applyAlignment="1">
      <alignment horizontal="center" vertical="center" wrapText="1"/>
    </xf>
    <xf numFmtId="0" fontId="14" fillId="0" borderId="40" xfId="0" applyFont="1" applyFill="1" applyBorder="1" applyAlignment="1">
      <alignment horizontal="justify" vertical="top"/>
    </xf>
    <xf numFmtId="169" fontId="14" fillId="0" borderId="40" xfId="0" applyNumberFormat="1" applyFont="1" applyFill="1" applyBorder="1" applyAlignment="1">
      <alignment horizontal="center" vertical="top" wrapText="1"/>
    </xf>
    <xf numFmtId="0" fontId="14" fillId="0" borderId="116" xfId="0" applyFont="1" applyFill="1" applyBorder="1" applyAlignment="1">
      <alignment vertical="top" wrapText="1"/>
    </xf>
    <xf numFmtId="165" fontId="14" fillId="0" borderId="27" xfId="0" applyNumberFormat="1" applyFont="1" applyFill="1" applyBorder="1" applyAlignment="1">
      <alignment horizontal="center" vertical="center" wrapText="1"/>
    </xf>
    <xf numFmtId="166" fontId="14" fillId="0" borderId="91" xfId="0" applyNumberFormat="1" applyFont="1" applyFill="1" applyBorder="1" applyAlignment="1">
      <alignment horizontal="center" vertical="center" wrapText="1"/>
    </xf>
    <xf numFmtId="0" fontId="14" fillId="0" borderId="98" xfId="0" applyFont="1" applyFill="1" applyBorder="1" applyAlignment="1">
      <alignment horizontal="left" vertical="top" wrapText="1"/>
    </xf>
    <xf numFmtId="0" fontId="24" fillId="0" borderId="105" xfId="0" applyFont="1" applyFill="1" applyBorder="1" applyAlignment="1">
      <alignment horizontal="center" vertical="center" wrapText="1"/>
    </xf>
    <xf numFmtId="0" fontId="24" fillId="0" borderId="105" xfId="1" applyFont="1" applyFill="1" applyBorder="1" applyAlignment="1">
      <alignment horizontal="center" vertical="center" wrapText="1"/>
    </xf>
    <xf numFmtId="0" fontId="24" fillId="0" borderId="118" xfId="1" applyFont="1" applyFill="1" applyBorder="1" applyAlignment="1">
      <alignment horizontal="center" vertical="center" wrapText="1"/>
    </xf>
    <xf numFmtId="169" fontId="14" fillId="0" borderId="118" xfId="0" applyNumberFormat="1" applyFont="1" applyFill="1" applyBorder="1" applyAlignment="1">
      <alignment vertical="top" wrapText="1"/>
    </xf>
    <xf numFmtId="2" fontId="14" fillId="0" borderId="118" xfId="0" applyNumberFormat="1" applyFont="1" applyFill="1" applyBorder="1" applyAlignment="1">
      <alignment horizontal="center" vertical="center"/>
    </xf>
    <xf numFmtId="165" fontId="14" fillId="0" borderId="62" xfId="0" applyNumberFormat="1" applyFont="1" applyFill="1" applyBorder="1" applyAlignment="1">
      <alignment horizontal="center" vertical="top" wrapText="1"/>
    </xf>
    <xf numFmtId="165" fontId="14" fillId="0" borderId="66" xfId="0" applyNumberFormat="1" applyFont="1" applyFill="1" applyBorder="1" applyAlignment="1">
      <alignment horizontal="center" vertical="top" wrapText="1"/>
    </xf>
    <xf numFmtId="0" fontId="20" fillId="0" borderId="124" xfId="0" applyFont="1" applyFill="1" applyBorder="1" applyAlignment="1">
      <alignment horizontal="center" vertical="top" wrapText="1"/>
    </xf>
    <xf numFmtId="0" fontId="14" fillId="0" borderId="79" xfId="0" applyFont="1" applyFill="1" applyBorder="1" applyAlignment="1">
      <alignment horizontal="center" vertical="center" wrapText="1"/>
    </xf>
    <xf numFmtId="2" fontId="14" fillId="0" borderId="82" xfId="0" applyNumberFormat="1" applyFont="1" applyFill="1" applyBorder="1" applyAlignment="1">
      <alignment horizontal="center" vertical="center" wrapText="1"/>
    </xf>
    <xf numFmtId="0" fontId="14" fillId="0" borderId="118" xfId="2" applyFont="1" applyFill="1" applyBorder="1" applyAlignment="1">
      <alignment horizontal="center" vertical="center" wrapText="1"/>
    </xf>
    <xf numFmtId="0" fontId="14" fillId="0" borderId="89" xfId="0" applyFont="1" applyFill="1" applyBorder="1" applyAlignment="1">
      <alignment vertical="top" wrapText="1"/>
    </xf>
    <xf numFmtId="165" fontId="14" fillId="0" borderId="116" xfId="0" applyNumberFormat="1" applyFont="1" applyFill="1" applyBorder="1" applyAlignment="1">
      <alignment horizontal="center" vertical="center" wrapText="1"/>
    </xf>
    <xf numFmtId="0" fontId="14" fillId="0" borderId="118" xfId="2" applyFont="1" applyFill="1" applyBorder="1" applyAlignment="1">
      <alignment vertical="top" wrapText="1"/>
    </xf>
    <xf numFmtId="0" fontId="14" fillId="0" borderId="89" xfId="2" applyFont="1" applyFill="1" applyBorder="1" applyAlignment="1">
      <alignment vertical="top" wrapText="1"/>
    </xf>
    <xf numFmtId="0" fontId="14" fillId="0" borderId="116" xfId="2" applyFont="1" applyFill="1" applyBorder="1" applyAlignment="1">
      <alignment horizontal="center" vertical="center" wrapText="1"/>
    </xf>
    <xf numFmtId="165" fontId="14" fillId="0" borderId="28" xfId="0" applyNumberFormat="1" applyFont="1" applyFill="1" applyBorder="1" applyAlignment="1">
      <alignment horizontal="center" vertical="center" wrapText="1"/>
    </xf>
    <xf numFmtId="165" fontId="14" fillId="0" borderId="116" xfId="0" applyNumberFormat="1" applyFont="1" applyFill="1" applyBorder="1" applyAlignment="1">
      <alignment vertical="top" wrapText="1"/>
    </xf>
    <xf numFmtId="165" fontId="14" fillId="0" borderId="118" xfId="0" applyNumberFormat="1" applyFont="1" applyFill="1" applyBorder="1" applyAlignment="1">
      <alignment vertical="top" wrapText="1"/>
    </xf>
    <xf numFmtId="0" fontId="14" fillId="0" borderId="97" xfId="0" applyFont="1" applyFill="1" applyBorder="1" applyAlignment="1">
      <alignment horizontal="left" vertical="top" wrapText="1"/>
    </xf>
    <xf numFmtId="0" fontId="14" fillId="0" borderId="90" xfId="0" applyFont="1" applyFill="1" applyBorder="1" applyAlignment="1">
      <alignment horizontal="center" vertical="top" wrapText="1"/>
    </xf>
    <xf numFmtId="0" fontId="14" fillId="0" borderId="62" xfId="0" applyFont="1" applyFill="1" applyBorder="1" applyAlignment="1">
      <alignment horizontal="center" vertical="center" wrapText="1"/>
    </xf>
    <xf numFmtId="0" fontId="15" fillId="0" borderId="0" xfId="0" applyFont="1" applyFill="1" applyAlignment="1">
      <alignment horizontal="center"/>
    </xf>
    <xf numFmtId="0" fontId="20" fillId="0" borderId="0" xfId="0" applyFont="1" applyFill="1" applyBorder="1" applyAlignment="1">
      <alignment horizontal="left" vertical="top"/>
    </xf>
    <xf numFmtId="0" fontId="22" fillId="0" borderId="0" xfId="0" applyFont="1" applyFill="1" applyAlignment="1"/>
    <xf numFmtId="0" fontId="14" fillId="0" borderId="118" xfId="2" applyFont="1" applyFill="1" applyBorder="1" applyAlignment="1">
      <alignment horizontal="center" vertical="top" wrapText="1"/>
    </xf>
    <xf numFmtId="0" fontId="20" fillId="0" borderId="116" xfId="0" applyFont="1" applyFill="1" applyBorder="1" applyAlignment="1">
      <alignment horizontal="center" vertical="top" wrapText="1"/>
    </xf>
    <xf numFmtId="0" fontId="14" fillId="0" borderId="33" xfId="0" applyFont="1" applyFill="1" applyBorder="1" applyAlignment="1">
      <alignment horizontal="center" vertical="center" wrapText="1"/>
    </xf>
    <xf numFmtId="165" fontId="14" fillId="0" borderId="44" xfId="0" applyNumberFormat="1" applyFont="1" applyFill="1" applyBorder="1" applyAlignment="1">
      <alignment horizontal="center" vertical="center" wrapText="1"/>
    </xf>
    <xf numFmtId="0" fontId="14" fillId="0" borderId="62" xfId="0" applyFont="1" applyFill="1" applyBorder="1" applyAlignment="1">
      <alignment vertical="top" wrapText="1"/>
    </xf>
    <xf numFmtId="0" fontId="14" fillId="0" borderId="47" xfId="0" applyFont="1" applyFill="1" applyBorder="1" applyAlignment="1">
      <alignment vertical="top" wrapText="1"/>
    </xf>
    <xf numFmtId="0" fontId="14" fillId="0" borderId="25" xfId="0" applyFont="1" applyFill="1" applyBorder="1" applyAlignment="1">
      <alignment horizontal="center" vertical="center" wrapText="1"/>
    </xf>
    <xf numFmtId="165" fontId="14" fillId="0" borderId="41" xfId="0" applyNumberFormat="1" applyFont="1" applyFill="1" applyBorder="1" applyAlignment="1">
      <alignment horizontal="center" vertical="center" wrapText="1"/>
    </xf>
    <xf numFmtId="165" fontId="14" fillId="0" borderId="42" xfId="0" applyNumberFormat="1" applyFont="1" applyFill="1" applyBorder="1" applyAlignment="1">
      <alignment horizontal="center" vertical="center" wrapText="1"/>
    </xf>
    <xf numFmtId="165" fontId="14" fillId="0" borderId="91" xfId="0" applyNumberFormat="1" applyFont="1" applyFill="1" applyBorder="1" applyAlignment="1">
      <alignment horizontal="center" vertical="center" wrapText="1"/>
    </xf>
    <xf numFmtId="0" fontId="14" fillId="0" borderId="14" xfId="0" applyFont="1" applyFill="1" applyBorder="1" applyAlignment="1">
      <alignment vertical="top" wrapText="1"/>
    </xf>
    <xf numFmtId="0" fontId="14" fillId="0" borderId="12" xfId="0" applyFont="1" applyFill="1" applyBorder="1" applyAlignment="1">
      <alignment vertical="top" wrapText="1"/>
    </xf>
    <xf numFmtId="165" fontId="14" fillId="0" borderId="37" xfId="0" applyNumberFormat="1" applyFont="1" applyFill="1" applyBorder="1" applyAlignment="1">
      <alignment horizontal="center" vertical="center" wrapText="1"/>
    </xf>
    <xf numFmtId="0" fontId="14" fillId="0" borderId="110" xfId="0" applyFont="1" applyFill="1" applyBorder="1" applyAlignment="1">
      <alignment vertical="top" wrapText="1"/>
    </xf>
    <xf numFmtId="0" fontId="14" fillId="0" borderId="11" xfId="0" applyFont="1" applyFill="1" applyBorder="1" applyAlignment="1">
      <alignment horizontal="center" vertical="center" wrapText="1"/>
    </xf>
    <xf numFmtId="165" fontId="14" fillId="0" borderId="36" xfId="0" applyNumberFormat="1" applyFont="1" applyFill="1" applyBorder="1" applyAlignment="1">
      <alignment horizontal="center" vertical="center" wrapText="1"/>
    </xf>
    <xf numFmtId="0" fontId="14" fillId="0" borderId="30" xfId="0" applyFont="1" applyFill="1" applyBorder="1" applyAlignment="1">
      <alignment vertical="top" wrapText="1"/>
    </xf>
    <xf numFmtId="0" fontId="14" fillId="0" borderId="90" xfId="0" applyFont="1" applyFill="1" applyBorder="1" applyAlignment="1">
      <alignment vertical="top" wrapText="1"/>
    </xf>
    <xf numFmtId="0" fontId="14" fillId="0" borderId="123" xfId="0" applyFont="1" applyFill="1" applyBorder="1" applyAlignment="1">
      <alignment horizontal="left" vertical="top" wrapText="1"/>
    </xf>
    <xf numFmtId="0" fontId="14" fillId="0" borderId="93" xfId="0" applyFont="1" applyFill="1" applyBorder="1" applyAlignment="1">
      <alignment vertical="top" wrapText="1"/>
    </xf>
    <xf numFmtId="0" fontId="14" fillId="0" borderId="123" xfId="0" applyFont="1" applyFill="1" applyBorder="1" applyAlignment="1">
      <alignment horizontal="center" vertical="center" wrapText="1"/>
    </xf>
    <xf numFmtId="165" fontId="14" fillId="0" borderId="47" xfId="0" applyNumberFormat="1" applyFont="1" applyFill="1" applyBorder="1" applyAlignment="1">
      <alignment horizontal="center" vertical="center" wrapText="1"/>
    </xf>
    <xf numFmtId="166" fontId="14" fillId="0" borderId="14" xfId="0" applyNumberFormat="1" applyFont="1" applyFill="1" applyBorder="1" applyAlignment="1">
      <alignment horizontal="center" vertical="center" wrapText="1"/>
    </xf>
    <xf numFmtId="0" fontId="14" fillId="0" borderId="14" xfId="0" applyFont="1" applyFill="1" applyBorder="1" applyAlignment="1">
      <alignment horizontal="center" vertical="top" wrapText="1"/>
    </xf>
    <xf numFmtId="0" fontId="14" fillId="0" borderId="16" xfId="0" applyFont="1" applyFill="1" applyBorder="1" applyAlignment="1">
      <alignment vertical="top" wrapText="1"/>
    </xf>
    <xf numFmtId="0" fontId="14" fillId="0" borderId="29" xfId="0" applyFont="1" applyFill="1" applyBorder="1" applyAlignment="1">
      <alignment horizontal="center" vertical="top" wrapText="1"/>
    </xf>
    <xf numFmtId="14" fontId="14" fillId="0" borderId="118" xfId="0" applyNumberFormat="1" applyFont="1" applyFill="1" applyBorder="1" applyAlignment="1">
      <alignment horizontal="left" vertical="top" wrapText="1"/>
    </xf>
    <xf numFmtId="0" fontId="14" fillId="0" borderId="98" xfId="0" applyFont="1" applyFill="1" applyBorder="1" applyAlignment="1">
      <alignment vertical="top" wrapText="1"/>
    </xf>
    <xf numFmtId="0" fontId="14" fillId="0" borderId="119" xfId="0" applyFont="1" applyFill="1" applyBorder="1" applyAlignment="1">
      <alignment vertical="top" wrapText="1"/>
    </xf>
    <xf numFmtId="0" fontId="14" fillId="0" borderId="30" xfId="0" applyFont="1" applyFill="1" applyBorder="1" applyAlignment="1">
      <alignment horizontal="left" vertical="top" wrapText="1"/>
    </xf>
    <xf numFmtId="0" fontId="14" fillId="0" borderId="8" xfId="0" applyFont="1" applyFill="1" applyBorder="1" applyAlignment="1">
      <alignment horizontal="center" vertical="center" wrapText="1"/>
    </xf>
    <xf numFmtId="0" fontId="14" fillId="0" borderId="14" xfId="0" applyFont="1" applyFill="1" applyBorder="1" applyAlignment="1">
      <alignment horizontal="left" vertical="top" wrapText="1"/>
    </xf>
    <xf numFmtId="165" fontId="14" fillId="0" borderId="125" xfId="0" applyNumberFormat="1" applyFont="1" applyFill="1" applyBorder="1" applyAlignment="1">
      <alignment horizontal="center" vertical="center" wrapText="1"/>
    </xf>
    <xf numFmtId="0" fontId="14" fillId="0" borderId="109" xfId="0" applyFont="1" applyFill="1" applyBorder="1" applyAlignment="1">
      <alignment horizontal="center" vertical="center" wrapText="1"/>
    </xf>
    <xf numFmtId="2" fontId="14" fillId="0" borderId="16" xfId="0" applyNumberFormat="1" applyFont="1" applyFill="1" applyBorder="1" applyAlignment="1">
      <alignment horizontal="center" vertical="center" wrapText="1"/>
    </xf>
    <xf numFmtId="0" fontId="14" fillId="0" borderId="15" xfId="0" applyFont="1" applyFill="1" applyBorder="1" applyAlignment="1">
      <alignment vertical="top" wrapText="1"/>
    </xf>
    <xf numFmtId="0" fontId="14" fillId="0" borderId="18" xfId="0" applyFont="1" applyFill="1" applyBorder="1" applyAlignment="1">
      <alignment horizontal="center" vertical="center" wrapText="1"/>
    </xf>
    <xf numFmtId="0" fontId="14" fillId="0" borderId="65" xfId="0" applyFont="1" applyFill="1" applyBorder="1" applyAlignment="1">
      <alignment vertical="top" wrapText="1"/>
    </xf>
    <xf numFmtId="0" fontId="14" fillId="0" borderId="79" xfId="0" applyFont="1" applyFill="1" applyBorder="1" applyAlignment="1">
      <alignment vertical="top" wrapText="1"/>
    </xf>
    <xf numFmtId="167" fontId="14" fillId="0" borderId="14" xfId="0" applyNumberFormat="1" applyFont="1" applyFill="1" applyBorder="1" applyAlignment="1">
      <alignment horizontal="center" vertical="center" wrapText="1"/>
    </xf>
    <xf numFmtId="166" fontId="14" fillId="0" borderId="41" xfId="0" applyNumberFormat="1" applyFont="1" applyFill="1" applyBorder="1" applyAlignment="1">
      <alignment horizontal="center" vertical="center" wrapText="1"/>
    </xf>
    <xf numFmtId="165" fontId="14" fillId="0" borderId="29" xfId="0" applyNumberFormat="1" applyFont="1" applyFill="1" applyBorder="1" applyAlignment="1">
      <alignment vertical="top" wrapText="1"/>
    </xf>
    <xf numFmtId="165" fontId="14" fillId="0" borderId="37" xfId="0" applyNumberFormat="1" applyFont="1" applyFill="1" applyBorder="1" applyAlignment="1">
      <alignment vertical="top" wrapText="1"/>
    </xf>
    <xf numFmtId="165" fontId="14" fillId="0" borderId="113" xfId="0" applyNumberFormat="1" applyFont="1" applyFill="1" applyBorder="1" applyAlignment="1">
      <alignment vertical="top" wrapText="1"/>
    </xf>
    <xf numFmtId="2" fontId="15" fillId="0" borderId="0" xfId="0" applyNumberFormat="1" applyFont="1" applyFill="1" applyBorder="1" applyAlignment="1">
      <alignment horizontal="center"/>
    </xf>
    <xf numFmtId="2" fontId="15" fillId="0" borderId="0" xfId="0" applyNumberFormat="1" applyFont="1" applyFill="1" applyBorder="1" applyAlignment="1">
      <alignment horizontal="left" vertical="top"/>
    </xf>
    <xf numFmtId="0" fontId="14" fillId="0" borderId="10" xfId="0" applyFont="1" applyFill="1" applyBorder="1" applyAlignment="1">
      <alignment horizontal="center" vertical="center" wrapText="1"/>
    </xf>
    <xf numFmtId="0" fontId="14" fillId="0" borderId="118" xfId="7" applyFont="1" applyFill="1" applyBorder="1" applyAlignment="1">
      <alignment horizontal="center" vertical="center" wrapText="1"/>
    </xf>
    <xf numFmtId="0" fontId="14" fillId="0" borderId="2" xfId="7" applyFont="1" applyFill="1" applyBorder="1" applyAlignment="1">
      <alignment horizontal="center" vertical="center" wrapText="1"/>
    </xf>
    <xf numFmtId="170" fontId="14" fillId="0" borderId="2" xfId="0" applyNumberFormat="1" applyFont="1" applyFill="1" applyBorder="1" applyAlignment="1">
      <alignment horizontal="center" vertical="center" wrapText="1"/>
    </xf>
    <xf numFmtId="170" fontId="14" fillId="0" borderId="10"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1" xfId="0" applyFont="1" applyFill="1" applyBorder="1" applyAlignment="1">
      <alignment horizontal="left" vertical="top" wrapText="1"/>
    </xf>
    <xf numFmtId="0" fontId="14" fillId="0" borderId="89" xfId="0" applyFont="1" applyFill="1" applyBorder="1" applyAlignment="1">
      <alignment horizontal="center" vertical="center" wrapText="1"/>
    </xf>
    <xf numFmtId="0" fontId="14" fillId="0" borderId="90" xfId="0" applyFont="1" applyFill="1" applyBorder="1" applyAlignment="1">
      <alignment horizontal="center" vertical="center" wrapText="1"/>
    </xf>
    <xf numFmtId="0" fontId="14" fillId="0" borderId="29" xfId="0" applyFont="1" applyFill="1" applyBorder="1" applyAlignment="1">
      <alignment horizontal="left" vertical="top" wrapText="1"/>
    </xf>
    <xf numFmtId="0" fontId="14" fillId="0" borderId="41"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62" xfId="1"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116" xfId="0" applyFont="1" applyFill="1" applyBorder="1" applyAlignment="1">
      <alignment horizontal="left" vertical="top" wrapText="1"/>
    </xf>
    <xf numFmtId="0" fontId="14" fillId="0" borderId="62" xfId="0" applyFont="1" applyFill="1" applyBorder="1" applyAlignment="1">
      <alignment horizontal="left" vertical="top" wrapText="1"/>
    </xf>
    <xf numFmtId="0" fontId="14" fillId="0" borderId="2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78" xfId="0" applyFont="1" applyFill="1" applyBorder="1" applyAlignment="1">
      <alignment horizontal="center" vertical="top" wrapText="1"/>
    </xf>
    <xf numFmtId="0" fontId="14" fillId="0" borderId="118"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93" xfId="0" applyFont="1" applyFill="1" applyBorder="1" applyAlignment="1">
      <alignment horizontal="left" vertical="top" wrapText="1"/>
    </xf>
    <xf numFmtId="0" fontId="14" fillId="0" borderId="90" xfId="0" applyFont="1" applyFill="1" applyBorder="1" applyAlignment="1">
      <alignment horizontal="left" vertical="top" wrapText="1"/>
    </xf>
    <xf numFmtId="0" fontId="20" fillId="0" borderId="118" xfId="0" applyFont="1" applyFill="1" applyBorder="1" applyAlignment="1">
      <alignment horizontal="center" vertical="top" wrapText="1"/>
    </xf>
    <xf numFmtId="0" fontId="6" fillId="0" borderId="29"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82" xfId="0" applyFont="1" applyFill="1" applyBorder="1" applyAlignment="1">
      <alignment horizontal="left" vertical="top" wrapText="1"/>
    </xf>
    <xf numFmtId="0" fontId="6" fillId="0" borderId="2" xfId="0" applyFont="1" applyFill="1" applyBorder="1" applyAlignment="1">
      <alignment horizontal="center" vertical="center" wrapText="1"/>
    </xf>
    <xf numFmtId="0" fontId="6" fillId="0" borderId="42" xfId="0" applyFont="1" applyFill="1" applyBorder="1" applyAlignment="1">
      <alignment horizontal="left" vertical="top" wrapText="1"/>
    </xf>
    <xf numFmtId="0" fontId="6" fillId="0" borderId="37" xfId="0" applyFont="1" applyFill="1" applyBorder="1" applyAlignment="1">
      <alignment horizontal="left" vertical="top" wrapText="1"/>
    </xf>
    <xf numFmtId="0" fontId="6" fillId="0" borderId="2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79" xfId="0" applyFont="1" applyFill="1" applyBorder="1" applyAlignment="1">
      <alignment horizontal="left" vertical="top" wrapText="1"/>
    </xf>
    <xf numFmtId="0" fontId="6" fillId="0" borderId="89" xfId="0" applyFont="1" applyFill="1" applyBorder="1" applyAlignment="1">
      <alignment horizontal="center" vertical="center" wrapText="1"/>
    </xf>
    <xf numFmtId="0" fontId="6" fillId="0" borderId="14" xfId="0" applyFont="1" applyFill="1" applyBorder="1" applyAlignment="1">
      <alignment horizontal="left" vertical="top" wrapText="1"/>
    </xf>
    <xf numFmtId="0" fontId="6" fillId="0" borderId="2" xfId="0" applyFont="1" applyFill="1" applyBorder="1" applyAlignment="1">
      <alignment horizontal="center" vertical="top" wrapText="1"/>
    </xf>
    <xf numFmtId="165" fontId="6" fillId="0" borderId="112" xfId="0" applyNumberFormat="1" applyFont="1" applyFill="1" applyBorder="1" applyAlignment="1">
      <alignment horizontal="center" vertical="center" wrapText="1"/>
    </xf>
    <xf numFmtId="0" fontId="10" fillId="0" borderId="0" xfId="0" applyFont="1" applyFill="1" applyAlignment="1">
      <alignment horizontal="center" vertical="center"/>
    </xf>
    <xf numFmtId="165" fontId="6" fillId="0" borderId="2" xfId="0" applyNumberFormat="1" applyFont="1" applyFill="1" applyBorder="1" applyAlignment="1">
      <alignment horizontal="center" vertical="center" wrapText="1"/>
    </xf>
    <xf numFmtId="0" fontId="6" fillId="0" borderId="11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14" fillId="0" borderId="118" xfId="0" applyFont="1" applyFill="1" applyBorder="1" applyAlignment="1">
      <alignment horizontal="left" vertical="top" wrapText="1"/>
    </xf>
    <xf numFmtId="0" fontId="6" fillId="0" borderId="0" xfId="0" applyFont="1" applyFill="1" applyBorder="1" applyAlignment="1">
      <alignment horizontal="center" vertical="center" wrapText="1"/>
    </xf>
    <xf numFmtId="0" fontId="6" fillId="0" borderId="126" xfId="0" applyFont="1" applyFill="1" applyBorder="1" applyAlignment="1">
      <alignment horizontal="left" vertical="top" wrapText="1"/>
    </xf>
    <xf numFmtId="4" fontId="6" fillId="0" borderId="118" xfId="0" applyNumberFormat="1" applyFont="1" applyFill="1" applyBorder="1" applyAlignment="1">
      <alignment horizontal="center" vertical="center"/>
    </xf>
    <xf numFmtId="4" fontId="6" fillId="0" borderId="126" xfId="0" applyNumberFormat="1" applyFont="1" applyFill="1" applyBorder="1" applyAlignment="1">
      <alignment horizontal="center" vertical="center"/>
    </xf>
    <xf numFmtId="0" fontId="6" fillId="0" borderId="123" xfId="0" applyFont="1" applyFill="1" applyBorder="1" applyAlignment="1">
      <alignment vertical="top" wrapText="1"/>
    </xf>
    <xf numFmtId="165" fontId="6" fillId="0" borderId="14"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0" fontId="6" fillId="0" borderId="132" xfId="0" applyFont="1" applyFill="1" applyBorder="1" applyAlignment="1">
      <alignment horizontal="left" vertical="top" wrapText="1"/>
    </xf>
    <xf numFmtId="0" fontId="6" fillId="0" borderId="30" xfId="0" applyFont="1" applyFill="1" applyBorder="1" applyAlignment="1">
      <alignment vertical="top" wrapText="1"/>
    </xf>
    <xf numFmtId="0" fontId="6" fillId="0" borderId="110" xfId="0" applyFont="1" applyFill="1" applyBorder="1" applyAlignment="1">
      <alignment vertical="top" wrapText="1"/>
    </xf>
    <xf numFmtId="0" fontId="6" fillId="0" borderId="0" xfId="7" applyFont="1" applyFill="1" applyBorder="1" applyAlignment="1">
      <alignment horizontal="center" vertical="center" wrapText="1"/>
    </xf>
    <xf numFmtId="166" fontId="6" fillId="0" borderId="0" xfId="0" applyNumberFormat="1" applyFont="1" applyFill="1" applyBorder="1" applyAlignment="1">
      <alignment horizontal="center" vertical="center" wrapText="1"/>
    </xf>
    <xf numFmtId="0" fontId="6" fillId="0" borderId="118" xfId="0" applyFont="1" applyFill="1" applyBorder="1" applyAlignment="1">
      <alignment vertical="center" wrapText="1"/>
    </xf>
    <xf numFmtId="0" fontId="6" fillId="0" borderId="118" xfId="0" applyFont="1" applyFill="1" applyBorder="1" applyAlignment="1">
      <alignment horizontal="justify" vertical="top"/>
    </xf>
    <xf numFmtId="0" fontId="6" fillId="0" borderId="15" xfId="0" applyFont="1" applyFill="1" applyBorder="1" applyAlignment="1">
      <alignment horizontal="left" vertical="top" wrapText="1"/>
    </xf>
    <xf numFmtId="2" fontId="6" fillId="0" borderId="118" xfId="0" applyNumberFormat="1" applyFont="1" applyFill="1" applyBorder="1" applyAlignment="1">
      <alignment horizontal="center" vertical="top"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26" fillId="0" borderId="118" xfId="0" applyFont="1" applyFill="1" applyBorder="1" applyAlignment="1">
      <alignment vertical="center" wrapText="1"/>
    </xf>
    <xf numFmtId="0" fontId="26" fillId="0" borderId="118" xfId="0" applyFont="1" applyFill="1" applyBorder="1" applyAlignment="1">
      <alignment horizontal="center" vertical="center" wrapText="1"/>
    </xf>
    <xf numFmtId="165" fontId="26" fillId="0" borderId="118" xfId="0" applyNumberFormat="1" applyFont="1" applyFill="1" applyBorder="1" applyAlignment="1">
      <alignment horizontal="center" vertical="center" wrapText="1"/>
    </xf>
    <xf numFmtId="0" fontId="15" fillId="2" borderId="0" xfId="0" applyFont="1" applyFill="1"/>
    <xf numFmtId="0" fontId="14" fillId="2" borderId="0" xfId="0" applyFont="1" applyFill="1" applyAlignment="1">
      <alignment vertical="top" wrapText="1"/>
    </xf>
    <xf numFmtId="0" fontId="14" fillId="0" borderId="62" xfId="0" applyFont="1" applyFill="1" applyBorder="1" applyAlignment="1">
      <alignment horizontal="left" vertical="top" wrapText="1"/>
    </xf>
    <xf numFmtId="0" fontId="22"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18" xfId="0" applyFont="1" applyFill="1" applyBorder="1" applyAlignment="1">
      <alignment horizontal="left" vertical="top" wrapText="1"/>
    </xf>
    <xf numFmtId="0" fontId="14" fillId="0" borderId="2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78"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4" xfId="0" applyFont="1" applyFill="1" applyBorder="1" applyAlignment="1">
      <alignment vertical="top" wrapText="1"/>
    </xf>
    <xf numFmtId="0" fontId="14" fillId="0" borderId="4" xfId="0" applyFont="1" applyFill="1" applyBorder="1" applyAlignment="1">
      <alignment horizontal="center" vertical="top" wrapText="1"/>
    </xf>
    <xf numFmtId="165" fontId="14" fillId="0" borderId="4" xfId="0" applyNumberFormat="1" applyFont="1" applyFill="1" applyBorder="1" applyAlignment="1">
      <alignment horizontal="center" vertical="center" wrapText="1"/>
    </xf>
    <xf numFmtId="0" fontId="14" fillId="0" borderId="5" xfId="0" applyFont="1" applyFill="1" applyBorder="1" applyAlignment="1">
      <alignment horizontal="center" vertical="center" wrapText="1"/>
    </xf>
    <xf numFmtId="2" fontId="14" fillId="0" borderId="2" xfId="0" applyNumberFormat="1" applyFont="1" applyFill="1" applyBorder="1" applyAlignment="1">
      <alignment horizontal="center" vertical="center"/>
    </xf>
    <xf numFmtId="165" fontId="14" fillId="0" borderId="2" xfId="0" applyNumberFormat="1" applyFont="1" applyFill="1" applyBorder="1" applyAlignment="1">
      <alignment horizontal="center" vertical="center"/>
    </xf>
    <xf numFmtId="165" fontId="14" fillId="0" borderId="7" xfId="0" applyNumberFormat="1" applyFont="1" applyFill="1" applyBorder="1" applyAlignment="1">
      <alignment horizontal="center" vertical="center"/>
    </xf>
    <xf numFmtId="165" fontId="14" fillId="0" borderId="0" xfId="0" applyNumberFormat="1" applyFont="1" applyFill="1" applyBorder="1" applyAlignment="1">
      <alignment horizontal="left" vertical="top"/>
    </xf>
    <xf numFmtId="0" fontId="14" fillId="0" borderId="7" xfId="0" applyFont="1" applyFill="1" applyBorder="1" applyAlignment="1">
      <alignment vertical="top" wrapText="1"/>
    </xf>
    <xf numFmtId="0" fontId="14" fillId="0" borderId="7" xfId="0" applyFont="1" applyFill="1" applyBorder="1" applyAlignment="1">
      <alignment horizontal="center" vertical="center" wrapText="1"/>
    </xf>
    <xf numFmtId="0" fontId="14" fillId="0" borderId="112" xfId="0" applyFont="1" applyFill="1" applyBorder="1" applyAlignment="1">
      <alignment vertical="top" wrapText="1"/>
    </xf>
    <xf numFmtId="165" fontId="14" fillId="0" borderId="2" xfId="0" applyNumberFormat="1" applyFont="1" applyFill="1" applyBorder="1" applyAlignment="1">
      <alignment horizontal="center" vertical="top"/>
    </xf>
    <xf numFmtId="165" fontId="14" fillId="0" borderId="105" xfId="1" applyNumberFormat="1" applyFont="1" applyFill="1" applyBorder="1" applyAlignment="1">
      <alignment horizontal="center" vertical="center" wrapText="1"/>
    </xf>
    <xf numFmtId="0" fontId="24" fillId="0" borderId="2" xfId="1" applyFont="1" applyFill="1" applyBorder="1" applyAlignment="1">
      <alignment horizontal="center" vertical="top" wrapText="1"/>
    </xf>
    <xf numFmtId="0" fontId="14" fillId="0" borderId="129" xfId="0" applyFont="1" applyFill="1" applyBorder="1" applyAlignment="1">
      <alignment horizontal="center" vertical="center" wrapText="1"/>
    </xf>
    <xf numFmtId="0" fontId="14" fillId="0" borderId="129" xfId="0" applyFont="1" applyFill="1" applyBorder="1" applyAlignment="1">
      <alignment vertical="center" wrapText="1"/>
    </xf>
    <xf numFmtId="165" fontId="14" fillId="0" borderId="129" xfId="0" applyNumberFormat="1" applyFont="1" applyFill="1" applyBorder="1" applyAlignment="1">
      <alignment horizontal="center" vertical="center" wrapText="1"/>
    </xf>
    <xf numFmtId="0" fontId="14" fillId="0" borderId="118" xfId="0" applyFont="1" applyFill="1" applyBorder="1" applyAlignment="1" applyProtection="1">
      <alignment horizontal="left" vertical="top" wrapText="1"/>
      <protection locked="0"/>
    </xf>
    <xf numFmtId="165" fontId="14" fillId="0" borderId="118" xfId="2" applyNumberFormat="1" applyFont="1" applyFill="1" applyBorder="1" applyAlignment="1">
      <alignment horizontal="center" vertical="center" wrapText="1"/>
    </xf>
    <xf numFmtId="0" fontId="14" fillId="0" borderId="118" xfId="0" applyFont="1" applyFill="1" applyBorder="1" applyAlignment="1">
      <alignment vertical="center" wrapText="1"/>
    </xf>
    <xf numFmtId="0" fontId="14" fillId="0" borderId="137" xfId="0" applyFont="1" applyFill="1" applyBorder="1" applyAlignment="1">
      <alignment horizontal="left" vertical="top" wrapText="1"/>
    </xf>
    <xf numFmtId="0" fontId="14" fillId="0" borderId="101" xfId="0" applyFont="1" applyFill="1" applyBorder="1" applyAlignment="1">
      <alignment horizontal="left" vertical="top" wrapText="1"/>
    </xf>
    <xf numFmtId="0" fontId="14" fillId="0" borderId="101" xfId="0" applyFont="1" applyFill="1" applyBorder="1" applyAlignment="1">
      <alignment horizontal="center" vertical="center" wrapText="1"/>
    </xf>
    <xf numFmtId="165" fontId="14" fillId="0" borderId="102" xfId="0" applyNumberFormat="1" applyFont="1" applyFill="1" applyBorder="1" applyAlignment="1">
      <alignment horizontal="center" vertical="center" wrapText="1"/>
    </xf>
    <xf numFmtId="0" fontId="14" fillId="0" borderId="102" xfId="0" applyFont="1" applyFill="1" applyBorder="1" applyAlignment="1">
      <alignment horizontal="center" vertical="center" wrapText="1"/>
    </xf>
    <xf numFmtId="0" fontId="14" fillId="0" borderId="103" xfId="0" applyFont="1" applyFill="1" applyBorder="1" applyAlignment="1">
      <alignment horizontal="center" vertical="center" wrapText="1"/>
    </xf>
    <xf numFmtId="165" fontId="14" fillId="0" borderId="138" xfId="0" applyNumberFormat="1" applyFont="1" applyFill="1" applyBorder="1" applyAlignment="1">
      <alignment horizontal="center" vertical="center" wrapText="1"/>
    </xf>
    <xf numFmtId="0" fontId="15" fillId="0" borderId="63" xfId="0" applyFont="1" applyFill="1" applyBorder="1"/>
    <xf numFmtId="0" fontId="14" fillId="0" borderId="24" xfId="0" applyFont="1" applyFill="1" applyBorder="1" applyAlignment="1">
      <alignment horizontal="left" vertical="top" wrapText="1"/>
    </xf>
    <xf numFmtId="0" fontId="14" fillId="0" borderId="26" xfId="0" applyFont="1" applyFill="1" applyBorder="1" applyAlignment="1">
      <alignment horizontal="center" vertical="top" wrapText="1"/>
    </xf>
    <xf numFmtId="2" fontId="14" fillId="0" borderId="27" xfId="0" applyNumberFormat="1" applyFont="1" applyFill="1" applyBorder="1" applyAlignment="1">
      <alignment horizontal="center" vertical="center" wrapText="1"/>
    </xf>
    <xf numFmtId="2" fontId="14" fillId="0" borderId="111" xfId="0" applyNumberFormat="1" applyFont="1" applyFill="1" applyBorder="1" applyAlignment="1">
      <alignment horizontal="center" vertical="center" wrapText="1"/>
    </xf>
    <xf numFmtId="0" fontId="15" fillId="0" borderId="61" xfId="0" applyFont="1" applyFill="1" applyBorder="1"/>
    <xf numFmtId="0" fontId="15" fillId="0" borderId="62" xfId="0" applyFont="1" applyFill="1" applyBorder="1"/>
    <xf numFmtId="0" fontId="14" fillId="0" borderId="63" xfId="0" applyFont="1" applyFill="1" applyBorder="1" applyAlignment="1">
      <alignment horizontal="left" vertical="top" wrapText="1"/>
    </xf>
    <xf numFmtId="165" fontId="14" fillId="0" borderId="64" xfId="0" applyNumberFormat="1" applyFont="1" applyFill="1" applyBorder="1" applyAlignment="1">
      <alignment horizontal="center" vertical="center" wrapText="1"/>
    </xf>
    <xf numFmtId="2" fontId="14" fillId="0" borderId="108" xfId="0" applyNumberFormat="1" applyFont="1" applyFill="1" applyBorder="1" applyAlignment="1">
      <alignment horizontal="center" vertical="center" wrapText="1"/>
    </xf>
    <xf numFmtId="168" fontId="14" fillId="0" borderId="2" xfId="4" applyNumberFormat="1" applyFont="1" applyFill="1" applyBorder="1" applyAlignment="1">
      <alignment horizontal="left" vertical="top" wrapText="1"/>
    </xf>
    <xf numFmtId="2" fontId="14" fillId="0" borderId="105" xfId="0" applyNumberFormat="1" applyFont="1" applyFill="1" applyBorder="1" applyAlignment="1">
      <alignment horizontal="center" vertical="center" wrapText="1"/>
    </xf>
    <xf numFmtId="0" fontId="15" fillId="0" borderId="106" xfId="0" applyFont="1" applyFill="1" applyBorder="1"/>
    <xf numFmtId="0" fontId="15" fillId="0" borderId="105" xfId="0" applyFont="1" applyFill="1" applyBorder="1"/>
    <xf numFmtId="0" fontId="15" fillId="0" borderId="126" xfId="0" applyFont="1" applyFill="1" applyBorder="1"/>
    <xf numFmtId="0" fontId="14" fillId="0" borderId="72" xfId="0" applyFont="1" applyFill="1" applyBorder="1" applyAlignment="1">
      <alignment horizontal="left" vertical="top" wrapText="1"/>
    </xf>
    <xf numFmtId="0" fontId="14" fillId="0" borderId="73" xfId="0" applyFont="1" applyFill="1" applyBorder="1" applyAlignment="1">
      <alignment horizontal="center" vertical="top" wrapText="1"/>
    </xf>
    <xf numFmtId="0" fontId="14" fillId="0" borderId="74" xfId="0" applyFont="1" applyFill="1" applyBorder="1" applyAlignment="1">
      <alignment horizontal="center" vertical="center" wrapText="1"/>
    </xf>
    <xf numFmtId="165" fontId="14" fillId="0" borderId="69" xfId="0" applyNumberFormat="1" applyFont="1" applyFill="1" applyBorder="1" applyAlignment="1">
      <alignment horizontal="center" vertical="center" wrapText="1"/>
    </xf>
    <xf numFmtId="165" fontId="14" fillId="0" borderId="69" xfId="1" applyNumberFormat="1" applyFont="1" applyFill="1" applyBorder="1" applyAlignment="1">
      <alignment horizontal="center" vertical="center" wrapText="1"/>
    </xf>
    <xf numFmtId="165" fontId="14" fillId="0" borderId="59" xfId="1" applyNumberFormat="1" applyFont="1" applyFill="1" applyBorder="1" applyAlignment="1">
      <alignment horizontal="center" vertical="center" wrapText="1"/>
    </xf>
    <xf numFmtId="0" fontId="14" fillId="0" borderId="76" xfId="0" applyFont="1" applyFill="1" applyBorder="1" applyAlignment="1">
      <alignment vertical="top" wrapText="1"/>
    </xf>
    <xf numFmtId="0" fontId="14" fillId="0" borderId="52" xfId="0" applyFont="1" applyFill="1" applyBorder="1" applyAlignment="1">
      <alignment vertical="top" wrapText="1"/>
    </xf>
    <xf numFmtId="0" fontId="14" fillId="0" borderId="58" xfId="0" applyFont="1" applyFill="1" applyBorder="1" applyAlignment="1">
      <alignment horizontal="center" vertical="center" wrapText="1"/>
    </xf>
    <xf numFmtId="165" fontId="14" fillId="0" borderId="58" xfId="0" applyNumberFormat="1" applyFont="1" applyFill="1" applyBorder="1" applyAlignment="1">
      <alignment horizontal="center" vertical="center"/>
    </xf>
    <xf numFmtId="2" fontId="14" fillId="0" borderId="67" xfId="0" applyNumberFormat="1" applyFont="1" applyFill="1" applyBorder="1" applyAlignment="1">
      <alignment horizontal="center" vertical="center"/>
    </xf>
    <xf numFmtId="0" fontId="14" fillId="0" borderId="68" xfId="0" applyFont="1" applyFill="1" applyBorder="1" applyAlignment="1">
      <alignment horizontal="center" vertical="top" wrapText="1"/>
    </xf>
    <xf numFmtId="0" fontId="14" fillId="0" borderId="0" xfId="0" applyNumberFormat="1" applyFont="1" applyFill="1" applyBorder="1" applyAlignment="1">
      <alignment horizontal="left" vertical="top" wrapText="1"/>
    </xf>
    <xf numFmtId="0" fontId="14" fillId="0" borderId="62" xfId="1" applyFont="1" applyFill="1" applyBorder="1" applyAlignment="1">
      <alignment horizontal="center" vertical="center" wrapText="1"/>
    </xf>
    <xf numFmtId="2" fontId="14" fillId="0" borderId="40" xfId="0" applyNumberFormat="1" applyFont="1" applyFill="1" applyBorder="1" applyAlignment="1">
      <alignment horizontal="center" vertical="center"/>
    </xf>
    <xf numFmtId="0" fontId="14" fillId="0" borderId="112" xfId="0" applyFont="1" applyFill="1" applyBorder="1" applyAlignment="1">
      <alignment horizontal="center" vertical="top" wrapText="1"/>
    </xf>
    <xf numFmtId="0" fontId="14" fillId="0" borderId="40" xfId="0" applyFont="1" applyFill="1" applyBorder="1" applyAlignment="1">
      <alignment horizontal="center" vertical="center"/>
    </xf>
    <xf numFmtId="0" fontId="15" fillId="0" borderId="112" xfId="0" applyFont="1" applyFill="1" applyBorder="1"/>
    <xf numFmtId="0" fontId="15" fillId="0" borderId="0" xfId="0" applyFont="1" applyFill="1" applyBorder="1" applyAlignment="1">
      <alignment horizontal="left" vertical="top"/>
    </xf>
    <xf numFmtId="0" fontId="24" fillId="0" borderId="40" xfId="0" applyFont="1" applyFill="1" applyBorder="1" applyAlignment="1">
      <alignment horizontal="center" vertical="center" wrapText="1"/>
    </xf>
    <xf numFmtId="0" fontId="24" fillId="0" borderId="40" xfId="1" applyFont="1" applyFill="1" applyBorder="1" applyAlignment="1">
      <alignment horizontal="center" vertical="center" wrapText="1"/>
    </xf>
    <xf numFmtId="165" fontId="14" fillId="0" borderId="0" xfId="0" applyNumberFormat="1" applyFont="1" applyFill="1" applyBorder="1" applyAlignment="1">
      <alignment vertical="top" wrapText="1"/>
    </xf>
    <xf numFmtId="0" fontId="14" fillId="0" borderId="105" xfId="2" applyFont="1" applyFill="1" applyBorder="1" applyAlignment="1">
      <alignment horizontal="center" vertical="top" wrapText="1"/>
    </xf>
    <xf numFmtId="4" fontId="14" fillId="0" borderId="105" xfId="0" applyNumberFormat="1" applyFont="1" applyFill="1" applyBorder="1" applyAlignment="1">
      <alignment horizontal="center" vertical="center" wrapText="1"/>
    </xf>
    <xf numFmtId="0" fontId="14" fillId="0" borderId="6" xfId="0" applyFont="1" applyFill="1" applyBorder="1" applyAlignment="1">
      <alignment horizontal="left" vertical="top" wrapText="1"/>
    </xf>
    <xf numFmtId="0" fontId="23" fillId="0" borderId="0" xfId="0" applyFont="1" applyFill="1" applyBorder="1" applyAlignment="1">
      <alignment vertical="center"/>
    </xf>
    <xf numFmtId="0" fontId="23" fillId="0" borderId="0" xfId="0" applyFont="1" applyFill="1" applyAlignment="1">
      <alignment vertical="center"/>
    </xf>
    <xf numFmtId="169" fontId="14" fillId="0" borderId="118" xfId="0" applyNumberFormat="1" applyFont="1" applyFill="1" applyBorder="1" applyAlignment="1" applyProtection="1">
      <alignment vertical="top" wrapText="1"/>
    </xf>
    <xf numFmtId="0" fontId="14" fillId="0" borderId="55" xfId="0" applyFont="1" applyFill="1" applyBorder="1" applyAlignment="1">
      <alignment horizontal="left" vertical="top" wrapText="1"/>
    </xf>
    <xf numFmtId="0" fontId="14" fillId="0" borderId="16" xfId="0" applyFont="1" applyFill="1" applyBorder="1" applyAlignment="1">
      <alignment vertical="center" wrapText="1"/>
    </xf>
    <xf numFmtId="0" fontId="14" fillId="0" borderId="61" xfId="0" applyFont="1" applyFill="1" applyBorder="1" applyAlignment="1">
      <alignment vertical="top" wrapText="1"/>
    </xf>
    <xf numFmtId="0" fontId="14" fillId="0" borderId="43" xfId="2" applyFont="1" applyFill="1" applyBorder="1" applyAlignment="1">
      <alignment horizontal="center" vertical="center" wrapText="1"/>
    </xf>
    <xf numFmtId="0" fontId="14" fillId="0" borderId="16"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15" xfId="2" applyFont="1" applyFill="1" applyBorder="1" applyAlignment="1">
      <alignment horizontal="center" vertical="center" wrapText="1"/>
    </xf>
    <xf numFmtId="0" fontId="14" fillId="0" borderId="111" xfId="0" applyFont="1" applyFill="1" applyBorder="1" applyAlignment="1">
      <alignment horizontal="center" vertical="center" wrapText="1"/>
    </xf>
    <xf numFmtId="0" fontId="18" fillId="0" borderId="0" xfId="0" applyFont="1" applyFill="1" applyBorder="1" applyAlignment="1"/>
    <xf numFmtId="169" fontId="14" fillId="0" borderId="118" xfId="0" applyNumberFormat="1" applyFont="1" applyFill="1" applyBorder="1" applyAlignment="1">
      <alignment horizontal="center" vertical="center"/>
    </xf>
    <xf numFmtId="4" fontId="14" fillId="0" borderId="118" xfId="0" applyNumberFormat="1" applyFont="1" applyFill="1" applyBorder="1" applyAlignment="1">
      <alignment horizontal="center" vertical="center"/>
    </xf>
    <xf numFmtId="166" fontId="15" fillId="0" borderId="0" xfId="0" applyNumberFormat="1" applyFont="1" applyFill="1"/>
    <xf numFmtId="166" fontId="15" fillId="0" borderId="0" xfId="0" applyNumberFormat="1" applyFont="1" applyFill="1" applyBorder="1"/>
    <xf numFmtId="166" fontId="15" fillId="0" borderId="0" xfId="0" applyNumberFormat="1" applyFont="1" applyFill="1" applyBorder="1" applyAlignment="1">
      <alignment horizontal="left" vertical="top"/>
    </xf>
    <xf numFmtId="0" fontId="20" fillId="0" borderId="0" xfId="0" applyFont="1" applyFill="1" applyAlignment="1">
      <alignment horizontal="left" vertical="top"/>
    </xf>
    <xf numFmtId="169" fontId="14" fillId="0" borderId="2" xfId="0" applyNumberFormat="1"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5" fillId="0" borderId="82" xfId="0" applyFont="1" applyFill="1" applyBorder="1"/>
    <xf numFmtId="0" fontId="15" fillId="0" borderId="34" xfId="0" applyFont="1" applyFill="1" applyBorder="1"/>
    <xf numFmtId="0" fontId="23" fillId="0" borderId="0" xfId="0" applyFont="1" applyFill="1" applyAlignment="1">
      <alignment horizontal="left" vertical="top"/>
    </xf>
    <xf numFmtId="0" fontId="14" fillId="0" borderId="129" xfId="0" applyFont="1" applyFill="1" applyBorder="1" applyAlignment="1">
      <alignment horizontal="left" vertical="center" wrapText="1"/>
    </xf>
    <xf numFmtId="0" fontId="24" fillId="0" borderId="118" xfId="1" applyFont="1" applyFill="1" applyBorder="1" applyAlignment="1">
      <alignment horizontal="center" vertical="top" wrapText="1"/>
    </xf>
    <xf numFmtId="0" fontId="14" fillId="0" borderId="118" xfId="0" applyFont="1" applyFill="1" applyBorder="1" applyAlignment="1">
      <alignment horizontal="left" vertical="center" wrapText="1"/>
    </xf>
    <xf numFmtId="165" fontId="14" fillId="0" borderId="118" xfId="1" applyNumberFormat="1" applyFont="1" applyFill="1" applyBorder="1" applyAlignment="1">
      <alignment horizontal="center" vertical="center" wrapText="1"/>
    </xf>
    <xf numFmtId="165" fontId="14" fillId="0" borderId="118" xfId="0" applyNumberFormat="1" applyFont="1" applyFill="1" applyBorder="1" applyAlignment="1">
      <alignment horizontal="center" vertical="top"/>
    </xf>
    <xf numFmtId="166" fontId="14" fillId="0" borderId="118" xfId="0" applyNumberFormat="1" applyFont="1" applyFill="1" applyBorder="1" applyAlignment="1">
      <alignment horizontal="center" vertical="top" wrapText="1"/>
    </xf>
    <xf numFmtId="0" fontId="14" fillId="0" borderId="118" xfId="0" applyFont="1" applyFill="1" applyBorder="1" applyAlignment="1">
      <alignment horizontal="justify" vertical="top"/>
    </xf>
    <xf numFmtId="169" fontId="14" fillId="0" borderId="118" xfId="0" applyNumberFormat="1" applyFont="1" applyFill="1" applyBorder="1" applyAlignment="1">
      <alignment horizontal="center" vertical="top" wrapText="1"/>
    </xf>
    <xf numFmtId="0" fontId="24" fillId="0" borderId="0" xfId="0" applyFont="1" applyFill="1" applyBorder="1" applyAlignment="1">
      <alignment horizontal="left" vertical="top" wrapText="1"/>
    </xf>
    <xf numFmtId="166" fontId="24" fillId="0" borderId="0" xfId="0" applyNumberFormat="1" applyFont="1" applyFill="1" applyBorder="1" applyAlignment="1">
      <alignment horizontal="center" vertical="top" wrapText="1"/>
    </xf>
    <xf numFmtId="0" fontId="14" fillId="0" borderId="118" xfId="6" applyFont="1" applyFill="1" applyBorder="1" applyAlignment="1">
      <alignment vertical="top" wrapText="1"/>
    </xf>
    <xf numFmtId="165" fontId="15" fillId="0" borderId="0" xfId="0" applyNumberFormat="1" applyFont="1" applyFill="1" applyBorder="1"/>
    <xf numFmtId="0" fontId="14" fillId="0" borderId="45" xfId="0" applyFont="1" applyFill="1" applyBorder="1" applyAlignment="1">
      <alignment horizontal="center" vertical="center" wrapText="1"/>
    </xf>
    <xf numFmtId="0" fontId="14" fillId="0" borderId="135" xfId="0" applyFont="1" applyFill="1" applyBorder="1" applyAlignment="1">
      <alignment horizontal="left" vertical="top" wrapText="1"/>
    </xf>
    <xf numFmtId="0" fontId="14" fillId="0" borderId="93"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28" xfId="0" applyFont="1" applyFill="1" applyBorder="1" applyAlignment="1">
      <alignment horizontal="left" vertical="top" wrapText="1"/>
    </xf>
    <xf numFmtId="0" fontId="14" fillId="0" borderId="119" xfId="0" applyFont="1" applyFill="1" applyBorder="1" applyAlignment="1">
      <alignment horizontal="center" vertical="center" wrapText="1"/>
    </xf>
    <xf numFmtId="169" fontId="14" fillId="0" borderId="119" xfId="0" applyNumberFormat="1" applyFont="1" applyFill="1" applyBorder="1" applyAlignment="1" applyProtection="1">
      <alignment vertical="top" wrapText="1"/>
    </xf>
    <xf numFmtId="0" fontId="14" fillId="0" borderId="0" xfId="0" applyFont="1" applyFill="1" applyBorder="1" applyAlignment="1">
      <alignment horizontal="center" vertical="center" wrapText="1"/>
    </xf>
    <xf numFmtId="0" fontId="14" fillId="0" borderId="135" xfId="0" applyFont="1" applyFill="1" applyBorder="1" applyAlignment="1">
      <alignment vertical="top" wrapText="1"/>
    </xf>
    <xf numFmtId="0" fontId="14" fillId="0" borderId="134" xfId="0" applyFont="1" applyFill="1" applyBorder="1" applyAlignment="1">
      <alignment horizontal="center" vertical="center" wrapText="1"/>
    </xf>
    <xf numFmtId="4" fontId="14" fillId="0" borderId="134" xfId="0" applyNumberFormat="1" applyFont="1" applyFill="1" applyBorder="1" applyAlignment="1">
      <alignment horizontal="center" vertical="center"/>
    </xf>
    <xf numFmtId="165" fontId="14" fillId="0" borderId="128" xfId="0" applyNumberFormat="1"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32" xfId="0" applyFont="1" applyFill="1" applyBorder="1" applyAlignment="1">
      <alignment horizontal="center" vertical="center" wrapText="1"/>
    </xf>
    <xf numFmtId="165" fontId="14" fillId="0" borderId="32" xfId="0" applyNumberFormat="1" applyFont="1" applyFill="1" applyBorder="1" applyAlignment="1">
      <alignment horizontal="center" vertical="center"/>
    </xf>
    <xf numFmtId="2" fontId="14" fillId="0" borderId="48" xfId="0" applyNumberFormat="1" applyFont="1" applyFill="1" applyBorder="1" applyAlignment="1">
      <alignment horizontal="center" vertical="center"/>
    </xf>
    <xf numFmtId="0" fontId="14" fillId="0" borderId="14" xfId="0" applyFont="1" applyFill="1" applyBorder="1" applyAlignment="1">
      <alignment vertical="center" wrapText="1"/>
    </xf>
    <xf numFmtId="0" fontId="14" fillId="0" borderId="17" xfId="0" applyFont="1" applyFill="1" applyBorder="1" applyAlignment="1">
      <alignment horizontal="center" vertical="center" wrapText="1"/>
    </xf>
    <xf numFmtId="0" fontId="14" fillId="0" borderId="125" xfId="0" applyFont="1" applyFill="1" applyBorder="1" applyAlignment="1">
      <alignment horizontal="center" vertical="center"/>
    </xf>
    <xf numFmtId="165" fontId="14" fillId="0" borderId="18" xfId="0" applyNumberFormat="1" applyFont="1" applyFill="1" applyBorder="1" applyAlignment="1">
      <alignment horizontal="center" vertical="center" wrapText="1"/>
    </xf>
    <xf numFmtId="0" fontId="14" fillId="0" borderId="135" xfId="0" applyFont="1" applyFill="1" applyBorder="1" applyAlignment="1">
      <alignment horizontal="center" vertical="center" wrapText="1"/>
    </xf>
    <xf numFmtId="0" fontId="14" fillId="0" borderId="116" xfId="0" applyFont="1" applyFill="1" applyBorder="1" applyAlignment="1">
      <alignment vertical="center" wrapText="1"/>
    </xf>
    <xf numFmtId="0" fontId="14" fillId="0" borderId="136" xfId="0" applyFont="1" applyFill="1" applyBorder="1" applyAlignment="1">
      <alignment horizontal="left" vertical="top" wrapText="1"/>
    </xf>
    <xf numFmtId="0" fontId="14" fillId="0" borderId="123" xfId="0" applyFont="1" applyFill="1" applyBorder="1" applyAlignment="1">
      <alignment vertical="top" wrapText="1"/>
    </xf>
    <xf numFmtId="169" fontId="14" fillId="0" borderId="82" xfId="0" applyNumberFormat="1" applyFont="1" applyFill="1" applyBorder="1" applyAlignment="1" applyProtection="1">
      <alignment vertical="top" wrapText="1"/>
    </xf>
    <xf numFmtId="165" fontId="15" fillId="0" borderId="0" xfId="0" applyNumberFormat="1" applyFont="1" applyFill="1"/>
    <xf numFmtId="0" fontId="14" fillId="0" borderId="0" xfId="0" applyFont="1" applyFill="1" applyAlignment="1">
      <alignment horizontal="center" vertical="top" wrapText="1"/>
    </xf>
    <xf numFmtId="165" fontId="14" fillId="0" borderId="2" xfId="0" applyNumberFormat="1" applyFont="1" applyFill="1" applyBorder="1" applyAlignment="1">
      <alignment horizontal="center" vertical="top" wrapText="1"/>
    </xf>
    <xf numFmtId="169" fontId="14" fillId="0" borderId="118" xfId="0" applyNumberFormat="1" applyFont="1" applyFill="1" applyBorder="1" applyAlignment="1">
      <alignment horizontal="center" vertical="center" wrapText="1"/>
    </xf>
    <xf numFmtId="165" fontId="14" fillId="0" borderId="134" xfId="0" applyNumberFormat="1" applyFont="1" applyFill="1" applyBorder="1" applyAlignment="1">
      <alignment horizontal="center" vertical="center" wrapText="1"/>
    </xf>
    <xf numFmtId="165" fontId="14" fillId="0" borderId="0" xfId="0" applyNumberFormat="1" applyFont="1" applyFill="1" applyBorder="1" applyAlignment="1">
      <alignment horizontal="center" vertical="center" wrapText="1"/>
    </xf>
    <xf numFmtId="2" fontId="14" fillId="0" borderId="0" xfId="0" applyNumberFormat="1" applyFont="1" applyFill="1" applyBorder="1" applyAlignment="1">
      <alignment horizontal="center" vertical="center" wrapText="1"/>
    </xf>
    <xf numFmtId="165" fontId="14" fillId="0" borderId="119" xfId="0" applyNumberFormat="1" applyFont="1" applyFill="1" applyBorder="1" applyAlignment="1">
      <alignment vertical="top" wrapText="1"/>
    </xf>
    <xf numFmtId="0" fontId="6" fillId="0" borderId="2" xfId="0" applyFont="1" applyFill="1" applyBorder="1" applyAlignment="1">
      <alignment horizontal="center" vertical="center" wrapText="1"/>
    </xf>
    <xf numFmtId="0" fontId="6" fillId="0" borderId="82" xfId="0" applyFont="1" applyFill="1" applyBorder="1" applyAlignment="1">
      <alignment horizontal="left" vertical="top" wrapText="1"/>
    </xf>
    <xf numFmtId="0" fontId="6" fillId="0" borderId="14"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0"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2" xfId="0" applyFont="1" applyFill="1" applyBorder="1" applyAlignment="1">
      <alignment horizontal="center" vertical="top" wrapText="1"/>
    </xf>
    <xf numFmtId="165" fontId="6" fillId="0" borderId="118" xfId="0" applyNumberFormat="1" applyFont="1" applyFill="1" applyBorder="1" applyAlignment="1">
      <alignment horizontal="center" vertical="center" wrapText="1"/>
    </xf>
    <xf numFmtId="0" fontId="6" fillId="0" borderId="118" xfId="0" applyFont="1" applyFill="1" applyBorder="1" applyAlignment="1">
      <alignment horizontal="center" vertical="center" wrapText="1"/>
    </xf>
    <xf numFmtId="0" fontId="6" fillId="0" borderId="118" xfId="0" applyFont="1" applyFill="1" applyBorder="1" applyAlignment="1">
      <alignment horizontal="center" vertical="top" wrapText="1"/>
    </xf>
    <xf numFmtId="0" fontId="6" fillId="0" borderId="118" xfId="0" applyFont="1" applyFill="1" applyBorder="1" applyAlignment="1">
      <alignment horizontal="left" vertical="top" wrapText="1"/>
    </xf>
    <xf numFmtId="165" fontId="6" fillId="0" borderId="2" xfId="0" applyNumberFormat="1" applyFont="1" applyFill="1" applyBorder="1" applyAlignment="1">
      <alignment horizontal="center" vertical="center" wrapText="1"/>
    </xf>
    <xf numFmtId="0" fontId="6" fillId="0" borderId="116" xfId="0" applyFont="1" applyFill="1" applyBorder="1" applyAlignment="1">
      <alignment horizontal="center" vertical="center" wrapText="1"/>
    </xf>
    <xf numFmtId="165" fontId="6" fillId="0" borderId="0" xfId="0" applyNumberFormat="1" applyFont="1" applyFill="1" applyBorder="1" applyAlignment="1">
      <alignment horizontal="left" vertical="top" wrapText="1"/>
    </xf>
    <xf numFmtId="165" fontId="6" fillId="0" borderId="112" xfId="0" applyNumberFormat="1" applyFont="1" applyFill="1" applyBorder="1" applyAlignment="1">
      <alignment horizontal="center" vertical="center" wrapText="1"/>
    </xf>
    <xf numFmtId="2" fontId="6" fillId="0" borderId="0" xfId="0" applyNumberFormat="1" applyFont="1" applyFill="1" applyBorder="1" applyAlignment="1">
      <alignment horizontal="left" vertical="top" wrapText="1"/>
    </xf>
    <xf numFmtId="0" fontId="6" fillId="0" borderId="118" xfId="1" applyFont="1" applyFill="1" applyBorder="1" applyAlignment="1">
      <alignment horizontal="center" vertical="top" wrapText="1"/>
    </xf>
    <xf numFmtId="165" fontId="14" fillId="0" borderId="0" xfId="0" applyNumberFormat="1" applyFont="1" applyFill="1" applyBorder="1" applyAlignment="1">
      <alignment horizontal="left" vertical="top" wrapText="1"/>
    </xf>
    <xf numFmtId="0" fontId="22"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20" fillId="0" borderId="118" xfId="0" applyFont="1" applyFill="1" applyBorder="1" applyAlignment="1">
      <alignment horizontal="center" vertical="top" wrapText="1"/>
    </xf>
    <xf numFmtId="0" fontId="14" fillId="0" borderId="118" xfId="0" applyFont="1" applyFill="1" applyBorder="1" applyAlignment="1">
      <alignment horizontal="left" vertical="top" wrapText="1"/>
    </xf>
    <xf numFmtId="0" fontId="14" fillId="0" borderId="20" xfId="0" applyFont="1" applyFill="1" applyBorder="1" applyAlignment="1">
      <alignment horizontal="center" vertical="center" wrapText="1"/>
    </xf>
    <xf numFmtId="0" fontId="14" fillId="0" borderId="15" xfId="0" applyFont="1" applyFill="1" applyBorder="1" applyAlignment="1">
      <alignment horizontal="center" vertical="center" wrapText="1"/>
    </xf>
    <xf numFmtId="165" fontId="14" fillId="0" borderId="2" xfId="0" applyNumberFormat="1" applyFont="1" applyFill="1" applyBorder="1" applyAlignment="1">
      <alignment horizontal="center" vertical="center" wrapText="1"/>
    </xf>
    <xf numFmtId="165" fontId="14" fillId="0" borderId="0" xfId="0" applyNumberFormat="1" applyFont="1" applyFill="1" applyBorder="1" applyAlignment="1">
      <alignment horizontal="left" vertical="top" wrapText="1"/>
    </xf>
    <xf numFmtId="0" fontId="14" fillId="0" borderId="2" xfId="0" applyFont="1" applyFill="1" applyBorder="1" applyAlignment="1">
      <alignment horizontal="center" vertical="top" wrapText="1"/>
    </xf>
    <xf numFmtId="14" fontId="14" fillId="0" borderId="118" xfId="0" applyNumberFormat="1" applyFont="1" applyFill="1" applyBorder="1" applyAlignment="1">
      <alignment vertical="top" wrapText="1"/>
    </xf>
    <xf numFmtId="166" fontId="14" fillId="0" borderId="2" xfId="0" applyNumberFormat="1" applyFont="1" applyFill="1" applyBorder="1" applyAlignment="1">
      <alignment horizontal="center" vertical="center" wrapText="1"/>
    </xf>
    <xf numFmtId="166" fontId="14" fillId="0" borderId="10" xfId="0" applyNumberFormat="1" applyFont="1" applyFill="1" applyBorder="1" applyAlignment="1">
      <alignment horizontal="center" vertical="center" wrapText="1"/>
    </xf>
    <xf numFmtId="0" fontId="15" fillId="0" borderId="10" xfId="0" applyFont="1" applyFill="1" applyBorder="1"/>
    <xf numFmtId="2" fontId="14" fillId="0" borderId="2" xfId="0" applyNumberFormat="1" applyFont="1" applyFill="1" applyBorder="1" applyAlignment="1">
      <alignment horizontal="center" vertical="top" wrapText="1"/>
    </xf>
    <xf numFmtId="165" fontId="14" fillId="0" borderId="45"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2" fontId="14" fillId="0" borderId="0" xfId="2" applyNumberFormat="1" applyFont="1" applyFill="1" applyBorder="1" applyAlignment="1">
      <alignment horizontal="left" vertical="top" wrapText="1"/>
    </xf>
    <xf numFmtId="0" fontId="14" fillId="0" borderId="127" xfId="0" applyFont="1" applyFill="1" applyBorder="1" applyAlignment="1">
      <alignment horizontal="center" vertical="center" wrapText="1"/>
    </xf>
    <xf numFmtId="165" fontId="14" fillId="0" borderId="79" xfId="0" applyNumberFormat="1" applyFont="1" applyFill="1" applyBorder="1" applyAlignment="1">
      <alignment horizontal="center" vertical="center" wrapText="1"/>
    </xf>
    <xf numFmtId="165" fontId="14" fillId="0" borderId="136" xfId="0" applyNumberFormat="1" applyFont="1" applyFill="1" applyBorder="1" applyAlignment="1">
      <alignment horizontal="center" vertical="center" wrapText="1"/>
    </xf>
    <xf numFmtId="0" fontId="14" fillId="0" borderId="89" xfId="0" applyFont="1" applyFill="1" applyBorder="1" applyAlignment="1">
      <alignment horizontal="left" vertical="top" wrapText="1"/>
    </xf>
    <xf numFmtId="165" fontId="14" fillId="0" borderId="127" xfId="0" applyNumberFormat="1" applyFont="1" applyFill="1" applyBorder="1" applyAlignment="1">
      <alignment horizontal="center" vertical="center" wrapText="1"/>
    </xf>
    <xf numFmtId="168" fontId="14" fillId="0" borderId="118" xfId="4" applyNumberFormat="1" applyFont="1" applyFill="1" applyBorder="1" applyAlignment="1">
      <alignment horizontal="left" vertical="top" wrapText="1"/>
    </xf>
    <xf numFmtId="4" fontId="14" fillId="0" borderId="118" xfId="0" applyNumberFormat="1" applyFont="1" applyFill="1" applyBorder="1" applyAlignment="1">
      <alignment horizontal="center" vertical="center" wrapText="1"/>
    </xf>
    <xf numFmtId="4" fontId="14" fillId="0" borderId="0" xfId="0" applyNumberFormat="1" applyFont="1" applyFill="1" applyBorder="1" applyAlignment="1">
      <alignment horizontal="left" vertical="top" wrapText="1"/>
    </xf>
    <xf numFmtId="165" fontId="14" fillId="0" borderId="0" xfId="2" applyNumberFormat="1" applyFont="1" applyFill="1" applyBorder="1" applyAlignment="1">
      <alignment horizontal="left" vertical="top" wrapText="1"/>
    </xf>
    <xf numFmtId="0" fontId="14" fillId="0" borderId="60" xfId="0" applyFont="1" applyFill="1" applyBorder="1" applyAlignment="1">
      <alignment horizontal="center" vertical="top" wrapText="1"/>
    </xf>
    <xf numFmtId="0" fontId="14" fillId="0" borderId="64" xfId="0" applyFont="1" applyFill="1" applyBorder="1" applyAlignment="1">
      <alignment horizontal="center" vertical="top" wrapText="1"/>
    </xf>
    <xf numFmtId="2" fontId="14" fillId="0" borderId="79" xfId="0" applyNumberFormat="1" applyFont="1" applyFill="1" applyBorder="1" applyAlignment="1">
      <alignment horizontal="center" vertical="center" wrapText="1"/>
    </xf>
    <xf numFmtId="0" fontId="14" fillId="0" borderId="60" xfId="0" applyFont="1" applyFill="1" applyBorder="1" applyAlignment="1">
      <alignment horizontal="left" vertical="top" wrapText="1"/>
    </xf>
    <xf numFmtId="0" fontId="14" fillId="0" borderId="64" xfId="0" applyFont="1" applyFill="1" applyBorder="1" applyAlignment="1">
      <alignment horizontal="center" vertical="center" wrapText="1"/>
    </xf>
    <xf numFmtId="0" fontId="14" fillId="0" borderId="25" xfId="0" applyFont="1" applyFill="1" applyBorder="1" applyAlignment="1">
      <alignment horizontal="center" vertical="top" wrapText="1"/>
    </xf>
    <xf numFmtId="2" fontId="14" fillId="0" borderId="64" xfId="0" applyNumberFormat="1" applyFont="1" applyFill="1" applyBorder="1" applyAlignment="1">
      <alignment horizontal="center" vertical="center" wrapText="1"/>
    </xf>
    <xf numFmtId="0" fontId="14" fillId="0" borderId="70" xfId="0" applyFont="1" applyFill="1" applyBorder="1" applyAlignment="1">
      <alignment horizontal="left" vertical="top" wrapText="1"/>
    </xf>
    <xf numFmtId="0" fontId="14" fillId="0" borderId="71" xfId="0" applyFont="1" applyFill="1" applyBorder="1" applyAlignment="1">
      <alignment horizontal="center" vertical="center" wrapText="1"/>
    </xf>
    <xf numFmtId="0" fontId="14" fillId="0" borderId="85" xfId="0" applyFont="1" applyFill="1" applyBorder="1" applyAlignment="1">
      <alignment horizontal="center" vertical="top" wrapText="1"/>
    </xf>
    <xf numFmtId="0" fontId="14" fillId="0" borderId="81" xfId="0" applyFont="1" applyFill="1" applyBorder="1" applyAlignment="1">
      <alignment vertical="top" wrapText="1"/>
    </xf>
    <xf numFmtId="169" fontId="14" fillId="0" borderId="112" xfId="0" applyNumberFormat="1" applyFont="1" applyFill="1" applyBorder="1" applyAlignment="1">
      <alignment horizontal="center" vertical="center" wrapText="1"/>
    </xf>
    <xf numFmtId="169" fontId="14" fillId="0" borderId="0" xfId="0" applyNumberFormat="1" applyFont="1" applyFill="1" applyBorder="1" applyAlignment="1">
      <alignment horizontal="left" vertical="top" wrapText="1"/>
    </xf>
    <xf numFmtId="169" fontId="14" fillId="0" borderId="40" xfId="0" applyNumberFormat="1" applyFont="1" applyFill="1" applyBorder="1" applyAlignment="1">
      <alignment horizontal="center" vertical="center" wrapText="1"/>
    </xf>
    <xf numFmtId="165" fontId="14" fillId="0" borderId="112" xfId="0" applyNumberFormat="1" applyFont="1" applyFill="1" applyBorder="1" applyAlignment="1">
      <alignment horizontal="center" vertical="center"/>
    </xf>
    <xf numFmtId="0" fontId="14" fillId="0" borderId="112" xfId="0" applyNumberFormat="1" applyFont="1" applyFill="1" applyBorder="1" applyAlignment="1">
      <alignment horizontal="center" vertical="center" wrapText="1"/>
    </xf>
    <xf numFmtId="0" fontId="14" fillId="0" borderId="123" xfId="0" applyFont="1" applyFill="1" applyBorder="1" applyAlignment="1">
      <alignment vertical="center" wrapText="1"/>
    </xf>
    <xf numFmtId="165" fontId="14" fillId="0" borderId="112" xfId="0" applyNumberFormat="1" applyFont="1" applyFill="1" applyBorder="1" applyAlignment="1">
      <alignment horizontal="center" vertical="top" wrapText="1"/>
    </xf>
    <xf numFmtId="0" fontId="14" fillId="0" borderId="27" xfId="0" applyFont="1" applyFill="1" applyBorder="1" applyAlignment="1">
      <alignment vertical="top" wrapText="1"/>
    </xf>
    <xf numFmtId="165" fontId="14" fillId="0" borderId="105" xfId="0" applyNumberFormat="1" applyFont="1" applyFill="1" applyBorder="1" applyAlignment="1">
      <alignment horizontal="center" vertical="top" wrapText="1"/>
    </xf>
    <xf numFmtId="0" fontId="24" fillId="0" borderId="27" xfId="0" applyFont="1" applyFill="1" applyBorder="1" applyAlignment="1">
      <alignment horizontal="center" vertical="center" wrapText="1"/>
    </xf>
    <xf numFmtId="0" fontId="24" fillId="0" borderId="27" xfId="1" applyFont="1" applyFill="1" applyBorder="1" applyAlignment="1">
      <alignment horizontal="center" vertical="center" wrapText="1"/>
    </xf>
    <xf numFmtId="165" fontId="14" fillId="0" borderId="91" xfId="0" applyNumberFormat="1" applyFont="1" applyFill="1" applyBorder="1" applyAlignment="1">
      <alignment horizontal="center" vertical="center"/>
    </xf>
    <xf numFmtId="166" fontId="14" fillId="0" borderId="123" xfId="0" applyNumberFormat="1" applyFont="1" applyFill="1" applyBorder="1" applyAlignment="1">
      <alignment horizontal="center" vertical="center" wrapText="1"/>
    </xf>
    <xf numFmtId="0" fontId="14" fillId="0" borderId="84" xfId="0" applyFont="1" applyFill="1" applyBorder="1" applyAlignment="1">
      <alignment horizontal="left" vertical="top" wrapText="1"/>
    </xf>
    <xf numFmtId="0" fontId="14" fillId="0" borderId="111" xfId="0" applyFont="1" applyFill="1" applyBorder="1" applyAlignment="1">
      <alignment horizontal="center" vertical="top" wrapText="1"/>
    </xf>
    <xf numFmtId="165" fontId="14" fillId="0" borderId="111" xfId="0" applyNumberFormat="1" applyFont="1" applyFill="1" applyBorder="1" applyAlignment="1">
      <alignment horizontal="center" vertical="center" wrapText="1"/>
    </xf>
    <xf numFmtId="0" fontId="14" fillId="0" borderId="84" xfId="2" applyFont="1" applyFill="1" applyBorder="1" applyAlignment="1">
      <alignment vertical="top" wrapText="1"/>
    </xf>
    <xf numFmtId="0" fontId="14" fillId="0" borderId="40" xfId="2" applyFont="1" applyFill="1" applyBorder="1" applyAlignment="1">
      <alignment horizontal="center" vertical="center" wrapText="1"/>
    </xf>
    <xf numFmtId="165" fontId="14" fillId="0" borderId="57" xfId="0" applyNumberFormat="1" applyFont="1" applyFill="1" applyBorder="1" applyAlignment="1">
      <alignment horizontal="center" vertical="center" wrapText="1"/>
    </xf>
    <xf numFmtId="165" fontId="14" fillId="0" borderId="80" xfId="0" applyNumberFormat="1" applyFont="1" applyFill="1" applyBorder="1" applyAlignment="1">
      <alignment horizontal="center" vertical="center" wrapText="1"/>
    </xf>
    <xf numFmtId="0" fontId="14" fillId="0" borderId="82" xfId="0" applyFont="1" applyFill="1" applyBorder="1" applyAlignment="1">
      <alignment horizontal="center" vertical="top" wrapText="1"/>
    </xf>
    <xf numFmtId="0" fontId="14" fillId="0" borderId="83" xfId="2" applyFont="1" applyFill="1" applyBorder="1" applyAlignment="1">
      <alignment horizontal="center" vertical="center" wrapText="1"/>
    </xf>
    <xf numFmtId="0" fontId="20" fillId="0" borderId="129" xfId="0" applyFont="1" applyFill="1" applyBorder="1" applyAlignment="1">
      <alignment horizontal="center" vertical="top" wrapText="1"/>
    </xf>
    <xf numFmtId="165" fontId="14" fillId="0" borderId="126" xfId="0" applyNumberFormat="1" applyFont="1" applyFill="1" applyBorder="1" applyAlignment="1">
      <alignment horizontal="center" vertical="center" wrapText="1"/>
    </xf>
    <xf numFmtId="0" fontId="14" fillId="0" borderId="97" xfId="0" applyFont="1" applyFill="1" applyBorder="1" applyAlignment="1">
      <alignment vertical="top" wrapText="1"/>
    </xf>
    <xf numFmtId="165" fontId="14" fillId="0" borderId="86" xfId="0" applyNumberFormat="1" applyFont="1" applyFill="1" applyBorder="1" applyAlignment="1">
      <alignment horizontal="center" vertical="center" wrapText="1"/>
    </xf>
    <xf numFmtId="0" fontId="14" fillId="0" borderId="65" xfId="0" applyFont="1" applyFill="1" applyBorder="1" applyAlignment="1">
      <alignment horizontal="center" vertical="top" wrapText="1"/>
    </xf>
    <xf numFmtId="165" fontId="14" fillId="0" borderId="83" xfId="0" applyNumberFormat="1" applyFont="1" applyFill="1" applyBorder="1" applyAlignment="1">
      <alignment horizontal="center" vertical="center"/>
    </xf>
    <xf numFmtId="165" fontId="14" fillId="0" borderId="22" xfId="0" applyNumberFormat="1" applyFont="1" applyFill="1" applyBorder="1" applyAlignment="1">
      <alignment horizontal="center" vertical="center" wrapText="1"/>
    </xf>
    <xf numFmtId="0" fontId="14" fillId="0" borderId="82" xfId="2" applyFont="1" applyFill="1" applyBorder="1" applyAlignment="1">
      <alignment horizontal="center" vertical="top" wrapText="1"/>
    </xf>
    <xf numFmtId="0" fontId="14" fillId="0" borderId="82" xfId="2" applyFont="1" applyFill="1" applyBorder="1" applyAlignment="1">
      <alignment horizontal="center" vertical="center" wrapText="1"/>
    </xf>
    <xf numFmtId="0" fontId="14" fillId="0" borderId="15" xfId="0" applyFont="1" applyFill="1" applyBorder="1" applyAlignment="1">
      <alignment horizontal="center" vertical="top" wrapText="1"/>
    </xf>
    <xf numFmtId="0" fontId="14" fillId="0" borderId="20" xfId="0" applyFont="1" applyFill="1" applyBorder="1" applyAlignment="1">
      <alignment horizontal="center" vertical="top" wrapText="1"/>
    </xf>
    <xf numFmtId="165" fontId="14" fillId="0" borderId="18" xfId="0" applyNumberFormat="1" applyFont="1" applyFill="1" applyBorder="1" applyAlignment="1">
      <alignment horizontal="center" vertical="center"/>
    </xf>
    <xf numFmtId="165" fontId="14" fillId="0" borderId="19" xfId="0" applyNumberFormat="1" applyFont="1" applyFill="1" applyBorder="1" applyAlignment="1">
      <alignment horizontal="center" vertical="center"/>
    </xf>
    <xf numFmtId="0" fontId="14" fillId="0" borderId="23" xfId="0" applyFont="1" applyFill="1" applyBorder="1" applyAlignment="1">
      <alignment horizontal="center" vertical="top" wrapText="1"/>
    </xf>
    <xf numFmtId="166" fontId="14" fillId="0" borderId="82" xfId="0" applyNumberFormat="1" applyFont="1" applyFill="1" applyBorder="1" applyAlignment="1">
      <alignment horizontal="center" vertical="center" wrapText="1"/>
    </xf>
    <xf numFmtId="165" fontId="14" fillId="0" borderId="23" xfId="0" applyNumberFormat="1" applyFont="1" applyFill="1" applyBorder="1" applyAlignment="1">
      <alignment horizontal="center" vertical="center" wrapText="1"/>
    </xf>
    <xf numFmtId="0" fontId="14" fillId="0" borderId="22" xfId="0" applyFont="1" applyFill="1" applyBorder="1" applyAlignment="1">
      <alignment vertical="top" wrapText="1"/>
    </xf>
    <xf numFmtId="0" fontId="14" fillId="0" borderId="37" xfId="0" applyFont="1" applyFill="1" applyBorder="1" applyAlignment="1">
      <alignment vertical="top" wrapText="1"/>
    </xf>
    <xf numFmtId="0" fontId="14" fillId="0" borderId="136" xfId="0" applyFont="1" applyFill="1" applyBorder="1" applyAlignment="1">
      <alignment vertical="top" wrapText="1"/>
    </xf>
    <xf numFmtId="0" fontId="14" fillId="0" borderId="22" xfId="0" applyFont="1" applyFill="1" applyBorder="1" applyAlignment="1">
      <alignment horizontal="center" vertical="center" wrapText="1"/>
    </xf>
    <xf numFmtId="165" fontId="14" fillId="0" borderId="35" xfId="0" applyNumberFormat="1" applyFont="1" applyFill="1" applyBorder="1" applyAlignment="1">
      <alignment horizontal="center" vertical="center" wrapText="1"/>
    </xf>
    <xf numFmtId="0" fontId="14" fillId="0" borderId="39" xfId="0" applyFont="1" applyFill="1" applyBorder="1" applyAlignment="1">
      <alignment horizontal="center" vertical="center" wrapText="1"/>
    </xf>
    <xf numFmtId="165" fontId="14" fillId="0" borderId="9" xfId="0" applyNumberFormat="1" applyFont="1" applyFill="1" applyBorder="1" applyAlignment="1">
      <alignment horizontal="center" vertical="center" wrapText="1"/>
    </xf>
    <xf numFmtId="165" fontId="14" fillId="0" borderId="49" xfId="0" applyNumberFormat="1" applyFont="1" applyFill="1" applyBorder="1" applyAlignment="1">
      <alignment horizontal="center" vertical="center" wrapText="1"/>
    </xf>
    <xf numFmtId="4" fontId="14" fillId="0" borderId="14" xfId="0" applyNumberFormat="1" applyFont="1" applyFill="1" applyBorder="1" applyAlignment="1">
      <alignment horizontal="center" vertical="center"/>
    </xf>
    <xf numFmtId="165" fontId="14" fillId="0" borderId="14" xfId="0" applyNumberFormat="1" applyFont="1" applyFill="1" applyBorder="1" applyAlignment="1">
      <alignment horizontal="center" vertical="center"/>
    </xf>
    <xf numFmtId="2" fontId="14" fillId="0" borderId="14" xfId="0" applyNumberFormat="1" applyFont="1" applyFill="1" applyBorder="1" applyAlignment="1">
      <alignment horizontal="center" vertical="center"/>
    </xf>
    <xf numFmtId="165" fontId="14" fillId="0" borderId="14" xfId="0" applyNumberFormat="1" applyFont="1" applyFill="1" applyBorder="1" applyAlignment="1">
      <alignment horizontal="center" vertical="top" wrapText="1"/>
    </xf>
    <xf numFmtId="0" fontId="14" fillId="0" borderId="136" xfId="0" applyFont="1" applyFill="1" applyBorder="1" applyAlignment="1">
      <alignment horizontal="center" vertical="center" wrapText="1"/>
    </xf>
    <xf numFmtId="0" fontId="14" fillId="0" borderId="139" xfId="0" applyFont="1" applyFill="1" applyBorder="1" applyAlignment="1">
      <alignment horizontal="center" vertical="center" wrapText="1"/>
    </xf>
    <xf numFmtId="0" fontId="14" fillId="0" borderId="105" xfId="7" applyFont="1" applyFill="1" applyBorder="1" applyAlignment="1">
      <alignment horizontal="center" vertical="center" wrapText="1"/>
    </xf>
    <xf numFmtId="165" fontId="14" fillId="0" borderId="10" xfId="0" applyNumberFormat="1" applyFont="1" applyFill="1" applyBorder="1" applyAlignment="1">
      <alignment horizontal="center" vertical="top" wrapText="1"/>
    </xf>
    <xf numFmtId="165" fontId="14" fillId="0" borderId="39" xfId="0" applyNumberFormat="1" applyFont="1" applyFill="1" applyBorder="1" applyAlignment="1">
      <alignment horizontal="center" vertical="center" wrapText="1"/>
    </xf>
    <xf numFmtId="0" fontId="14" fillId="0" borderId="29" xfId="0" applyFont="1" applyFill="1" applyBorder="1" applyAlignment="1">
      <alignment vertical="center" wrapText="1"/>
    </xf>
    <xf numFmtId="0" fontId="14" fillId="0" borderId="0" xfId="0" applyFont="1" applyFill="1" applyBorder="1" applyAlignment="1">
      <alignment horizontal="left" vertical="top" wrapText="1"/>
    </xf>
    <xf numFmtId="0" fontId="14" fillId="0" borderId="107" xfId="0" applyFont="1" applyFill="1" applyBorder="1" applyAlignment="1">
      <alignment vertical="top" wrapText="1"/>
    </xf>
    <xf numFmtId="0" fontId="14" fillId="0" borderId="139" xfId="0" applyFont="1" applyFill="1" applyBorder="1" applyAlignment="1">
      <alignment vertical="top" wrapText="1"/>
    </xf>
    <xf numFmtId="0" fontId="14" fillId="0" borderId="139" xfId="0" applyFont="1" applyFill="1" applyBorder="1" applyAlignment="1">
      <alignment horizontal="center" vertical="top" wrapText="1"/>
    </xf>
    <xf numFmtId="165" fontId="14" fillId="0" borderId="139" xfId="0" applyNumberFormat="1" applyFont="1" applyFill="1" applyBorder="1" applyAlignment="1">
      <alignment horizontal="center" vertical="center" wrapText="1"/>
    </xf>
    <xf numFmtId="4" fontId="14" fillId="0" borderId="86" xfId="0" applyNumberFormat="1" applyFont="1" applyFill="1" applyBorder="1" applyAlignment="1">
      <alignment horizontal="center" vertical="center"/>
    </xf>
    <xf numFmtId="0" fontId="6" fillId="0" borderId="139" xfId="0" applyFont="1" applyFill="1" applyBorder="1" applyAlignment="1">
      <alignment horizontal="center" vertical="center" wrapText="1"/>
    </xf>
    <xf numFmtId="0" fontId="6" fillId="0" borderId="139" xfId="0" applyFont="1" applyFill="1" applyBorder="1" applyAlignment="1">
      <alignment vertical="center" wrapText="1"/>
    </xf>
    <xf numFmtId="165" fontId="14" fillId="0" borderId="118" xfId="0" applyNumberFormat="1" applyFont="1" applyFill="1" applyBorder="1" applyAlignment="1">
      <alignment horizontal="left" vertical="top" wrapText="1"/>
    </xf>
    <xf numFmtId="2" fontId="14" fillId="0" borderId="58" xfId="0" applyNumberFormat="1" applyFont="1" applyFill="1" applyBorder="1" applyAlignment="1">
      <alignment horizontal="center" vertical="center"/>
    </xf>
    <xf numFmtId="0" fontId="14" fillId="0" borderId="40" xfId="5" applyFont="1" applyFill="1" applyBorder="1" applyAlignment="1">
      <alignment horizontal="left" vertical="top" wrapText="1"/>
    </xf>
    <xf numFmtId="0" fontId="6" fillId="0" borderId="116" xfId="0" applyFont="1" applyFill="1" applyBorder="1" applyAlignment="1">
      <alignment vertical="center" wrapText="1"/>
    </xf>
    <xf numFmtId="0" fontId="6" fillId="0" borderId="129" xfId="0" applyFont="1" applyFill="1" applyBorder="1" applyAlignment="1">
      <alignment horizontal="center" vertical="center" wrapText="1"/>
    </xf>
    <xf numFmtId="0" fontId="6" fillId="0" borderId="129" xfId="0" applyFont="1" applyFill="1" applyBorder="1" applyAlignment="1">
      <alignment vertical="center" wrapText="1"/>
    </xf>
    <xf numFmtId="0" fontId="14" fillId="0" borderId="129" xfId="0" applyFont="1" applyFill="1" applyBorder="1" applyAlignment="1">
      <alignment horizontal="center" vertical="top" wrapText="1"/>
    </xf>
    <xf numFmtId="0" fontId="14" fillId="0" borderId="10" xfId="0" applyFont="1" applyFill="1" applyBorder="1" applyAlignment="1">
      <alignment horizontal="center" vertical="top" wrapText="1"/>
    </xf>
    <xf numFmtId="2" fontId="14" fillId="0" borderId="116" xfId="0" applyNumberFormat="1" applyFont="1" applyFill="1" applyBorder="1" applyAlignment="1">
      <alignment horizontal="center" vertical="center"/>
    </xf>
    <xf numFmtId="169" fontId="14" fillId="0" borderId="78" xfId="0" applyNumberFormat="1" applyFont="1" applyFill="1" applyBorder="1" applyAlignment="1" applyProtection="1">
      <alignment vertical="top" wrapText="1"/>
    </xf>
    <xf numFmtId="2" fontId="14" fillId="0" borderId="10" xfId="0" applyNumberFormat="1" applyFont="1" applyFill="1" applyBorder="1" applyAlignment="1">
      <alignment horizontal="center" vertical="center" wrapText="1"/>
    </xf>
    <xf numFmtId="169" fontId="14" fillId="0" borderId="135" xfId="0" applyNumberFormat="1" applyFont="1" applyFill="1" applyBorder="1" applyAlignment="1" applyProtection="1">
      <alignment vertical="top" wrapText="1"/>
    </xf>
    <xf numFmtId="2" fontId="14" fillId="0" borderId="139" xfId="0" applyNumberFormat="1" applyFont="1" applyFill="1" applyBorder="1" applyAlignment="1">
      <alignment horizontal="center" vertical="center" wrapText="1"/>
    </xf>
    <xf numFmtId="165" fontId="14" fillId="0" borderId="135" xfId="0" applyNumberFormat="1" applyFont="1" applyFill="1" applyBorder="1" applyAlignment="1">
      <alignment horizontal="center" vertical="center" wrapText="1"/>
    </xf>
    <xf numFmtId="165" fontId="14" fillId="0" borderId="109" xfId="0" applyNumberFormat="1" applyFont="1" applyFill="1" applyBorder="1" applyAlignment="1">
      <alignment horizontal="center" vertical="center" wrapText="1"/>
    </xf>
    <xf numFmtId="0" fontId="14" fillId="0" borderId="139" xfId="0" applyFont="1" applyFill="1" applyBorder="1" applyAlignment="1">
      <alignment vertical="center" wrapText="1"/>
    </xf>
    <xf numFmtId="166" fontId="14" fillId="0" borderId="2" xfId="0" applyNumberFormat="1" applyFont="1" applyFill="1" applyBorder="1" applyAlignment="1">
      <alignment horizontal="center" vertical="top" wrapText="1"/>
    </xf>
    <xf numFmtId="0" fontId="14" fillId="0" borderId="50" xfId="0" applyFont="1" applyFill="1" applyBorder="1" applyAlignment="1">
      <alignment horizontal="center" vertical="center" wrapText="1"/>
    </xf>
    <xf numFmtId="0" fontId="15" fillId="0" borderId="114" xfId="0" applyFont="1" applyFill="1" applyBorder="1"/>
    <xf numFmtId="0" fontId="14" fillId="0" borderId="123" xfId="7" applyFont="1" applyFill="1" applyBorder="1" applyAlignment="1">
      <alignment horizontal="center" vertical="center" wrapText="1"/>
    </xf>
    <xf numFmtId="165" fontId="14" fillId="0" borderId="131" xfId="0" applyNumberFormat="1" applyFont="1" applyFill="1" applyBorder="1" applyAlignment="1">
      <alignment horizontal="center" vertical="center" wrapText="1"/>
    </xf>
    <xf numFmtId="0" fontId="15" fillId="0" borderId="8" xfId="0" applyFont="1" applyFill="1" applyBorder="1"/>
    <xf numFmtId="0" fontId="15" fillId="0" borderId="39" xfId="0" applyFont="1" applyFill="1" applyBorder="1"/>
    <xf numFmtId="0" fontId="14" fillId="0" borderId="118" xfId="5" applyFont="1" applyFill="1" applyBorder="1" applyAlignment="1">
      <alignment horizontal="left" vertical="top" wrapText="1"/>
    </xf>
    <xf numFmtId="165" fontId="14" fillId="0" borderId="140" xfId="0" applyNumberFormat="1" applyFont="1" applyFill="1" applyBorder="1" applyAlignment="1">
      <alignment horizontal="center" vertical="center" wrapText="1"/>
    </xf>
    <xf numFmtId="0" fontId="14" fillId="0" borderId="86" xfId="0" applyFont="1" applyFill="1" applyBorder="1" applyAlignment="1">
      <alignment vertical="top" wrapText="1"/>
    </xf>
    <xf numFmtId="0" fontId="14" fillId="0" borderId="86" xfId="0" applyFont="1" applyFill="1" applyBorder="1" applyAlignment="1">
      <alignment horizontal="center" vertical="center" wrapText="1"/>
    </xf>
    <xf numFmtId="169" fontId="14" fillId="0" borderId="0" xfId="0" applyNumberFormat="1" applyFont="1" applyFill="1" applyBorder="1" applyAlignment="1" applyProtection="1">
      <alignment vertical="top" wrapText="1"/>
    </xf>
    <xf numFmtId="165" fontId="14" fillId="0" borderId="139" xfId="0" applyNumberFormat="1" applyFont="1" applyFill="1" applyBorder="1" applyAlignment="1">
      <alignment vertical="top" wrapText="1"/>
    </xf>
    <xf numFmtId="0" fontId="6" fillId="0" borderId="86" xfId="0" applyFont="1" applyFill="1" applyBorder="1" applyAlignment="1">
      <alignment horizontal="center" vertical="center" wrapText="1"/>
    </xf>
    <xf numFmtId="0" fontId="6" fillId="0" borderId="86" xfId="0" applyFont="1" applyFill="1" applyBorder="1" applyAlignment="1">
      <alignment vertical="center" wrapText="1"/>
    </xf>
    <xf numFmtId="172" fontId="14" fillId="0" borderId="40" xfId="0" applyNumberFormat="1" applyFont="1" applyFill="1" applyBorder="1" applyAlignment="1">
      <alignment horizontal="center" vertical="center" wrapText="1"/>
    </xf>
    <xf numFmtId="0" fontId="14" fillId="0" borderId="118" xfId="3" applyFont="1" applyFill="1" applyBorder="1" applyAlignment="1">
      <alignment horizontal="left" vertical="top" wrapText="1"/>
    </xf>
    <xf numFmtId="0" fontId="14" fillId="0" borderId="79" xfId="0" applyFont="1" applyFill="1" applyBorder="1" applyAlignment="1">
      <alignment horizontal="left" vertical="top" wrapText="1"/>
    </xf>
    <xf numFmtId="0" fontId="14" fillId="0" borderId="86" xfId="0" applyFont="1" applyFill="1" applyBorder="1" applyAlignment="1">
      <alignment horizontal="center" vertical="top" wrapText="1"/>
    </xf>
    <xf numFmtId="0" fontId="6" fillId="0" borderId="136" xfId="0" applyFont="1" applyFill="1" applyBorder="1" applyAlignment="1">
      <alignment vertical="center" wrapText="1"/>
    </xf>
    <xf numFmtId="165" fontId="6" fillId="0" borderId="86" xfId="0" applyNumberFormat="1" applyFont="1" applyFill="1" applyBorder="1" applyAlignment="1">
      <alignment horizontal="center" vertical="center" wrapText="1"/>
    </xf>
    <xf numFmtId="0" fontId="15" fillId="0" borderId="129" xfId="0" applyFont="1" applyFill="1" applyBorder="1"/>
    <xf numFmtId="2" fontId="14" fillId="0" borderId="86" xfId="0" applyNumberFormat="1" applyFont="1" applyFill="1" applyBorder="1" applyAlignment="1">
      <alignment horizontal="center" vertical="top" wrapText="1"/>
    </xf>
    <xf numFmtId="0" fontId="15" fillId="0" borderId="86" xfId="0" applyFont="1" applyFill="1" applyBorder="1"/>
    <xf numFmtId="0" fontId="15" fillId="0" borderId="140" xfId="0" applyFont="1" applyFill="1" applyBorder="1"/>
    <xf numFmtId="165" fontId="14" fillId="0" borderId="129" xfId="0" applyNumberFormat="1" applyFont="1" applyFill="1" applyBorder="1" applyAlignment="1">
      <alignment horizontal="center" vertical="center"/>
    </xf>
    <xf numFmtId="166" fontId="14" fillId="0" borderId="139" xfId="0" applyNumberFormat="1" applyFont="1" applyFill="1" applyBorder="1" applyAlignment="1">
      <alignment horizontal="center" vertical="center" wrapText="1"/>
    </xf>
    <xf numFmtId="165" fontId="14" fillId="0" borderId="128" xfId="0" applyNumberFormat="1" applyFont="1" applyFill="1" applyBorder="1" applyAlignment="1">
      <alignment vertical="top" wrapText="1"/>
    </xf>
    <xf numFmtId="165" fontId="14" fillId="0" borderId="129" xfId="0" applyNumberFormat="1" applyFont="1" applyFill="1" applyBorder="1" applyAlignment="1">
      <alignment vertical="top" wrapText="1"/>
    </xf>
    <xf numFmtId="0" fontId="14" fillId="0" borderId="129" xfId="2" applyFont="1" applyFill="1" applyBorder="1" applyAlignment="1">
      <alignment horizontal="center" vertical="top" wrapText="1"/>
    </xf>
    <xf numFmtId="2" fontId="14" fillId="0" borderId="129" xfId="0" applyNumberFormat="1" applyFont="1" applyFill="1" applyBorder="1" applyAlignment="1">
      <alignment horizontal="center" vertical="center" wrapText="1"/>
    </xf>
    <xf numFmtId="0" fontId="14" fillId="0" borderId="129" xfId="0" applyFont="1" applyFill="1" applyBorder="1" applyAlignment="1" applyProtection="1">
      <alignment horizontal="left" vertical="top" wrapText="1"/>
      <protection locked="0"/>
    </xf>
    <xf numFmtId="165" fontId="14" fillId="0" borderId="129" xfId="2" applyNumberFormat="1" applyFont="1" applyFill="1" applyBorder="1" applyAlignment="1">
      <alignment horizontal="center" vertical="center" wrapText="1"/>
    </xf>
    <xf numFmtId="0" fontId="14" fillId="0" borderId="129" xfId="2" applyFont="1" applyFill="1" applyBorder="1" applyAlignment="1">
      <alignment horizontal="center" vertical="center" wrapText="1"/>
    </xf>
    <xf numFmtId="169" fontId="14" fillId="0" borderId="14" xfId="0" applyNumberFormat="1" applyFont="1" applyFill="1" applyBorder="1" applyAlignment="1">
      <alignment horizontal="center" vertical="center"/>
    </xf>
    <xf numFmtId="0" fontId="14" fillId="0" borderId="126" xfId="0" applyFont="1" applyFill="1" applyBorder="1" applyAlignment="1">
      <alignment horizontal="left" vertical="top" wrapText="1"/>
    </xf>
    <xf numFmtId="165" fontId="14" fillId="0" borderId="141" xfId="0" applyNumberFormat="1" applyFont="1" applyFill="1" applyBorder="1" applyAlignment="1">
      <alignment horizontal="center" vertical="center" wrapText="1"/>
    </xf>
    <xf numFmtId="165" fontId="14" fillId="0" borderId="142" xfId="0" applyNumberFormat="1" applyFont="1" applyFill="1" applyBorder="1" applyAlignment="1">
      <alignment horizontal="center" vertical="center" wrapText="1"/>
    </xf>
    <xf numFmtId="165" fontId="14" fillId="0" borderId="2" xfId="0" applyNumberFormat="1" applyFont="1" applyFill="1" applyBorder="1" applyAlignment="1">
      <alignment horizontal="center" vertical="center" wrapText="1"/>
    </xf>
    <xf numFmtId="165" fontId="14" fillId="0" borderId="0" xfId="0" applyNumberFormat="1"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62" xfId="0" applyFont="1" applyFill="1" applyBorder="1" applyAlignment="1">
      <alignment horizontal="left" vertical="top" wrapText="1"/>
    </xf>
    <xf numFmtId="0" fontId="14" fillId="0" borderId="2" xfId="1" applyFont="1" applyFill="1" applyBorder="1" applyAlignment="1">
      <alignment horizontal="center" vertical="top" wrapText="1"/>
    </xf>
    <xf numFmtId="165" fontId="14" fillId="0" borderId="112" xfId="0" applyNumberFormat="1" applyFont="1" applyFill="1" applyBorder="1" applyAlignment="1">
      <alignment horizontal="center" vertical="center" wrapText="1"/>
    </xf>
    <xf numFmtId="0" fontId="14" fillId="0" borderId="118" xfId="0" applyFont="1" applyFill="1" applyBorder="1" applyAlignment="1">
      <alignment horizontal="center" vertical="top" wrapText="1"/>
    </xf>
    <xf numFmtId="165" fontId="14" fillId="0" borderId="118" xfId="0" applyNumberFormat="1" applyFont="1" applyFill="1" applyBorder="1" applyAlignment="1">
      <alignment horizontal="center" vertical="center" wrapText="1"/>
    </xf>
    <xf numFmtId="0" fontId="14" fillId="0" borderId="2" xfId="0" applyFont="1" applyFill="1" applyBorder="1" applyAlignment="1">
      <alignment horizontal="center" vertical="top" wrapText="1"/>
    </xf>
    <xf numFmtId="0" fontId="14" fillId="0" borderId="116"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4" fillId="0" borderId="27"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2" xfId="0" applyFont="1" applyFill="1" applyBorder="1" applyAlignment="1">
      <alignment horizontal="center" vertical="center" wrapText="1"/>
    </xf>
    <xf numFmtId="0" fontId="14" fillId="0" borderId="55" xfId="0" applyFont="1" applyFill="1" applyBorder="1" applyAlignment="1">
      <alignment horizontal="left" vertical="top" wrapText="1"/>
    </xf>
    <xf numFmtId="0" fontId="14" fillId="0" borderId="105" xfId="0" applyFont="1" applyFill="1" applyBorder="1" applyAlignment="1">
      <alignment horizontal="left" vertical="top" wrapText="1"/>
    </xf>
    <xf numFmtId="0" fontId="14" fillId="0" borderId="118" xfId="0" applyFont="1" applyFill="1" applyBorder="1" applyAlignment="1">
      <alignment horizontal="center" vertical="center" wrapText="1"/>
    </xf>
    <xf numFmtId="0" fontId="14" fillId="0" borderId="37" xfId="0" applyFont="1" applyFill="1" applyBorder="1" applyAlignment="1">
      <alignment horizontal="left" vertical="top" wrapText="1"/>
    </xf>
    <xf numFmtId="0" fontId="14" fillId="0" borderId="28"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4" fillId="0" borderId="22"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136" xfId="0" applyFont="1" applyFill="1" applyBorder="1" applyAlignment="1">
      <alignment horizontal="left" vertical="top" wrapText="1"/>
    </xf>
    <xf numFmtId="0" fontId="14" fillId="0" borderId="12" xfId="0" applyFont="1" applyFill="1" applyBorder="1" applyAlignment="1">
      <alignment horizontal="left" vertical="top" wrapText="1"/>
    </xf>
    <xf numFmtId="0" fontId="14" fillId="0" borderId="42" xfId="0" applyFont="1" applyFill="1" applyBorder="1" applyAlignment="1">
      <alignment horizontal="left" vertical="top" wrapText="1"/>
    </xf>
    <xf numFmtId="0" fontId="14" fillId="0" borderId="78" xfId="0" applyFont="1" applyFill="1" applyBorder="1" applyAlignment="1">
      <alignment horizontal="center" vertical="top" wrapText="1"/>
    </xf>
    <xf numFmtId="0" fontId="14" fillId="0" borderId="82" xfId="0" applyFont="1" applyFill="1" applyBorder="1" applyAlignment="1">
      <alignment horizontal="left" vertical="top" wrapText="1"/>
    </xf>
    <xf numFmtId="0" fontId="14" fillId="0" borderId="20" xfId="0" applyFont="1" applyFill="1" applyBorder="1" applyAlignment="1">
      <alignment horizontal="center" vertical="center" wrapText="1"/>
    </xf>
    <xf numFmtId="0" fontId="14" fillId="0" borderId="135" xfId="0" applyFont="1" applyFill="1" applyBorder="1" applyAlignment="1">
      <alignment horizontal="left" vertical="top" wrapText="1"/>
    </xf>
    <xf numFmtId="0" fontId="14" fillId="0" borderId="139" xfId="0" applyFont="1" applyFill="1" applyBorder="1" applyAlignment="1">
      <alignment horizontal="left" vertical="top" wrapText="1"/>
    </xf>
    <xf numFmtId="0" fontId="14" fillId="0" borderId="86" xfId="0" applyFont="1" applyFill="1" applyBorder="1" applyAlignment="1">
      <alignment horizontal="left" vertical="top" wrapText="1"/>
    </xf>
    <xf numFmtId="0" fontId="14" fillId="0" borderId="123" xfId="0" applyFont="1" applyFill="1" applyBorder="1" applyAlignment="1">
      <alignment horizontal="left" vertical="top" wrapText="1"/>
    </xf>
    <xf numFmtId="0" fontId="14" fillId="0" borderId="40" xfId="0" applyFont="1" applyFill="1" applyBorder="1" applyAlignment="1">
      <alignment horizontal="center" vertical="top" wrapText="1"/>
    </xf>
    <xf numFmtId="0" fontId="14" fillId="0" borderId="62" xfId="1" applyFont="1" applyFill="1" applyBorder="1" applyAlignment="1">
      <alignment horizontal="center" vertical="top" wrapText="1"/>
    </xf>
    <xf numFmtId="0" fontId="14" fillId="0" borderId="116" xfId="0" applyFont="1" applyFill="1" applyBorder="1" applyAlignment="1">
      <alignment horizontal="left" vertical="top" wrapText="1"/>
    </xf>
    <xf numFmtId="0" fontId="14" fillId="0" borderId="118" xfId="0" applyFont="1" applyFill="1" applyBorder="1" applyAlignment="1">
      <alignment horizontal="left" vertical="top" wrapText="1"/>
    </xf>
    <xf numFmtId="0" fontId="20" fillId="0" borderId="118" xfId="0" applyFont="1" applyFill="1" applyBorder="1" applyAlignment="1">
      <alignment horizontal="center" vertical="top" wrapText="1"/>
    </xf>
    <xf numFmtId="0" fontId="22" fillId="0" borderId="0" xfId="0" applyFont="1" applyFill="1" applyAlignment="1">
      <alignment horizontal="center" vertical="center"/>
    </xf>
    <xf numFmtId="0" fontId="14" fillId="0" borderId="90" xfId="0" applyFont="1" applyFill="1" applyBorder="1" applyAlignment="1">
      <alignment horizontal="left" vertical="top" wrapText="1"/>
    </xf>
    <xf numFmtId="0" fontId="20" fillId="0" borderId="118" xfId="0"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116" xfId="0" applyFont="1" applyFill="1" applyBorder="1" applyAlignment="1">
      <alignment vertical="top" wrapText="1"/>
    </xf>
    <xf numFmtId="0" fontId="14" fillId="0" borderId="123" xfId="0" applyFont="1" applyFill="1" applyBorder="1" applyAlignment="1">
      <alignment vertical="top" wrapText="1"/>
    </xf>
    <xf numFmtId="0" fontId="14" fillId="0" borderId="14" xfId="0" applyFont="1" applyFill="1" applyBorder="1" applyAlignment="1">
      <alignment horizontal="left" vertical="top" wrapText="1"/>
    </xf>
    <xf numFmtId="0" fontId="14" fillId="0" borderId="129" xfId="0" applyFont="1" applyFill="1" applyBorder="1" applyAlignment="1">
      <alignment vertical="top" wrapText="1"/>
    </xf>
    <xf numFmtId="0" fontId="14" fillId="0" borderId="14"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129" xfId="0" applyFont="1" applyFill="1" applyBorder="1" applyAlignment="1">
      <alignment horizontal="left" vertical="top" wrapText="1"/>
    </xf>
    <xf numFmtId="0" fontId="15" fillId="0" borderId="78" xfId="0" applyFont="1" applyFill="1" applyBorder="1"/>
    <xf numFmtId="0" fontId="14" fillId="0" borderId="86" xfId="0" applyFont="1" applyFill="1" applyBorder="1" applyAlignment="1">
      <alignment vertical="center" wrapText="1"/>
    </xf>
    <xf numFmtId="165" fontId="15" fillId="2" borderId="0" xfId="0" applyNumberFormat="1" applyFont="1" applyFill="1"/>
    <xf numFmtId="0" fontId="14" fillId="0" borderId="126" xfId="0" applyFont="1" applyFill="1" applyBorder="1" applyAlignment="1">
      <alignment horizontal="center" vertical="center" wrapText="1"/>
    </xf>
    <xf numFmtId="0" fontId="14" fillId="0" borderId="136" xfId="0" applyFont="1" applyFill="1" applyBorder="1" applyAlignment="1">
      <alignment vertical="center" wrapText="1"/>
    </xf>
    <xf numFmtId="2" fontId="28" fillId="0" borderId="0" xfId="0" applyNumberFormat="1" applyFont="1" applyFill="1" applyBorder="1" applyAlignment="1">
      <alignment horizontal="left" vertical="top" wrapText="1"/>
    </xf>
    <xf numFmtId="0" fontId="5" fillId="0" borderId="119" xfId="0" applyFont="1" applyFill="1" applyBorder="1"/>
    <xf numFmtId="2" fontId="14" fillId="0" borderId="55" xfId="0" applyNumberFormat="1" applyFont="1" applyFill="1" applyBorder="1" applyAlignment="1">
      <alignment vertical="top" wrapText="1"/>
    </xf>
    <xf numFmtId="0" fontId="14" fillId="0" borderId="143" xfId="0" applyFont="1" applyFill="1" applyBorder="1" applyAlignment="1">
      <alignment horizontal="left" vertical="top" wrapText="1"/>
    </xf>
    <xf numFmtId="0" fontId="14" fillId="0" borderId="143" xfId="0" applyFont="1" applyFill="1" applyBorder="1" applyAlignment="1">
      <alignment horizontal="center" vertical="center" wrapText="1"/>
    </xf>
    <xf numFmtId="165" fontId="14" fillId="0" borderId="143" xfId="0" applyNumberFormat="1" applyFont="1" applyFill="1" applyBorder="1" applyAlignment="1">
      <alignment horizontal="center" vertical="center" wrapText="1"/>
    </xf>
    <xf numFmtId="0" fontId="6" fillId="0" borderId="143" xfId="0" applyFont="1" applyFill="1" applyBorder="1" applyAlignment="1">
      <alignment horizontal="center" vertical="center" wrapText="1"/>
    </xf>
    <xf numFmtId="0" fontId="14" fillId="0" borderId="31" xfId="0" applyFont="1" applyFill="1" applyBorder="1" applyAlignment="1">
      <alignment horizontal="left" vertical="top" wrapText="1"/>
    </xf>
    <xf numFmtId="0" fontId="14" fillId="0" borderId="135"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42" xfId="0" applyFont="1" applyFill="1" applyBorder="1" applyAlignment="1">
      <alignment horizontal="left" vertical="top" wrapText="1"/>
    </xf>
    <xf numFmtId="0" fontId="14" fillId="0" borderId="29" xfId="0" applyFont="1" applyFill="1" applyBorder="1" applyAlignment="1">
      <alignment horizontal="left" vertical="top" wrapText="1"/>
    </xf>
    <xf numFmtId="0" fontId="14" fillId="0" borderId="28" xfId="0" applyFont="1" applyFill="1" applyBorder="1" applyAlignment="1">
      <alignment horizontal="center" vertical="center" wrapText="1"/>
    </xf>
    <xf numFmtId="0" fontId="14" fillId="0" borderId="27" xfId="0" applyFont="1" applyFill="1" applyBorder="1" applyAlignment="1">
      <alignment horizontal="center" vertical="top" wrapText="1"/>
    </xf>
    <xf numFmtId="0" fontId="14" fillId="0" borderId="2" xfId="1" applyFont="1" applyFill="1" applyBorder="1" applyAlignment="1">
      <alignment horizontal="center" vertical="top" wrapText="1"/>
    </xf>
    <xf numFmtId="0" fontId="14" fillId="0" borderId="2" xfId="0" applyFont="1" applyFill="1" applyBorder="1" applyAlignment="1">
      <alignment horizontal="center" vertical="top" wrapText="1"/>
    </xf>
    <xf numFmtId="165" fontId="14" fillId="0" borderId="2" xfId="0" applyNumberFormat="1" applyFont="1" applyFill="1" applyBorder="1" applyAlignment="1">
      <alignment horizontal="center" vertical="center" wrapText="1"/>
    </xf>
    <xf numFmtId="0" fontId="14" fillId="0" borderId="55"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0" fontId="14" fillId="0" borderId="2" xfId="0" applyFont="1" applyFill="1" applyBorder="1" applyAlignment="1">
      <alignment horizontal="center" vertical="center" wrapText="1"/>
    </xf>
    <xf numFmtId="0" fontId="14" fillId="0" borderId="90" xfId="0" applyFont="1" applyFill="1" applyBorder="1" applyAlignment="1">
      <alignment horizontal="center" vertical="center" wrapText="1"/>
    </xf>
    <xf numFmtId="0" fontId="14" fillId="0" borderId="82"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62" xfId="0" applyFont="1" applyFill="1" applyBorder="1" applyAlignment="1">
      <alignment horizontal="left" vertical="top" wrapText="1"/>
    </xf>
    <xf numFmtId="0" fontId="14" fillId="0" borderId="78" xfId="0" applyFont="1" applyFill="1" applyBorder="1" applyAlignment="1">
      <alignment horizontal="center" vertical="top" wrapText="1"/>
    </xf>
    <xf numFmtId="0" fontId="14" fillId="0" borderId="2" xfId="0" applyFont="1" applyFill="1" applyBorder="1" applyAlignment="1">
      <alignment horizontal="left" vertical="top" wrapText="1"/>
    </xf>
    <xf numFmtId="0" fontId="14" fillId="0" borderId="105" xfId="0" applyFont="1" applyFill="1" applyBorder="1" applyAlignment="1">
      <alignment horizontal="left"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center" wrapText="1"/>
    </xf>
    <xf numFmtId="0" fontId="14" fillId="0" borderId="118" xfId="0" applyFont="1" applyFill="1" applyBorder="1" applyAlignment="1">
      <alignment horizontal="center" vertical="top" wrapText="1"/>
    </xf>
    <xf numFmtId="0" fontId="14" fillId="0" borderId="127" xfId="0" applyFont="1" applyFill="1" applyBorder="1" applyAlignment="1">
      <alignment horizontal="left" vertical="top" wrapText="1"/>
    </xf>
    <xf numFmtId="0" fontId="14" fillId="0" borderId="123" xfId="0" applyFont="1" applyFill="1" applyBorder="1" applyAlignment="1">
      <alignment horizontal="left" vertical="top" wrapText="1"/>
    </xf>
    <xf numFmtId="0" fontId="14" fillId="0" borderId="40" xfId="0" applyFont="1" applyFill="1" applyBorder="1" applyAlignment="1">
      <alignment horizontal="center" vertical="top" wrapText="1"/>
    </xf>
    <xf numFmtId="0" fontId="10" fillId="0" borderId="0" xfId="0" applyFont="1" applyFill="1" applyAlignment="1">
      <alignment horizontal="center" vertical="center"/>
    </xf>
    <xf numFmtId="165" fontId="14" fillId="0" borderId="112" xfId="0" applyNumberFormat="1" applyFont="1" applyFill="1" applyBorder="1" applyAlignment="1">
      <alignment horizontal="center" vertical="center" wrapText="1"/>
    </xf>
    <xf numFmtId="0" fontId="14" fillId="0" borderId="116"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6" fillId="0" borderId="90"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4" fillId="0" borderId="90" xfId="0" applyFont="1" applyFill="1" applyBorder="1" applyAlignment="1">
      <alignment horizontal="left" vertical="top" wrapText="1"/>
    </xf>
    <xf numFmtId="0" fontId="14" fillId="0" borderId="118" xfId="0" applyFont="1" applyFill="1" applyBorder="1" applyAlignment="1">
      <alignment horizontal="left" vertical="top" wrapText="1"/>
    </xf>
    <xf numFmtId="165" fontId="6" fillId="0" borderId="118" xfId="0" applyNumberFormat="1" applyFont="1" applyFill="1" applyBorder="1" applyAlignment="1">
      <alignment horizontal="center" vertical="center" wrapText="1"/>
    </xf>
    <xf numFmtId="165" fontId="6" fillId="0" borderId="0" xfId="0" applyNumberFormat="1"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123" xfId="0" applyFont="1" applyFill="1" applyBorder="1" applyAlignment="1">
      <alignment vertical="top" wrapText="1"/>
    </xf>
    <xf numFmtId="0" fontId="14" fillId="0" borderId="118" xfId="1" applyFont="1" applyFill="1" applyBorder="1" applyAlignment="1">
      <alignment horizontal="center" vertical="top" wrapText="1"/>
    </xf>
    <xf numFmtId="0" fontId="14" fillId="0" borderId="129" xfId="0" applyFont="1" applyFill="1" applyBorder="1" applyAlignment="1">
      <alignment horizontal="left" vertical="top" wrapText="1"/>
    </xf>
    <xf numFmtId="0" fontId="14" fillId="0" borderId="14"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129" xfId="0" applyFont="1" applyFill="1" applyBorder="1" applyAlignment="1">
      <alignment vertical="top" wrapText="1"/>
    </xf>
    <xf numFmtId="0" fontId="14" fillId="0" borderId="143" xfId="0" applyFont="1" applyFill="1" applyBorder="1" applyAlignment="1">
      <alignment vertical="top" wrapText="1"/>
    </xf>
    <xf numFmtId="14" fontId="14" fillId="0" borderId="129" xfId="0" applyNumberFormat="1" applyFont="1" applyFill="1" applyBorder="1" applyAlignment="1">
      <alignment vertical="top" wrapText="1"/>
    </xf>
    <xf numFmtId="0" fontId="14" fillId="0" borderId="143" xfId="0" applyFont="1" applyFill="1" applyBorder="1" applyAlignment="1">
      <alignment horizontal="left" vertical="center" wrapText="1"/>
    </xf>
    <xf numFmtId="0" fontId="14" fillId="0" borderId="143" xfId="0" applyFont="1" applyFill="1" applyBorder="1" applyAlignment="1">
      <alignment vertical="center" wrapText="1"/>
    </xf>
    <xf numFmtId="0" fontId="14" fillId="0" borderId="127" xfId="0" applyFont="1" applyFill="1" applyBorder="1" applyAlignment="1">
      <alignment vertical="top" wrapText="1"/>
    </xf>
    <xf numFmtId="0" fontId="14" fillId="0" borderId="127" xfId="1" applyFont="1" applyFill="1" applyBorder="1" applyAlignment="1">
      <alignment horizontal="center" vertical="top" wrapText="1"/>
    </xf>
    <xf numFmtId="165" fontId="14" fillId="0" borderId="86" xfId="0" applyNumberFormat="1" applyFont="1" applyFill="1" applyBorder="1" applyAlignment="1">
      <alignment vertical="top" wrapText="1"/>
    </xf>
    <xf numFmtId="165" fontId="14" fillId="0" borderId="144" xfId="0" applyNumberFormat="1" applyFont="1" applyFill="1" applyBorder="1" applyAlignment="1">
      <alignment vertical="top" wrapText="1"/>
    </xf>
    <xf numFmtId="166" fontId="14" fillId="0" borderId="40" xfId="0" applyNumberFormat="1" applyFont="1" applyFill="1" applyBorder="1" applyAlignment="1">
      <alignment horizontal="center" vertical="center" wrapText="1"/>
    </xf>
    <xf numFmtId="0" fontId="6" fillId="0" borderId="144" xfId="0" applyFont="1" applyFill="1" applyBorder="1" applyAlignment="1">
      <alignment horizontal="center" vertical="center" wrapText="1"/>
    </xf>
    <xf numFmtId="0" fontId="14" fillId="0" borderId="144" xfId="0" applyFont="1" applyFill="1" applyBorder="1" applyAlignment="1">
      <alignment horizontal="center" vertical="top" wrapText="1"/>
    </xf>
    <xf numFmtId="165" fontId="14" fillId="0" borderId="57" xfId="0" applyNumberFormat="1" applyFont="1" applyFill="1" applyBorder="1" applyAlignment="1">
      <alignment horizontal="center" vertical="center"/>
    </xf>
    <xf numFmtId="165" fontId="14" fillId="0" borderId="83" xfId="0" applyNumberFormat="1" applyFont="1" applyFill="1" applyBorder="1" applyAlignment="1">
      <alignment horizontal="center" vertical="center" wrapText="1"/>
    </xf>
    <xf numFmtId="0" fontId="14" fillId="0" borderId="87" xfId="0" applyFont="1" applyFill="1" applyBorder="1" applyAlignment="1">
      <alignment horizontal="center" vertical="top" wrapText="1"/>
    </xf>
    <xf numFmtId="165" fontId="14" fillId="0" borderId="144" xfId="0" applyNumberFormat="1" applyFont="1" applyFill="1" applyBorder="1" applyAlignment="1">
      <alignment horizontal="center" vertical="center" wrapText="1"/>
    </xf>
    <xf numFmtId="166" fontId="14" fillId="0" borderId="81" xfId="0" applyNumberFormat="1" applyFont="1" applyFill="1" applyBorder="1" applyAlignment="1">
      <alignment horizontal="center" vertical="center" wrapText="1"/>
    </xf>
    <xf numFmtId="166" fontId="14" fillId="0" borderId="29" xfId="0" applyNumberFormat="1" applyFont="1" applyFill="1" applyBorder="1" applyAlignment="1">
      <alignment horizontal="center" vertical="center" wrapText="1"/>
    </xf>
    <xf numFmtId="0" fontId="14" fillId="0" borderId="15" xfId="0" applyFont="1" applyFill="1" applyBorder="1" applyAlignment="1">
      <alignment horizontal="left" vertical="top" wrapText="1"/>
    </xf>
    <xf numFmtId="14" fontId="14" fillId="0" borderId="126" xfId="0" applyNumberFormat="1" applyFont="1" applyFill="1" applyBorder="1" applyAlignment="1">
      <alignment horizontal="left" vertical="top" wrapText="1"/>
    </xf>
    <xf numFmtId="0" fontId="6" fillId="0" borderId="93" xfId="0" applyFont="1" applyFill="1" applyBorder="1" applyAlignment="1">
      <alignment horizontal="center" vertical="center" wrapText="1"/>
    </xf>
    <xf numFmtId="0" fontId="6" fillId="0" borderId="27" xfId="0" applyFont="1" applyFill="1" applyBorder="1" applyAlignment="1">
      <alignment vertical="center" wrapText="1"/>
    </xf>
    <xf numFmtId="0" fontId="6" fillId="0" borderId="14" xfId="0" applyFont="1" applyFill="1" applyBorder="1" applyAlignment="1">
      <alignment vertical="center" wrapText="1"/>
    </xf>
    <xf numFmtId="2" fontId="14" fillId="0" borderId="126" xfId="0" applyNumberFormat="1" applyFont="1" applyFill="1" applyBorder="1" applyAlignment="1">
      <alignment horizontal="center" vertical="center" wrapText="1"/>
    </xf>
    <xf numFmtId="4" fontId="14" fillId="0" borderId="105" xfId="0" applyNumberFormat="1" applyFont="1" applyFill="1" applyBorder="1" applyAlignment="1">
      <alignment horizontal="center" vertical="center"/>
    </xf>
    <xf numFmtId="4" fontId="14" fillId="0" borderId="135" xfId="0" applyNumberFormat="1" applyFont="1" applyFill="1" applyBorder="1" applyAlignment="1">
      <alignment horizontal="center" vertical="center"/>
    </xf>
    <xf numFmtId="0" fontId="6" fillId="0" borderId="135" xfId="0" applyFont="1" applyFill="1" applyBorder="1" applyAlignment="1">
      <alignment horizontal="center" vertical="center" wrapText="1"/>
    </xf>
    <xf numFmtId="0" fontId="6" fillId="0" borderId="143" xfId="0" applyFont="1" applyFill="1" applyBorder="1" applyAlignment="1">
      <alignment vertical="center" wrapText="1"/>
    </xf>
    <xf numFmtId="165" fontId="14" fillId="0" borderId="126" xfId="0" applyNumberFormat="1" applyFont="1" applyFill="1" applyBorder="1" applyAlignment="1">
      <alignment vertical="top" wrapText="1"/>
    </xf>
    <xf numFmtId="171" fontId="14" fillId="0" borderId="2" xfId="0" applyNumberFormat="1" applyFont="1" applyFill="1" applyBorder="1" applyAlignment="1">
      <alignment horizontal="center" vertical="top" wrapText="1"/>
    </xf>
    <xf numFmtId="172" fontId="14" fillId="0" borderId="2" xfId="0" applyNumberFormat="1" applyFont="1" applyFill="1" applyBorder="1" applyAlignment="1">
      <alignment horizontal="center" vertical="top" wrapText="1"/>
    </xf>
    <xf numFmtId="165" fontId="28" fillId="0" borderId="2" xfId="0" applyNumberFormat="1" applyFont="1" applyFill="1" applyBorder="1" applyAlignment="1">
      <alignment horizontal="center" vertical="top" wrapText="1"/>
    </xf>
    <xf numFmtId="165" fontId="14" fillId="0" borderId="129" xfId="0" applyNumberFormat="1" applyFont="1" applyFill="1" applyBorder="1" applyAlignment="1">
      <alignment horizontal="center" vertical="top" wrapText="1"/>
    </xf>
    <xf numFmtId="0" fontId="14" fillId="0" borderId="129" xfId="7" applyFont="1" applyFill="1" applyBorder="1" applyAlignment="1">
      <alignment horizontal="center" vertical="center" wrapText="1"/>
    </xf>
    <xf numFmtId="169" fontId="14" fillId="0" borderId="129" xfId="0" applyNumberFormat="1" applyFont="1" applyFill="1" applyBorder="1" applyAlignment="1">
      <alignment horizontal="center" vertical="center" wrapText="1"/>
    </xf>
    <xf numFmtId="165" fontId="1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2" xfId="0" applyFont="1" applyFill="1" applyBorder="1" applyAlignment="1">
      <alignment horizontal="center" vertical="top" wrapText="1"/>
    </xf>
    <xf numFmtId="0" fontId="14" fillId="0" borderId="2" xfId="1" applyFont="1" applyFill="1" applyBorder="1" applyAlignment="1">
      <alignment horizontal="center" vertical="top" wrapText="1"/>
    </xf>
    <xf numFmtId="0" fontId="14" fillId="0" borderId="82" xfId="0" applyFont="1" applyFill="1" applyBorder="1" applyAlignment="1">
      <alignment horizontal="left" vertical="top" wrapText="1"/>
    </xf>
    <xf numFmtId="0" fontId="6" fillId="0" borderId="129" xfId="0" applyFont="1" applyFill="1" applyBorder="1" applyAlignment="1">
      <alignment vertical="top" wrapText="1"/>
    </xf>
    <xf numFmtId="165" fontId="14" fillId="0" borderId="0" xfId="0" applyNumberFormat="1" applyFont="1" applyFill="1" applyBorder="1" applyAlignment="1">
      <alignment horizontal="left" vertical="top" wrapText="1"/>
    </xf>
    <xf numFmtId="0" fontId="14" fillId="0" borderId="2" xfId="0" applyFont="1" applyFill="1" applyBorder="1" applyAlignment="1">
      <alignment horizontal="center" vertical="top" wrapText="1"/>
    </xf>
    <xf numFmtId="0" fontId="14" fillId="0" borderId="2" xfId="1" applyFont="1" applyFill="1" applyBorder="1" applyAlignment="1">
      <alignment horizontal="center" vertical="top" wrapText="1"/>
    </xf>
    <xf numFmtId="0" fontId="14" fillId="0" borderId="2" xfId="0" applyFont="1" applyFill="1" applyBorder="1" applyAlignment="1">
      <alignment horizontal="center" vertical="center" wrapText="1"/>
    </xf>
    <xf numFmtId="0" fontId="14" fillId="0" borderId="116" xfId="0" applyFont="1" applyFill="1" applyBorder="1" applyAlignment="1">
      <alignment horizontal="center" vertical="center" wrapText="1"/>
    </xf>
    <xf numFmtId="165" fontId="14" fillId="0" borderId="2" xfId="0" applyNumberFormat="1" applyFont="1" applyFill="1" applyBorder="1" applyAlignment="1">
      <alignment horizontal="center" vertical="center" wrapText="1"/>
    </xf>
    <xf numFmtId="0" fontId="14" fillId="0" borderId="118" xfId="0" applyFont="1" applyFill="1" applyBorder="1" applyAlignment="1">
      <alignment horizontal="center"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center" wrapText="1"/>
    </xf>
    <xf numFmtId="0" fontId="14" fillId="0" borderId="40" xfId="0" applyFont="1" applyFill="1" applyBorder="1" applyAlignment="1">
      <alignment horizontal="center" vertical="top" wrapText="1"/>
    </xf>
    <xf numFmtId="0" fontId="14" fillId="0" borderId="82" xfId="0" applyFont="1" applyFill="1" applyBorder="1" applyAlignment="1">
      <alignment horizontal="left" vertical="top" wrapText="1"/>
    </xf>
    <xf numFmtId="0" fontId="14" fillId="0" borderId="116" xfId="0" applyFont="1" applyFill="1" applyBorder="1" applyAlignment="1">
      <alignment horizontal="left" vertical="top" wrapText="1"/>
    </xf>
    <xf numFmtId="0" fontId="14" fillId="0" borderId="118" xfId="0" applyFont="1" applyFill="1" applyBorder="1" applyAlignment="1">
      <alignment horizontal="left" vertical="top" wrapText="1"/>
    </xf>
    <xf numFmtId="0" fontId="22" fillId="0" borderId="0" xfId="0" applyFont="1" applyFill="1" applyAlignment="1">
      <alignment horizontal="center" vertical="center"/>
    </xf>
    <xf numFmtId="0" fontId="14" fillId="0" borderId="118" xfId="1" applyFont="1" applyFill="1" applyBorder="1" applyAlignment="1">
      <alignment horizontal="center" vertical="top" wrapText="1"/>
    </xf>
    <xf numFmtId="0" fontId="14" fillId="0" borderId="116" xfId="0" applyFont="1" applyFill="1" applyBorder="1" applyAlignment="1">
      <alignment vertical="top" wrapText="1"/>
    </xf>
    <xf numFmtId="0" fontId="14" fillId="0" borderId="129" xfId="0" applyFont="1" applyFill="1" applyBorder="1" applyAlignment="1">
      <alignment vertical="top" wrapText="1"/>
    </xf>
    <xf numFmtId="0" fontId="14" fillId="0" borderId="14"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129" xfId="0" applyFont="1" applyFill="1" applyBorder="1" applyAlignment="1">
      <alignment horizontal="left" vertical="top" wrapText="1"/>
    </xf>
    <xf numFmtId="0" fontId="14" fillId="0" borderId="129" xfId="0" applyFont="1" applyFill="1" applyBorder="1" applyAlignment="1">
      <alignment horizontal="center" vertical="center" wrapText="1"/>
    </xf>
    <xf numFmtId="166" fontId="14" fillId="0" borderId="129" xfId="0" applyNumberFormat="1" applyFont="1" applyFill="1" applyBorder="1" applyAlignment="1">
      <alignment horizontal="center" vertical="center" wrapText="1"/>
    </xf>
    <xf numFmtId="0" fontId="30" fillId="0" borderId="129" xfId="0" applyFont="1" applyFill="1" applyBorder="1" applyAlignment="1">
      <alignment horizontal="center" vertical="center" wrapText="1"/>
    </xf>
    <xf numFmtId="2" fontId="14" fillId="0" borderId="129" xfId="0" applyNumberFormat="1" applyFont="1" applyFill="1" applyBorder="1" applyAlignment="1">
      <alignment horizontal="center" vertical="center"/>
    </xf>
    <xf numFmtId="165" fontId="14" fillId="0" borderId="0" xfId="0" applyNumberFormat="1" applyFont="1" applyFill="1" applyBorder="1" applyAlignment="1">
      <alignment horizontal="left" vertical="top" wrapText="1"/>
    </xf>
    <xf numFmtId="0" fontId="6" fillId="0" borderId="129" xfId="0" applyFont="1" applyFill="1" applyBorder="1" applyAlignment="1">
      <alignment horizontal="center" vertical="center" wrapText="1"/>
    </xf>
    <xf numFmtId="0" fontId="14" fillId="0" borderId="143" xfId="0" applyFont="1" applyFill="1" applyBorder="1" applyAlignment="1">
      <alignment horizontal="left" vertical="top" wrapText="1"/>
    </xf>
    <xf numFmtId="0" fontId="14" fillId="0" borderId="129" xfId="0" applyFont="1" applyFill="1" applyBorder="1" applyAlignment="1">
      <alignment vertical="top" wrapText="1"/>
    </xf>
    <xf numFmtId="0" fontId="14" fillId="0" borderId="129" xfId="0" applyFont="1" applyFill="1" applyBorder="1" applyAlignment="1">
      <alignment horizontal="left" vertical="top" wrapText="1"/>
    </xf>
    <xf numFmtId="0" fontId="14" fillId="0" borderId="127" xfId="0" applyFont="1" applyFill="1" applyBorder="1" applyAlignment="1">
      <alignment horizontal="center" vertical="center" wrapText="1"/>
    </xf>
    <xf numFmtId="0" fontId="14" fillId="0" borderId="129" xfId="0" applyFont="1" applyFill="1" applyBorder="1" applyAlignment="1">
      <alignment horizontal="center" vertical="center" wrapText="1"/>
    </xf>
    <xf numFmtId="14" fontId="14" fillId="0" borderId="129" xfId="0" applyNumberFormat="1" applyFont="1" applyFill="1" applyBorder="1" applyAlignment="1">
      <alignment vertical="center" wrapText="1"/>
    </xf>
    <xf numFmtId="0" fontId="5" fillId="0" borderId="129" xfId="0" applyFont="1" applyFill="1" applyBorder="1"/>
    <xf numFmtId="0" fontId="29" fillId="0" borderId="0" xfId="0" applyFont="1" applyFill="1" applyBorder="1" applyAlignment="1">
      <alignment horizontal="center" vertical="center" wrapText="1"/>
    </xf>
    <xf numFmtId="0" fontId="14" fillId="0" borderId="116" xfId="0" applyFont="1" applyFill="1" applyBorder="1" applyAlignment="1">
      <alignment horizontal="center" vertical="center" wrapText="1"/>
    </xf>
    <xf numFmtId="165" fontId="14" fillId="0" borderId="107" xfId="0" applyNumberFormat="1" applyFont="1" applyFill="1" applyBorder="1" applyAlignment="1">
      <alignment vertical="top" wrapText="1"/>
    </xf>
    <xf numFmtId="2" fontId="14" fillId="0" borderId="118" xfId="9" applyNumberFormat="1" applyFont="1" applyFill="1" applyBorder="1" applyAlignment="1">
      <alignment horizontal="center" vertical="center"/>
    </xf>
    <xf numFmtId="0" fontId="15" fillId="0" borderId="60" xfId="0" applyFont="1" applyFill="1" applyBorder="1"/>
    <xf numFmtId="0" fontId="15" fillId="0" borderId="22" xfId="0" applyFont="1" applyFill="1" applyBorder="1"/>
    <xf numFmtId="0" fontId="30" fillId="0" borderId="0"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14" fillId="0" borderId="118" xfId="0" quotePrefix="1" applyFont="1" applyFill="1" applyBorder="1" applyAlignment="1">
      <alignment horizontal="left" vertical="top" wrapText="1"/>
    </xf>
    <xf numFmtId="2" fontId="14" fillId="0" borderId="118" xfId="2" applyNumberFormat="1" applyFont="1" applyFill="1" applyBorder="1" applyAlignment="1">
      <alignment horizontal="center" vertical="center" wrapText="1"/>
    </xf>
    <xf numFmtId="169" fontId="14" fillId="0" borderId="118" xfId="9" applyNumberFormat="1" applyFont="1" applyFill="1" applyBorder="1" applyAlignment="1">
      <alignment vertical="top" wrapText="1"/>
    </xf>
    <xf numFmtId="165" fontId="27" fillId="0" borderId="118" xfId="0" applyNumberFormat="1" applyFont="1" applyFill="1" applyBorder="1" applyAlignment="1">
      <alignment horizontal="center" vertical="center" wrapText="1"/>
    </xf>
    <xf numFmtId="2" fontId="14" fillId="0" borderId="118" xfId="0" applyNumberFormat="1" applyFont="1" applyFill="1" applyBorder="1" applyAlignment="1">
      <alignment horizontal="center" vertical="top" wrapText="1"/>
    </xf>
    <xf numFmtId="2" fontId="15" fillId="0" borderId="118" xfId="0" applyNumberFormat="1" applyFont="1" applyFill="1" applyBorder="1"/>
    <xf numFmtId="2" fontId="14" fillId="0" borderId="118" xfId="0" applyNumberFormat="1" applyFont="1" applyFill="1" applyBorder="1"/>
    <xf numFmtId="171"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center"/>
    </xf>
    <xf numFmtId="0" fontId="18" fillId="0" borderId="118" xfId="0" applyFont="1" applyFill="1" applyBorder="1" applyAlignment="1">
      <alignment horizontal="center" vertical="top" wrapText="1"/>
    </xf>
    <xf numFmtId="2" fontId="14" fillId="0" borderId="118" xfId="0" applyNumberFormat="1" applyFont="1" applyFill="1" applyBorder="1" applyAlignment="1">
      <alignment horizontal="justify" vertical="top" wrapText="1"/>
    </xf>
    <xf numFmtId="0" fontId="14" fillId="0" borderId="118" xfId="10" applyFont="1" applyFill="1" applyBorder="1" applyAlignment="1">
      <alignment vertical="top" wrapText="1"/>
    </xf>
    <xf numFmtId="165" fontId="14" fillId="0" borderId="118" xfId="10" applyNumberFormat="1" applyFont="1" applyFill="1" applyBorder="1" applyAlignment="1">
      <alignment horizontal="center" vertical="center" wrapText="1"/>
    </xf>
    <xf numFmtId="0" fontId="14" fillId="0" borderId="118" xfId="10" applyFont="1" applyFill="1" applyBorder="1" applyAlignment="1">
      <alignment horizontal="center" vertical="center" wrapText="1"/>
    </xf>
    <xf numFmtId="2" fontId="14" fillId="0" borderId="118" xfId="10" applyNumberFormat="1" applyFont="1" applyFill="1" applyBorder="1" applyAlignment="1">
      <alignment horizontal="center" vertical="center" wrapText="1"/>
    </xf>
    <xf numFmtId="2" fontId="14" fillId="0" borderId="118" xfId="10" applyNumberFormat="1" applyFont="1" applyFill="1" applyBorder="1" applyAlignment="1">
      <alignment vertical="top" wrapText="1"/>
    </xf>
    <xf numFmtId="165" fontId="24" fillId="0" borderId="118" xfId="0" applyNumberFormat="1" applyFont="1" applyFill="1" applyBorder="1" applyAlignment="1">
      <alignment horizontal="center" vertical="center" wrapText="1"/>
    </xf>
    <xf numFmtId="2" fontId="14" fillId="0" borderId="118" xfId="0" applyNumberFormat="1" applyFont="1" applyFill="1" applyBorder="1" applyAlignment="1">
      <alignment vertical="top" wrapText="1"/>
    </xf>
    <xf numFmtId="2" fontId="14" fillId="0" borderId="14" xfId="0" applyNumberFormat="1" applyFont="1" applyFill="1" applyBorder="1" applyAlignment="1">
      <alignment horizontal="center" vertical="center" wrapText="1"/>
    </xf>
    <xf numFmtId="2" fontId="14" fillId="0" borderId="14" xfId="0" applyNumberFormat="1" applyFont="1" applyFill="1" applyBorder="1" applyAlignment="1" applyProtection="1">
      <alignment horizontal="center" vertical="center"/>
    </xf>
    <xf numFmtId="2" fontId="14" fillId="0" borderId="14" xfId="0" applyNumberFormat="1" applyFont="1" applyFill="1" applyBorder="1" applyAlignment="1">
      <alignment vertical="top" wrapText="1"/>
    </xf>
    <xf numFmtId="169" fontId="14" fillId="0" borderId="14" xfId="0" applyNumberFormat="1" applyFont="1" applyFill="1" applyBorder="1" applyAlignment="1" applyProtection="1">
      <alignment vertical="top" wrapText="1"/>
    </xf>
    <xf numFmtId="2" fontId="14" fillId="0" borderId="14" xfId="9" applyNumberFormat="1" applyFont="1" applyFill="1" applyBorder="1" applyAlignment="1">
      <alignment horizontal="center" vertical="center"/>
    </xf>
    <xf numFmtId="169" fontId="14" fillId="0" borderId="14" xfId="9" applyNumberFormat="1" applyFont="1" applyFill="1" applyBorder="1" applyAlignment="1">
      <alignment vertical="top" wrapText="1"/>
    </xf>
    <xf numFmtId="0" fontId="30" fillId="0" borderId="14" xfId="0" applyFont="1" applyFill="1" applyBorder="1" applyAlignment="1">
      <alignment horizontal="center" vertical="center" wrapText="1"/>
    </xf>
    <xf numFmtId="170" fontId="14" fillId="0" borderId="118" xfId="0" applyNumberFormat="1" applyFont="1" applyFill="1" applyBorder="1" applyAlignment="1">
      <alignment horizontal="center" vertical="center" wrapText="1"/>
    </xf>
    <xf numFmtId="172" fontId="14" fillId="0" borderId="118" xfId="0" applyNumberFormat="1" applyFont="1" applyFill="1" applyBorder="1" applyAlignment="1">
      <alignment horizontal="center" vertical="top" wrapText="1"/>
    </xf>
    <xf numFmtId="2" fontId="14" fillId="0" borderId="118" xfId="0" applyNumberFormat="1" applyFont="1" applyFill="1" applyBorder="1" applyAlignment="1">
      <alignment vertical="top"/>
    </xf>
    <xf numFmtId="165" fontId="14" fillId="0" borderId="143" xfId="0" applyNumberFormat="1" applyFont="1" applyFill="1" applyBorder="1" applyAlignment="1">
      <alignment vertical="top" wrapText="1"/>
    </xf>
    <xf numFmtId="0" fontId="5" fillId="0" borderId="0" xfId="0" applyFont="1" applyFill="1" applyAlignment="1">
      <alignment vertical="center"/>
    </xf>
    <xf numFmtId="0" fontId="7" fillId="0" borderId="0" xfId="0" applyFont="1" applyFill="1" applyAlignment="1">
      <alignment vertical="center" wrapText="1"/>
    </xf>
    <xf numFmtId="0" fontId="6" fillId="0" borderId="0" xfId="0" applyFont="1" applyFill="1" applyAlignment="1">
      <alignment horizontal="center" vertical="center"/>
    </xf>
    <xf numFmtId="0" fontId="15" fillId="0" borderId="118" xfId="0" applyFont="1" applyFill="1" applyBorder="1" applyAlignment="1">
      <alignment vertical="center"/>
    </xf>
    <xf numFmtId="0" fontId="15" fillId="0" borderId="0" xfId="0" applyFont="1" applyFill="1" applyBorder="1" applyAlignment="1">
      <alignment vertical="center"/>
    </xf>
    <xf numFmtId="165" fontId="14" fillId="0" borderId="118" xfId="0" applyNumberFormat="1" applyFont="1" applyFill="1" applyBorder="1" applyAlignment="1">
      <alignment vertical="center" wrapText="1"/>
    </xf>
    <xf numFmtId="0" fontId="15" fillId="0" borderId="0" xfId="0" applyFont="1" applyFill="1" applyAlignment="1">
      <alignment horizontal="center" vertical="center"/>
    </xf>
    <xf numFmtId="2" fontId="15" fillId="0" borderId="0" xfId="0" applyNumberFormat="1" applyFont="1" applyFill="1" applyBorder="1" applyAlignment="1">
      <alignment horizontal="center" vertical="center"/>
    </xf>
    <xf numFmtId="166" fontId="15" fillId="0" borderId="0" xfId="0" applyNumberFormat="1" applyFont="1" applyFill="1" applyAlignment="1">
      <alignment vertical="center"/>
    </xf>
    <xf numFmtId="166" fontId="15" fillId="0" borderId="0" xfId="0" applyNumberFormat="1" applyFont="1" applyFill="1" applyBorder="1" applyAlignment="1">
      <alignment vertical="center"/>
    </xf>
    <xf numFmtId="0" fontId="15" fillId="0" borderId="0" xfId="0" applyFont="1" applyFill="1" applyAlignment="1">
      <alignment vertical="center"/>
    </xf>
    <xf numFmtId="49" fontId="14" fillId="0" borderId="118" xfId="0" applyNumberFormat="1" applyFont="1" applyFill="1" applyBorder="1" applyAlignment="1">
      <alignment vertical="top" wrapText="1"/>
    </xf>
    <xf numFmtId="2" fontId="15" fillId="0" borderId="118" xfId="0" applyNumberFormat="1" applyFont="1" applyFill="1" applyBorder="1" applyAlignment="1">
      <alignment horizontal="center" vertical="center"/>
    </xf>
    <xf numFmtId="2" fontId="15" fillId="0" borderId="118" xfId="0" applyNumberFormat="1" applyFont="1" applyFill="1" applyBorder="1" applyAlignment="1">
      <alignment vertical="center"/>
    </xf>
    <xf numFmtId="172" fontId="14" fillId="0" borderId="118" xfId="0" applyNumberFormat="1" applyFont="1" applyFill="1" applyBorder="1" applyAlignment="1">
      <alignment horizontal="center" vertical="center" wrapText="1"/>
    </xf>
    <xf numFmtId="167" fontId="24" fillId="0" borderId="118" xfId="0" applyNumberFormat="1" applyFont="1" applyFill="1" applyBorder="1" applyAlignment="1">
      <alignment horizontal="right" vertical="center"/>
    </xf>
    <xf numFmtId="0" fontId="14" fillId="0" borderId="118" xfId="0" applyFont="1" applyFill="1" applyBorder="1" applyAlignment="1">
      <alignment horizontal="justify" vertical="top" wrapText="1"/>
    </xf>
    <xf numFmtId="0" fontId="14" fillId="0" borderId="118" xfId="0" applyFont="1" applyFill="1" applyBorder="1" applyAlignment="1">
      <alignment vertical="center"/>
    </xf>
    <xf numFmtId="0" fontId="14" fillId="0" borderId="118" xfId="0" applyFont="1" applyFill="1" applyBorder="1" applyAlignment="1">
      <alignment vertical="top" wrapText="1"/>
    </xf>
    <xf numFmtId="0" fontId="6" fillId="0" borderId="118" xfId="0" applyFont="1" applyFill="1" applyBorder="1" applyAlignment="1">
      <alignment horizontal="center" vertical="center" wrapText="1"/>
    </xf>
    <xf numFmtId="0" fontId="14" fillId="0" borderId="0" xfId="0" applyFont="1" applyFill="1" applyBorder="1" applyAlignment="1">
      <alignment horizontal="left" vertical="top"/>
    </xf>
    <xf numFmtId="0" fontId="5" fillId="0" borderId="118" xfId="0" applyFont="1" applyFill="1" applyBorder="1" applyAlignment="1">
      <alignment vertical="center"/>
    </xf>
    <xf numFmtId="165" fontId="14" fillId="0" borderId="147" xfId="0" applyNumberFormat="1" applyFont="1" applyFill="1" applyBorder="1" applyAlignment="1">
      <alignment horizontal="left" vertical="top" wrapText="1"/>
    </xf>
    <xf numFmtId="0" fontId="14" fillId="0" borderId="14" xfId="2" applyFont="1" applyFill="1" applyBorder="1" applyAlignment="1">
      <alignment horizontal="center" vertical="top" wrapText="1"/>
    </xf>
    <xf numFmtId="0" fontId="5" fillId="0" borderId="14" xfId="0" applyFont="1" applyFill="1" applyBorder="1" applyAlignment="1">
      <alignment vertical="center"/>
    </xf>
    <xf numFmtId="0" fontId="20" fillId="0" borderId="14" xfId="0" applyFont="1" applyFill="1" applyBorder="1" applyAlignment="1">
      <alignment horizontal="center" vertical="center" wrapText="1"/>
    </xf>
    <xf numFmtId="14" fontId="14" fillId="0" borderId="14" xfId="0" applyNumberFormat="1" applyFont="1" applyFill="1" applyBorder="1" applyAlignment="1">
      <alignment horizontal="left" vertical="top" wrapText="1"/>
    </xf>
    <xf numFmtId="0" fontId="15" fillId="0" borderId="14" xfId="0" applyFont="1" applyFill="1" applyBorder="1" applyAlignment="1">
      <alignment vertical="center"/>
    </xf>
    <xf numFmtId="0" fontId="14" fillId="0" borderId="14" xfId="0" applyFont="1" applyFill="1" applyBorder="1" applyAlignment="1">
      <alignment horizontal="center" vertical="center"/>
    </xf>
    <xf numFmtId="165" fontId="14" fillId="0" borderId="14" xfId="0" applyNumberFormat="1" applyFont="1" applyFill="1" applyBorder="1" applyAlignment="1">
      <alignment vertical="center" wrapText="1"/>
    </xf>
    <xf numFmtId="0" fontId="14" fillId="0" borderId="118" xfId="7" applyFont="1" applyFill="1" applyBorder="1" applyAlignment="1">
      <alignment vertical="top" wrapText="1"/>
    </xf>
    <xf numFmtId="2" fontId="14" fillId="0" borderId="118" xfId="0" applyNumberFormat="1" applyFont="1" applyFill="1" applyBorder="1" applyAlignment="1">
      <alignment vertical="center"/>
    </xf>
    <xf numFmtId="0" fontId="18" fillId="0" borderId="118" xfId="0" applyFont="1" applyFill="1" applyBorder="1" applyAlignment="1">
      <alignment horizontal="center" vertical="center" wrapText="1"/>
    </xf>
    <xf numFmtId="2" fontId="14" fillId="0" borderId="118" xfId="0" applyNumberFormat="1" applyFont="1" applyFill="1" applyBorder="1" applyAlignment="1">
      <alignment horizontal="justify" vertical="center" wrapText="1"/>
    </xf>
    <xf numFmtId="2" fontId="14" fillId="0" borderId="118" xfId="0" applyNumberFormat="1" applyFont="1" applyFill="1" applyBorder="1" applyAlignment="1">
      <alignment vertical="center" wrapText="1"/>
    </xf>
    <xf numFmtId="2" fontId="14" fillId="0" borderId="14" xfId="0" applyNumberFormat="1" applyFont="1" applyFill="1" applyBorder="1" applyAlignment="1">
      <alignment vertical="center" wrapText="1"/>
    </xf>
    <xf numFmtId="165" fontId="14" fillId="0" borderId="0" xfId="0" applyNumberFormat="1" applyFont="1" applyFill="1" applyBorder="1" applyAlignment="1">
      <alignment horizontal="left" vertical="top" wrapText="1"/>
    </xf>
    <xf numFmtId="166"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165" fontId="14" fillId="0" borderId="0" xfId="0" applyNumberFormat="1" applyFont="1" applyFill="1" applyBorder="1" applyAlignment="1">
      <alignment vertical="top" wrapText="1"/>
    </xf>
    <xf numFmtId="2" fontId="14" fillId="0" borderId="0" xfId="0" applyNumberFormat="1" applyFont="1" applyFill="1" applyBorder="1" applyAlignment="1">
      <alignment horizontal="left" vertical="top" wrapText="1"/>
    </xf>
    <xf numFmtId="0" fontId="14" fillId="0" borderId="118" xfId="1" applyFont="1" applyFill="1" applyBorder="1" applyAlignment="1">
      <alignment horizontal="center"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top" wrapText="1"/>
    </xf>
    <xf numFmtId="0" fontId="14" fillId="0" borderId="14" xfId="0" applyFont="1" applyFill="1" applyBorder="1" applyAlignment="1">
      <alignment horizontal="left" vertical="top" wrapText="1"/>
    </xf>
    <xf numFmtId="0" fontId="14" fillId="0" borderId="14" xfId="0" applyFont="1" applyFill="1" applyBorder="1" applyAlignment="1">
      <alignment vertical="top" wrapText="1"/>
    </xf>
    <xf numFmtId="0" fontId="14" fillId="0" borderId="1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18" xfId="0" applyFont="1" applyFill="1" applyBorder="1" applyAlignment="1">
      <alignment horizontal="left" vertical="top" wrapText="1"/>
    </xf>
    <xf numFmtId="0" fontId="14" fillId="0" borderId="118" xfId="0" applyFont="1" applyFill="1" applyBorder="1" applyAlignment="1">
      <alignment horizontal="center" vertical="center" wrapText="1"/>
    </xf>
    <xf numFmtId="14" fontId="14" fillId="0" borderId="118" xfId="0" applyNumberFormat="1" applyFont="1" applyFill="1" applyBorder="1" applyAlignment="1">
      <alignment horizontal="left" vertical="top" wrapText="1"/>
    </xf>
    <xf numFmtId="0" fontId="14" fillId="0" borderId="20" xfId="0" applyFont="1" applyFill="1" applyBorder="1" applyAlignment="1">
      <alignment horizontal="center" vertical="center" wrapText="1"/>
    </xf>
    <xf numFmtId="0" fontId="14" fillId="0" borderId="118" xfId="0" applyFont="1" applyFill="1" applyBorder="1" applyAlignment="1">
      <alignment horizontal="left" vertical="center" wrapText="1"/>
    </xf>
    <xf numFmtId="0" fontId="14" fillId="0" borderId="2" xfId="0" applyFont="1" applyFill="1" applyBorder="1" applyAlignment="1">
      <alignment horizontal="center" vertical="top" wrapText="1"/>
    </xf>
    <xf numFmtId="0" fontId="14" fillId="0" borderId="129" xfId="0" applyFont="1" applyFill="1" applyBorder="1" applyAlignment="1">
      <alignment vertical="top" wrapText="1"/>
    </xf>
    <xf numFmtId="0" fontId="14" fillId="0" borderId="14" xfId="0" applyFont="1" applyFill="1" applyBorder="1" applyAlignment="1">
      <alignment horizontal="center" vertical="top" wrapText="1"/>
    </xf>
    <xf numFmtId="0" fontId="14" fillId="0" borderId="129" xfId="0" applyFont="1" applyFill="1" applyBorder="1" applyAlignment="1">
      <alignment horizontal="center" vertical="center" wrapText="1"/>
    </xf>
    <xf numFmtId="165" fontId="18" fillId="0" borderId="0" xfId="0" applyNumberFormat="1" applyFont="1" applyFill="1" applyAlignment="1">
      <alignment vertical="top" wrapText="1"/>
    </xf>
    <xf numFmtId="165" fontId="14" fillId="0" borderId="0" xfId="0" applyNumberFormat="1" applyFont="1" applyFill="1" applyAlignment="1">
      <alignment horizontal="center"/>
    </xf>
    <xf numFmtId="165" fontId="14" fillId="0" borderId="118" xfId="9" applyNumberFormat="1" applyFont="1" applyFill="1" applyBorder="1" applyAlignment="1">
      <alignment horizontal="center" vertical="center"/>
    </xf>
    <xf numFmtId="165" fontId="15" fillId="0" borderId="0" xfId="0" applyNumberFormat="1" applyFont="1" applyFill="1" applyAlignment="1">
      <alignment horizontal="center"/>
    </xf>
    <xf numFmtId="165" fontId="14" fillId="0" borderId="14" xfId="0" applyNumberFormat="1" applyFont="1" applyFill="1" applyBorder="1" applyAlignment="1" applyProtection="1">
      <alignment horizontal="center" vertical="center"/>
    </xf>
    <xf numFmtId="165" fontId="14" fillId="0" borderId="14" xfId="9" applyNumberFormat="1" applyFont="1" applyFill="1" applyBorder="1" applyAlignment="1">
      <alignment horizontal="center" vertical="center"/>
    </xf>
    <xf numFmtId="165" fontId="14" fillId="0" borderId="14" xfId="11" applyNumberFormat="1" applyFont="1" applyFill="1" applyBorder="1" applyAlignment="1">
      <alignment horizontal="center" vertical="center" wrapText="1"/>
    </xf>
    <xf numFmtId="165" fontId="15" fillId="0" borderId="0" xfId="0" applyNumberFormat="1" applyFont="1" applyFill="1" applyBorder="1" applyAlignment="1">
      <alignment horizontal="center"/>
    </xf>
    <xf numFmtId="165" fontId="14" fillId="0" borderId="118" xfId="0" applyNumberFormat="1" applyFont="1" applyFill="1" applyBorder="1"/>
    <xf numFmtId="165" fontId="14" fillId="0" borderId="118" xfId="0" applyNumberFormat="1" applyFont="1" applyFill="1" applyBorder="1" applyAlignment="1">
      <alignment vertical="top"/>
    </xf>
    <xf numFmtId="165" fontId="23" fillId="0" borderId="0" xfId="0" applyNumberFormat="1" applyFont="1" applyFill="1"/>
    <xf numFmtId="0" fontId="14" fillId="0" borderId="116" xfId="0" applyNumberFormat="1" applyFont="1" applyFill="1" applyBorder="1" applyAlignment="1">
      <alignment horizontal="center" vertical="top" wrapText="1"/>
    </xf>
    <xf numFmtId="0" fontId="14" fillId="0" borderId="2" xfId="0" applyNumberFormat="1" applyFont="1" applyFill="1" applyBorder="1" applyAlignment="1">
      <alignment horizontal="center" vertical="center" wrapText="1"/>
    </xf>
    <xf numFmtId="0" fontId="14" fillId="0" borderId="14" xfId="0" applyNumberFormat="1" applyFont="1" applyFill="1" applyBorder="1" applyAlignment="1">
      <alignment horizontal="center" vertical="center" wrapText="1"/>
    </xf>
    <xf numFmtId="0" fontId="14" fillId="0" borderId="118" xfId="0" applyFont="1" applyFill="1" applyBorder="1" applyAlignment="1">
      <alignment horizontal="left" vertical="top" wrapText="1"/>
    </xf>
    <xf numFmtId="0" fontId="14" fillId="0" borderId="118" xfId="0" applyFont="1" applyFill="1" applyBorder="1" applyAlignment="1">
      <alignment horizontal="center" vertical="center" wrapText="1"/>
    </xf>
    <xf numFmtId="166" fontId="14" fillId="0" borderId="0" xfId="0" applyNumberFormat="1" applyFont="1" applyFill="1" applyBorder="1" applyAlignment="1">
      <alignment horizontal="left" vertical="top" wrapText="1"/>
    </xf>
    <xf numFmtId="0" fontId="5" fillId="0" borderId="147" xfId="0" applyFont="1" applyFill="1" applyBorder="1"/>
    <xf numFmtId="0" fontId="14" fillId="0" borderId="0" xfId="0" applyFont="1" applyFill="1" applyAlignment="1">
      <alignment horizontal="left" vertical="center"/>
    </xf>
    <xf numFmtId="2" fontId="14" fillId="0" borderId="118" xfId="10" applyNumberFormat="1" applyFont="1" applyFill="1" applyBorder="1" applyAlignment="1">
      <alignment vertical="center" wrapText="1"/>
    </xf>
    <xf numFmtId="168" fontId="14" fillId="0" borderId="14" xfId="0" applyNumberFormat="1" applyFont="1" applyFill="1" applyBorder="1" applyAlignment="1">
      <alignment horizontal="center" vertical="center"/>
    </xf>
    <xf numFmtId="0" fontId="6" fillId="0" borderId="14" xfId="0" applyFont="1" applyFill="1" applyBorder="1" applyAlignment="1">
      <alignment horizontal="center" vertical="center"/>
    </xf>
    <xf numFmtId="166" fontId="14" fillId="0" borderId="107" xfId="0" applyNumberFormat="1" applyFont="1" applyFill="1" applyBorder="1" applyAlignment="1">
      <alignment vertical="top" wrapText="1"/>
    </xf>
    <xf numFmtId="0" fontId="14" fillId="0" borderId="14"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118" xfId="0" applyFont="1" applyFill="1" applyBorder="1" applyAlignment="1">
      <alignment horizontal="center" vertical="top" wrapText="1"/>
    </xf>
    <xf numFmtId="0" fontId="14" fillId="0" borderId="118" xfId="0" applyFont="1" applyFill="1" applyBorder="1" applyAlignment="1">
      <alignment horizontal="left" vertical="top" wrapText="1"/>
    </xf>
    <xf numFmtId="14" fontId="14" fillId="0" borderId="118" xfId="0" applyNumberFormat="1" applyFont="1" applyFill="1" applyBorder="1" applyAlignment="1">
      <alignment horizontal="left" vertical="top" wrapText="1"/>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0"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0" fontId="14" fillId="0" borderId="14" xfId="0" applyFont="1" applyFill="1" applyBorder="1" applyAlignment="1">
      <alignment vertical="top" wrapText="1"/>
    </xf>
    <xf numFmtId="0" fontId="14" fillId="0" borderId="2" xfId="0" applyFont="1" applyFill="1" applyBorder="1" applyAlignment="1">
      <alignment horizontal="center" vertical="center" wrapText="1"/>
    </xf>
    <xf numFmtId="0" fontId="14" fillId="0" borderId="118" xfId="0" applyFont="1" applyFill="1" applyBorder="1" applyAlignment="1">
      <alignment horizontal="left" vertical="center" wrapText="1"/>
    </xf>
    <xf numFmtId="2" fontId="14" fillId="0" borderId="0" xfId="0" applyNumberFormat="1" applyFont="1" applyFill="1" applyBorder="1" applyAlignment="1">
      <alignment horizontal="left" vertical="top" wrapText="1"/>
    </xf>
    <xf numFmtId="0" fontId="14" fillId="0" borderId="20" xfId="0" applyFont="1" applyFill="1" applyBorder="1" applyAlignment="1">
      <alignment horizontal="center" vertical="center" wrapText="1"/>
    </xf>
    <xf numFmtId="166"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165" fontId="14" fillId="0" borderId="0" xfId="0" applyNumberFormat="1" applyFont="1" applyFill="1" applyBorder="1" applyAlignment="1">
      <alignment vertical="top" wrapText="1"/>
    </xf>
    <xf numFmtId="0" fontId="22" fillId="0" borderId="0" xfId="0" applyFont="1" applyFill="1" applyAlignment="1">
      <alignment horizontal="center" vertical="center"/>
    </xf>
    <xf numFmtId="0" fontId="14" fillId="0" borderId="2" xfId="0" applyFont="1" applyFill="1" applyBorder="1" applyAlignment="1">
      <alignment horizontal="center" vertical="top" wrapText="1"/>
    </xf>
    <xf numFmtId="0" fontId="14" fillId="0" borderId="41" xfId="0" applyFont="1" applyFill="1" applyBorder="1" applyAlignment="1">
      <alignment vertical="top" wrapText="1"/>
    </xf>
    <xf numFmtId="0" fontId="14" fillId="0" borderId="16" xfId="0" applyFont="1" applyFill="1" applyBorder="1" applyAlignment="1">
      <alignment vertical="top" wrapText="1"/>
    </xf>
    <xf numFmtId="0" fontId="14" fillId="0" borderId="14" xfId="0" applyFont="1" applyFill="1" applyBorder="1" applyAlignment="1">
      <alignment horizontal="center" vertical="top" wrapText="1"/>
    </xf>
    <xf numFmtId="0" fontId="14" fillId="0" borderId="143" xfId="0" applyFont="1" applyFill="1" applyBorder="1" applyAlignment="1">
      <alignment vertical="top" wrapText="1"/>
    </xf>
    <xf numFmtId="0" fontId="18" fillId="0" borderId="0" xfId="0" applyFont="1" applyFill="1" applyAlignment="1">
      <alignment vertical="center" wrapText="1"/>
    </xf>
    <xf numFmtId="0" fontId="14" fillId="0" borderId="0" xfId="0" applyFont="1" applyFill="1" applyAlignment="1">
      <alignment horizontal="center" vertical="center"/>
    </xf>
    <xf numFmtId="0" fontId="15" fillId="0" borderId="147" xfId="0" applyFont="1" applyFill="1" applyBorder="1"/>
    <xf numFmtId="0" fontId="14" fillId="0" borderId="14"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118" xfId="0" applyFont="1" applyFill="1" applyBorder="1" applyAlignment="1">
      <alignment horizontal="center" vertical="top" wrapText="1"/>
    </xf>
    <xf numFmtId="0" fontId="14" fillId="0" borderId="118" xfId="0" applyFont="1" applyFill="1" applyBorder="1" applyAlignment="1">
      <alignment horizontal="left" vertical="top" wrapText="1"/>
    </xf>
    <xf numFmtId="14" fontId="14" fillId="0" borderId="118" xfId="0" applyNumberFormat="1" applyFont="1" applyFill="1" applyBorder="1" applyAlignment="1">
      <alignment horizontal="left" vertical="top" wrapText="1"/>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0"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0" fontId="14" fillId="0" borderId="14" xfId="0" applyFont="1" applyFill="1" applyBorder="1" applyAlignment="1">
      <alignment vertical="top" wrapText="1"/>
    </xf>
    <xf numFmtId="0" fontId="6" fillId="0" borderId="14" xfId="0" applyFont="1" applyFill="1" applyBorder="1" applyAlignment="1">
      <alignment horizontal="center" vertical="center" wrapText="1"/>
    </xf>
    <xf numFmtId="0" fontId="14" fillId="0" borderId="2" xfId="0" applyFont="1" applyFill="1" applyBorder="1" applyAlignment="1">
      <alignment horizontal="center" vertical="center" wrapText="1"/>
    </xf>
    <xf numFmtId="165" fontId="6" fillId="0" borderId="0" xfId="0" applyNumberFormat="1" applyFont="1" applyFill="1" applyBorder="1" applyAlignment="1">
      <alignment horizontal="left" vertical="top" wrapText="1"/>
    </xf>
    <xf numFmtId="0" fontId="14" fillId="0" borderId="118" xfId="0" applyFont="1" applyFill="1" applyBorder="1" applyAlignment="1">
      <alignment horizontal="left" vertical="center" wrapText="1"/>
    </xf>
    <xf numFmtId="0" fontId="10" fillId="0" borderId="0" xfId="0" applyFont="1" applyFill="1" applyAlignment="1">
      <alignment horizontal="center" vertical="center"/>
    </xf>
    <xf numFmtId="2" fontId="14" fillId="0" borderId="0" xfId="0" applyNumberFormat="1" applyFont="1" applyFill="1" applyBorder="1" applyAlignment="1">
      <alignment horizontal="left" vertical="top" wrapText="1"/>
    </xf>
    <xf numFmtId="0" fontId="14" fillId="0" borderId="20" xfId="0" applyFont="1" applyFill="1" applyBorder="1" applyAlignment="1">
      <alignment horizontal="center" vertical="center" wrapText="1"/>
    </xf>
    <xf numFmtId="166"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165" fontId="14" fillId="0" borderId="0" xfId="0" applyNumberFormat="1" applyFont="1" applyFill="1" applyBorder="1" applyAlignment="1">
      <alignment vertical="top"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14" fillId="0" borderId="2"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143" xfId="0" applyFont="1" applyFill="1" applyBorder="1" applyAlignment="1">
      <alignment vertical="top" wrapText="1"/>
    </xf>
    <xf numFmtId="165" fontId="34" fillId="0" borderId="118" xfId="12" applyNumberFormat="1" applyFont="1" applyFill="1" applyBorder="1" applyAlignment="1">
      <alignment horizontal="center" vertical="center"/>
    </xf>
    <xf numFmtId="1" fontId="6" fillId="0" borderId="118" xfId="0" applyNumberFormat="1" applyFont="1" applyFill="1" applyBorder="1" applyAlignment="1">
      <alignment horizontal="center" vertical="center"/>
    </xf>
    <xf numFmtId="4" fontId="14" fillId="0" borderId="118" xfId="12" applyNumberFormat="1" applyFont="1" applyFill="1" applyBorder="1" applyAlignment="1">
      <alignment horizontal="center" vertical="center"/>
    </xf>
    <xf numFmtId="165" fontId="6" fillId="0" borderId="0" xfId="0" applyNumberFormat="1" applyFont="1" applyFill="1" applyBorder="1" applyAlignment="1">
      <alignment vertical="top" wrapText="1"/>
    </xf>
    <xf numFmtId="166" fontId="14" fillId="0" borderId="14" xfId="0" applyNumberFormat="1" applyFont="1" applyFill="1" applyBorder="1" applyAlignment="1" applyProtection="1">
      <alignment horizontal="center" vertical="center"/>
    </xf>
    <xf numFmtId="165" fontId="14" fillId="0" borderId="42" xfId="0" applyNumberFormat="1" applyFont="1" applyFill="1" applyBorder="1" applyAlignment="1">
      <alignment vertical="top" wrapText="1"/>
    </xf>
    <xf numFmtId="0" fontId="14" fillId="0" borderId="118" xfId="0" applyFont="1" applyFill="1" applyBorder="1" applyAlignment="1">
      <alignment horizontal="left" vertical="top" wrapText="1"/>
    </xf>
    <xf numFmtId="0" fontId="14" fillId="0" borderId="118" xfId="0" applyFont="1" applyFill="1" applyBorder="1" applyAlignment="1">
      <alignment horizontal="center" vertical="top" wrapText="1"/>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165" fontId="14" fillId="0" borderId="0"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18" xfId="0" applyFont="1" applyFill="1" applyBorder="1" applyAlignment="1">
      <alignment horizontal="left" vertical="top" wrapText="1"/>
    </xf>
    <xf numFmtId="165" fontId="6" fillId="0" borderId="0" xfId="0" applyNumberFormat="1" applyFont="1" applyFill="1" applyBorder="1" applyAlignment="1">
      <alignment horizontal="left" vertical="top" wrapText="1"/>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0" fontId="6" fillId="0" borderId="0"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166" fontId="14" fillId="0" borderId="0" xfId="0" applyNumberFormat="1" applyFont="1" applyFill="1" applyBorder="1" applyAlignment="1">
      <alignment horizontal="left" vertical="top" wrapText="1"/>
    </xf>
    <xf numFmtId="2" fontId="14" fillId="0" borderId="0" xfId="0" applyNumberFormat="1" applyFont="1" applyFill="1" applyBorder="1" applyAlignment="1">
      <alignment horizontal="left" vertical="top" wrapText="1"/>
    </xf>
    <xf numFmtId="0" fontId="14" fillId="0" borderId="118" xfId="0" applyFont="1" applyFill="1" applyBorder="1" applyAlignment="1">
      <alignment horizontal="left" vertical="top" wrapText="1"/>
    </xf>
    <xf numFmtId="0" fontId="14" fillId="0" borderId="41" xfId="0" applyFont="1" applyFill="1" applyBorder="1" applyAlignment="1">
      <alignment horizontal="left" vertical="top" wrapText="1"/>
    </xf>
    <xf numFmtId="165" fontId="6" fillId="0" borderId="0" xfId="0" applyNumberFormat="1" applyFont="1" applyFill="1" applyBorder="1" applyAlignment="1">
      <alignment horizontal="left" vertical="top" wrapText="1"/>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0" fontId="14" fillId="0" borderId="14" xfId="0" applyFont="1" applyFill="1" applyBorder="1" applyAlignment="1">
      <alignment horizontal="left" vertical="top" wrapText="1"/>
    </xf>
    <xf numFmtId="0" fontId="14" fillId="0" borderId="14" xfId="0" applyFont="1" applyFill="1" applyBorder="1" applyAlignment="1">
      <alignment vertical="top" wrapText="1"/>
    </xf>
    <xf numFmtId="0" fontId="14" fillId="0" borderId="14" xfId="0" applyFont="1" applyFill="1" applyBorder="1" applyAlignment="1">
      <alignment horizontal="center" vertical="top" wrapText="1"/>
    </xf>
    <xf numFmtId="0" fontId="15" fillId="0" borderId="0" xfId="0" applyNumberFormat="1" applyFont="1" applyFill="1" applyAlignment="1">
      <alignment vertical="center"/>
    </xf>
    <xf numFmtId="0" fontId="20" fillId="0" borderId="14" xfId="0" applyNumberFormat="1" applyFont="1" applyFill="1" applyBorder="1" applyAlignment="1">
      <alignment horizontal="center" vertical="center" wrapText="1"/>
    </xf>
    <xf numFmtId="0" fontId="5" fillId="0" borderId="14" xfId="0" applyNumberFormat="1" applyFont="1" applyFill="1" applyBorder="1" applyAlignment="1">
      <alignment vertical="center"/>
    </xf>
    <xf numFmtId="0" fontId="14" fillId="0" borderId="14" xfId="0" applyNumberFormat="1" applyFont="1" applyFill="1" applyBorder="1" applyAlignment="1" applyProtection="1">
      <alignment horizontal="center" vertical="center"/>
    </xf>
    <xf numFmtId="0" fontId="14" fillId="0" borderId="14" xfId="0" applyNumberFormat="1" applyFont="1" applyFill="1" applyBorder="1" applyAlignment="1">
      <alignment horizontal="center" vertical="center"/>
    </xf>
    <xf numFmtId="0" fontId="14" fillId="0" borderId="14" xfId="0" applyNumberFormat="1" applyFont="1" applyFill="1" applyBorder="1" applyAlignment="1">
      <alignment vertical="center" wrapText="1"/>
    </xf>
    <xf numFmtId="0" fontId="14" fillId="0" borderId="14" xfId="9" applyNumberFormat="1" applyFont="1" applyFill="1" applyBorder="1" applyAlignment="1">
      <alignment horizontal="center" vertical="center"/>
    </xf>
    <xf numFmtId="0" fontId="15" fillId="0" borderId="118" xfId="0" applyNumberFormat="1" applyFont="1" applyFill="1" applyBorder="1" applyAlignment="1">
      <alignment vertical="center"/>
    </xf>
    <xf numFmtId="4" fontId="14" fillId="0" borderId="146" xfId="12" applyNumberFormat="1" applyFont="1" applyFill="1" applyBorder="1" applyAlignment="1">
      <alignment horizontal="center" vertical="center"/>
    </xf>
    <xf numFmtId="0" fontId="6" fillId="0" borderId="14" xfId="0" applyNumberFormat="1" applyFont="1" applyFill="1" applyBorder="1" applyAlignment="1">
      <alignment horizontal="center" vertical="center" wrapText="1"/>
    </xf>
    <xf numFmtId="0" fontId="6" fillId="0" borderId="14" xfId="0" applyNumberFormat="1" applyFont="1" applyFill="1" applyBorder="1" applyAlignment="1">
      <alignment horizontal="center" vertical="center"/>
    </xf>
    <xf numFmtId="0" fontId="29" fillId="0" borderId="14" xfId="0" applyFont="1" applyFill="1" applyBorder="1" applyAlignment="1">
      <alignment horizontal="center" vertical="center" wrapText="1"/>
    </xf>
    <xf numFmtId="2" fontId="14" fillId="0" borderId="107" xfId="0" applyNumberFormat="1" applyFont="1" applyFill="1" applyBorder="1" applyAlignment="1">
      <alignment vertical="top" wrapText="1"/>
    </xf>
    <xf numFmtId="165" fontId="14" fillId="0" borderId="114" xfId="0" applyNumberFormat="1" applyFont="1" applyFill="1" applyBorder="1" applyAlignment="1">
      <alignment horizontal="center" vertical="center" wrapText="1"/>
    </xf>
    <xf numFmtId="165" fontId="14" fillId="0" borderId="0" xfId="0" applyNumberFormat="1" applyFont="1" applyFill="1" applyBorder="1" applyAlignment="1">
      <alignment horizontal="left" vertical="top" wrapText="1"/>
    </xf>
    <xf numFmtId="166"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165" fontId="14" fillId="0" borderId="0" xfId="0" applyNumberFormat="1" applyFont="1" applyFill="1" applyBorder="1" applyAlignment="1">
      <alignment vertical="top" wrapText="1"/>
    </xf>
    <xf numFmtId="165" fontId="6" fillId="0" borderId="0" xfId="0" applyNumberFormat="1" applyFont="1" applyFill="1" applyBorder="1" applyAlignment="1">
      <alignment horizontal="left" vertical="top" wrapText="1"/>
    </xf>
    <xf numFmtId="0" fontId="14" fillId="0" borderId="118" xfId="0" applyFont="1" applyFill="1" applyBorder="1" applyAlignment="1">
      <alignment horizontal="center" vertical="top" wrapText="1"/>
    </xf>
    <xf numFmtId="0" fontId="14" fillId="0" borderId="14" xfId="0" applyFont="1" applyFill="1" applyBorder="1" applyAlignment="1">
      <alignment horizontal="center" vertical="center" wrapText="1"/>
    </xf>
    <xf numFmtId="0" fontId="14" fillId="0" borderId="118" xfId="0" applyFont="1" applyFill="1" applyBorder="1" applyAlignment="1">
      <alignment horizontal="left" vertical="top" wrapText="1"/>
    </xf>
    <xf numFmtId="0" fontId="10" fillId="0" borderId="0" xfId="0" applyFont="1" applyFill="1" applyAlignment="1">
      <alignment horizontal="center" vertical="center"/>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14" xfId="0" applyFont="1" applyFill="1" applyBorder="1" applyAlignment="1">
      <alignment horizontal="left" vertical="top" wrapText="1"/>
    </xf>
    <xf numFmtId="0" fontId="6" fillId="0" borderId="14" xfId="0" applyFont="1" applyFill="1" applyBorder="1" applyAlignment="1">
      <alignment horizontal="center" vertical="center" wrapText="1"/>
    </xf>
    <xf numFmtId="14" fontId="14" fillId="0" borderId="118" xfId="0" applyNumberFormat="1" applyFont="1" applyFill="1" applyBorder="1" applyAlignment="1">
      <alignment horizontal="left" vertical="top" wrapText="1"/>
    </xf>
    <xf numFmtId="2" fontId="14" fillId="0" borderId="0" xfId="0" applyNumberFormat="1" applyFont="1" applyFill="1" applyBorder="1" applyAlignment="1">
      <alignment horizontal="left" vertical="top" wrapText="1"/>
    </xf>
    <xf numFmtId="0" fontId="14" fillId="0" borderId="14" xfId="0" applyFont="1" applyFill="1" applyBorder="1" applyAlignment="1">
      <alignment vertical="top"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14" fillId="0" borderId="14" xfId="0" applyFont="1" applyFill="1" applyBorder="1" applyAlignment="1">
      <alignment horizontal="center" vertical="top" wrapText="1"/>
    </xf>
    <xf numFmtId="0" fontId="6" fillId="0" borderId="14" xfId="0" applyFont="1" applyFill="1" applyBorder="1" applyAlignment="1">
      <alignment horizontal="left" vertical="center" wrapText="1"/>
    </xf>
    <xf numFmtId="0" fontId="14" fillId="0" borderId="146" xfId="0" applyFont="1" applyFill="1" applyBorder="1" applyAlignment="1">
      <alignment vertical="center" wrapText="1"/>
    </xf>
    <xf numFmtId="0" fontId="6" fillId="0" borderId="16" xfId="0" applyFont="1" applyFill="1" applyBorder="1" applyAlignment="1">
      <alignment vertical="center" wrapText="1"/>
    </xf>
    <xf numFmtId="0" fontId="14" fillId="0" borderId="118" xfId="0" applyFont="1" applyFill="1" applyBorder="1" applyAlignment="1">
      <alignment horizontal="left" vertical="top"/>
    </xf>
    <xf numFmtId="0" fontId="14" fillId="0" borderId="29" xfId="0" applyFont="1" applyFill="1" applyBorder="1" applyAlignment="1">
      <alignment horizontal="left" vertical="top" wrapText="1"/>
    </xf>
    <xf numFmtId="0" fontId="14" fillId="0" borderId="41"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14" xfId="0" applyFont="1" applyFill="1" applyBorder="1" applyAlignment="1">
      <alignment vertical="top" wrapText="1"/>
    </xf>
    <xf numFmtId="0" fontId="14" fillId="0" borderId="107" xfId="0" applyFont="1" applyFill="1" applyBorder="1" applyAlignment="1">
      <alignment horizontal="left" vertical="top" wrapText="1"/>
    </xf>
    <xf numFmtId="0" fontId="14" fillId="0" borderId="2" xfId="0" applyFont="1" applyFill="1" applyBorder="1" applyAlignment="1">
      <alignment horizontal="center" vertical="center" wrapText="1"/>
    </xf>
    <xf numFmtId="165" fontId="14" fillId="0" borderId="107" xfId="0" applyNumberFormat="1" applyFont="1" applyFill="1" applyBorder="1" applyAlignment="1">
      <alignment horizontal="left" vertical="top" wrapText="1"/>
    </xf>
    <xf numFmtId="0" fontId="14" fillId="0" borderId="118" xfId="1" applyFont="1" applyFill="1" applyBorder="1" applyAlignment="1">
      <alignment horizontal="center" vertical="top" wrapText="1"/>
    </xf>
    <xf numFmtId="0" fontId="14" fillId="0" borderId="118" xfId="0" applyFont="1" applyFill="1" applyBorder="1" applyAlignment="1">
      <alignment horizontal="left" vertical="top" wrapText="1"/>
    </xf>
    <xf numFmtId="0" fontId="14" fillId="0" borderId="107" xfId="0" applyNumberFormat="1" applyFont="1" applyFill="1" applyBorder="1" applyAlignment="1">
      <alignment horizontal="left" vertical="top" wrapText="1"/>
    </xf>
    <xf numFmtId="0" fontId="14" fillId="0" borderId="118" xfId="0" applyFont="1" applyFill="1" applyBorder="1" applyAlignment="1">
      <alignment horizontal="center" vertical="top" wrapText="1"/>
    </xf>
    <xf numFmtId="14" fontId="14" fillId="0" borderId="118" xfId="0" applyNumberFormat="1" applyFont="1" applyFill="1" applyBorder="1" applyAlignment="1">
      <alignment horizontal="left" vertical="top" wrapText="1"/>
    </xf>
    <xf numFmtId="0" fontId="14" fillId="0" borderId="118" xfId="0" applyFont="1" applyFill="1" applyBorder="1" applyAlignment="1">
      <alignment horizontal="center" vertical="center" wrapText="1"/>
    </xf>
    <xf numFmtId="165" fontId="14" fillId="0" borderId="118" xfId="0" applyNumberFormat="1" applyFont="1" applyFill="1" applyBorder="1" applyAlignment="1">
      <alignment horizontal="center" vertical="center" wrapText="1"/>
    </xf>
    <xf numFmtId="0" fontId="14" fillId="0" borderId="0"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0" fontId="10" fillId="0" borderId="0" xfId="0" applyFont="1" applyFill="1" applyAlignment="1">
      <alignment horizontal="center" vertical="center"/>
    </xf>
    <xf numFmtId="0" fontId="14" fillId="0" borderId="20" xfId="0" applyFont="1" applyFill="1" applyBorder="1" applyAlignment="1">
      <alignment horizontal="center" vertical="center" wrapText="1"/>
    </xf>
    <xf numFmtId="166"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165" fontId="14" fillId="0" borderId="0" xfId="0" applyNumberFormat="1" applyFont="1" applyFill="1" applyBorder="1" applyAlignment="1">
      <alignment vertical="top" wrapText="1"/>
    </xf>
    <xf numFmtId="0" fontId="14" fillId="0" borderId="0" xfId="0" applyFont="1" applyFill="1" applyBorder="1" applyAlignment="1">
      <alignment horizontal="center" vertical="top"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6" fillId="0" borderId="14" xfId="0" applyFont="1" applyFill="1" applyBorder="1" applyAlignment="1">
      <alignment horizontal="center" vertical="center" wrapText="1"/>
    </xf>
    <xf numFmtId="0" fontId="14" fillId="0" borderId="116" xfId="0" applyFont="1" applyFill="1" applyBorder="1" applyAlignment="1">
      <alignment horizontal="left" vertical="top" wrapText="1"/>
    </xf>
    <xf numFmtId="165" fontId="6" fillId="0" borderId="118" xfId="0" applyNumberFormat="1" applyFont="1" applyFill="1" applyBorder="1" applyAlignment="1">
      <alignment horizontal="center" vertical="center" wrapText="1"/>
    </xf>
    <xf numFmtId="165" fontId="6" fillId="0" borderId="0" xfId="0" applyNumberFormat="1" applyFont="1" applyFill="1" applyBorder="1" applyAlignment="1">
      <alignment horizontal="left" vertical="top" wrapText="1"/>
    </xf>
    <xf numFmtId="0" fontId="14" fillId="0" borderId="2" xfId="0" applyFont="1" applyFill="1" applyBorder="1" applyAlignment="1">
      <alignment horizontal="center" vertical="top" wrapText="1"/>
    </xf>
    <xf numFmtId="0" fontId="14" fillId="0" borderId="29" xfId="0" applyFont="1" applyFill="1" applyBorder="1" applyAlignment="1">
      <alignment vertical="top" wrapText="1"/>
    </xf>
    <xf numFmtId="0" fontId="14" fillId="0" borderId="41" xfId="0" applyFont="1" applyFill="1" applyBorder="1" applyAlignment="1">
      <alignment vertical="top" wrapText="1"/>
    </xf>
    <xf numFmtId="0" fontId="14" fillId="0" borderId="16" xfId="0" applyFont="1" applyFill="1" applyBorder="1" applyAlignment="1">
      <alignment vertical="top" wrapText="1"/>
    </xf>
    <xf numFmtId="0" fontId="14" fillId="0" borderId="14" xfId="0" applyFont="1" applyFill="1" applyBorder="1" applyAlignment="1">
      <alignment horizontal="center" vertical="top" wrapText="1"/>
    </xf>
    <xf numFmtId="2" fontId="14" fillId="0" borderId="0" xfId="0" applyNumberFormat="1" applyFont="1" applyFill="1" applyBorder="1" applyAlignment="1">
      <alignment horizontal="left" vertical="top" wrapText="1"/>
    </xf>
    <xf numFmtId="0" fontId="14" fillId="0" borderId="118" xfId="0" applyFont="1" applyFill="1" applyBorder="1" applyAlignment="1">
      <alignment horizontal="left" vertical="center" wrapText="1"/>
    </xf>
    <xf numFmtId="0" fontId="14" fillId="0" borderId="146" xfId="0" applyFont="1" applyFill="1" applyBorder="1" applyAlignment="1">
      <alignment vertical="top" wrapText="1"/>
    </xf>
    <xf numFmtId="0" fontId="14" fillId="0" borderId="9" xfId="0" applyFont="1" applyFill="1" applyBorder="1" applyAlignment="1">
      <alignment vertical="top" wrapText="1"/>
    </xf>
    <xf numFmtId="165" fontId="14" fillId="0" borderId="0" xfId="0" applyNumberFormat="1" applyFont="1" applyFill="1" applyBorder="1" applyAlignment="1">
      <alignment horizontal="left" vertical="top" wrapText="1"/>
    </xf>
    <xf numFmtId="0" fontId="14" fillId="0" borderId="118" xfId="0" applyFont="1" applyFill="1" applyBorder="1" applyAlignment="1">
      <alignment horizontal="left"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center" wrapText="1"/>
    </xf>
    <xf numFmtId="0" fontId="6" fillId="0" borderId="0" xfId="0" applyFont="1" applyFill="1" applyAlignment="1">
      <alignment vertical="top"/>
    </xf>
    <xf numFmtId="0" fontId="27" fillId="0" borderId="118" xfId="0" applyFont="1" applyFill="1" applyBorder="1" applyAlignment="1">
      <alignment horizontal="left" vertical="top" wrapText="1"/>
    </xf>
    <xf numFmtId="4" fontId="14" fillId="0" borderId="116" xfId="12" applyNumberFormat="1" applyFont="1" applyFill="1" applyBorder="1" applyAlignment="1">
      <alignment horizontal="center" vertical="center"/>
    </xf>
    <xf numFmtId="171" fontId="14" fillId="0" borderId="14" xfId="0" applyNumberFormat="1" applyFont="1" applyFill="1" applyBorder="1" applyAlignment="1">
      <alignment horizontal="center" vertical="center" wrapText="1"/>
    </xf>
    <xf numFmtId="166" fontId="14" fillId="0" borderId="118" xfId="0" applyNumberFormat="1" applyFont="1" applyFill="1" applyBorder="1" applyAlignment="1">
      <alignment horizontal="center" vertical="center"/>
    </xf>
    <xf numFmtId="0" fontId="14" fillId="0" borderId="118" xfId="0" applyFont="1" applyFill="1" applyBorder="1" applyAlignment="1">
      <alignment vertical="top"/>
    </xf>
    <xf numFmtId="0" fontId="18" fillId="0" borderId="118" xfId="0" applyFont="1" applyFill="1" applyBorder="1" applyAlignment="1">
      <alignment vertical="top" wrapText="1"/>
    </xf>
    <xf numFmtId="0" fontId="14" fillId="0" borderId="29" xfId="0" applyFont="1" applyFill="1" applyBorder="1" applyAlignment="1">
      <alignment horizontal="left" vertical="top" wrapText="1"/>
    </xf>
    <xf numFmtId="165" fontId="6" fillId="0" borderId="0" xfId="0" applyNumberFormat="1"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14" xfId="0" applyFont="1" applyFill="1" applyBorder="1" applyAlignment="1">
      <alignment vertical="top" wrapText="1"/>
    </xf>
    <xf numFmtId="2" fontId="14" fillId="0" borderId="0" xfId="0" applyNumberFormat="1" applyFont="1" applyFill="1" applyBorder="1" applyAlignment="1">
      <alignment horizontal="left" vertical="top" wrapText="1"/>
    </xf>
    <xf numFmtId="0" fontId="14" fillId="0" borderId="107" xfId="0" applyFont="1" applyFill="1" applyBorder="1" applyAlignment="1">
      <alignment horizontal="left" vertical="top" wrapText="1"/>
    </xf>
    <xf numFmtId="0" fontId="14" fillId="0" borderId="2" xfId="0"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118"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0" fontId="14" fillId="0" borderId="118" xfId="0" applyFont="1" applyFill="1" applyBorder="1" applyAlignment="1">
      <alignment horizontal="center"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center" wrapText="1"/>
    </xf>
    <xf numFmtId="0" fontId="14" fillId="0" borderId="0" xfId="0" applyFont="1" applyFill="1" applyBorder="1" applyAlignment="1">
      <alignment horizontal="left" vertical="top" wrapText="1"/>
    </xf>
    <xf numFmtId="0" fontId="10" fillId="0" borderId="0" xfId="0" applyFont="1" applyFill="1" applyAlignment="1">
      <alignment horizontal="center" vertical="center"/>
    </xf>
    <xf numFmtId="0" fontId="14" fillId="0" borderId="20" xfId="0" applyFont="1" applyFill="1" applyBorder="1" applyAlignment="1">
      <alignment horizontal="center" vertical="center" wrapText="1"/>
    </xf>
    <xf numFmtId="166" fontId="14" fillId="0" borderId="107" xfId="0" applyNumberFormat="1" applyFont="1" applyFill="1" applyBorder="1" applyAlignment="1">
      <alignment horizontal="left" vertical="top" wrapText="1"/>
    </xf>
    <xf numFmtId="166" fontId="14" fillId="0" borderId="0" xfId="0" applyNumberFormat="1" applyFont="1" applyFill="1" applyBorder="1" applyAlignment="1">
      <alignment horizontal="left" vertical="top" wrapText="1"/>
    </xf>
    <xf numFmtId="165" fontId="14" fillId="0" borderId="0" xfId="0" applyNumberFormat="1" applyFont="1" applyFill="1" applyBorder="1" applyAlignment="1">
      <alignment vertical="top"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6" fillId="0" borderId="14" xfId="0" applyFont="1" applyFill="1" applyBorder="1" applyAlignment="1">
      <alignment horizontal="center" vertical="center" wrapText="1"/>
    </xf>
    <xf numFmtId="0" fontId="14" fillId="0" borderId="2" xfId="0" applyFont="1" applyFill="1" applyBorder="1" applyAlignment="1">
      <alignment horizontal="center" vertical="top" wrapText="1"/>
    </xf>
    <xf numFmtId="0" fontId="14" fillId="0" borderId="16" xfId="0" applyFont="1" applyFill="1" applyBorder="1" applyAlignment="1">
      <alignment vertical="top" wrapText="1"/>
    </xf>
    <xf numFmtId="0" fontId="14" fillId="0" borderId="14" xfId="0" applyFont="1" applyFill="1" applyBorder="1" applyAlignment="1">
      <alignment horizontal="center" vertical="top" wrapText="1"/>
    </xf>
    <xf numFmtId="0" fontId="14" fillId="0" borderId="129" xfId="0" applyFont="1" applyFill="1" applyBorder="1" applyAlignment="1">
      <alignment vertical="top" wrapText="1"/>
    </xf>
    <xf numFmtId="0" fontId="14" fillId="0" borderId="143" xfId="0" applyFont="1" applyFill="1" applyBorder="1" applyAlignment="1">
      <alignment vertical="top" wrapText="1"/>
    </xf>
    <xf numFmtId="0" fontId="14" fillId="0" borderId="118" xfId="0" applyFont="1" applyFill="1" applyBorder="1" applyAlignment="1">
      <alignment horizontal="left" vertical="center" wrapText="1"/>
    </xf>
    <xf numFmtId="0" fontId="14" fillId="0" borderId="9" xfId="0" applyFont="1" applyFill="1" applyBorder="1" applyAlignment="1">
      <alignment vertical="top" wrapText="1"/>
    </xf>
    <xf numFmtId="0" fontId="14" fillId="0" borderId="14" xfId="0" applyFont="1" applyFill="1" applyBorder="1" applyAlignment="1">
      <alignment vertical="top" wrapText="1"/>
    </xf>
    <xf numFmtId="0" fontId="15" fillId="3" borderId="0" xfId="0" applyFont="1" applyFill="1"/>
    <xf numFmtId="0" fontId="15" fillId="3" borderId="0" xfId="0" applyFont="1" applyFill="1" applyAlignment="1">
      <alignment vertical="center"/>
    </xf>
    <xf numFmtId="0" fontId="15" fillId="3" borderId="0" xfId="0" applyNumberFormat="1" applyFont="1" applyFill="1" applyAlignment="1">
      <alignment vertical="center"/>
    </xf>
    <xf numFmtId="0" fontId="14" fillId="3" borderId="0" xfId="0" applyFont="1" applyFill="1" applyAlignment="1">
      <alignment horizontal="left" vertical="center"/>
    </xf>
    <xf numFmtId="0" fontId="15" fillId="3" borderId="0" xfId="0" applyFont="1" applyFill="1" applyAlignment="1">
      <alignment horizontal="left" vertical="top"/>
    </xf>
    <xf numFmtId="0" fontId="15" fillId="3" borderId="0" xfId="0" applyFont="1" applyFill="1" applyBorder="1"/>
    <xf numFmtId="0" fontId="5" fillId="3" borderId="0" xfId="0" applyFont="1" applyFill="1"/>
    <xf numFmtId="0" fontId="5" fillId="3" borderId="0" xfId="0" applyFont="1" applyFill="1" applyAlignment="1">
      <alignment vertical="center"/>
    </xf>
    <xf numFmtId="0" fontId="7" fillId="3" borderId="0" xfId="0" applyFont="1" applyFill="1" applyAlignment="1">
      <alignment vertical="center" wrapText="1"/>
    </xf>
    <xf numFmtId="0" fontId="7" fillId="3" borderId="0" xfId="0" applyFont="1" applyFill="1" applyBorder="1" applyAlignment="1">
      <alignment horizontal="left" vertical="top" wrapText="1"/>
    </xf>
    <xf numFmtId="0" fontId="6" fillId="3" borderId="0" xfId="0" applyFont="1" applyFill="1" applyBorder="1" applyAlignment="1">
      <alignment vertical="top" wrapText="1"/>
    </xf>
    <xf numFmtId="0" fontId="5" fillId="3" borderId="0" xfId="0" applyFont="1" applyFill="1" applyBorder="1"/>
    <xf numFmtId="0" fontId="5" fillId="3" borderId="0" xfId="0" applyFont="1" applyFill="1" applyAlignment="1">
      <alignment horizontal="left" vertical="top"/>
    </xf>
    <xf numFmtId="0" fontId="8" fillId="3" borderId="0" xfId="0" applyFont="1" applyFill="1" applyAlignment="1"/>
    <xf numFmtId="0" fontId="9" fillId="3" borderId="0" xfId="0" applyFont="1" applyFill="1" applyBorder="1"/>
    <xf numFmtId="0" fontId="9" fillId="3" borderId="0" xfId="0" applyFont="1" applyFill="1"/>
    <xf numFmtId="0" fontId="10" fillId="3" borderId="0" xfId="0" applyFont="1" applyFill="1" applyAlignment="1">
      <alignment horizontal="center" vertical="center"/>
    </xf>
    <xf numFmtId="0" fontId="6" fillId="3" borderId="0" xfId="0" applyFont="1" applyFill="1" applyAlignment="1">
      <alignment horizontal="center"/>
    </xf>
    <xf numFmtId="0" fontId="8" fillId="3" borderId="100" xfId="0" applyFont="1" applyFill="1" applyBorder="1" applyAlignment="1"/>
    <xf numFmtId="0" fontId="6" fillId="3" borderId="0" xfId="0" applyFont="1" applyFill="1" applyAlignment="1">
      <alignment horizontal="center" vertical="center"/>
    </xf>
    <xf numFmtId="0" fontId="6" fillId="3" borderId="0" xfId="0" applyFont="1" applyFill="1" applyAlignment="1">
      <alignment horizontal="left" vertical="top"/>
    </xf>
    <xf numFmtId="0" fontId="14" fillId="3" borderId="0" xfId="0" applyFont="1" applyFill="1" applyBorder="1" applyAlignment="1">
      <alignment horizontal="left" vertical="top" wrapText="1"/>
    </xf>
    <xf numFmtId="0" fontId="6" fillId="3" borderId="0" xfId="0" applyFont="1" applyFill="1" applyBorder="1" applyAlignment="1">
      <alignment horizontal="left" vertical="top" wrapText="1"/>
    </xf>
    <xf numFmtId="0" fontId="14" fillId="3" borderId="116" xfId="0" applyFont="1" applyFill="1" applyBorder="1" applyAlignment="1">
      <alignment horizontal="center" vertical="center" wrapText="1"/>
    </xf>
    <xf numFmtId="0" fontId="20" fillId="3" borderId="0" xfId="0" applyFont="1" applyFill="1" applyBorder="1" applyAlignment="1">
      <alignment horizontal="left" vertical="top" wrapText="1"/>
    </xf>
    <xf numFmtId="0" fontId="8" fillId="3" borderId="0" xfId="0" applyFont="1" applyFill="1" applyBorder="1" applyAlignment="1">
      <alignment horizontal="left" vertical="top" wrapText="1"/>
    </xf>
    <xf numFmtId="0" fontId="14" fillId="3" borderId="118" xfId="0" applyFont="1" applyFill="1" applyBorder="1" applyAlignment="1">
      <alignment horizontal="center" vertical="top" wrapText="1"/>
    </xf>
    <xf numFmtId="0" fontId="14" fillId="3" borderId="118" xfId="0" applyFont="1" applyFill="1" applyBorder="1" applyAlignment="1">
      <alignment vertical="top" wrapText="1"/>
    </xf>
    <xf numFmtId="0" fontId="14" fillId="3" borderId="118" xfId="1" applyFont="1" applyFill="1" applyBorder="1" applyAlignment="1">
      <alignment horizontal="center" vertical="top" wrapText="1"/>
    </xf>
    <xf numFmtId="165" fontId="14" fillId="3" borderId="118" xfId="0" applyNumberFormat="1" applyFont="1" applyFill="1" applyBorder="1" applyAlignment="1">
      <alignment horizontal="center" vertical="center" wrapText="1"/>
    </xf>
    <xf numFmtId="0" fontId="15" fillId="3" borderId="118" xfId="0" applyFont="1" applyFill="1" applyBorder="1" applyAlignment="1">
      <alignment vertical="center"/>
    </xf>
    <xf numFmtId="0" fontId="14" fillId="3" borderId="118" xfId="0" applyFont="1" applyFill="1" applyBorder="1" applyAlignment="1">
      <alignment horizontal="center" vertical="center" wrapText="1"/>
    </xf>
    <xf numFmtId="0" fontId="14" fillId="3" borderId="118" xfId="0" applyFont="1" applyFill="1" applyBorder="1" applyAlignment="1">
      <alignment horizontal="left" vertical="center" wrapText="1"/>
    </xf>
    <xf numFmtId="0" fontId="14" fillId="3" borderId="118" xfId="0" applyFont="1" applyFill="1" applyBorder="1" applyAlignment="1">
      <alignment vertical="center" wrapText="1"/>
    </xf>
    <xf numFmtId="0" fontId="14" fillId="3" borderId="118" xfId="0" applyFont="1" applyFill="1" applyBorder="1" applyAlignment="1">
      <alignment horizontal="left" vertical="top" wrapText="1"/>
    </xf>
    <xf numFmtId="0" fontId="14" fillId="3" borderId="118" xfId="1" applyFont="1" applyFill="1" applyBorder="1" applyAlignment="1">
      <alignment horizontal="center" vertical="center" wrapText="1"/>
    </xf>
    <xf numFmtId="2" fontId="14" fillId="3" borderId="118" xfId="0" applyNumberFormat="1" applyFont="1" applyFill="1" applyBorder="1" applyAlignment="1">
      <alignment horizontal="center" vertical="center" wrapText="1"/>
    </xf>
    <xf numFmtId="4" fontId="14" fillId="3" borderId="116" xfId="12" applyNumberFormat="1" applyFont="1" applyFill="1" applyBorder="1" applyAlignment="1">
      <alignment horizontal="center" vertical="center"/>
    </xf>
    <xf numFmtId="4" fontId="14" fillId="3" borderId="146" xfId="12" applyNumberFormat="1" applyFont="1" applyFill="1" applyBorder="1" applyAlignment="1">
      <alignment horizontal="center" vertical="center"/>
    </xf>
    <xf numFmtId="2" fontId="15" fillId="3" borderId="118" xfId="0" applyNumberFormat="1" applyFont="1" applyFill="1" applyBorder="1" applyAlignment="1">
      <alignment horizontal="center" vertical="center"/>
    </xf>
    <xf numFmtId="0" fontId="5" fillId="3" borderId="118" xfId="0" applyFont="1" applyFill="1" applyBorder="1" applyAlignment="1">
      <alignment vertical="center"/>
    </xf>
    <xf numFmtId="2" fontId="14" fillId="3" borderId="0" xfId="0" applyNumberFormat="1" applyFont="1" applyFill="1" applyBorder="1" applyAlignment="1">
      <alignment horizontal="left" vertical="top" wrapText="1"/>
    </xf>
    <xf numFmtId="2" fontId="6" fillId="3" borderId="0" xfId="0" applyNumberFormat="1" applyFont="1" applyFill="1" applyBorder="1" applyAlignment="1">
      <alignment horizontal="left" vertical="top" wrapText="1"/>
    </xf>
    <xf numFmtId="2" fontId="15" fillId="3" borderId="118" xfId="0" applyNumberFormat="1" applyFont="1" applyFill="1" applyBorder="1" applyAlignment="1">
      <alignment vertical="center"/>
    </xf>
    <xf numFmtId="165" fontId="14" fillId="3" borderId="118" xfId="0" applyNumberFormat="1" applyFont="1" applyFill="1" applyBorder="1" applyAlignment="1">
      <alignment horizontal="center" vertical="center"/>
    </xf>
    <xf numFmtId="2" fontId="14" fillId="3" borderId="118" xfId="0" applyNumberFormat="1" applyFont="1" applyFill="1" applyBorder="1" applyAlignment="1">
      <alignment horizontal="center" vertical="center"/>
    </xf>
    <xf numFmtId="169" fontId="14" fillId="3" borderId="118" xfId="0" applyNumberFormat="1" applyFont="1" applyFill="1" applyBorder="1" applyAlignment="1">
      <alignment horizontal="center" vertical="center" wrapText="1"/>
    </xf>
    <xf numFmtId="0" fontId="14" fillId="3" borderId="118" xfId="0" applyNumberFormat="1" applyFont="1" applyFill="1" applyBorder="1" applyAlignment="1">
      <alignment horizontal="center" vertical="center" wrapText="1"/>
    </xf>
    <xf numFmtId="169" fontId="14" fillId="3" borderId="0" xfId="0" applyNumberFormat="1" applyFont="1" applyFill="1" applyBorder="1" applyAlignment="1">
      <alignment horizontal="left" vertical="top" wrapText="1"/>
    </xf>
    <xf numFmtId="169" fontId="6" fillId="3" borderId="0" xfId="0" applyNumberFormat="1" applyFont="1" applyFill="1" applyBorder="1" applyAlignment="1">
      <alignment horizontal="left" vertical="top" wrapText="1"/>
    </xf>
    <xf numFmtId="0" fontId="6" fillId="3" borderId="118" xfId="0" applyFont="1" applyFill="1" applyBorder="1" applyAlignment="1">
      <alignment horizontal="center" vertical="center" wrapText="1"/>
    </xf>
    <xf numFmtId="166" fontId="14" fillId="3" borderId="0" xfId="0" applyNumberFormat="1" applyFont="1" applyFill="1" applyBorder="1" applyAlignment="1">
      <alignment horizontal="left" vertical="top" wrapText="1"/>
    </xf>
    <xf numFmtId="165" fontId="14" fillId="3" borderId="0" xfId="0" applyNumberFormat="1" applyFont="1" applyFill="1" applyBorder="1" applyAlignment="1">
      <alignment horizontal="left" vertical="top" wrapText="1"/>
    </xf>
    <xf numFmtId="165" fontId="14" fillId="3" borderId="0" xfId="0" applyNumberFormat="1" applyFont="1" applyFill="1" applyBorder="1" applyAlignment="1">
      <alignment horizontal="left" vertical="top"/>
    </xf>
    <xf numFmtId="165" fontId="6" fillId="3" borderId="0" xfId="0" applyNumberFormat="1" applyFont="1" applyFill="1" applyBorder="1" applyAlignment="1">
      <alignment horizontal="left" vertical="top"/>
    </xf>
    <xf numFmtId="165" fontId="6" fillId="3" borderId="0" xfId="0" applyNumberFormat="1" applyFont="1" applyFill="1" applyBorder="1" applyAlignment="1">
      <alignment horizontal="left" vertical="top" wrapText="1"/>
    </xf>
    <xf numFmtId="0" fontId="14" fillId="3" borderId="9" xfId="0" applyFont="1" applyFill="1" applyBorder="1" applyAlignment="1">
      <alignment vertical="top" wrapText="1"/>
    </xf>
    <xf numFmtId="0" fontId="14" fillId="3" borderId="0" xfId="0" applyNumberFormat="1" applyFont="1" applyFill="1" applyBorder="1" applyAlignment="1">
      <alignment horizontal="left" vertical="top" wrapText="1"/>
    </xf>
    <xf numFmtId="0" fontId="6" fillId="3" borderId="0" xfId="0" applyNumberFormat="1" applyFont="1" applyFill="1" applyBorder="1" applyAlignment="1">
      <alignment horizontal="left" vertical="top" wrapText="1"/>
    </xf>
    <xf numFmtId="0" fontId="13" fillId="3" borderId="0" xfId="0" applyFont="1" applyFill="1" applyBorder="1" applyAlignment="1">
      <alignment vertical="center"/>
    </xf>
    <xf numFmtId="0" fontId="13" fillId="3" borderId="0" xfId="0" applyFont="1" applyFill="1" applyAlignment="1">
      <alignment vertical="center"/>
    </xf>
    <xf numFmtId="0" fontId="14" fillId="3" borderId="143" xfId="0" applyFont="1" applyFill="1" applyBorder="1" applyAlignment="1">
      <alignment vertical="top" wrapText="1"/>
    </xf>
    <xf numFmtId="0" fontId="14" fillId="3" borderId="118" xfId="2" applyFont="1" applyFill="1" applyBorder="1" applyAlignment="1">
      <alignment vertical="top" wrapText="1"/>
    </xf>
    <xf numFmtId="0" fontId="14" fillId="3" borderId="118" xfId="2" applyFont="1" applyFill="1" applyBorder="1" applyAlignment="1">
      <alignment horizontal="center" vertical="center" wrapText="1"/>
    </xf>
    <xf numFmtId="0" fontId="15" fillId="3" borderId="0" xfId="0" applyFont="1" applyFill="1" applyAlignment="1">
      <alignment horizontal="center" vertical="center"/>
    </xf>
    <xf numFmtId="0" fontId="20" fillId="3" borderId="0" xfId="0" applyFont="1" applyFill="1" applyBorder="1" applyAlignment="1">
      <alignment horizontal="left" vertical="top"/>
    </xf>
    <xf numFmtId="0" fontId="8" fillId="3" borderId="0" xfId="0" applyFont="1" applyFill="1" applyBorder="1" applyAlignment="1">
      <alignment horizontal="left" vertical="top"/>
    </xf>
    <xf numFmtId="0" fontId="14" fillId="3" borderId="1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14" fillId="3" borderId="14" xfId="0" applyFont="1" applyFill="1" applyBorder="1" applyAlignment="1">
      <alignment vertical="top" wrapText="1"/>
    </xf>
    <xf numFmtId="2" fontId="14" fillId="3" borderId="14" xfId="0" applyNumberFormat="1" applyFont="1" applyFill="1" applyBorder="1" applyAlignment="1">
      <alignment horizontal="center" vertical="center" wrapText="1"/>
    </xf>
    <xf numFmtId="0" fontId="14" fillId="3" borderId="14" xfId="0" applyNumberFormat="1" applyFont="1" applyFill="1" applyBorder="1" applyAlignment="1" applyProtection="1">
      <alignment horizontal="center" vertical="center"/>
    </xf>
    <xf numFmtId="165" fontId="14" fillId="3" borderId="14" xfId="0" applyNumberFormat="1" applyFont="1" applyFill="1" applyBorder="1" applyAlignment="1">
      <alignment horizontal="center" vertical="center" wrapText="1"/>
    </xf>
    <xf numFmtId="165" fontId="14" fillId="3" borderId="0" xfId="0" applyNumberFormat="1" applyFont="1" applyFill="1" applyBorder="1" applyAlignment="1">
      <alignment vertical="top" wrapText="1"/>
    </xf>
    <xf numFmtId="0" fontId="14" fillId="3" borderId="14" xfId="0" applyFont="1" applyFill="1" applyBorder="1" applyAlignment="1">
      <alignment horizontal="left" vertical="top" wrapText="1"/>
    </xf>
    <xf numFmtId="0" fontId="14" fillId="3" borderId="14" xfId="0" applyNumberFormat="1" applyFont="1" applyFill="1" applyBorder="1" applyAlignment="1">
      <alignment horizontal="center" vertical="center" wrapText="1"/>
    </xf>
    <xf numFmtId="169" fontId="14" fillId="3" borderId="14" xfId="0" applyNumberFormat="1" applyFont="1" applyFill="1" applyBorder="1" applyAlignment="1" applyProtection="1">
      <alignment vertical="top" wrapText="1"/>
    </xf>
    <xf numFmtId="0" fontId="14" fillId="3" borderId="14" xfId="0" applyFont="1" applyFill="1" applyBorder="1" applyAlignment="1">
      <alignment horizontal="center" vertical="top" wrapText="1"/>
    </xf>
    <xf numFmtId="165" fontId="14" fillId="3" borderId="14" xfId="0" applyNumberFormat="1" applyFont="1" applyFill="1" applyBorder="1" applyAlignment="1">
      <alignment horizontal="center" vertical="center"/>
    </xf>
    <xf numFmtId="4" fontId="14" fillId="3" borderId="14" xfId="0" applyNumberFormat="1" applyFont="1" applyFill="1" applyBorder="1" applyAlignment="1">
      <alignment horizontal="center" vertical="center"/>
    </xf>
    <xf numFmtId="2" fontId="14" fillId="3" borderId="14" xfId="0" applyNumberFormat="1" applyFont="1" applyFill="1" applyBorder="1" applyAlignment="1">
      <alignment horizontal="center" vertical="center"/>
    </xf>
    <xf numFmtId="165" fontId="14" fillId="3" borderId="14" xfId="9" applyNumberFormat="1" applyFont="1" applyFill="1" applyBorder="1" applyAlignment="1">
      <alignment horizontal="center" vertical="center"/>
    </xf>
    <xf numFmtId="0" fontId="14" fillId="3" borderId="16" xfId="0" applyFont="1" applyFill="1" applyBorder="1" applyAlignment="1">
      <alignment vertical="top" wrapText="1"/>
    </xf>
    <xf numFmtId="165" fontId="14" fillId="3" borderId="14" xfId="0" applyNumberFormat="1" applyFont="1" applyFill="1" applyBorder="1" applyAlignment="1" applyProtection="1">
      <alignment horizontal="center" vertical="center"/>
    </xf>
    <xf numFmtId="0" fontId="14" fillId="3" borderId="41" xfId="0" applyFont="1" applyFill="1" applyBorder="1" applyAlignment="1">
      <alignment horizontal="left" vertical="top" wrapText="1"/>
    </xf>
    <xf numFmtId="0" fontId="6" fillId="3" borderId="16" xfId="0" applyFont="1" applyFill="1" applyBorder="1" applyAlignment="1">
      <alignment horizontal="left" vertical="top" wrapText="1"/>
    </xf>
    <xf numFmtId="0" fontId="6" fillId="3" borderId="14" xfId="0" applyFont="1" applyFill="1" applyBorder="1" applyAlignment="1">
      <alignment vertical="top" wrapText="1"/>
    </xf>
    <xf numFmtId="165" fontId="6" fillId="3" borderId="14" xfId="0" applyNumberFormat="1" applyFont="1" applyFill="1" applyBorder="1" applyAlignment="1">
      <alignment horizontal="center" vertical="center" wrapText="1"/>
    </xf>
    <xf numFmtId="165" fontId="5" fillId="3" borderId="0" xfId="0" applyNumberFormat="1" applyFont="1" applyFill="1"/>
    <xf numFmtId="0" fontId="6" fillId="3" borderId="0" xfId="0" applyFont="1" applyFill="1" applyBorder="1" applyAlignment="1">
      <alignment horizontal="center" vertical="center" wrapText="1"/>
    </xf>
    <xf numFmtId="0" fontId="29" fillId="3" borderId="0" xfId="0" applyFont="1" applyFill="1" applyBorder="1" applyAlignment="1">
      <alignment horizontal="center" vertical="center" wrapText="1"/>
    </xf>
    <xf numFmtId="2" fontId="15" fillId="3" borderId="0" xfId="0" applyNumberFormat="1" applyFont="1" applyFill="1" applyBorder="1" applyAlignment="1">
      <alignment horizontal="center" vertical="center"/>
    </xf>
    <xf numFmtId="2" fontId="15" fillId="3" borderId="0" xfId="0" applyNumberFormat="1" applyFont="1" applyFill="1" applyBorder="1" applyAlignment="1">
      <alignment horizontal="left" vertical="top"/>
    </xf>
    <xf numFmtId="2" fontId="5" fillId="3" borderId="0" xfId="0" applyNumberFormat="1" applyFont="1" applyFill="1" applyBorder="1" applyAlignment="1">
      <alignment horizontal="left" vertical="top"/>
    </xf>
    <xf numFmtId="166" fontId="14" fillId="0" borderId="0" xfId="0" applyNumberFormat="1" applyFont="1" applyFill="1" applyBorder="1" applyAlignment="1">
      <alignment horizontal="left" vertical="top" wrapText="1"/>
    </xf>
    <xf numFmtId="0" fontId="14" fillId="0" borderId="41" xfId="0" applyFont="1" applyFill="1" applyBorder="1" applyAlignment="1">
      <alignment horizontal="left" vertical="top" wrapText="1"/>
    </xf>
    <xf numFmtId="165" fontId="14" fillId="0" borderId="0" xfId="0" applyNumberFormat="1" applyFont="1" applyFill="1" applyBorder="1" applyAlignment="1">
      <alignment horizontal="left" vertical="top" wrapText="1"/>
    </xf>
    <xf numFmtId="0" fontId="14" fillId="0" borderId="107"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2"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118"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118" xfId="0" applyFont="1" applyFill="1" applyBorder="1" applyAlignment="1">
      <alignment horizontal="center" vertical="center" wrapText="1"/>
    </xf>
    <xf numFmtId="0" fontId="14" fillId="0" borderId="118" xfId="0" applyFont="1" applyFill="1" applyBorder="1" applyAlignment="1">
      <alignment horizontal="center" vertical="top" wrapText="1"/>
    </xf>
    <xf numFmtId="165" fontId="14" fillId="0" borderId="118" xfId="0" applyNumberFormat="1" applyFont="1" applyFill="1" applyBorder="1" applyAlignment="1">
      <alignment horizontal="center" vertical="center" wrapText="1"/>
    </xf>
    <xf numFmtId="165" fontId="6" fillId="0" borderId="0" xfId="0" applyNumberFormat="1" applyFont="1" applyFill="1" applyBorder="1" applyAlignment="1">
      <alignment horizontal="left" vertical="top" wrapText="1"/>
    </xf>
    <xf numFmtId="0" fontId="10" fillId="0" borderId="0" xfId="0" applyFont="1" applyFill="1" applyAlignment="1">
      <alignment horizontal="center" vertical="center"/>
    </xf>
    <xf numFmtId="2" fontId="14" fillId="0" borderId="0" xfId="0" applyNumberFormat="1" applyFont="1" applyFill="1" applyBorder="1" applyAlignment="1">
      <alignment horizontal="left" vertical="top" wrapText="1"/>
    </xf>
    <xf numFmtId="165" fontId="14" fillId="0" borderId="0" xfId="0" applyNumberFormat="1" applyFont="1" applyFill="1" applyBorder="1" applyAlignment="1">
      <alignment vertical="top" wrapText="1"/>
    </xf>
    <xf numFmtId="0" fontId="14" fillId="0" borderId="14" xfId="0" applyFont="1" applyFill="1" applyBorder="1" applyAlignment="1">
      <alignment vertical="top" wrapText="1"/>
    </xf>
    <xf numFmtId="0" fontId="6" fillId="0" borderId="14" xfId="0" applyFont="1" applyFill="1" applyBorder="1" applyAlignment="1">
      <alignment horizontal="center" vertical="center"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14" fillId="0" borderId="2" xfId="0" applyFont="1" applyFill="1" applyBorder="1" applyAlignment="1">
      <alignment horizontal="center" vertical="top" wrapText="1"/>
    </xf>
    <xf numFmtId="0" fontId="14" fillId="0" borderId="16" xfId="0" applyFont="1" applyFill="1" applyBorder="1" applyAlignment="1">
      <alignment vertical="top" wrapText="1"/>
    </xf>
    <xf numFmtId="0" fontId="14" fillId="0" borderId="118" xfId="0" applyFont="1" applyFill="1" applyBorder="1" applyAlignment="1">
      <alignment horizontal="left" vertical="center" wrapText="1"/>
    </xf>
    <xf numFmtId="0" fontId="14" fillId="0" borderId="0" xfId="0" applyFont="1" applyFill="1" applyAlignment="1">
      <alignment horizontal="left" vertical="top" wrapText="1"/>
    </xf>
    <xf numFmtId="14" fontId="14" fillId="0" borderId="143" xfId="0" applyNumberFormat="1" applyFont="1" applyFill="1" applyBorder="1" applyAlignment="1">
      <alignment vertical="top" wrapText="1"/>
    </xf>
    <xf numFmtId="0" fontId="17" fillId="0" borderId="0" xfId="8" applyFont="1" applyFill="1"/>
    <xf numFmtId="0" fontId="14" fillId="0" borderId="146" xfId="0" applyFont="1" applyFill="1" applyBorder="1" applyAlignment="1">
      <alignment horizontal="center" vertical="top" wrapText="1"/>
    </xf>
    <xf numFmtId="0" fontId="14" fillId="0" borderId="146" xfId="1" applyFont="1" applyFill="1" applyBorder="1" applyAlignment="1">
      <alignment horizontal="center" vertical="center" wrapText="1"/>
    </xf>
    <xf numFmtId="2" fontId="14" fillId="0" borderId="146" xfId="0" applyNumberFormat="1" applyFont="1" applyFill="1" applyBorder="1" applyAlignment="1">
      <alignment horizontal="center" vertical="center" wrapText="1"/>
    </xf>
    <xf numFmtId="165" fontId="14" fillId="0" borderId="146" xfId="0" applyNumberFormat="1" applyFont="1" applyFill="1" applyBorder="1" applyAlignment="1">
      <alignment horizontal="center" vertical="center" wrapText="1"/>
    </xf>
    <xf numFmtId="0" fontId="14" fillId="0" borderId="143" xfId="1" applyFont="1" applyFill="1" applyBorder="1" applyAlignment="1">
      <alignment horizontal="center" vertical="top" wrapText="1"/>
    </xf>
    <xf numFmtId="0" fontId="22" fillId="0" borderId="143" xfId="0" applyFont="1" applyFill="1" applyBorder="1" applyAlignment="1">
      <alignment horizontal="center" vertical="center" wrapText="1"/>
    </xf>
    <xf numFmtId="2" fontId="14" fillId="0" borderId="146" xfId="0" applyNumberFormat="1" applyFont="1" applyFill="1" applyBorder="1" applyAlignment="1">
      <alignment vertical="center"/>
    </xf>
    <xf numFmtId="165" fontId="34" fillId="0" borderId="146" xfId="12" applyNumberFormat="1" applyFont="1" applyFill="1" applyBorder="1" applyAlignment="1">
      <alignment horizontal="center" vertical="center"/>
    </xf>
    <xf numFmtId="0" fontId="15" fillId="0" borderId="143" xfId="0" applyFont="1" applyFill="1" applyBorder="1" applyAlignment="1">
      <alignment vertical="center"/>
    </xf>
    <xf numFmtId="0" fontId="5" fillId="0" borderId="143" xfId="0" applyFont="1" applyFill="1" applyBorder="1"/>
    <xf numFmtId="0" fontId="14" fillId="0" borderId="20" xfId="0" applyFont="1" applyFill="1" applyBorder="1" applyAlignment="1">
      <alignment horizontal="left" vertical="top" wrapText="1"/>
    </xf>
    <xf numFmtId="4" fontId="14" fillId="0" borderId="16" xfId="0" applyNumberFormat="1" applyFont="1" applyFill="1" applyBorder="1" applyAlignment="1">
      <alignment horizontal="center" vertical="center"/>
    </xf>
    <xf numFmtId="2" fontId="14" fillId="0" borderId="29" xfId="0" applyNumberFormat="1" applyFont="1" applyFill="1" applyBorder="1" applyAlignment="1">
      <alignment horizontal="center" vertical="center"/>
    </xf>
    <xf numFmtId="165" fontId="14" fillId="0" borderId="29" xfId="9" applyNumberFormat="1" applyFont="1" applyFill="1" applyBorder="1" applyAlignment="1">
      <alignment horizontal="center" vertical="center"/>
    </xf>
    <xf numFmtId="2" fontId="14" fillId="0" borderId="29" xfId="0" applyNumberFormat="1" applyFont="1" applyFill="1" applyBorder="1" applyAlignment="1">
      <alignment horizontal="center" vertical="center" wrapText="1"/>
    </xf>
    <xf numFmtId="165" fontId="14" fillId="0" borderId="29" xfId="0" applyNumberFormat="1" applyFont="1" applyFill="1" applyBorder="1" applyAlignment="1" applyProtection="1">
      <alignment horizontal="center" vertical="center"/>
    </xf>
    <xf numFmtId="0" fontId="14" fillId="0" borderId="143" xfId="7" applyFont="1" applyFill="1" applyBorder="1" applyAlignment="1">
      <alignment horizontal="center" vertical="center" wrapText="1"/>
    </xf>
    <xf numFmtId="166" fontId="14" fillId="0" borderId="143" xfId="0" applyNumberFormat="1" applyFont="1" applyFill="1" applyBorder="1" applyAlignment="1">
      <alignment horizontal="center" vertical="center" wrapText="1"/>
    </xf>
    <xf numFmtId="0" fontId="14" fillId="0" borderId="146" xfId="10" applyFont="1" applyFill="1" applyBorder="1" applyAlignment="1">
      <alignment vertical="top" wrapText="1"/>
    </xf>
    <xf numFmtId="0" fontId="6" fillId="0" borderId="146" xfId="0" applyFont="1" applyFill="1" applyBorder="1" applyAlignment="1">
      <alignment horizontal="center" vertical="center" wrapText="1"/>
    </xf>
    <xf numFmtId="2" fontId="14" fillId="0" borderId="146" xfId="10" applyNumberFormat="1" applyFont="1" applyFill="1" applyBorder="1" applyAlignment="1">
      <alignment horizontal="center" vertical="center" wrapText="1"/>
    </xf>
    <xf numFmtId="0" fontId="17" fillId="0" borderId="0" xfId="8" quotePrefix="1" applyFont="1" applyFill="1" applyAlignment="1">
      <alignment vertical="center"/>
    </xf>
    <xf numFmtId="0" fontId="14" fillId="0" borderId="9" xfId="0" applyFont="1" applyFill="1" applyBorder="1" applyAlignment="1">
      <alignment vertical="center" wrapText="1"/>
    </xf>
    <xf numFmtId="167" fontId="14" fillId="0" borderId="118" xfId="0" applyNumberFormat="1" applyFont="1" applyFill="1" applyBorder="1" applyAlignment="1">
      <alignment horizontal="center" vertical="center" wrapText="1"/>
    </xf>
    <xf numFmtId="0" fontId="14" fillId="0" borderId="114" xfId="0" applyFont="1" applyFill="1" applyBorder="1" applyAlignment="1">
      <alignment horizontal="center" vertical="center" wrapText="1"/>
    </xf>
    <xf numFmtId="0" fontId="6" fillId="0" borderId="146" xfId="0" applyFont="1" applyFill="1" applyBorder="1" applyAlignment="1">
      <alignment vertical="top" wrapText="1"/>
    </xf>
    <xf numFmtId="165" fontId="6" fillId="0" borderId="146" xfId="0" applyNumberFormat="1" applyFont="1" applyFill="1" applyBorder="1" applyAlignment="1">
      <alignment horizontal="center" vertical="center" wrapText="1"/>
    </xf>
    <xf numFmtId="0" fontId="6" fillId="0" borderId="29" xfId="0" applyFont="1" applyFill="1" applyBorder="1" applyAlignment="1">
      <alignment vertical="top" wrapText="1"/>
    </xf>
    <xf numFmtId="2" fontId="14" fillId="0" borderId="146" xfId="0" applyNumberFormat="1" applyFont="1" applyFill="1" applyBorder="1" applyAlignment="1">
      <alignment vertical="center" wrapText="1"/>
    </xf>
    <xf numFmtId="166" fontId="14" fillId="0" borderId="119" xfId="0" applyNumberFormat="1" applyFont="1" applyFill="1" applyBorder="1" applyAlignment="1">
      <alignment horizontal="center" vertical="center" wrapText="1"/>
    </xf>
    <xf numFmtId="0" fontId="14" fillId="0" borderId="114" xfId="0" applyFont="1" applyFill="1" applyBorder="1" applyAlignment="1">
      <alignment horizontal="left" vertical="top" wrapText="1"/>
    </xf>
    <xf numFmtId="165" fontId="14" fillId="0" borderId="116" xfId="0" applyNumberFormat="1" applyFont="1" applyFill="1" applyBorder="1" applyAlignment="1">
      <alignment horizontal="center" vertical="center"/>
    </xf>
    <xf numFmtId="0" fontId="14" fillId="0" borderId="114" xfId="0" applyFont="1" applyFill="1" applyBorder="1" applyAlignment="1">
      <alignment vertical="top"/>
    </xf>
    <xf numFmtId="0" fontId="6" fillId="0" borderId="114" xfId="0" applyFont="1" applyFill="1" applyBorder="1" applyAlignment="1">
      <alignment horizontal="center" vertical="center" wrapText="1"/>
    </xf>
    <xf numFmtId="0" fontId="14" fillId="0" borderId="41" xfId="0" applyFont="1" applyFill="1" applyBorder="1" applyAlignment="1">
      <alignment horizontal="left" vertical="top" wrapText="1"/>
    </xf>
    <xf numFmtId="0" fontId="14" fillId="0" borderId="0" xfId="0" applyFont="1" applyFill="1" applyBorder="1" applyAlignment="1">
      <alignment horizontal="left" vertical="top" wrapText="1"/>
    </xf>
    <xf numFmtId="165" fontId="14" fillId="0" borderId="118" xfId="0" applyNumberFormat="1" applyFont="1" applyFill="1" applyBorder="1" applyAlignment="1">
      <alignment horizontal="center" vertical="center" wrapText="1"/>
    </xf>
    <xf numFmtId="0" fontId="14" fillId="0" borderId="118" xfId="0" applyFont="1" applyFill="1" applyBorder="1" applyAlignment="1">
      <alignment horizontal="center" vertical="top" wrapText="1"/>
    </xf>
    <xf numFmtId="166" fontId="14" fillId="0" borderId="107" xfId="0" applyNumberFormat="1" applyFont="1" applyFill="1" applyBorder="1" applyAlignment="1">
      <alignment horizontal="left" vertical="top" wrapText="1"/>
    </xf>
    <xf numFmtId="0" fontId="14" fillId="0" borderId="146" xfId="0" applyFont="1" applyFill="1" applyBorder="1" applyAlignment="1">
      <alignment horizontal="left" vertical="top" wrapText="1"/>
    </xf>
    <xf numFmtId="0" fontId="14" fillId="0" borderId="143" xfId="0" applyFont="1" applyFill="1" applyBorder="1" applyAlignment="1">
      <alignment horizontal="left" vertical="top" wrapText="1"/>
    </xf>
    <xf numFmtId="0" fontId="14" fillId="0" borderId="146" xfId="0"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118" xfId="0" applyFont="1" applyFill="1" applyBorder="1" applyAlignment="1">
      <alignment horizontal="center" vertical="center" wrapText="1"/>
    </xf>
    <xf numFmtId="0" fontId="14" fillId="0" borderId="144" xfId="0" applyFont="1" applyFill="1" applyBorder="1" applyAlignment="1">
      <alignment horizontal="left" vertical="top" wrapText="1"/>
    </xf>
    <xf numFmtId="165" fontId="14" fillId="0" borderId="0" xfId="0" applyNumberFormat="1" applyFont="1" applyFill="1" applyBorder="1" applyAlignment="1">
      <alignment vertical="top" wrapText="1"/>
    </xf>
    <xf numFmtId="165" fontId="14" fillId="0" borderId="0" xfId="0" applyNumberFormat="1" applyFont="1" applyFill="1" applyBorder="1" applyAlignment="1">
      <alignment horizontal="left" vertical="top" wrapText="1"/>
    </xf>
    <xf numFmtId="0" fontId="14" fillId="0" borderId="118" xfId="0"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41" xfId="0" applyFont="1" applyFill="1" applyBorder="1" applyAlignment="1">
      <alignment vertical="top" wrapText="1"/>
    </xf>
    <xf numFmtId="0" fontId="14" fillId="0" borderId="16" xfId="0" applyFont="1" applyFill="1" applyBorder="1" applyAlignment="1">
      <alignment vertical="top" wrapText="1"/>
    </xf>
    <xf numFmtId="165" fontId="6" fillId="0" borderId="0" xfId="0" applyNumberFormat="1"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14" xfId="0" applyFont="1" applyFill="1" applyBorder="1" applyAlignment="1">
      <alignment vertical="top" wrapText="1"/>
    </xf>
    <xf numFmtId="14" fontId="14" fillId="0" borderId="118" xfId="0" applyNumberFormat="1" applyFont="1" applyFill="1" applyBorder="1" applyAlignment="1">
      <alignment horizontal="left" vertical="top" wrapText="1"/>
    </xf>
    <xf numFmtId="0" fontId="14" fillId="0" borderId="2" xfId="0" applyFont="1" applyFill="1" applyBorder="1" applyAlignment="1">
      <alignment horizontal="center" vertical="center" wrapText="1"/>
    </xf>
    <xf numFmtId="0" fontId="10" fillId="0" borderId="0" xfId="0" applyFont="1" applyFill="1" applyAlignment="1">
      <alignment horizontal="center" vertical="center"/>
    </xf>
    <xf numFmtId="166" fontId="14" fillId="0" borderId="0" xfId="0" applyNumberFormat="1" applyFont="1" applyFill="1" applyBorder="1" applyAlignment="1">
      <alignment horizontal="left" vertical="top" wrapText="1"/>
    </xf>
    <xf numFmtId="0" fontId="14" fillId="0" borderId="107" xfId="0" applyFont="1" applyFill="1" applyBorder="1" applyAlignment="1">
      <alignment horizontal="left" vertical="top" wrapText="1"/>
    </xf>
    <xf numFmtId="0" fontId="14" fillId="0" borderId="0" xfId="0" applyNumberFormat="1" applyFont="1" applyFill="1" applyBorder="1" applyAlignment="1">
      <alignment vertical="top" wrapText="1"/>
    </xf>
    <xf numFmtId="165" fontId="14" fillId="0" borderId="107" xfId="0" applyNumberFormat="1" applyFont="1" applyFill="1" applyBorder="1" applyAlignment="1">
      <alignment horizontal="left" vertical="top" wrapText="1"/>
    </xf>
    <xf numFmtId="0" fontId="14" fillId="0" borderId="20" xfId="0" applyFont="1" applyFill="1" applyBorder="1" applyAlignment="1">
      <alignment horizontal="center" vertical="center" wrapText="1"/>
    </xf>
    <xf numFmtId="2"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0" fontId="14" fillId="0" borderId="0" xfId="0" applyFont="1" applyFill="1" applyBorder="1" applyAlignment="1">
      <alignment horizontal="center" vertical="top"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6" fillId="0" borderId="14" xfId="0" applyFont="1" applyFill="1" applyBorder="1" applyAlignment="1">
      <alignment horizontal="center" vertical="center" wrapText="1"/>
    </xf>
    <xf numFmtId="165" fontId="6" fillId="0" borderId="118" xfId="0" applyNumberFormat="1" applyFont="1" applyFill="1" applyBorder="1" applyAlignment="1">
      <alignment horizontal="center" vertical="center" wrapText="1"/>
    </xf>
    <xf numFmtId="0" fontId="14" fillId="0" borderId="2" xfId="0" applyFont="1" applyFill="1" applyBorder="1" applyAlignment="1">
      <alignment horizontal="center" vertical="top" wrapText="1"/>
    </xf>
    <xf numFmtId="0" fontId="14" fillId="0" borderId="129" xfId="0" applyFont="1" applyFill="1" applyBorder="1" applyAlignment="1">
      <alignment horizontal="left" vertical="top" wrapText="1"/>
    </xf>
    <xf numFmtId="0" fontId="14" fillId="0" borderId="14" xfId="0" applyFont="1" applyFill="1" applyBorder="1" applyAlignment="1">
      <alignment horizontal="center" vertical="top" wrapText="1"/>
    </xf>
    <xf numFmtId="0" fontId="14" fillId="0" borderId="129" xfId="0" applyFont="1" applyFill="1" applyBorder="1" applyAlignment="1">
      <alignment vertical="top" wrapText="1"/>
    </xf>
    <xf numFmtId="0" fontId="14" fillId="0" borderId="143" xfId="0" applyFont="1" applyFill="1" applyBorder="1" applyAlignment="1">
      <alignment vertical="top" wrapText="1"/>
    </xf>
    <xf numFmtId="0" fontId="14" fillId="0" borderId="118" xfId="0" applyFont="1" applyFill="1" applyBorder="1" applyAlignment="1">
      <alignment horizontal="left" vertical="center" wrapText="1"/>
    </xf>
    <xf numFmtId="0" fontId="14" fillId="0" borderId="146" xfId="0" applyFont="1" applyFill="1" applyBorder="1" applyAlignment="1">
      <alignment vertical="top" wrapText="1"/>
    </xf>
    <xf numFmtId="0" fontId="14" fillId="0" borderId="9" xfId="0" applyFont="1" applyFill="1" applyBorder="1" applyAlignment="1">
      <alignment vertical="top" wrapText="1"/>
    </xf>
    <xf numFmtId="166" fontId="14" fillId="0" borderId="118" xfId="0" applyNumberFormat="1" applyFont="1" applyFill="1" applyBorder="1" applyAlignment="1">
      <alignment horizontal="center" vertical="center" wrapText="1"/>
    </xf>
    <xf numFmtId="0" fontId="14" fillId="0" borderId="143" xfId="0" applyFont="1" applyFill="1" applyBorder="1" applyAlignment="1">
      <alignment horizontal="left" vertical="top" wrapText="1"/>
    </xf>
    <xf numFmtId="0" fontId="14" fillId="0" borderId="146" xfId="0" applyFont="1" applyFill="1" applyBorder="1" applyAlignment="1">
      <alignment horizontal="left" vertical="top" wrapText="1"/>
    </xf>
    <xf numFmtId="0" fontId="14" fillId="0" borderId="118" xfId="0" applyFont="1" applyFill="1" applyBorder="1" applyAlignment="1">
      <alignment horizontal="left" vertical="top" wrapText="1"/>
    </xf>
    <xf numFmtId="0" fontId="14" fillId="0" borderId="29" xfId="0" applyFont="1" applyFill="1" applyBorder="1" applyAlignment="1">
      <alignment horizontal="left" vertical="top" wrapText="1"/>
    </xf>
    <xf numFmtId="0" fontId="14" fillId="0" borderId="41"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18" xfId="0" applyFont="1" applyFill="1" applyBorder="1" applyAlignment="1">
      <alignment horizontal="center" vertical="center" wrapText="1"/>
    </xf>
    <xf numFmtId="0" fontId="14" fillId="0" borderId="118" xfId="0" applyFont="1" applyFill="1" applyBorder="1" applyAlignment="1">
      <alignment horizontal="center" vertical="top" wrapText="1"/>
    </xf>
    <xf numFmtId="0" fontId="14" fillId="0" borderId="29" xfId="0" applyFont="1" applyFill="1" applyBorder="1" applyAlignment="1">
      <alignment vertical="top" wrapText="1"/>
    </xf>
    <xf numFmtId="0" fontId="14" fillId="0" borderId="41" xfId="0" applyFont="1" applyFill="1" applyBorder="1" applyAlignment="1">
      <alignment vertical="top" wrapText="1"/>
    </xf>
    <xf numFmtId="0" fontId="14" fillId="0" borderId="16" xfId="0" applyFont="1" applyFill="1" applyBorder="1" applyAlignment="1">
      <alignment vertical="top" wrapText="1"/>
    </xf>
    <xf numFmtId="0" fontId="14" fillId="0" borderId="14" xfId="0" applyFont="1" applyFill="1" applyBorder="1" applyAlignment="1">
      <alignment horizontal="left" vertical="top" wrapText="1"/>
    </xf>
    <xf numFmtId="165" fontId="6" fillId="0" borderId="0" xfId="0" applyNumberFormat="1" applyFont="1" applyFill="1" applyBorder="1" applyAlignment="1">
      <alignment horizontal="left" vertical="top"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left" vertical="top" wrapText="1"/>
    </xf>
    <xf numFmtId="0" fontId="14" fillId="0" borderId="118" xfId="1" applyFont="1" applyFill="1" applyBorder="1" applyAlignment="1">
      <alignment horizontal="center" vertical="top" wrapText="1"/>
    </xf>
    <xf numFmtId="165" fontId="14" fillId="0" borderId="0" xfId="0" applyNumberFormat="1" applyFont="1" applyFill="1" applyBorder="1" applyAlignment="1">
      <alignment horizontal="left" vertical="top" wrapText="1"/>
    </xf>
    <xf numFmtId="165" fontId="14" fillId="0" borderId="118" xfId="0" applyNumberFormat="1" applyFont="1" applyFill="1" applyBorder="1" applyAlignment="1">
      <alignment horizontal="center" vertical="center" wrapText="1"/>
    </xf>
    <xf numFmtId="0" fontId="17" fillId="0" borderId="0" xfId="8" quotePrefix="1" applyFont="1" applyFill="1" applyAlignment="1">
      <alignment horizontal="center" vertical="center"/>
    </xf>
    <xf numFmtId="165" fontId="14" fillId="0" borderId="107" xfId="0" applyNumberFormat="1" applyFont="1" applyFill="1" applyBorder="1" applyAlignment="1">
      <alignment horizontal="left" vertical="top" wrapText="1"/>
    </xf>
    <xf numFmtId="0" fontId="14" fillId="0" borderId="2" xfId="0" applyFont="1" applyFill="1" applyBorder="1" applyAlignment="1">
      <alignment horizontal="center" vertical="center" wrapText="1"/>
    </xf>
    <xf numFmtId="166"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vertical="top" wrapText="1"/>
    </xf>
    <xf numFmtId="0" fontId="14" fillId="0" borderId="20"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7" fillId="0" borderId="0" xfId="8" applyFont="1" applyFill="1" applyAlignment="1">
      <alignment horizontal="center" vertical="center"/>
    </xf>
    <xf numFmtId="14" fontId="14" fillId="0" borderId="118" xfId="0" applyNumberFormat="1" applyFont="1" applyFill="1" applyBorder="1" applyAlignment="1">
      <alignment horizontal="left" vertical="top" wrapText="1"/>
    </xf>
    <xf numFmtId="0" fontId="14" fillId="0" borderId="146" xfId="0" applyFont="1" applyFill="1" applyBorder="1" applyAlignment="1">
      <alignment horizontal="center" vertical="center" wrapText="1"/>
    </xf>
    <xf numFmtId="0" fontId="14" fillId="0" borderId="143" xfId="0" applyFont="1" applyFill="1" applyBorder="1" applyAlignment="1">
      <alignment horizontal="center" vertical="center" wrapText="1"/>
    </xf>
    <xf numFmtId="0" fontId="10" fillId="0" borderId="0" xfId="0" applyFont="1" applyFill="1" applyAlignment="1">
      <alignment horizontal="center" vertical="center"/>
    </xf>
    <xf numFmtId="0" fontId="14" fillId="0" borderId="14" xfId="0" applyFont="1" applyFill="1" applyBorder="1" applyAlignment="1">
      <alignment vertical="top" wrapText="1"/>
    </xf>
    <xf numFmtId="2"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165" fontId="14" fillId="0" borderId="0" xfId="0" applyNumberFormat="1" applyFont="1" applyFill="1" applyBorder="1" applyAlignment="1">
      <alignment vertical="top" wrapText="1"/>
    </xf>
    <xf numFmtId="0" fontId="6" fillId="0" borderId="14"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6" fillId="0" borderId="20" xfId="0" applyFont="1" applyFill="1" applyBorder="1" applyAlignment="1">
      <alignment horizontal="center" vertical="center" wrapText="1"/>
    </xf>
    <xf numFmtId="165" fontId="6" fillId="0" borderId="118" xfId="0" applyNumberFormat="1" applyFont="1" applyFill="1" applyBorder="1" applyAlignment="1">
      <alignment horizontal="center" vertical="center" wrapText="1"/>
    </xf>
    <xf numFmtId="0" fontId="14" fillId="0" borderId="2" xfId="0" applyFont="1" applyFill="1" applyBorder="1" applyAlignment="1">
      <alignment horizontal="center" vertical="top" wrapText="1"/>
    </xf>
    <xf numFmtId="0" fontId="20" fillId="0" borderId="118" xfId="0" applyFont="1" applyFill="1" applyBorder="1" applyAlignment="1">
      <alignment horizontal="center" vertical="center" wrapText="1"/>
    </xf>
    <xf numFmtId="0" fontId="14" fillId="0" borderId="116" xfId="0" applyFont="1" applyFill="1" applyBorder="1" applyAlignment="1">
      <alignment vertical="top" wrapText="1"/>
    </xf>
    <xf numFmtId="0" fontId="14" fillId="0" borderId="129" xfId="0" applyFont="1" applyFill="1" applyBorder="1" applyAlignment="1">
      <alignment vertical="top" wrapText="1"/>
    </xf>
    <xf numFmtId="0" fontId="14" fillId="0" borderId="14" xfId="0" applyFont="1" applyFill="1" applyBorder="1" applyAlignment="1">
      <alignment horizontal="center" vertical="top" wrapText="1"/>
    </xf>
    <xf numFmtId="0" fontId="14" fillId="0" borderId="143" xfId="0" applyFont="1" applyFill="1" applyBorder="1" applyAlignment="1">
      <alignment vertical="top" wrapText="1"/>
    </xf>
    <xf numFmtId="0" fontId="14" fillId="0" borderId="129" xfId="0" applyFont="1" applyFill="1" applyBorder="1" applyAlignment="1">
      <alignment horizontal="center" vertical="center" wrapText="1"/>
    </xf>
    <xf numFmtId="0" fontId="14" fillId="0" borderId="143" xfId="0" applyFont="1" applyFill="1" applyBorder="1" applyAlignment="1">
      <alignment horizontal="center" vertical="top" wrapText="1"/>
    </xf>
    <xf numFmtId="0" fontId="14" fillId="0" borderId="118" xfId="0" applyFont="1" applyFill="1" applyBorder="1" applyAlignment="1">
      <alignment horizontal="left" vertical="center" wrapText="1"/>
    </xf>
    <xf numFmtId="0" fontId="14" fillId="0" borderId="29" xfId="0" applyNumberFormat="1" applyFont="1" applyFill="1" applyBorder="1" applyAlignment="1">
      <alignment horizontal="center" vertical="center" wrapText="1"/>
    </xf>
    <xf numFmtId="0" fontId="14" fillId="0" borderId="16" xfId="0" applyNumberFormat="1" applyFont="1" applyFill="1" applyBorder="1" applyAlignment="1">
      <alignment horizontal="center" vertical="center" wrapText="1"/>
    </xf>
    <xf numFmtId="0" fontId="14" fillId="0" borderId="146" xfId="0" applyFont="1" applyFill="1" applyBorder="1" applyAlignment="1">
      <alignment vertical="top" wrapText="1"/>
    </xf>
    <xf numFmtId="0" fontId="14" fillId="0" borderId="9" xfId="0" applyFont="1" applyFill="1" applyBorder="1" applyAlignment="1">
      <alignment vertical="top" wrapText="1"/>
    </xf>
    <xf numFmtId="166" fontId="14" fillId="0" borderId="118" xfId="0" applyNumberFormat="1" applyFont="1" applyFill="1" applyBorder="1" applyAlignment="1">
      <alignment horizontal="center" vertical="center" wrapText="1"/>
    </xf>
    <xf numFmtId="0" fontId="14" fillId="0" borderId="146"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46" xfId="0" applyFont="1" applyFill="1" applyBorder="1" applyAlignment="1">
      <alignment vertical="center" wrapText="1"/>
    </xf>
    <xf numFmtId="165" fontId="14" fillId="0" borderId="0" xfId="0" applyNumberFormat="1" applyFont="1" applyFill="1" applyBorder="1" applyAlignment="1">
      <alignment horizontal="left" vertical="top" wrapText="1"/>
    </xf>
    <xf numFmtId="165" fontId="14" fillId="0" borderId="118" xfId="0" applyNumberFormat="1" applyFont="1" applyFill="1" applyBorder="1" applyAlignment="1">
      <alignment horizontal="center" vertical="center" wrapText="1"/>
    </xf>
    <xf numFmtId="0" fontId="14" fillId="0" borderId="118" xfId="1" applyFont="1" applyFill="1" applyBorder="1" applyAlignment="1">
      <alignment horizontal="center" vertical="top" wrapText="1"/>
    </xf>
    <xf numFmtId="0" fontId="14" fillId="0" borderId="118" xfId="0" applyFont="1" applyFill="1" applyBorder="1" applyAlignment="1">
      <alignment horizontal="center" vertical="center" wrapText="1"/>
    </xf>
    <xf numFmtId="0" fontId="14" fillId="0" borderId="146" xfId="7" applyFont="1" applyFill="1" applyBorder="1" applyAlignment="1">
      <alignment horizontal="center" vertical="center" wrapText="1"/>
    </xf>
    <xf numFmtId="2" fontId="14" fillId="0" borderId="146" xfId="9" applyNumberFormat="1" applyFont="1" applyFill="1" applyBorder="1" applyAlignment="1">
      <alignment horizontal="center" vertical="center"/>
    </xf>
    <xf numFmtId="0" fontId="6" fillId="0" borderId="143" xfId="0" applyFont="1" applyFill="1" applyBorder="1" applyAlignment="1">
      <alignment vertical="top" wrapText="1"/>
    </xf>
    <xf numFmtId="165" fontId="6" fillId="0" borderId="143" xfId="0" applyNumberFormat="1" applyFont="1" applyFill="1" applyBorder="1" applyAlignment="1">
      <alignment horizontal="center" vertical="center" wrapText="1"/>
    </xf>
    <xf numFmtId="0" fontId="14" fillId="0" borderId="129" xfId="0" applyFont="1" applyFill="1" applyBorder="1" applyAlignment="1">
      <alignment vertical="top"/>
    </xf>
    <xf numFmtId="0" fontId="18" fillId="0" borderId="129" xfId="0" applyFont="1" applyFill="1" applyBorder="1" applyAlignment="1">
      <alignment vertical="top" wrapText="1"/>
    </xf>
    <xf numFmtId="0" fontId="18" fillId="0" borderId="116" xfId="0" applyFont="1" applyFill="1" applyBorder="1" applyAlignment="1">
      <alignment vertical="top" wrapText="1"/>
    </xf>
    <xf numFmtId="0" fontId="6" fillId="0" borderId="14" xfId="0" applyFont="1" applyFill="1" applyBorder="1" applyAlignment="1">
      <alignment horizontal="center" vertical="center" wrapText="1"/>
    </xf>
    <xf numFmtId="0" fontId="14" fillId="0" borderId="116"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143" xfId="0" applyFont="1" applyFill="1" applyBorder="1" applyAlignment="1">
      <alignment horizontal="left" vertical="top" wrapText="1"/>
    </xf>
    <xf numFmtId="0" fontId="14" fillId="0" borderId="146" xfId="0" applyFont="1" applyFill="1" applyBorder="1" applyAlignment="1">
      <alignment horizontal="left" vertical="top" wrapText="1"/>
    </xf>
    <xf numFmtId="0" fontId="14" fillId="0" borderId="118" xfId="0" applyFont="1" applyFill="1" applyBorder="1" applyAlignment="1">
      <alignment horizontal="left" vertical="top" wrapText="1"/>
    </xf>
    <xf numFmtId="0" fontId="14" fillId="0" borderId="29" xfId="0" applyFont="1" applyFill="1" applyBorder="1" applyAlignment="1">
      <alignment horizontal="left" vertical="top" wrapText="1"/>
    </xf>
    <xf numFmtId="0" fontId="14" fillId="0" borderId="41" xfId="0" applyFont="1" applyFill="1" applyBorder="1" applyAlignment="1">
      <alignment horizontal="left" vertical="top" wrapText="1"/>
    </xf>
    <xf numFmtId="0" fontId="14" fillId="0" borderId="16" xfId="0" applyFont="1" applyFill="1" applyBorder="1" applyAlignment="1">
      <alignment horizontal="left" vertical="top" wrapText="1"/>
    </xf>
    <xf numFmtId="0" fontId="14" fillId="0" borderId="118" xfId="0" applyFont="1" applyFill="1" applyBorder="1" applyAlignment="1">
      <alignment horizontal="center" vertical="center" wrapText="1"/>
    </xf>
    <xf numFmtId="0" fontId="14" fillId="0" borderId="118" xfId="0" applyFont="1" applyFill="1" applyBorder="1" applyAlignment="1">
      <alignment horizontal="center" vertical="top" wrapText="1"/>
    </xf>
    <xf numFmtId="0" fontId="14" fillId="0" borderId="29" xfId="0" applyFont="1" applyFill="1" applyBorder="1" applyAlignment="1">
      <alignment vertical="top" wrapText="1"/>
    </xf>
    <xf numFmtId="0" fontId="14" fillId="0" borderId="41" xfId="0" applyFont="1" applyFill="1" applyBorder="1" applyAlignment="1">
      <alignment vertical="top" wrapText="1"/>
    </xf>
    <xf numFmtId="0" fontId="14" fillId="0" borderId="16" xfId="0" applyFont="1" applyFill="1" applyBorder="1" applyAlignment="1">
      <alignment vertical="top" wrapText="1"/>
    </xf>
    <xf numFmtId="0" fontId="6" fillId="0" borderId="29"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14" fillId="0" borderId="14" xfId="0" applyFont="1" applyFill="1" applyBorder="1" applyAlignment="1">
      <alignment horizontal="center" vertical="center" wrapText="1"/>
    </xf>
    <xf numFmtId="0" fontId="14" fillId="0" borderId="37" xfId="0" applyFont="1" applyFill="1" applyBorder="1" applyAlignment="1">
      <alignment horizontal="left" vertical="top" wrapText="1"/>
    </xf>
    <xf numFmtId="0" fontId="14" fillId="0" borderId="42" xfId="0" applyFont="1" applyFill="1" applyBorder="1" applyAlignment="1">
      <alignment horizontal="left" vertical="top" wrapText="1"/>
    </xf>
    <xf numFmtId="0" fontId="14" fillId="0" borderId="12" xfId="0" applyFont="1" applyFill="1" applyBorder="1" applyAlignment="1">
      <alignment horizontal="left" vertical="top" wrapText="1"/>
    </xf>
    <xf numFmtId="0" fontId="20" fillId="0" borderId="149" xfId="0" applyFont="1" applyFill="1" applyBorder="1" applyAlignment="1">
      <alignment horizontal="center"/>
    </xf>
    <xf numFmtId="0" fontId="20" fillId="0" borderId="151" xfId="0" applyFont="1" applyFill="1" applyBorder="1" applyAlignment="1">
      <alignment horizontal="center"/>
    </xf>
    <xf numFmtId="0" fontId="20" fillId="0" borderId="150" xfId="0" applyFont="1" applyFill="1" applyBorder="1" applyAlignment="1">
      <alignment horizontal="center"/>
    </xf>
    <xf numFmtId="0" fontId="20" fillId="0" borderId="114" xfId="0" applyFont="1" applyFill="1" applyBorder="1" applyAlignment="1">
      <alignment horizontal="center" vertical="center" wrapText="1"/>
    </xf>
    <xf numFmtId="0" fontId="20" fillId="0" borderId="151" xfId="0" applyFont="1" applyFill="1" applyBorder="1" applyAlignment="1">
      <alignment horizontal="center" vertical="center" wrapText="1"/>
    </xf>
    <xf numFmtId="0" fontId="20" fillId="0" borderId="119"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77" xfId="0" applyFont="1" applyFill="1" applyBorder="1" applyAlignment="1">
      <alignment horizontal="center" vertical="top" wrapText="1"/>
    </xf>
    <xf numFmtId="0" fontId="14" fillId="0" borderId="78" xfId="0" applyFont="1" applyFill="1" applyBorder="1" applyAlignment="1">
      <alignment horizontal="center" vertical="top" wrapText="1"/>
    </xf>
    <xf numFmtId="165" fontId="6" fillId="0" borderId="0" xfId="0" applyNumberFormat="1" applyFont="1" applyFill="1" applyBorder="1" applyAlignment="1">
      <alignment horizontal="left" vertical="top" wrapText="1"/>
    </xf>
    <xf numFmtId="0" fontId="20" fillId="0" borderId="148" xfId="0" applyFont="1" applyFill="1" applyBorder="1" applyAlignment="1">
      <alignment horizontal="center" vertical="center" wrapText="1"/>
    </xf>
    <xf numFmtId="0" fontId="14" fillId="0" borderId="107" xfId="0" applyFont="1" applyFill="1" applyBorder="1" applyAlignment="1">
      <alignment horizontal="left" vertical="top" wrapText="1"/>
    </xf>
    <xf numFmtId="0" fontId="14" fillId="0" borderId="0" xfId="0" applyFont="1" applyFill="1" applyBorder="1" applyAlignment="1">
      <alignment horizontal="left" vertical="top" wrapText="1"/>
    </xf>
    <xf numFmtId="4" fontId="14" fillId="0" borderId="107" xfId="0" applyNumberFormat="1" applyFont="1" applyFill="1" applyBorder="1" applyAlignment="1">
      <alignment horizontal="left" vertical="top" wrapText="1"/>
    </xf>
    <xf numFmtId="0" fontId="14" fillId="0" borderId="107" xfId="0" applyNumberFormat="1" applyFont="1" applyFill="1" applyBorder="1" applyAlignment="1">
      <alignment horizontal="left" vertical="top" wrapText="1"/>
    </xf>
    <xf numFmtId="0" fontId="14" fillId="0" borderId="118" xfId="1" applyFont="1" applyFill="1" applyBorder="1" applyAlignment="1">
      <alignment horizontal="center" vertical="top" wrapText="1"/>
    </xf>
    <xf numFmtId="165" fontId="14" fillId="0" borderId="0" xfId="0" applyNumberFormat="1" applyFont="1" applyFill="1" applyBorder="1" applyAlignment="1">
      <alignment horizontal="left" vertical="top" wrapText="1"/>
    </xf>
    <xf numFmtId="0" fontId="14" fillId="0" borderId="0" xfId="0" applyFont="1" applyFill="1" applyBorder="1" applyAlignment="1">
      <alignment horizontal="center" vertical="top" wrapText="1"/>
    </xf>
    <xf numFmtId="165" fontId="14" fillId="0" borderId="107" xfId="0" applyNumberFormat="1" applyFont="1" applyFill="1" applyBorder="1" applyAlignment="1">
      <alignment horizontal="left" vertical="top" wrapText="1"/>
    </xf>
    <xf numFmtId="0" fontId="14" fillId="0" borderId="14" xfId="0" applyFont="1" applyFill="1" applyBorder="1" applyAlignment="1">
      <alignment horizontal="left" vertical="top" wrapText="1"/>
    </xf>
    <xf numFmtId="0" fontId="14" fillId="0" borderId="2" xfId="0" applyFont="1" applyFill="1" applyBorder="1" applyAlignment="1">
      <alignment horizontal="center" vertical="center" wrapText="1"/>
    </xf>
    <xf numFmtId="0" fontId="20" fillId="0" borderId="0" xfId="0" applyFont="1" applyFill="1" applyAlignment="1">
      <alignment horizontal="center"/>
    </xf>
    <xf numFmtId="0" fontId="20" fillId="0" borderId="0" xfId="0" applyFont="1" applyFill="1" applyBorder="1" applyAlignment="1">
      <alignment horizontal="center" vertical="top" wrapText="1"/>
    </xf>
    <xf numFmtId="0" fontId="20" fillId="0" borderId="114" xfId="0" applyFont="1" applyFill="1" applyBorder="1" applyAlignment="1">
      <alignment horizontal="center" vertical="top" wrapText="1"/>
    </xf>
    <xf numFmtId="0" fontId="20" fillId="0" borderId="148" xfId="0" applyFont="1" applyFill="1" applyBorder="1" applyAlignment="1">
      <alignment horizontal="center" vertical="top" wrapText="1"/>
    </xf>
    <xf numFmtId="0" fontId="20" fillId="0" borderId="119" xfId="0" applyFont="1" applyFill="1" applyBorder="1" applyAlignment="1">
      <alignment horizontal="center" vertical="top" wrapText="1"/>
    </xf>
    <xf numFmtId="0" fontId="14" fillId="0" borderId="14" xfId="0" applyFont="1" applyFill="1" applyBorder="1" applyAlignment="1">
      <alignment vertical="top" wrapText="1"/>
    </xf>
    <xf numFmtId="166" fontId="14" fillId="0" borderId="0" xfId="0" applyNumberFormat="1" applyFont="1" applyFill="1" applyBorder="1" applyAlignment="1">
      <alignment horizontal="left" vertical="top" wrapText="1"/>
    </xf>
    <xf numFmtId="169" fontId="14" fillId="0" borderId="107" xfId="0" applyNumberFormat="1" applyFont="1" applyFill="1" applyBorder="1" applyAlignment="1">
      <alignment horizontal="left" vertical="top" wrapText="1"/>
    </xf>
    <xf numFmtId="165" fontId="14" fillId="0" borderId="107" xfId="0" applyNumberFormat="1" applyFont="1" applyFill="1" applyBorder="1" applyAlignment="1">
      <alignment horizontal="left" vertical="top"/>
    </xf>
    <xf numFmtId="0" fontId="14" fillId="0" borderId="0" xfId="0" applyNumberFormat="1" applyFont="1" applyFill="1" applyBorder="1" applyAlignment="1">
      <alignment vertical="top" wrapText="1"/>
    </xf>
    <xf numFmtId="166" fontId="14" fillId="0" borderId="107" xfId="0" applyNumberFormat="1" applyFont="1" applyFill="1" applyBorder="1" applyAlignment="1">
      <alignment horizontal="left" vertical="top" wrapText="1"/>
    </xf>
    <xf numFmtId="165" fontId="14" fillId="0" borderId="0" xfId="0" applyNumberFormat="1" applyFont="1" applyFill="1" applyBorder="1" applyAlignment="1">
      <alignment horizontal="center" vertical="top" wrapText="1"/>
    </xf>
    <xf numFmtId="0" fontId="17" fillId="0" borderId="0" xfId="8" quotePrefix="1" applyFont="1" applyFill="1" applyAlignment="1">
      <alignment horizontal="center" vertical="center"/>
    </xf>
    <xf numFmtId="14" fontId="14" fillId="0" borderId="118" xfId="0" applyNumberFormat="1" applyFont="1" applyFill="1" applyBorder="1" applyAlignment="1">
      <alignment horizontal="left" vertical="top" wrapText="1"/>
    </xf>
    <xf numFmtId="165" fontId="14" fillId="0" borderId="118" xfId="0" applyNumberFormat="1"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35"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7" xfId="0" applyFont="1" applyFill="1" applyBorder="1" applyAlignment="1">
      <alignment horizontal="center" vertical="center" wrapText="1"/>
    </xf>
    <xf numFmtId="0" fontId="14" fillId="0" borderId="89" xfId="0" applyFont="1" applyFill="1" applyBorder="1" applyAlignment="1">
      <alignment horizontal="center" vertical="center" wrapText="1"/>
    </xf>
    <xf numFmtId="0" fontId="14" fillId="0" borderId="65" xfId="0" applyFont="1" applyFill="1" applyBorder="1" applyAlignment="1">
      <alignment horizontal="center" vertical="center" wrapText="1"/>
    </xf>
    <xf numFmtId="0" fontId="14" fillId="0" borderId="90" xfId="0" applyFont="1" applyFill="1" applyBorder="1" applyAlignment="1">
      <alignment horizontal="center" vertical="center" wrapText="1"/>
    </xf>
    <xf numFmtId="0" fontId="17" fillId="0" borderId="0" xfId="8" applyFont="1" applyFill="1" applyAlignment="1">
      <alignment horizontal="center" vertical="center"/>
    </xf>
    <xf numFmtId="0" fontId="7" fillId="0" borderId="0" xfId="0" applyFont="1" applyFill="1" applyBorder="1" applyAlignment="1">
      <alignment horizontal="right" vertical="center" wrapText="1"/>
    </xf>
    <xf numFmtId="0" fontId="10" fillId="0" borderId="0" xfId="0" applyFont="1" applyFill="1" applyAlignment="1">
      <alignment horizontal="center" vertical="center"/>
    </xf>
    <xf numFmtId="0" fontId="14" fillId="0" borderId="87" xfId="0" applyFont="1" applyFill="1" applyBorder="1" applyAlignment="1">
      <alignment horizontal="center" vertical="center"/>
    </xf>
    <xf numFmtId="0" fontId="14" fillId="0" borderId="89" xfId="0" applyFont="1" applyFill="1" applyBorder="1" applyAlignment="1">
      <alignment horizontal="center" vertical="center"/>
    </xf>
    <xf numFmtId="0" fontId="14" fillId="0" borderId="49" xfId="0" applyFont="1" applyFill="1" applyBorder="1" applyAlignment="1">
      <alignment horizontal="center" vertical="center"/>
    </xf>
    <xf numFmtId="0" fontId="14" fillId="0" borderId="93" xfId="0" applyFont="1" applyFill="1" applyBorder="1" applyAlignment="1">
      <alignment horizontal="center" vertical="center"/>
    </xf>
    <xf numFmtId="0" fontId="14" fillId="0" borderId="65" xfId="0" applyFont="1" applyFill="1" applyBorder="1" applyAlignment="1">
      <alignment horizontal="center" vertical="center"/>
    </xf>
    <xf numFmtId="0" fontId="14" fillId="0" borderId="90" xfId="0" applyFont="1" applyFill="1" applyBorder="1" applyAlignment="1">
      <alignment horizontal="center" vertical="center"/>
    </xf>
    <xf numFmtId="0" fontId="8" fillId="0" borderId="0" xfId="0" applyFont="1" applyFill="1" applyAlignment="1">
      <alignment horizontal="center"/>
    </xf>
    <xf numFmtId="165" fontId="14" fillId="0" borderId="0" xfId="0" applyNumberFormat="1" applyFont="1" applyFill="1" applyBorder="1" applyAlignment="1">
      <alignment vertical="top" wrapText="1"/>
    </xf>
    <xf numFmtId="0" fontId="20" fillId="0" borderId="35" xfId="0" applyFont="1" applyFill="1" applyBorder="1" applyAlignment="1">
      <alignment horizontal="center"/>
    </xf>
    <xf numFmtId="0" fontId="14" fillId="0" borderId="107" xfId="0" applyFont="1" applyFill="1" applyBorder="1" applyAlignment="1">
      <alignment horizontal="left" vertical="top"/>
    </xf>
    <xf numFmtId="0" fontId="14" fillId="0" borderId="117" xfId="0" applyFont="1" applyFill="1" applyBorder="1" applyAlignment="1">
      <alignment horizontal="center" vertical="center" wrapText="1"/>
    </xf>
    <xf numFmtId="0" fontId="14" fillId="0" borderId="115" xfId="0" applyFont="1" applyFill="1" applyBorder="1" applyAlignment="1">
      <alignment horizontal="center" vertical="center" wrapText="1"/>
    </xf>
    <xf numFmtId="0" fontId="20" fillId="0" borderId="20" xfId="0" applyFont="1" applyFill="1" applyBorder="1" applyAlignment="1">
      <alignment horizontal="center"/>
    </xf>
    <xf numFmtId="0" fontId="20" fillId="0" borderId="23" xfId="0" applyFont="1" applyFill="1" applyBorder="1" applyAlignment="1">
      <alignment horizontal="center"/>
    </xf>
    <xf numFmtId="0" fontId="20" fillId="0" borderId="15" xfId="0" applyFont="1" applyFill="1" applyBorder="1" applyAlignment="1">
      <alignment horizontal="center"/>
    </xf>
    <xf numFmtId="2" fontId="14" fillId="0" borderId="0"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0" fontId="14" fillId="0" borderId="144" xfId="0" applyFont="1" applyFill="1" applyBorder="1" applyAlignment="1">
      <alignment horizontal="left" vertical="top" wrapText="1"/>
    </xf>
    <xf numFmtId="0" fontId="20" fillId="0" borderId="20" xfId="0" applyFont="1" applyFill="1" applyBorder="1" applyAlignment="1">
      <alignment horizontal="center" vertical="top" wrapText="1"/>
    </xf>
    <xf numFmtId="0" fontId="20" fillId="0" borderId="23" xfId="0" applyFont="1" applyFill="1" applyBorder="1" applyAlignment="1">
      <alignment horizontal="center" vertical="top" wrapText="1"/>
    </xf>
    <xf numFmtId="0" fontId="20" fillId="0" borderId="15" xfId="0" applyFont="1" applyFill="1" applyBorder="1" applyAlignment="1">
      <alignment horizontal="center" vertical="top" wrapText="1"/>
    </xf>
    <xf numFmtId="0" fontId="14" fillId="0" borderId="146"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43" xfId="0" applyFont="1" applyFill="1" applyBorder="1" applyAlignment="1">
      <alignment horizontal="center" vertical="center" wrapText="1"/>
    </xf>
    <xf numFmtId="0" fontId="14" fillId="0" borderId="146"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143" xfId="0" applyFont="1" applyFill="1" applyBorder="1" applyAlignment="1">
      <alignment horizontal="left" vertical="center" wrapText="1"/>
    </xf>
    <xf numFmtId="0" fontId="6" fillId="0" borderId="14" xfId="0" applyFont="1" applyFill="1" applyBorder="1" applyAlignment="1">
      <alignment horizontal="left" vertical="top" wrapText="1"/>
    </xf>
    <xf numFmtId="0" fontId="8" fillId="0" borderId="35" xfId="0" applyFont="1" applyFill="1" applyBorder="1" applyAlignment="1">
      <alignment horizontal="center"/>
    </xf>
    <xf numFmtId="0" fontId="8" fillId="0" borderId="105" xfId="0" applyFont="1" applyFill="1" applyBorder="1" applyAlignment="1">
      <alignment horizontal="center" vertical="top" wrapText="1"/>
    </xf>
    <xf numFmtId="0" fontId="8" fillId="0" borderId="105"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95" xfId="0" applyFont="1" applyFill="1" applyBorder="1" applyAlignment="1">
      <alignment horizontal="center" vertical="center" wrapText="1"/>
    </xf>
    <xf numFmtId="0" fontId="6" fillId="0" borderId="96" xfId="0" applyFont="1" applyFill="1" applyBorder="1" applyAlignment="1">
      <alignment horizontal="center" vertical="center" wrapText="1"/>
    </xf>
    <xf numFmtId="0" fontId="8" fillId="0" borderId="64" xfId="0" applyFont="1" applyFill="1" applyBorder="1" applyAlignment="1">
      <alignment horizontal="center"/>
    </xf>
    <xf numFmtId="0" fontId="8" fillId="0" borderId="88" xfId="0" applyFont="1" applyFill="1" applyBorder="1" applyAlignment="1">
      <alignment horizontal="center"/>
    </xf>
    <xf numFmtId="0" fontId="8" fillId="0" borderId="2" xfId="0" applyFont="1" applyFill="1" applyBorder="1" applyAlignment="1">
      <alignment horizontal="center"/>
    </xf>
    <xf numFmtId="0" fontId="8" fillId="0" borderId="27" xfId="0" applyFont="1" applyFill="1" applyBorder="1" applyAlignment="1">
      <alignment horizontal="center" vertical="top" wrapText="1"/>
    </xf>
    <xf numFmtId="0" fontId="8" fillId="0" borderId="9" xfId="0" applyFont="1" applyFill="1" applyBorder="1" applyAlignment="1">
      <alignment horizontal="center" vertical="top" wrapText="1"/>
    </xf>
    <xf numFmtId="0" fontId="8" fillId="0" borderId="88" xfId="0" applyFont="1" applyFill="1" applyBorder="1" applyAlignment="1">
      <alignment horizontal="center" vertical="top" wrapText="1"/>
    </xf>
    <xf numFmtId="0" fontId="6" fillId="0" borderId="14"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8" fillId="0" borderId="0" xfId="0" applyFont="1" applyFill="1" applyBorder="1" applyAlignment="1">
      <alignment horizontal="center" vertical="top" wrapText="1"/>
    </xf>
    <xf numFmtId="0" fontId="6" fillId="0" borderId="104" xfId="0" applyFont="1" applyFill="1" applyBorder="1" applyAlignment="1">
      <alignment horizontal="left" vertical="top" wrapText="1"/>
    </xf>
    <xf numFmtId="0" fontId="6" fillId="0" borderId="62"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29"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77" xfId="0" applyFont="1" applyFill="1" applyBorder="1" applyAlignment="1">
      <alignment horizontal="center" vertical="top" wrapText="1"/>
    </xf>
    <xf numFmtId="0" fontId="6" fillId="0" borderId="78" xfId="0" applyFont="1" applyFill="1" applyBorder="1" applyAlignment="1">
      <alignment horizontal="center" vertical="top" wrapText="1"/>
    </xf>
    <xf numFmtId="0" fontId="8" fillId="0" borderId="10" xfId="0" applyFont="1" applyFill="1" applyBorder="1" applyAlignment="1">
      <alignment horizontal="center" vertical="top" wrapText="1"/>
    </xf>
    <xf numFmtId="0" fontId="8" fillId="0" borderId="94" xfId="0" applyFont="1" applyFill="1" applyBorder="1" applyAlignment="1">
      <alignment horizontal="center" vertical="top" wrapText="1"/>
    </xf>
    <xf numFmtId="0" fontId="8" fillId="0" borderId="38" xfId="0" applyFont="1" applyFill="1" applyBorder="1" applyAlignment="1">
      <alignment horizontal="center" vertical="top" wrapText="1"/>
    </xf>
    <xf numFmtId="0" fontId="8" fillId="0" borderId="11" xfId="0" applyFont="1" applyFill="1" applyBorder="1" applyAlignment="1">
      <alignment horizontal="center" vertical="top" wrapText="1"/>
    </xf>
    <xf numFmtId="0" fontId="6" fillId="0" borderId="87" xfId="0" applyFont="1" applyFill="1" applyBorder="1" applyAlignment="1">
      <alignment horizontal="center" vertical="center" wrapText="1"/>
    </xf>
    <xf numFmtId="0" fontId="6" fillId="0" borderId="89"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90" xfId="0" applyFont="1" applyFill="1" applyBorder="1" applyAlignment="1">
      <alignment horizontal="center" vertical="center" wrapText="1"/>
    </xf>
    <xf numFmtId="0" fontId="6" fillId="0" borderId="0" xfId="0" applyFont="1" applyFill="1" applyBorder="1" applyAlignment="1">
      <alignment horizontal="left" vertical="top" wrapText="1"/>
    </xf>
    <xf numFmtId="2" fontId="6" fillId="0" borderId="0" xfId="0" applyNumberFormat="1" applyFont="1" applyFill="1" applyBorder="1" applyAlignment="1">
      <alignment horizontal="left" vertical="top" wrapText="1"/>
    </xf>
    <xf numFmtId="0" fontId="6" fillId="0" borderId="105" xfId="0" applyFont="1" applyFill="1" applyBorder="1" applyAlignment="1">
      <alignment horizontal="left" vertical="top" wrapText="1"/>
    </xf>
    <xf numFmtId="0" fontId="6" fillId="0" borderId="27" xfId="0" applyFont="1" applyFill="1" applyBorder="1" applyAlignment="1">
      <alignment horizontal="left" vertical="top" wrapText="1"/>
    </xf>
    <xf numFmtId="0" fontId="6" fillId="0" borderId="77" xfId="0" applyFont="1" applyFill="1" applyBorder="1" applyAlignment="1">
      <alignment horizontal="center" vertical="center" wrapText="1"/>
    </xf>
    <xf numFmtId="0" fontId="6" fillId="0" borderId="7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6" fillId="0" borderId="87" xfId="0" applyFont="1" applyFill="1" applyBorder="1" applyAlignment="1">
      <alignment horizontal="center" vertical="center"/>
    </xf>
    <xf numFmtId="0" fontId="6" fillId="0" borderId="89" xfId="0" applyFont="1" applyFill="1" applyBorder="1" applyAlignment="1">
      <alignment horizontal="center" vertical="center"/>
    </xf>
    <xf numFmtId="0" fontId="6" fillId="0" borderId="49" xfId="0" applyFont="1" applyFill="1" applyBorder="1" applyAlignment="1">
      <alignment horizontal="center" vertical="center"/>
    </xf>
    <xf numFmtId="0" fontId="6" fillId="0" borderId="93"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90" xfId="0" applyFont="1" applyFill="1" applyBorder="1" applyAlignment="1">
      <alignment horizontal="center" vertical="center"/>
    </xf>
    <xf numFmtId="0" fontId="7" fillId="0" borderId="0" xfId="0" applyFont="1" applyFill="1" applyBorder="1" applyAlignment="1">
      <alignment horizontal="right" vertical="top" wrapText="1"/>
    </xf>
    <xf numFmtId="0" fontId="8" fillId="0" borderId="0" xfId="0" applyFont="1" applyFill="1" applyBorder="1" applyAlignment="1">
      <alignment horizontal="center"/>
    </xf>
    <xf numFmtId="0" fontId="8" fillId="0" borderId="1" xfId="0" applyFont="1" applyFill="1" applyBorder="1" applyAlignment="1">
      <alignment horizontal="center"/>
    </xf>
    <xf numFmtId="0" fontId="14" fillId="0" borderId="31" xfId="0" applyFont="1" applyFill="1" applyBorder="1" applyAlignment="1">
      <alignment horizontal="left" vertical="top" wrapText="1"/>
    </xf>
    <xf numFmtId="0" fontId="14" fillId="0" borderId="110" xfId="0" applyFont="1" applyFill="1" applyBorder="1" applyAlignment="1">
      <alignment horizontal="left" vertical="top" wrapText="1"/>
    </xf>
    <xf numFmtId="0" fontId="14" fillId="0" borderId="116" xfId="1" applyFont="1" applyFill="1" applyBorder="1" applyAlignment="1">
      <alignment horizontal="center" vertical="top" wrapText="1"/>
    </xf>
    <xf numFmtId="0" fontId="14" fillId="0" borderId="27" xfId="1" applyFont="1" applyFill="1" applyBorder="1" applyAlignment="1">
      <alignment horizontal="center" vertical="top" wrapText="1"/>
    </xf>
    <xf numFmtId="0" fontId="14" fillId="0" borderId="62" xfId="1" applyFont="1" applyFill="1" applyBorder="1" applyAlignment="1">
      <alignment horizontal="center" vertical="top" wrapText="1"/>
    </xf>
    <xf numFmtId="0" fontId="14" fillId="0" borderId="11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27" xfId="0" applyFont="1" applyFill="1" applyBorder="1" applyAlignment="1">
      <alignment horizontal="left" vertical="top" wrapText="1"/>
    </xf>
    <xf numFmtId="0" fontId="14" fillId="0" borderId="62" xfId="0" applyFont="1" applyFill="1" applyBorder="1" applyAlignment="1">
      <alignment horizontal="left" vertical="top" wrapText="1"/>
    </xf>
    <xf numFmtId="0" fontId="20" fillId="0" borderId="120" xfId="0" applyFont="1" applyFill="1" applyBorder="1" applyAlignment="1">
      <alignment horizontal="center" vertical="top" wrapText="1"/>
    </xf>
    <xf numFmtId="0" fontId="20" fillId="0" borderId="9"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20" fillId="0" borderId="9" xfId="0" applyFont="1" applyFill="1" applyBorder="1" applyAlignment="1">
      <alignment horizontal="center" vertical="top" wrapText="1"/>
    </xf>
    <xf numFmtId="0" fontId="20" fillId="0" borderId="37" xfId="0" applyFont="1" applyFill="1" applyBorder="1" applyAlignment="1">
      <alignment horizontal="center"/>
    </xf>
    <xf numFmtId="0" fontId="20" fillId="0" borderId="36" xfId="0" applyFont="1" applyFill="1" applyBorder="1" applyAlignment="1">
      <alignment horizontal="center"/>
    </xf>
    <xf numFmtId="0" fontId="20" fillId="0" borderId="28" xfId="0" applyFont="1" applyFill="1" applyBorder="1" applyAlignment="1">
      <alignment horizontal="center"/>
    </xf>
    <xf numFmtId="0" fontId="20" fillId="0" borderId="10" xfId="0" applyFont="1" applyFill="1" applyBorder="1" applyAlignment="1">
      <alignment horizontal="center" vertical="top" wrapText="1"/>
    </xf>
    <xf numFmtId="0" fontId="20" fillId="0" borderId="94" xfId="0" applyFont="1" applyFill="1" applyBorder="1" applyAlignment="1">
      <alignment horizontal="center" vertical="top" wrapText="1"/>
    </xf>
    <xf numFmtId="0" fontId="20" fillId="0" borderId="38" xfId="0" applyFont="1" applyFill="1" applyBorder="1" applyAlignment="1">
      <alignment horizontal="center" vertical="top" wrapText="1"/>
    </xf>
    <xf numFmtId="0" fontId="20" fillId="0" borderId="11" xfId="0" applyFont="1" applyFill="1" applyBorder="1" applyAlignment="1">
      <alignment horizontal="center" vertical="top" wrapText="1"/>
    </xf>
    <xf numFmtId="0" fontId="14" fillId="0" borderId="41" xfId="0" applyFont="1" applyFill="1" applyBorder="1" applyAlignment="1">
      <alignment horizontal="center" vertical="center" wrapText="1"/>
    </xf>
    <xf numFmtId="0" fontId="20" fillId="0" borderId="118" xfId="0" applyFont="1" applyFill="1" applyBorder="1" applyAlignment="1">
      <alignment horizontal="center" vertical="top" wrapText="1"/>
    </xf>
    <xf numFmtId="0" fontId="20" fillId="0" borderId="120" xfId="0" applyFont="1" applyFill="1" applyBorder="1" applyAlignment="1">
      <alignment horizontal="center" vertical="center" wrapText="1"/>
    </xf>
    <xf numFmtId="0" fontId="18" fillId="0" borderId="0" xfId="0" applyFont="1" applyFill="1" applyBorder="1" applyAlignment="1">
      <alignment horizontal="right" vertical="top" wrapText="1"/>
    </xf>
    <xf numFmtId="0" fontId="22" fillId="0" borderId="0" xfId="0" applyFont="1" applyFill="1" applyAlignment="1">
      <alignment horizontal="center" vertical="center"/>
    </xf>
    <xf numFmtId="0" fontId="20" fillId="0" borderId="122" xfId="0" applyFont="1" applyFill="1" applyBorder="1" applyAlignment="1">
      <alignment horizontal="center" vertical="center" wrapText="1"/>
    </xf>
    <xf numFmtId="0" fontId="14" fillId="0" borderId="127" xfId="0" applyFont="1" applyFill="1" applyBorder="1" applyAlignment="1">
      <alignment horizontal="left" vertical="top" wrapText="1"/>
    </xf>
    <xf numFmtId="0" fontId="14" fillId="0" borderId="130" xfId="0" applyFont="1" applyFill="1" applyBorder="1" applyAlignment="1">
      <alignment horizontal="left" vertical="top" wrapText="1"/>
    </xf>
    <xf numFmtId="0" fontId="14" fillId="0" borderId="93" xfId="0" applyFont="1" applyFill="1" applyBorder="1" applyAlignment="1">
      <alignment horizontal="left" vertical="top" wrapText="1"/>
    </xf>
    <xf numFmtId="0" fontId="14" fillId="0" borderId="90" xfId="0" applyFont="1" applyFill="1" applyBorder="1" applyAlignment="1">
      <alignment horizontal="left" vertical="top" wrapText="1"/>
    </xf>
    <xf numFmtId="0" fontId="6" fillId="0" borderId="117" xfId="0" applyFont="1" applyFill="1" applyBorder="1" applyAlignment="1">
      <alignment horizontal="center" vertical="center" wrapText="1"/>
    </xf>
    <xf numFmtId="0" fontId="6" fillId="0" borderId="115" xfId="0" applyFont="1" applyFill="1" applyBorder="1" applyAlignment="1">
      <alignment horizontal="center" vertical="center" wrapText="1"/>
    </xf>
    <xf numFmtId="0" fontId="8" fillId="0" borderId="120" xfId="0" applyFont="1" applyFill="1" applyBorder="1" applyAlignment="1">
      <alignment horizontal="center" vertical="center" wrapText="1"/>
    </xf>
    <xf numFmtId="0" fontId="6" fillId="0" borderId="41" xfId="0" applyFont="1" applyFill="1" applyBorder="1" applyAlignment="1">
      <alignment horizontal="left" vertical="top" wrapText="1"/>
    </xf>
    <xf numFmtId="0" fontId="6" fillId="0" borderId="31" xfId="0" applyFont="1" applyFill="1" applyBorder="1" applyAlignment="1">
      <alignment horizontal="left" vertical="top" wrapText="1"/>
    </xf>
    <xf numFmtId="0" fontId="6" fillId="0" borderId="110"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127" xfId="0" applyFont="1" applyFill="1" applyBorder="1" applyAlignment="1">
      <alignment horizontal="center" vertical="top" wrapText="1"/>
    </xf>
    <xf numFmtId="0" fontId="6" fillId="0" borderId="123" xfId="0" applyFont="1" applyFill="1" applyBorder="1" applyAlignment="1">
      <alignment horizontal="center" vertical="top" wrapText="1"/>
    </xf>
    <xf numFmtId="0" fontId="6" fillId="0" borderId="21" xfId="0" applyFont="1" applyFill="1" applyBorder="1" applyAlignment="1">
      <alignment horizontal="left" vertical="top" wrapText="1"/>
    </xf>
    <xf numFmtId="0" fontId="6" fillId="0" borderId="98" xfId="0" applyFont="1" applyFill="1" applyBorder="1" applyAlignment="1">
      <alignment horizontal="left" vertical="top" wrapText="1"/>
    </xf>
    <xf numFmtId="0" fontId="6" fillId="0" borderId="20"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8" fillId="0" borderId="37" xfId="0" applyFont="1" applyFill="1" applyBorder="1" applyAlignment="1">
      <alignment horizontal="center"/>
    </xf>
    <xf numFmtId="0" fontId="8" fillId="0" borderId="36" xfId="0" applyFont="1" applyFill="1" applyBorder="1" applyAlignment="1">
      <alignment horizontal="center"/>
    </xf>
    <xf numFmtId="0" fontId="8" fillId="0" borderId="28" xfId="0" applyFont="1" applyFill="1" applyBorder="1" applyAlignment="1">
      <alignment horizontal="center"/>
    </xf>
    <xf numFmtId="0" fontId="8" fillId="0" borderId="118" xfId="0" applyFont="1" applyFill="1" applyBorder="1" applyAlignment="1">
      <alignment horizontal="center" vertical="center" wrapText="1"/>
    </xf>
    <xf numFmtId="0" fontId="6" fillId="0" borderId="127" xfId="0" applyFont="1" applyFill="1" applyBorder="1" applyAlignment="1">
      <alignment horizontal="left" vertical="top" wrapText="1"/>
    </xf>
    <xf numFmtId="0" fontId="6" fillId="0" borderId="123" xfId="0" applyFont="1" applyFill="1" applyBorder="1" applyAlignment="1">
      <alignment horizontal="left" vertical="top" wrapText="1"/>
    </xf>
    <xf numFmtId="0" fontId="6" fillId="0" borderId="133" xfId="0" applyFont="1" applyFill="1" applyBorder="1" applyAlignment="1">
      <alignment horizontal="left" vertical="top" wrapText="1"/>
    </xf>
    <xf numFmtId="0" fontId="6" fillId="0" borderId="93" xfId="0" applyFont="1" applyFill="1" applyBorder="1" applyAlignment="1">
      <alignment horizontal="left" vertical="top" wrapText="1"/>
    </xf>
    <xf numFmtId="0" fontId="8" fillId="0" borderId="118" xfId="0" applyFont="1" applyFill="1" applyBorder="1" applyAlignment="1">
      <alignment horizontal="center" vertical="top" wrapText="1"/>
    </xf>
    <xf numFmtId="0" fontId="6" fillId="0" borderId="118" xfId="0" applyFont="1" applyFill="1" applyBorder="1" applyAlignment="1">
      <alignment horizontal="left" vertical="top" wrapText="1"/>
    </xf>
    <xf numFmtId="0" fontId="6" fillId="0" borderId="134" xfId="0" applyFont="1" applyFill="1" applyBorder="1" applyAlignment="1">
      <alignment horizontal="left" vertical="top" wrapText="1"/>
    </xf>
    <xf numFmtId="0" fontId="8" fillId="0" borderId="4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6" fillId="0" borderId="132" xfId="0" applyFont="1" applyFill="1" applyBorder="1" applyAlignment="1">
      <alignment horizontal="left" vertical="top" wrapText="1"/>
    </xf>
    <xf numFmtId="165" fontId="6" fillId="0" borderId="118" xfId="0" applyNumberFormat="1" applyFont="1" applyFill="1" applyBorder="1" applyAlignment="1">
      <alignment horizontal="center" vertical="center" wrapText="1"/>
    </xf>
    <xf numFmtId="0" fontId="6" fillId="0" borderId="118" xfId="0" applyFont="1" applyFill="1" applyBorder="1" applyAlignment="1">
      <alignment horizontal="center" vertical="top" wrapText="1"/>
    </xf>
    <xf numFmtId="0" fontId="6" fillId="0" borderId="118" xfId="1"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2" xfId="1" applyFont="1" applyFill="1" applyBorder="1" applyAlignment="1">
      <alignment horizontal="center" vertical="top" wrapText="1"/>
    </xf>
    <xf numFmtId="165" fontId="14" fillId="0" borderId="2" xfId="0" applyNumberFormat="1" applyFont="1" applyFill="1" applyBorder="1" applyAlignment="1">
      <alignment horizontal="center" vertical="center" wrapText="1"/>
    </xf>
    <xf numFmtId="2" fontId="14" fillId="0" borderId="49" xfId="0" applyNumberFormat="1" applyFont="1" applyFill="1" applyBorder="1" applyAlignment="1">
      <alignment horizontal="left" vertical="top" wrapText="1"/>
    </xf>
    <xf numFmtId="0" fontId="20" fillId="0" borderId="118" xfId="0" applyFont="1" applyFill="1" applyBorder="1" applyAlignment="1">
      <alignment horizontal="center" vertical="center" wrapText="1"/>
    </xf>
    <xf numFmtId="165" fontId="14" fillId="0" borderId="7" xfId="0" applyNumberFormat="1" applyFont="1" applyFill="1" applyBorder="1" applyAlignment="1">
      <alignment horizontal="center" vertical="center" wrapText="1"/>
    </xf>
    <xf numFmtId="165" fontId="14" fillId="0" borderId="55" xfId="0" applyNumberFormat="1" applyFont="1" applyFill="1" applyBorder="1" applyAlignment="1">
      <alignment horizontal="left" vertical="top" wrapText="1"/>
    </xf>
    <xf numFmtId="0" fontId="14" fillId="0" borderId="92" xfId="0" applyFont="1" applyFill="1" applyBorder="1" applyAlignment="1">
      <alignment horizontal="left" vertical="top" wrapText="1"/>
    </xf>
    <xf numFmtId="0" fontId="14" fillId="0" borderId="51" xfId="0" applyFont="1" applyFill="1" applyBorder="1" applyAlignment="1">
      <alignment horizontal="left" vertical="top" wrapText="1"/>
    </xf>
    <xf numFmtId="0" fontId="14" fillId="0" borderId="52" xfId="0" applyFont="1" applyFill="1" applyBorder="1" applyAlignment="1">
      <alignment horizontal="left" vertical="top" wrapText="1"/>
    </xf>
    <xf numFmtId="0" fontId="14" fillId="0" borderId="99" xfId="0" applyFont="1" applyFill="1" applyBorder="1" applyAlignment="1">
      <alignment horizontal="left" vertical="top" wrapText="1"/>
    </xf>
    <xf numFmtId="0" fontId="14" fillId="0" borderId="55" xfId="0" applyFont="1" applyFill="1" applyBorder="1" applyAlignment="1">
      <alignment horizontal="left" vertical="top" wrapText="1"/>
    </xf>
    <xf numFmtId="0" fontId="14" fillId="0" borderId="54" xfId="0" applyFont="1" applyFill="1" applyBorder="1" applyAlignment="1">
      <alignment horizontal="left" vertical="top" wrapText="1"/>
    </xf>
    <xf numFmtId="0" fontId="14" fillId="0" borderId="95" xfId="0" applyFont="1" applyFill="1" applyBorder="1" applyAlignment="1">
      <alignment horizontal="center" vertical="center" wrapText="1"/>
    </xf>
    <xf numFmtId="0" fontId="14" fillId="0" borderId="96" xfId="0" applyFont="1" applyFill="1" applyBorder="1" applyAlignment="1">
      <alignment horizontal="center" vertical="center" wrapText="1"/>
    </xf>
    <xf numFmtId="0" fontId="20" fillId="0" borderId="116" xfId="0" applyFont="1" applyFill="1" applyBorder="1" applyAlignment="1">
      <alignment horizontal="center"/>
    </xf>
    <xf numFmtId="0" fontId="14" fillId="0" borderId="121" xfId="0" applyFont="1" applyFill="1" applyBorder="1" applyAlignment="1">
      <alignment horizontal="left" vertical="top" wrapText="1"/>
    </xf>
    <xf numFmtId="0" fontId="14" fillId="0" borderId="53" xfId="0" applyFont="1" applyFill="1" applyBorder="1" applyAlignment="1">
      <alignment horizontal="left" vertical="top" wrapText="1"/>
    </xf>
    <xf numFmtId="0" fontId="20" fillId="0" borderId="42"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14" fillId="0" borderId="123" xfId="0" applyFont="1" applyFill="1" applyBorder="1" applyAlignment="1">
      <alignment horizontal="left" vertical="top" wrapText="1"/>
    </xf>
    <xf numFmtId="0" fontId="20" fillId="0" borderId="27" xfId="0" applyFont="1" applyFill="1" applyBorder="1" applyAlignment="1">
      <alignment horizontal="center" vertical="top" wrapText="1"/>
    </xf>
    <xf numFmtId="0" fontId="20" fillId="0" borderId="88" xfId="0" applyFont="1" applyFill="1" applyBorder="1" applyAlignment="1">
      <alignment horizontal="center" vertical="top" wrapText="1"/>
    </xf>
    <xf numFmtId="165" fontId="14" fillId="0" borderId="55" xfId="0" applyNumberFormat="1" applyFont="1" applyFill="1" applyBorder="1" applyAlignment="1">
      <alignment horizontal="center" vertical="top" wrapText="1"/>
    </xf>
    <xf numFmtId="0" fontId="20" fillId="0" borderId="64" xfId="0" applyFont="1" applyFill="1" applyBorder="1" applyAlignment="1">
      <alignment horizontal="center"/>
    </xf>
    <xf numFmtId="0" fontId="20" fillId="0" borderId="88" xfId="0" applyFont="1" applyFill="1" applyBorder="1" applyAlignment="1">
      <alignment horizontal="center"/>
    </xf>
    <xf numFmtId="0" fontId="20" fillId="0" borderId="2" xfId="0" applyFont="1" applyFill="1" applyBorder="1" applyAlignment="1">
      <alignment horizontal="center"/>
    </xf>
    <xf numFmtId="0" fontId="14" fillId="0" borderId="116" xfId="0" applyFont="1" applyFill="1" applyBorder="1" applyAlignment="1">
      <alignment vertical="top" wrapText="1"/>
    </xf>
    <xf numFmtId="0" fontId="14" fillId="0" borderId="123" xfId="0" applyFont="1" applyFill="1" applyBorder="1" applyAlignment="1">
      <alignment vertical="top" wrapText="1"/>
    </xf>
    <xf numFmtId="0" fontId="14" fillId="0" borderId="88" xfId="0" applyFont="1" applyFill="1" applyBorder="1" applyAlignment="1">
      <alignment horizontal="left" vertical="top" wrapText="1"/>
    </xf>
    <xf numFmtId="0" fontId="14" fillId="0" borderId="87" xfId="0" applyFont="1" applyFill="1" applyBorder="1" applyAlignment="1">
      <alignment horizontal="left" vertical="top" wrapText="1"/>
    </xf>
    <xf numFmtId="0" fontId="14" fillId="0" borderId="49" xfId="0" applyFont="1" applyFill="1" applyBorder="1" applyAlignment="1">
      <alignment horizontal="left" vertical="top" wrapText="1"/>
    </xf>
    <xf numFmtId="0" fontId="14" fillId="0" borderId="65" xfId="0" applyFont="1" applyFill="1" applyBorder="1" applyAlignment="1">
      <alignment horizontal="left" vertical="top" wrapText="1"/>
    </xf>
    <xf numFmtId="0" fontId="14" fillId="0" borderId="30" xfId="0" applyFont="1" applyFill="1" applyBorder="1" applyAlignment="1">
      <alignment horizontal="left" vertical="top" wrapText="1"/>
    </xf>
    <xf numFmtId="0" fontId="14" fillId="0" borderId="139" xfId="0" applyFont="1" applyFill="1" applyBorder="1" applyAlignment="1">
      <alignment horizontal="left" vertical="center" wrapText="1"/>
    </xf>
    <xf numFmtId="0" fontId="14" fillId="0" borderId="86" xfId="0" applyFont="1" applyFill="1" applyBorder="1" applyAlignment="1">
      <alignment horizontal="left" vertical="center" wrapText="1"/>
    </xf>
    <xf numFmtId="0" fontId="20" fillId="0" borderId="14" xfId="0" applyFont="1" applyFill="1" applyBorder="1" applyAlignment="1">
      <alignment horizontal="center" vertical="top" wrapText="1"/>
    </xf>
    <xf numFmtId="0" fontId="14" fillId="0" borderId="139" xfId="0" applyFont="1" applyFill="1" applyBorder="1" applyAlignment="1">
      <alignment horizontal="left" vertical="top" wrapText="1"/>
    </xf>
    <xf numFmtId="0" fontId="14" fillId="0" borderId="86" xfId="0" applyFont="1" applyFill="1" applyBorder="1" applyAlignment="1">
      <alignment horizontal="left" vertical="top" wrapText="1"/>
    </xf>
    <xf numFmtId="0" fontId="14" fillId="0" borderId="135" xfId="0" applyFont="1" applyFill="1" applyBorder="1" applyAlignment="1">
      <alignment horizontal="left" vertical="top" wrapText="1"/>
    </xf>
    <xf numFmtId="0" fontId="14" fillId="0" borderId="136" xfId="0" applyFont="1" applyFill="1" applyBorder="1" applyAlignment="1">
      <alignment horizontal="left" vertical="top" wrapText="1"/>
    </xf>
    <xf numFmtId="0" fontId="14" fillId="0" borderId="129" xfId="0" applyFont="1" applyFill="1" applyBorder="1" applyAlignment="1">
      <alignment vertical="top" wrapText="1"/>
    </xf>
    <xf numFmtId="0" fontId="20" fillId="0" borderId="129" xfId="0" applyFont="1" applyFill="1" applyBorder="1" applyAlignment="1">
      <alignment horizontal="center" vertical="center" wrapText="1"/>
    </xf>
    <xf numFmtId="0" fontId="14" fillId="0" borderId="14" xfId="0" applyFont="1" applyFill="1" applyBorder="1" applyAlignment="1">
      <alignment horizontal="center" vertical="top" wrapText="1"/>
    </xf>
    <xf numFmtId="0" fontId="14" fillId="0" borderId="29" xfId="0" applyFont="1" applyFill="1" applyBorder="1" applyAlignment="1">
      <alignment horizontal="center" vertical="top" wrapText="1"/>
    </xf>
    <xf numFmtId="0" fontId="14" fillId="0" borderId="31" xfId="0" applyFont="1" applyFill="1" applyBorder="1" applyAlignment="1">
      <alignment vertical="top" wrapText="1"/>
    </xf>
    <xf numFmtId="0" fontId="14" fillId="0" borderId="30" xfId="0" applyFont="1" applyFill="1" applyBorder="1" applyAlignment="1">
      <alignment vertical="top" wrapText="1"/>
    </xf>
    <xf numFmtId="0" fontId="14" fillId="0" borderId="129" xfId="0" applyFont="1" applyFill="1" applyBorder="1" applyAlignment="1">
      <alignment horizontal="left" vertical="top" wrapText="1"/>
    </xf>
    <xf numFmtId="0" fontId="14" fillId="0" borderId="127" xfId="0" applyFont="1" applyFill="1" applyBorder="1" applyAlignment="1">
      <alignment vertical="top" wrapText="1"/>
    </xf>
    <xf numFmtId="0" fontId="14" fillId="0" borderId="27" xfId="0" applyFont="1" applyFill="1" applyBorder="1" applyAlignment="1">
      <alignment vertical="top" wrapText="1"/>
    </xf>
    <xf numFmtId="0" fontId="14" fillId="0" borderId="143" xfId="0" applyFont="1" applyFill="1" applyBorder="1" applyAlignment="1">
      <alignment vertical="top" wrapText="1"/>
    </xf>
    <xf numFmtId="0" fontId="14" fillId="0" borderId="145" xfId="0" applyFont="1" applyFill="1" applyBorder="1" applyAlignment="1">
      <alignment horizontal="left" vertical="top" wrapText="1"/>
    </xf>
    <xf numFmtId="0" fontId="14" fillId="0" borderId="37" xfId="0" applyFont="1" applyFill="1" applyBorder="1" applyAlignment="1">
      <alignment vertical="top" wrapText="1"/>
    </xf>
    <xf numFmtId="0" fontId="14" fillId="0" borderId="42" xfId="0" applyFont="1" applyFill="1" applyBorder="1" applyAlignment="1">
      <alignment vertical="top" wrapText="1"/>
    </xf>
    <xf numFmtId="0" fontId="14" fillId="0" borderId="127" xfId="0" applyFont="1" applyFill="1" applyBorder="1" applyAlignment="1">
      <alignment horizontal="center" vertical="center" wrapText="1"/>
    </xf>
    <xf numFmtId="0" fontId="14" fillId="0" borderId="129" xfId="0" applyFont="1" applyFill="1" applyBorder="1" applyAlignment="1">
      <alignment horizontal="center" vertical="center" wrapText="1"/>
    </xf>
    <xf numFmtId="0" fontId="20" fillId="0" borderId="129" xfId="0" applyFont="1" applyFill="1" applyBorder="1" applyAlignment="1">
      <alignment horizontal="center"/>
    </xf>
    <xf numFmtId="0" fontId="20" fillId="0" borderId="129" xfId="0" applyFont="1" applyFill="1" applyBorder="1" applyAlignment="1">
      <alignment horizontal="center" vertical="top" wrapText="1"/>
    </xf>
    <xf numFmtId="165" fontId="14" fillId="0" borderId="49" xfId="0" applyNumberFormat="1" applyFont="1" applyFill="1" applyBorder="1" applyAlignment="1">
      <alignment horizontal="left" vertical="top" wrapText="1"/>
    </xf>
    <xf numFmtId="0" fontId="14" fillId="0" borderId="127" xfId="0" applyFont="1" applyFill="1" applyBorder="1" applyAlignment="1">
      <alignment horizontal="center" vertical="top" wrapText="1"/>
    </xf>
    <xf numFmtId="0" fontId="14" fillId="0" borderId="143" xfId="0" applyFont="1" applyFill="1" applyBorder="1" applyAlignment="1">
      <alignment horizontal="center" vertical="top" wrapText="1"/>
    </xf>
    <xf numFmtId="0" fontId="14" fillId="0" borderId="129" xfId="0" applyFont="1" applyFill="1" applyBorder="1" applyAlignment="1">
      <alignment horizontal="left" vertical="center" wrapText="1"/>
    </xf>
    <xf numFmtId="0" fontId="14" fillId="0" borderId="2" xfId="0" applyNumberFormat="1" applyFont="1" applyFill="1" applyBorder="1" applyAlignment="1">
      <alignment horizontal="center" vertical="top" wrapText="1"/>
    </xf>
    <xf numFmtId="0" fontId="14" fillId="0" borderId="118" xfId="0" applyFont="1" applyFill="1" applyBorder="1" applyAlignment="1">
      <alignment horizontal="left" vertical="center" wrapText="1"/>
    </xf>
    <xf numFmtId="0" fontId="14" fillId="0" borderId="29" xfId="0" applyNumberFormat="1" applyFont="1" applyFill="1" applyBorder="1" applyAlignment="1">
      <alignment horizontal="center" vertical="center" wrapText="1"/>
    </xf>
    <xf numFmtId="0" fontId="14" fillId="0" borderId="16" xfId="0" applyNumberFormat="1" applyFont="1" applyFill="1" applyBorder="1" applyAlignment="1">
      <alignment horizontal="center" vertical="center" wrapText="1"/>
    </xf>
    <xf numFmtId="0" fontId="18" fillId="0" borderId="0" xfId="0" applyFont="1" applyFill="1" applyBorder="1" applyAlignment="1">
      <alignment horizontal="right" vertical="center" wrapText="1"/>
    </xf>
    <xf numFmtId="0" fontId="33" fillId="0" borderId="0" xfId="8" applyFont="1" applyFill="1" applyAlignment="1">
      <alignment horizontal="center" vertical="center"/>
    </xf>
    <xf numFmtId="0" fontId="14" fillId="0" borderId="14" xfId="0" applyFont="1" applyFill="1" applyBorder="1" applyAlignment="1">
      <alignment horizontal="left" vertical="center" wrapText="1"/>
    </xf>
    <xf numFmtId="0" fontId="14" fillId="0" borderId="146" xfId="0" applyFont="1" applyFill="1" applyBorder="1" applyAlignment="1">
      <alignment vertical="top" wrapText="1"/>
    </xf>
    <xf numFmtId="0" fontId="14" fillId="0" borderId="9" xfId="0" applyFont="1" applyFill="1" applyBorder="1" applyAlignment="1">
      <alignment vertical="top" wrapText="1"/>
    </xf>
    <xf numFmtId="2" fontId="14" fillId="0" borderId="107" xfId="0" applyNumberFormat="1" applyFont="1" applyFill="1" applyBorder="1" applyAlignment="1">
      <alignment horizontal="left" vertical="top" wrapText="1"/>
    </xf>
    <xf numFmtId="0" fontId="14" fillId="3" borderId="87" xfId="0" applyFont="1" applyFill="1" applyBorder="1" applyAlignment="1">
      <alignment horizontal="center" vertical="center"/>
    </xf>
    <xf numFmtId="0" fontId="14" fillId="3" borderId="89" xfId="0" applyFont="1" applyFill="1" applyBorder="1" applyAlignment="1">
      <alignment horizontal="center" vertical="center"/>
    </xf>
    <xf numFmtId="0" fontId="14" fillId="3" borderId="49" xfId="0" applyFont="1" applyFill="1" applyBorder="1" applyAlignment="1">
      <alignment horizontal="center" vertical="center"/>
    </xf>
    <xf numFmtId="0" fontId="14" fillId="3" borderId="93" xfId="0" applyFont="1" applyFill="1" applyBorder="1" applyAlignment="1">
      <alignment horizontal="center" vertical="center"/>
    </xf>
    <xf numFmtId="0" fontId="14" fillId="3" borderId="65" xfId="0" applyFont="1" applyFill="1" applyBorder="1" applyAlignment="1">
      <alignment horizontal="center" vertical="center"/>
    </xf>
    <xf numFmtId="0" fontId="14" fillId="3" borderId="90" xfId="0" applyFont="1" applyFill="1" applyBorder="1" applyAlignment="1">
      <alignment horizontal="center" vertical="center"/>
    </xf>
    <xf numFmtId="0" fontId="14" fillId="3" borderId="2" xfId="0" applyFont="1" applyFill="1" applyBorder="1" applyAlignment="1">
      <alignment horizontal="center" vertical="center" wrapText="1"/>
    </xf>
    <xf numFmtId="0" fontId="7" fillId="3" borderId="0" xfId="0" applyFont="1" applyFill="1" applyBorder="1" applyAlignment="1">
      <alignment horizontal="right" vertical="center" wrapText="1"/>
    </xf>
    <xf numFmtId="0" fontId="8" fillId="3" borderId="0" xfId="0" applyFont="1" applyFill="1" applyAlignment="1">
      <alignment horizontal="center"/>
    </xf>
    <xf numFmtId="0" fontId="10" fillId="3" borderId="0" xfId="0" applyFont="1" applyFill="1" applyAlignment="1">
      <alignment horizontal="center" vertical="center"/>
    </xf>
    <xf numFmtId="0" fontId="17" fillId="3" borderId="0" xfId="8" quotePrefix="1" applyFont="1" applyFill="1" applyAlignment="1">
      <alignment horizontal="center" vertical="center"/>
    </xf>
    <xf numFmtId="0" fontId="20" fillId="3" borderId="114" xfId="0" applyFont="1" applyFill="1" applyBorder="1" applyAlignment="1">
      <alignment horizontal="center" vertical="center" wrapText="1"/>
    </xf>
    <xf numFmtId="0" fontId="20" fillId="3" borderId="148" xfId="0" applyFont="1" applyFill="1" applyBorder="1" applyAlignment="1">
      <alignment horizontal="center" vertical="center" wrapText="1"/>
    </xf>
    <xf numFmtId="0" fontId="20" fillId="3" borderId="119" xfId="0" applyFont="1" applyFill="1" applyBorder="1" applyAlignment="1">
      <alignment horizontal="center" vertical="center" wrapText="1"/>
    </xf>
    <xf numFmtId="0" fontId="20" fillId="3" borderId="114" xfId="0" applyFont="1" applyFill="1" applyBorder="1" applyAlignment="1">
      <alignment horizontal="center" vertical="top" wrapText="1"/>
    </xf>
    <xf numFmtId="0" fontId="20" fillId="3" borderId="148" xfId="0" applyFont="1" applyFill="1" applyBorder="1" applyAlignment="1">
      <alignment horizontal="center" vertical="top" wrapText="1"/>
    </xf>
    <xf numFmtId="0" fontId="20" fillId="3" borderId="119" xfId="0" applyFont="1" applyFill="1" applyBorder="1" applyAlignment="1">
      <alignment horizontal="center" vertical="top" wrapText="1"/>
    </xf>
    <xf numFmtId="0" fontId="14" fillId="3" borderId="118" xfId="0" applyFont="1" applyFill="1" applyBorder="1" applyAlignment="1">
      <alignment horizontal="left" vertical="top" wrapText="1"/>
    </xf>
    <xf numFmtId="0" fontId="14" fillId="3" borderId="117"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3" borderId="146"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3" borderId="143" xfId="0" applyFont="1" applyFill="1" applyBorder="1" applyAlignment="1">
      <alignment horizontal="left" vertical="top" wrapText="1"/>
    </xf>
    <xf numFmtId="0" fontId="14" fillId="3" borderId="146" xfId="0" applyFont="1" applyFill="1" applyBorder="1" applyAlignment="1">
      <alignment vertical="top" wrapText="1"/>
    </xf>
    <xf numFmtId="0" fontId="14" fillId="3" borderId="9" xfId="0" applyFont="1" applyFill="1" applyBorder="1" applyAlignment="1">
      <alignment vertical="top" wrapText="1"/>
    </xf>
    <xf numFmtId="0" fontId="14" fillId="3" borderId="143" xfId="0" applyFont="1" applyFill="1" applyBorder="1" applyAlignment="1">
      <alignment vertical="top" wrapText="1"/>
    </xf>
    <xf numFmtId="0" fontId="20" fillId="3" borderId="35" xfId="0" applyFont="1" applyFill="1" applyBorder="1" applyAlignment="1">
      <alignment horizontal="center"/>
    </xf>
    <xf numFmtId="0" fontId="14" fillId="3" borderId="14" xfId="0" applyFont="1" applyFill="1" applyBorder="1" applyAlignment="1">
      <alignment horizontal="center" vertical="center" wrapText="1"/>
    </xf>
    <xf numFmtId="0" fontId="14" fillId="3" borderId="29" xfId="0" applyFont="1" applyFill="1" applyBorder="1" applyAlignment="1">
      <alignment horizontal="left" vertical="top" wrapText="1"/>
    </xf>
    <xf numFmtId="0" fontId="14" fillId="3" borderId="41" xfId="0" applyFont="1" applyFill="1" applyBorder="1" applyAlignment="1">
      <alignment horizontal="left" vertical="top" wrapText="1"/>
    </xf>
    <xf numFmtId="0" fontId="14" fillId="3" borderId="16" xfId="0" applyFont="1" applyFill="1" applyBorder="1" applyAlignment="1">
      <alignment horizontal="left" vertical="top" wrapText="1"/>
    </xf>
    <xf numFmtId="0" fontId="20" fillId="3" borderId="20" xfId="0" applyFont="1" applyFill="1" applyBorder="1" applyAlignment="1">
      <alignment horizontal="center" vertical="top" wrapText="1"/>
    </xf>
    <xf numFmtId="0" fontId="20" fillId="3" borderId="23" xfId="0" applyFont="1" applyFill="1" applyBorder="1" applyAlignment="1">
      <alignment horizontal="center" vertical="top" wrapText="1"/>
    </xf>
    <xf numFmtId="0" fontId="20" fillId="3" borderId="15" xfId="0" applyFont="1" applyFill="1" applyBorder="1" applyAlignment="1">
      <alignment horizontal="center" vertical="top" wrapText="1"/>
    </xf>
    <xf numFmtId="166" fontId="14" fillId="0" borderId="118" xfId="0" applyNumberFormat="1" applyFont="1" applyFill="1" applyBorder="1" applyAlignment="1">
      <alignment horizontal="center" vertical="center" wrapText="1"/>
    </xf>
    <xf numFmtId="0" fontId="6" fillId="0" borderId="14" xfId="0" applyFont="1" applyFill="1" applyBorder="1" applyAlignment="1">
      <alignment horizontal="left" vertical="center" wrapText="1"/>
    </xf>
  </cellXfs>
  <cellStyles count="13">
    <cellStyle name="Excel Built-in Normal" xfId="10"/>
    <cellStyle name="Гиперссылка" xfId="8" builtinId="8"/>
    <cellStyle name="Звичайний_Додаток _ 3 зм_ни 4575" xfId="9"/>
    <cellStyle name="Обычный" xfId="0" builtinId="0"/>
    <cellStyle name="Обычный 16" xfId="5"/>
    <cellStyle name="Обычный 3 2" xfId="7"/>
    <cellStyle name="Обычный_дод 2-9" xfId="3"/>
    <cellStyle name="Обычный_дод 2-9_дод  2-10. з бюджетом розвитку" xfId="6"/>
    <cellStyle name="Обычный_Додатки 558-рд++" xfId="4"/>
    <cellStyle name="Обычный_Пропозиції КАЛЕНДАР на 2011 рік_Управління_соцполітики (Автосохраненный)" xfId="2"/>
    <cellStyle name="Обычный_СЕР на 2011 рік.xls Комфорт" xfId="1"/>
    <cellStyle name="Обычный_уточнення" xfId="12"/>
    <cellStyle name="Финансовый" xfId="1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784"/>
  <sheetViews>
    <sheetView tabSelected="1" view="pageBreakPreview" zoomScale="80" zoomScaleNormal="100" zoomScaleSheetLayoutView="80" workbookViewId="0">
      <selection activeCell="E2688" sqref="E2688"/>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22" width="39" style="243" customWidth="1"/>
    <col min="23" max="23" width="8.140625" style="127" customWidth="1"/>
    <col min="24" max="24" width="21.85546875" style="128"/>
    <col min="25" max="16384" width="21.85546875" style="96"/>
  </cols>
  <sheetData>
    <row r="1" spans="1:24" ht="13.5" customHeight="1" x14ac:dyDescent="0.2">
      <c r="H1" s="1085"/>
    </row>
    <row r="2" spans="1:24" s="1" customFormat="1" ht="14.25" customHeight="1" x14ac:dyDescent="0.2">
      <c r="F2" s="1009"/>
      <c r="G2" s="1010"/>
      <c r="H2" s="1632" t="s">
        <v>2991</v>
      </c>
      <c r="I2" s="1632"/>
      <c r="J2" s="138"/>
      <c r="K2" s="138"/>
      <c r="L2" s="138"/>
      <c r="M2" s="138"/>
      <c r="N2" s="138"/>
      <c r="O2" s="138"/>
      <c r="P2" s="138"/>
      <c r="Q2" s="138"/>
      <c r="R2" s="138"/>
      <c r="S2" s="138"/>
      <c r="T2" s="138"/>
      <c r="U2" s="138"/>
      <c r="V2" s="138"/>
      <c r="W2" s="3"/>
      <c r="X2" s="4"/>
    </row>
    <row r="3" spans="1:24" s="1" customFormat="1" ht="12.75" customHeight="1" x14ac:dyDescent="0.2">
      <c r="F3" s="1009"/>
      <c r="G3" s="1010"/>
      <c r="H3" s="1632"/>
      <c r="I3" s="1632"/>
      <c r="J3" s="138"/>
      <c r="K3" s="138"/>
      <c r="L3" s="138"/>
      <c r="M3" s="138"/>
      <c r="N3" s="138"/>
      <c r="O3" s="138"/>
      <c r="P3" s="138"/>
      <c r="Q3" s="138"/>
      <c r="R3" s="138"/>
      <c r="S3" s="138"/>
      <c r="T3" s="138"/>
      <c r="U3" s="138"/>
      <c r="V3" s="138"/>
      <c r="W3" s="3"/>
      <c r="X3" s="4"/>
    </row>
    <row r="4" spans="1:24" s="1" customFormat="1" ht="12.75" customHeight="1" x14ac:dyDescent="0.2">
      <c r="F4" s="1009"/>
      <c r="G4" s="1010"/>
      <c r="H4" s="1632"/>
      <c r="I4" s="1632"/>
      <c r="J4" s="138"/>
      <c r="K4" s="138"/>
      <c r="L4" s="138"/>
      <c r="M4" s="138"/>
      <c r="N4" s="138"/>
      <c r="O4" s="138"/>
      <c r="P4" s="138"/>
      <c r="Q4" s="138"/>
      <c r="R4" s="138"/>
      <c r="S4" s="138"/>
      <c r="T4" s="138"/>
      <c r="U4" s="138"/>
      <c r="V4" s="138"/>
      <c r="W4" s="3"/>
      <c r="X4" s="4"/>
    </row>
    <row r="5" spans="1:24" s="1" customFormat="1" ht="11.25" customHeight="1" x14ac:dyDescent="0.2">
      <c r="F5" s="1009"/>
      <c r="G5" s="1009"/>
      <c r="H5" s="1009"/>
      <c r="I5" s="1009"/>
      <c r="J5" s="137"/>
      <c r="K5" s="137"/>
      <c r="L5" s="137"/>
      <c r="M5" s="137"/>
      <c r="N5" s="137"/>
      <c r="O5" s="137"/>
      <c r="P5" s="137"/>
      <c r="Q5" s="137"/>
      <c r="R5" s="137"/>
      <c r="S5" s="137"/>
      <c r="T5" s="137"/>
      <c r="U5" s="137"/>
      <c r="V5" s="137"/>
      <c r="W5" s="3"/>
      <c r="X5" s="4"/>
    </row>
    <row r="6" spans="1:24"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5"/>
      <c r="U6" s="185"/>
      <c r="V6" s="185"/>
      <c r="W6" s="186"/>
      <c r="X6" s="6"/>
    </row>
    <row r="7" spans="1:24"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c r="U7" s="185"/>
      <c r="V7" s="185"/>
      <c r="W7" s="185"/>
    </row>
    <row r="8" spans="1:24"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c r="U8" s="1633"/>
      <c r="V8" s="1633"/>
      <c r="W8" s="1633"/>
    </row>
    <row r="9" spans="1:24" s="1" customFormat="1" ht="15.75" customHeight="1" x14ac:dyDescent="0.2">
      <c r="A9" s="1631" t="s">
        <v>3132</v>
      </c>
      <c r="B9" s="1631"/>
      <c r="C9" s="1631"/>
      <c r="D9" s="1631"/>
      <c r="E9" s="1631"/>
      <c r="F9" s="1631"/>
      <c r="G9" s="1631"/>
      <c r="H9" s="1631"/>
      <c r="I9" s="1631"/>
      <c r="J9" s="1520"/>
      <c r="K9" s="1520"/>
      <c r="L9" s="1520"/>
      <c r="M9" s="1520"/>
      <c r="N9" s="1520"/>
      <c r="O9" s="1520"/>
      <c r="P9" s="1520"/>
      <c r="Q9" s="1520"/>
      <c r="R9" s="1520"/>
      <c r="S9" s="1520"/>
      <c r="T9" s="1520"/>
      <c r="U9" s="1520"/>
      <c r="V9" s="1520"/>
      <c r="W9" s="1520"/>
    </row>
    <row r="10" spans="1:24" s="1" customFormat="1" ht="15.75" customHeight="1" x14ac:dyDescent="0.2">
      <c r="A10" s="1631" t="s">
        <v>3429</v>
      </c>
      <c r="B10" s="1631"/>
      <c r="C10" s="1631"/>
      <c r="D10" s="1631"/>
      <c r="E10" s="1631"/>
      <c r="F10" s="1631"/>
      <c r="G10" s="1631"/>
      <c r="H10" s="1631"/>
      <c r="I10" s="1631"/>
      <c r="J10" s="1520"/>
      <c r="K10" s="1520"/>
      <c r="L10" s="1520"/>
      <c r="M10" s="1520"/>
      <c r="N10" s="1520"/>
      <c r="O10" s="1520"/>
      <c r="P10" s="1520"/>
      <c r="Q10" s="1520"/>
      <c r="R10" s="1520"/>
      <c r="S10" s="1520"/>
      <c r="T10" s="1520"/>
      <c r="U10" s="1520"/>
      <c r="V10" s="1520"/>
      <c r="W10" s="1520"/>
    </row>
    <row r="11" spans="1:24" s="1" customFormat="1" ht="15.75" customHeight="1" x14ac:dyDescent="0.2">
      <c r="A11" s="1631" t="s">
        <v>3565</v>
      </c>
      <c r="B11" s="1631"/>
      <c r="C11" s="1631"/>
      <c r="D11" s="1631"/>
      <c r="E11" s="1631"/>
      <c r="F11" s="1631"/>
      <c r="G11" s="1631"/>
      <c r="H11" s="1631"/>
      <c r="I11" s="1631"/>
      <c r="J11" s="1520"/>
      <c r="K11" s="1520"/>
      <c r="L11" s="1520"/>
      <c r="M11" s="1520"/>
      <c r="N11" s="1520"/>
      <c r="O11" s="1520"/>
      <c r="P11" s="1520"/>
      <c r="Q11" s="1520"/>
      <c r="R11" s="1520"/>
      <c r="S11" s="1520"/>
      <c r="T11" s="1520"/>
      <c r="U11" s="1520"/>
      <c r="V11" s="1520"/>
      <c r="W11" s="1520"/>
    </row>
    <row r="12" spans="1:24" s="1" customFormat="1" ht="15.75" customHeight="1" x14ac:dyDescent="0.2">
      <c r="A12" s="1631" t="s">
        <v>3648</v>
      </c>
      <c r="B12" s="1631"/>
      <c r="C12" s="1631"/>
      <c r="D12" s="1631"/>
      <c r="E12" s="1631"/>
      <c r="F12" s="1631"/>
      <c r="G12" s="1631"/>
      <c r="H12" s="1631"/>
      <c r="I12" s="1631"/>
      <c r="J12" s="1520"/>
      <c r="K12" s="1520"/>
      <c r="L12" s="1520"/>
      <c r="M12" s="1520"/>
      <c r="N12" s="1520"/>
      <c r="O12" s="1520"/>
      <c r="P12" s="1520"/>
      <c r="Q12" s="1520"/>
      <c r="R12" s="1520"/>
      <c r="S12" s="1520"/>
      <c r="T12" s="1520"/>
      <c r="U12" s="1520"/>
      <c r="V12" s="1520"/>
      <c r="W12" s="1520"/>
    </row>
    <row r="13" spans="1:24" s="1" customFormat="1" ht="15.75" customHeight="1" x14ac:dyDescent="0.2">
      <c r="A13" s="1631" t="s">
        <v>3861</v>
      </c>
      <c r="B13" s="1631"/>
      <c r="C13" s="1631"/>
      <c r="D13" s="1631"/>
      <c r="E13" s="1631"/>
      <c r="F13" s="1631"/>
      <c r="G13" s="1631"/>
      <c r="H13" s="1631"/>
      <c r="I13" s="1631"/>
      <c r="J13" s="1520"/>
      <c r="K13" s="1520"/>
      <c r="L13" s="1520"/>
      <c r="M13" s="1520"/>
      <c r="N13" s="1520"/>
      <c r="O13" s="1520"/>
      <c r="P13" s="1520"/>
      <c r="Q13" s="1520"/>
      <c r="R13" s="1520"/>
      <c r="S13" s="1520"/>
      <c r="T13" s="1520"/>
      <c r="U13" s="1520"/>
      <c r="V13" s="1520"/>
      <c r="W13" s="1520"/>
    </row>
    <row r="14" spans="1:24" s="1" customFormat="1" ht="15.75" customHeight="1" x14ac:dyDescent="0.2">
      <c r="A14" s="1631" t="s">
        <v>4042</v>
      </c>
      <c r="B14" s="1631"/>
      <c r="C14" s="1631"/>
      <c r="D14" s="1631"/>
      <c r="E14" s="1631"/>
      <c r="F14" s="1631"/>
      <c r="G14" s="1631"/>
      <c r="H14" s="1631"/>
      <c r="I14" s="1631"/>
      <c r="J14" s="1520"/>
      <c r="K14" s="1520"/>
      <c r="L14" s="1520"/>
      <c r="M14" s="1520"/>
      <c r="N14" s="1520"/>
      <c r="O14" s="1520"/>
      <c r="P14" s="1520"/>
      <c r="Q14" s="1520"/>
      <c r="R14" s="1520"/>
      <c r="S14" s="1520"/>
      <c r="T14" s="1520"/>
      <c r="U14" s="1520"/>
      <c r="V14" s="1520"/>
      <c r="W14" s="1520"/>
    </row>
    <row r="15" spans="1:24" s="1" customFormat="1" ht="15.75" customHeight="1" x14ac:dyDescent="0.2">
      <c r="A15" s="1631" t="s">
        <v>4358</v>
      </c>
      <c r="B15" s="1631"/>
      <c r="C15" s="1631"/>
      <c r="D15" s="1631"/>
      <c r="E15" s="1631"/>
      <c r="F15" s="1631"/>
      <c r="G15" s="1631"/>
      <c r="H15" s="1631"/>
      <c r="I15" s="1631"/>
      <c r="J15" s="1520"/>
      <c r="K15" s="1520"/>
      <c r="L15" s="1520"/>
      <c r="M15" s="1520"/>
      <c r="N15" s="1520"/>
      <c r="O15" s="1520"/>
      <c r="P15" s="1520"/>
      <c r="Q15" s="1520"/>
      <c r="R15" s="1520"/>
      <c r="S15" s="1520"/>
      <c r="T15" s="1520"/>
      <c r="U15" s="1520"/>
      <c r="V15" s="1520"/>
      <c r="W15" s="1520"/>
    </row>
    <row r="16" spans="1:24" s="1" customFormat="1" ht="15.75" customHeight="1" x14ac:dyDescent="0.2">
      <c r="A16" s="1631" t="s">
        <v>4422</v>
      </c>
      <c r="B16" s="1631"/>
      <c r="C16" s="1631"/>
      <c r="D16" s="1631"/>
      <c r="E16" s="1631"/>
      <c r="F16" s="1631"/>
      <c r="G16" s="1631"/>
      <c r="H16" s="1631"/>
      <c r="I16" s="1631"/>
      <c r="J16" s="1520"/>
      <c r="K16" s="1520"/>
      <c r="L16" s="1520"/>
      <c r="M16" s="1520"/>
      <c r="N16" s="1520"/>
      <c r="O16" s="1520"/>
      <c r="P16" s="1520"/>
      <c r="Q16" s="1520"/>
      <c r="R16" s="1520"/>
      <c r="S16" s="1520"/>
      <c r="T16" s="1520"/>
      <c r="U16" s="1520"/>
      <c r="V16" s="1520"/>
      <c r="W16" s="1520"/>
    </row>
    <row r="17" spans="1:23" s="1" customFormat="1" ht="15.75" customHeight="1" x14ac:dyDescent="0.2">
      <c r="A17" s="1631" t="s">
        <v>4635</v>
      </c>
      <c r="B17" s="1631"/>
      <c r="C17" s="1631"/>
      <c r="D17" s="1631"/>
      <c r="E17" s="1631"/>
      <c r="F17" s="1631"/>
      <c r="G17" s="1631"/>
      <c r="H17" s="1631"/>
      <c r="I17" s="1631"/>
      <c r="J17" s="1520"/>
      <c r="K17" s="1520"/>
      <c r="L17" s="1520"/>
      <c r="M17" s="1520"/>
      <c r="N17" s="1520"/>
      <c r="O17" s="1520"/>
      <c r="P17" s="1520"/>
      <c r="Q17" s="1520"/>
      <c r="R17" s="1520"/>
      <c r="S17" s="1520"/>
      <c r="T17" s="1520"/>
      <c r="U17" s="1520"/>
      <c r="V17" s="1520"/>
      <c r="W17" s="1520"/>
    </row>
    <row r="18" spans="1:23" s="1" customFormat="1" ht="15.75" customHeight="1" x14ac:dyDescent="0.2">
      <c r="A18" s="1631" t="s">
        <v>4894</v>
      </c>
      <c r="B18" s="1631"/>
      <c r="C18" s="1631"/>
      <c r="D18" s="1631"/>
      <c r="E18" s="1631"/>
      <c r="F18" s="1631"/>
      <c r="G18" s="1631"/>
      <c r="H18" s="1631"/>
      <c r="I18" s="1631"/>
      <c r="J18" s="1520"/>
      <c r="K18" s="1520"/>
      <c r="L18" s="1520"/>
      <c r="M18" s="1520"/>
      <c r="N18" s="1520"/>
      <c r="O18" s="1520"/>
      <c r="P18" s="1520"/>
      <c r="Q18" s="1520"/>
      <c r="R18" s="1520"/>
      <c r="S18" s="1520"/>
      <c r="T18" s="1520"/>
      <c r="U18" s="1520"/>
      <c r="V18" s="1520"/>
      <c r="W18" s="1520"/>
    </row>
    <row r="19" spans="1:23" s="1" customFormat="1" ht="15.75" customHeight="1" x14ac:dyDescent="0.2">
      <c r="A19" s="1631" t="s">
        <v>4955</v>
      </c>
      <c r="B19" s="1631"/>
      <c r="C19" s="1631"/>
      <c r="D19" s="1631"/>
      <c r="E19" s="1631"/>
      <c r="F19" s="1631"/>
      <c r="G19" s="1631"/>
      <c r="H19" s="1631"/>
      <c r="I19" s="1631"/>
      <c r="J19" s="1520"/>
      <c r="K19" s="1520"/>
      <c r="L19" s="1520"/>
      <c r="M19" s="1520"/>
      <c r="N19" s="1520"/>
      <c r="O19" s="1520"/>
      <c r="P19" s="1520"/>
      <c r="Q19" s="1520"/>
      <c r="R19" s="1520"/>
      <c r="S19" s="1520"/>
      <c r="T19" s="1520"/>
      <c r="U19" s="1520"/>
      <c r="V19" s="1520"/>
      <c r="W19" s="1520"/>
    </row>
    <row r="20" spans="1:23" s="1" customFormat="1" ht="15.75" customHeight="1" x14ac:dyDescent="0.2">
      <c r="A20" s="1631" t="s">
        <v>5747</v>
      </c>
      <c r="B20" s="1631"/>
      <c r="C20" s="1631"/>
      <c r="D20" s="1631"/>
      <c r="E20" s="1631"/>
      <c r="F20" s="1631"/>
      <c r="G20" s="1631"/>
      <c r="H20" s="1631"/>
      <c r="I20" s="1631"/>
      <c r="J20" s="1520"/>
      <c r="K20" s="1520"/>
      <c r="L20" s="1520"/>
      <c r="M20" s="1520"/>
      <c r="N20" s="1520"/>
      <c r="O20" s="1520"/>
      <c r="P20" s="1520"/>
      <c r="Q20" s="1520"/>
      <c r="R20" s="1520"/>
      <c r="S20" s="1520"/>
      <c r="T20" s="1520"/>
      <c r="U20" s="1520"/>
      <c r="V20" s="1520"/>
      <c r="W20" s="1520"/>
    </row>
    <row r="21" spans="1:23" s="1" customFormat="1" ht="15.75" customHeight="1" x14ac:dyDescent="0.2">
      <c r="A21" s="1631" t="s">
        <v>6039</v>
      </c>
      <c r="B21" s="1631"/>
      <c r="C21" s="1631"/>
      <c r="D21" s="1631"/>
      <c r="E21" s="1631"/>
      <c r="F21" s="1631"/>
      <c r="G21" s="1631"/>
      <c r="H21" s="1631"/>
      <c r="I21" s="1631"/>
      <c r="J21" s="1520"/>
      <c r="K21" s="1520"/>
      <c r="L21" s="1520"/>
      <c r="M21" s="1520"/>
      <c r="N21" s="1520"/>
      <c r="O21" s="1520"/>
      <c r="P21" s="1520"/>
      <c r="Q21" s="1520"/>
      <c r="R21" s="1520"/>
      <c r="S21" s="1520"/>
      <c r="T21" s="1520"/>
      <c r="U21" s="1520"/>
      <c r="V21" s="1520"/>
      <c r="W21" s="1520"/>
    </row>
    <row r="22" spans="1:23" s="1" customFormat="1" ht="15.75" customHeight="1" x14ac:dyDescent="0.2">
      <c r="A22" s="1631" t="s">
        <v>6195</v>
      </c>
      <c r="B22" s="1631"/>
      <c r="C22" s="1631"/>
      <c r="D22" s="1631"/>
      <c r="E22" s="1631"/>
      <c r="F22" s="1631"/>
      <c r="G22" s="1631"/>
      <c r="H22" s="1631"/>
      <c r="I22" s="1631"/>
      <c r="J22" s="1520"/>
      <c r="K22" s="1520"/>
      <c r="L22" s="1520"/>
      <c r="M22" s="1520"/>
      <c r="N22" s="1520"/>
      <c r="O22" s="1520"/>
      <c r="P22" s="1520"/>
      <c r="Q22" s="1520"/>
      <c r="R22" s="1520"/>
      <c r="S22" s="1520"/>
      <c r="T22" s="1520"/>
      <c r="U22" s="1520"/>
      <c r="V22" s="1520"/>
      <c r="W22" s="1520"/>
    </row>
    <row r="23" spans="1:23" s="1" customFormat="1" ht="15.75" customHeight="1" x14ac:dyDescent="0.2">
      <c r="A23" s="1631" t="s">
        <v>6822</v>
      </c>
      <c r="B23" s="1631"/>
      <c r="C23" s="1631"/>
      <c r="D23" s="1631"/>
      <c r="E23" s="1631"/>
      <c r="F23" s="1631"/>
      <c r="G23" s="1631"/>
      <c r="H23" s="1631"/>
      <c r="I23" s="1631"/>
      <c r="J23" s="1520"/>
      <c r="K23" s="1520"/>
      <c r="L23" s="1520"/>
      <c r="M23" s="1520"/>
      <c r="N23" s="1520"/>
      <c r="O23" s="1520"/>
      <c r="P23" s="1520"/>
      <c r="Q23" s="1520"/>
      <c r="R23" s="1520"/>
      <c r="S23" s="1520"/>
      <c r="T23" s="1520"/>
      <c r="U23" s="1520"/>
      <c r="V23" s="1520"/>
      <c r="W23" s="1520"/>
    </row>
    <row r="24" spans="1:23" s="1" customFormat="1" ht="15.75" customHeight="1" x14ac:dyDescent="0.2">
      <c r="A24" s="1631" t="s">
        <v>7060</v>
      </c>
      <c r="B24" s="1631"/>
      <c r="C24" s="1631"/>
      <c r="D24" s="1631"/>
      <c r="E24" s="1631"/>
      <c r="F24" s="1631"/>
      <c r="G24" s="1631"/>
      <c r="H24" s="1631"/>
      <c r="I24" s="1631"/>
      <c r="J24" s="1520"/>
      <c r="K24" s="1520"/>
      <c r="L24" s="1520"/>
      <c r="M24" s="1520"/>
      <c r="N24" s="1520"/>
      <c r="O24" s="1520"/>
      <c r="P24" s="1520"/>
      <c r="Q24" s="1520"/>
      <c r="R24" s="1520"/>
      <c r="S24" s="1520"/>
      <c r="T24" s="1520"/>
      <c r="U24" s="1520"/>
      <c r="V24" s="1520"/>
      <c r="W24" s="1520"/>
    </row>
    <row r="25" spans="1:23" s="1" customFormat="1" ht="15.75" customHeight="1" x14ac:dyDescent="0.2">
      <c r="A25" s="1631" t="s">
        <v>8033</v>
      </c>
      <c r="B25" s="1631"/>
      <c r="C25" s="1631"/>
      <c r="D25" s="1631"/>
      <c r="E25" s="1631"/>
      <c r="F25" s="1631"/>
      <c r="G25" s="1631"/>
      <c r="H25" s="1631"/>
      <c r="I25" s="1631"/>
      <c r="J25" s="1520"/>
      <c r="K25" s="1520"/>
      <c r="L25" s="1520"/>
      <c r="M25" s="1520"/>
      <c r="N25" s="1520"/>
      <c r="O25" s="1520"/>
      <c r="P25" s="1520"/>
      <c r="Q25" s="1520"/>
      <c r="R25" s="1520"/>
      <c r="S25" s="1520"/>
      <c r="T25" s="1520"/>
      <c r="U25" s="1520"/>
      <c r="V25" s="1520"/>
      <c r="W25" s="1520"/>
    </row>
    <row r="26" spans="1:23" s="1" customFormat="1" ht="15.75" customHeight="1" x14ac:dyDescent="0.2">
      <c r="A26" s="1614" t="s">
        <v>8128</v>
      </c>
      <c r="B26" s="1631"/>
      <c r="C26" s="1631"/>
      <c r="D26" s="1631"/>
      <c r="E26" s="1631"/>
      <c r="F26" s="1631"/>
      <c r="G26" s="1631"/>
      <c r="H26" s="1631"/>
      <c r="I26" s="1631"/>
      <c r="J26" s="1520"/>
      <c r="K26" s="1520"/>
      <c r="L26" s="1520"/>
      <c r="M26" s="1520"/>
      <c r="N26" s="1520"/>
      <c r="O26" s="1520"/>
      <c r="P26" s="1520"/>
      <c r="Q26" s="1520"/>
      <c r="R26" s="1520"/>
      <c r="S26" s="1520"/>
      <c r="T26" s="1520"/>
      <c r="U26" s="1520"/>
      <c r="V26" s="1520"/>
      <c r="W26" s="1520"/>
    </row>
    <row r="27" spans="1:23" s="1" customFormat="1" ht="15.75" customHeight="1" x14ac:dyDescent="0.2">
      <c r="A27" s="1614" t="s">
        <v>8229</v>
      </c>
      <c r="B27" s="1614"/>
      <c r="C27" s="1614"/>
      <c r="D27" s="1614"/>
      <c r="E27" s="1614"/>
      <c r="F27" s="1614"/>
      <c r="G27" s="1614"/>
      <c r="H27" s="1614"/>
      <c r="I27" s="1614"/>
      <c r="J27" s="1520"/>
      <c r="K27" s="1520"/>
      <c r="L27" s="1520"/>
      <c r="M27" s="1520"/>
      <c r="N27" s="1520"/>
      <c r="O27" s="1520"/>
      <c r="P27" s="1520"/>
      <c r="Q27" s="1520"/>
      <c r="R27" s="1520"/>
      <c r="S27" s="1520"/>
      <c r="T27" s="1520"/>
      <c r="U27" s="1520"/>
      <c r="V27" s="1520"/>
      <c r="W27" s="1520"/>
    </row>
    <row r="28" spans="1:23" s="1" customFormat="1" ht="15.75" customHeight="1" x14ac:dyDescent="0.2">
      <c r="A28" s="1614" t="s">
        <v>8293</v>
      </c>
      <c r="B28" s="1614"/>
      <c r="C28" s="1614"/>
      <c r="D28" s="1614"/>
      <c r="E28" s="1614"/>
      <c r="F28" s="1614"/>
      <c r="G28" s="1614"/>
      <c r="H28" s="1614"/>
      <c r="I28" s="1614"/>
      <c r="J28" s="1520"/>
      <c r="K28" s="1520"/>
      <c r="L28" s="1520"/>
      <c r="M28" s="1520"/>
      <c r="N28" s="1520"/>
      <c r="O28" s="1520"/>
      <c r="P28" s="1520"/>
      <c r="Q28" s="1520"/>
      <c r="R28" s="1520"/>
      <c r="S28" s="1520"/>
      <c r="T28" s="1520"/>
      <c r="U28" s="1520"/>
      <c r="V28" s="1520"/>
      <c r="W28" s="1520"/>
    </row>
    <row r="29" spans="1:23" s="1" customFormat="1" ht="15.75" customHeight="1" x14ac:dyDescent="0.2">
      <c r="A29" s="1614" t="s">
        <v>8447</v>
      </c>
      <c r="B29" s="1614"/>
      <c r="C29" s="1614"/>
      <c r="D29" s="1614"/>
      <c r="E29" s="1614"/>
      <c r="F29" s="1614"/>
      <c r="G29" s="1614"/>
      <c r="H29" s="1614"/>
      <c r="I29" s="1614"/>
      <c r="J29" s="1520"/>
      <c r="K29" s="1520"/>
      <c r="L29" s="1520"/>
      <c r="M29" s="1520"/>
      <c r="N29" s="1520"/>
      <c r="O29" s="1520"/>
      <c r="P29" s="1520"/>
      <c r="Q29" s="1520"/>
      <c r="R29" s="1520"/>
      <c r="S29" s="1520"/>
      <c r="T29" s="1520"/>
      <c r="U29" s="1520"/>
      <c r="V29" s="1520"/>
      <c r="W29" s="1520"/>
    </row>
    <row r="30" spans="1:23" s="1411" customFormat="1" ht="15.75" customHeight="1" x14ac:dyDescent="0.25">
      <c r="A30" s="1614" t="s">
        <v>8861</v>
      </c>
      <c r="B30" s="1614"/>
      <c r="C30" s="1614"/>
      <c r="D30" s="1614"/>
      <c r="E30" s="1614"/>
      <c r="F30" s="1614"/>
      <c r="G30" s="1614"/>
      <c r="H30" s="1614"/>
      <c r="I30" s="1614"/>
      <c r="J30" s="1516"/>
      <c r="K30" s="1516"/>
      <c r="L30" s="1516"/>
      <c r="M30" s="1516"/>
      <c r="N30" s="1516"/>
      <c r="O30" s="1516"/>
      <c r="P30" s="1516"/>
      <c r="Q30" s="1516"/>
      <c r="R30" s="1516"/>
      <c r="S30" s="1516"/>
      <c r="T30" s="1516"/>
      <c r="U30" s="1516"/>
      <c r="V30" s="1516"/>
      <c r="W30" s="1516"/>
    </row>
    <row r="31" spans="1:23" s="1411" customFormat="1" ht="15.75" customHeight="1" x14ac:dyDescent="0.25">
      <c r="A31" s="1614" t="s">
        <v>9038</v>
      </c>
      <c r="B31" s="1614"/>
      <c r="C31" s="1614"/>
      <c r="D31" s="1614"/>
      <c r="E31" s="1614"/>
      <c r="F31" s="1614"/>
      <c r="G31" s="1614"/>
      <c r="H31" s="1614"/>
      <c r="I31" s="1614"/>
      <c r="J31" s="1433"/>
      <c r="K31" s="1516"/>
      <c r="L31" s="1516"/>
      <c r="M31" s="1516"/>
      <c r="N31" s="1516"/>
      <c r="O31" s="1516"/>
      <c r="P31" s="1516"/>
      <c r="Q31" s="1516"/>
      <c r="R31" s="1516"/>
      <c r="S31" s="1516"/>
      <c r="T31" s="1516"/>
      <c r="U31" s="1516"/>
      <c r="V31" s="1516"/>
      <c r="W31" s="1516"/>
    </row>
    <row r="32" spans="1:23" s="1411" customFormat="1" ht="15.75" customHeight="1" x14ac:dyDescent="0.25">
      <c r="A32" s="1614" t="s">
        <v>9051</v>
      </c>
      <c r="B32" s="1614"/>
      <c r="C32" s="1614"/>
      <c r="D32" s="1614"/>
      <c r="E32" s="1614"/>
      <c r="F32" s="1614"/>
      <c r="G32" s="1614"/>
      <c r="H32" s="1614"/>
      <c r="I32" s="1614"/>
      <c r="J32" s="1433"/>
      <c r="K32" s="1516"/>
      <c r="L32" s="1516"/>
      <c r="M32" s="1516"/>
      <c r="N32" s="1516"/>
      <c r="O32" s="1516"/>
      <c r="P32" s="1516"/>
      <c r="Q32" s="1516"/>
      <c r="R32" s="1516"/>
      <c r="S32" s="1516"/>
      <c r="T32" s="1516"/>
      <c r="U32" s="1516"/>
      <c r="V32" s="1516"/>
      <c r="W32" s="1516"/>
    </row>
    <row r="33" spans="1:24" s="1411" customFormat="1" ht="15.75" customHeight="1" x14ac:dyDescent="0.25">
      <c r="A33" s="1614" t="s">
        <v>9185</v>
      </c>
      <c r="B33" s="1614"/>
      <c r="C33" s="1614"/>
      <c r="D33" s="1614"/>
      <c r="E33" s="1614"/>
      <c r="F33" s="1614"/>
      <c r="G33" s="1614"/>
      <c r="H33" s="1614"/>
      <c r="I33" s="1614"/>
      <c r="J33" s="1433"/>
      <c r="K33" s="1516"/>
      <c r="L33" s="1516"/>
      <c r="M33" s="1516"/>
      <c r="N33" s="1516"/>
      <c r="O33" s="1516"/>
      <c r="P33" s="1516"/>
      <c r="Q33" s="1516"/>
      <c r="R33" s="1516"/>
      <c r="S33" s="1516"/>
      <c r="T33" s="1516"/>
      <c r="U33" s="1516"/>
      <c r="V33" s="1516"/>
      <c r="W33" s="1516"/>
    </row>
    <row r="34" spans="1:24" s="1" customFormat="1" ht="15.75" customHeight="1" x14ac:dyDescent="0.2">
      <c r="A34" s="1520"/>
      <c r="B34" s="1520"/>
      <c r="C34" s="1520"/>
      <c r="D34" s="1520"/>
      <c r="E34" s="1520"/>
      <c r="F34" s="1520"/>
      <c r="G34" s="1520"/>
      <c r="H34" s="1520"/>
      <c r="I34" s="1520"/>
      <c r="J34" s="1520"/>
      <c r="K34" s="1520"/>
      <c r="L34" s="1520"/>
      <c r="M34" s="1520"/>
      <c r="N34" s="1520"/>
      <c r="O34" s="1520"/>
      <c r="P34" s="1520"/>
      <c r="Q34" s="1520"/>
      <c r="R34" s="1520"/>
      <c r="S34" s="1520"/>
      <c r="T34" s="1520"/>
      <c r="U34" s="1520"/>
      <c r="V34" s="1520"/>
      <c r="W34" s="1520"/>
    </row>
    <row r="35" spans="1:24" s="1" customFormat="1" ht="15" customHeight="1" x14ac:dyDescent="0.2">
      <c r="A35" s="8"/>
      <c r="B35" s="8"/>
      <c r="C35" s="8"/>
      <c r="D35" s="187" t="s">
        <v>1381</v>
      </c>
      <c r="E35" s="187"/>
      <c r="F35" s="1011"/>
      <c r="G35" s="1011"/>
      <c r="H35" s="1011"/>
      <c r="I35" s="1011"/>
      <c r="J35" s="139"/>
      <c r="K35" s="139"/>
      <c r="L35" s="139"/>
      <c r="M35" s="139"/>
      <c r="N35" s="139"/>
      <c r="O35" s="139"/>
      <c r="P35" s="139"/>
      <c r="Q35" s="139"/>
      <c r="R35" s="139"/>
      <c r="S35" s="139"/>
      <c r="T35" s="139"/>
      <c r="U35" s="139"/>
      <c r="V35" s="139"/>
      <c r="W35" s="9"/>
    </row>
    <row r="36" spans="1:24" s="1" customFormat="1" ht="15" customHeight="1" x14ac:dyDescent="0.2">
      <c r="A36" s="1601" t="s">
        <v>2</v>
      </c>
      <c r="B36" s="1634" t="s">
        <v>3</v>
      </c>
      <c r="C36" s="1635"/>
      <c r="D36" s="1601" t="s">
        <v>4</v>
      </c>
      <c r="E36" s="1601" t="s">
        <v>5</v>
      </c>
      <c r="F36" s="1601" t="s">
        <v>6</v>
      </c>
      <c r="G36" s="1601"/>
      <c r="H36" s="1601"/>
      <c r="I36" s="1601" t="s">
        <v>7</v>
      </c>
      <c r="J36" s="1504"/>
      <c r="K36" s="1504"/>
      <c r="L36" s="1504"/>
      <c r="M36" s="1527"/>
      <c r="N36" s="1527"/>
      <c r="O36" s="1527"/>
      <c r="P36" s="1527"/>
      <c r="Q36" s="1527"/>
      <c r="R36" s="1527"/>
      <c r="S36" s="1527"/>
      <c r="T36" s="1527"/>
      <c r="U36" s="1527"/>
      <c r="V36" s="1527"/>
      <c r="W36" s="9"/>
    </row>
    <row r="37" spans="1:24" s="1" customFormat="1" ht="11.25" customHeight="1" x14ac:dyDescent="0.2">
      <c r="A37" s="1601"/>
      <c r="B37" s="1636"/>
      <c r="C37" s="1637"/>
      <c r="D37" s="1601"/>
      <c r="E37" s="1601"/>
      <c r="F37" s="1601"/>
      <c r="G37" s="1601"/>
      <c r="H37" s="1601"/>
      <c r="I37" s="1601"/>
      <c r="J37" s="1504"/>
      <c r="K37" s="1504"/>
      <c r="L37" s="1504"/>
      <c r="M37" s="1527"/>
      <c r="N37" s="1527"/>
      <c r="O37" s="1527"/>
      <c r="P37" s="1527"/>
      <c r="Q37" s="1527"/>
      <c r="R37" s="1527"/>
      <c r="S37" s="1527"/>
      <c r="T37" s="1527"/>
      <c r="U37" s="1527"/>
      <c r="V37" s="1527"/>
      <c r="W37" s="9"/>
    </row>
    <row r="38" spans="1:24" s="1" customFormat="1" ht="11.25" customHeight="1" x14ac:dyDescent="0.2">
      <c r="A38" s="1601"/>
      <c r="B38" s="1636"/>
      <c r="C38" s="1637"/>
      <c r="D38" s="1601"/>
      <c r="E38" s="1601"/>
      <c r="F38" s="1601">
        <v>2017</v>
      </c>
      <c r="G38" s="1601">
        <v>2018</v>
      </c>
      <c r="H38" s="1601">
        <v>2019</v>
      </c>
      <c r="I38" s="1601"/>
      <c r="J38" s="1504"/>
      <c r="K38" s="1504"/>
      <c r="L38" s="1504"/>
      <c r="M38" s="1527"/>
      <c r="N38" s="1527"/>
      <c r="O38" s="1527"/>
      <c r="P38" s="1527"/>
      <c r="Q38" s="1527"/>
      <c r="R38" s="1527"/>
      <c r="S38" s="1527"/>
      <c r="T38" s="1527"/>
      <c r="U38" s="1527"/>
      <c r="V38" s="1527"/>
      <c r="W38" s="9"/>
    </row>
    <row r="39" spans="1:24" s="1" customFormat="1" ht="3.75" customHeight="1" x14ac:dyDescent="0.2">
      <c r="A39" s="1601"/>
      <c r="B39" s="1638"/>
      <c r="C39" s="1639"/>
      <c r="D39" s="1601"/>
      <c r="E39" s="1601"/>
      <c r="F39" s="1601"/>
      <c r="G39" s="1601"/>
      <c r="H39" s="1601"/>
      <c r="I39" s="1601"/>
      <c r="J39" s="1504"/>
      <c r="K39" s="1504"/>
      <c r="L39" s="1504"/>
      <c r="M39" s="1527"/>
      <c r="N39" s="1527"/>
      <c r="O39" s="1527"/>
      <c r="P39" s="1527"/>
      <c r="Q39" s="1527"/>
      <c r="R39" s="1527"/>
      <c r="S39" s="1527"/>
      <c r="T39" s="1527"/>
      <c r="U39" s="1527"/>
      <c r="V39" s="1527"/>
      <c r="W39" s="9"/>
    </row>
    <row r="40" spans="1:24" s="1" customFormat="1" ht="11.25" customHeight="1" x14ac:dyDescent="0.2">
      <c r="A40" s="973">
        <v>1</v>
      </c>
      <c r="B40" s="1644">
        <v>2</v>
      </c>
      <c r="C40" s="1645"/>
      <c r="D40" s="973">
        <v>3</v>
      </c>
      <c r="E40" s="973">
        <v>4</v>
      </c>
      <c r="F40" s="973">
        <v>5</v>
      </c>
      <c r="G40" s="973">
        <v>6</v>
      </c>
      <c r="H40" s="973">
        <v>7</v>
      </c>
      <c r="I40" s="973">
        <v>8</v>
      </c>
      <c r="J40" s="1504"/>
      <c r="K40" s="1504"/>
      <c r="L40" s="1504"/>
      <c r="M40" s="1527"/>
      <c r="N40" s="1527"/>
      <c r="O40" s="1527"/>
      <c r="P40" s="1527"/>
      <c r="Q40" s="1527"/>
      <c r="R40" s="1527"/>
      <c r="S40" s="1527"/>
      <c r="T40" s="1527"/>
      <c r="U40" s="1527"/>
      <c r="V40" s="1527"/>
      <c r="W40" s="9"/>
    </row>
    <row r="41" spans="1:24" s="1" customFormat="1" ht="12.75" customHeight="1" x14ac:dyDescent="0.2">
      <c r="A41" s="1591" t="s">
        <v>1382</v>
      </c>
      <c r="B41" s="1591"/>
      <c r="C41" s="1591"/>
      <c r="D41" s="1591"/>
      <c r="E41" s="1591"/>
      <c r="F41" s="1591"/>
      <c r="G41" s="1591"/>
      <c r="H41" s="1591"/>
      <c r="I41" s="1591"/>
      <c r="J41" s="254"/>
      <c r="K41" s="254"/>
      <c r="L41" s="254"/>
      <c r="M41" s="140"/>
      <c r="N41" s="140"/>
      <c r="O41" s="140"/>
      <c r="P41" s="140"/>
      <c r="Q41" s="140"/>
      <c r="R41" s="140"/>
      <c r="S41" s="140"/>
      <c r="T41" s="140"/>
      <c r="U41" s="140"/>
      <c r="V41" s="140"/>
      <c r="W41" s="9" t="s">
        <v>8</v>
      </c>
    </row>
    <row r="42" spans="1:24" s="1" customFormat="1" ht="64.5" customHeight="1" x14ac:dyDescent="0.2">
      <c r="A42" s="1655" t="s">
        <v>1383</v>
      </c>
      <c r="B42" s="1496" t="s">
        <v>1384</v>
      </c>
      <c r="C42" s="1492" t="s">
        <v>9</v>
      </c>
      <c r="D42" s="1497" t="s">
        <v>10</v>
      </c>
      <c r="E42" s="1496" t="s">
        <v>3029</v>
      </c>
      <c r="F42" s="1507">
        <f>2000+3500</f>
        <v>5500</v>
      </c>
      <c r="G42" s="1496"/>
      <c r="H42" s="1496"/>
      <c r="I42" s="1507">
        <v>42000</v>
      </c>
      <c r="J42" s="1506"/>
      <c r="K42" s="1506"/>
      <c r="L42" s="1506"/>
      <c r="M42" s="1502"/>
      <c r="N42" s="1502"/>
      <c r="O42" s="1502"/>
      <c r="P42" s="1502"/>
      <c r="Q42" s="1502"/>
      <c r="R42" s="1502"/>
      <c r="S42" s="1502"/>
      <c r="T42" s="1502"/>
      <c r="U42" s="1502"/>
      <c r="V42" s="1502"/>
      <c r="W42" s="3" t="s">
        <v>11</v>
      </c>
      <c r="X42" s="4"/>
    </row>
    <row r="43" spans="1:24" s="1" customFormat="1" ht="45" customHeight="1" x14ac:dyDescent="0.2">
      <c r="A43" s="1656"/>
      <c r="B43" s="1568" t="s">
        <v>1385</v>
      </c>
      <c r="C43" s="1492" t="s">
        <v>12</v>
      </c>
      <c r="D43" s="1568" t="s">
        <v>13</v>
      </c>
      <c r="E43" s="1569" t="s">
        <v>3030</v>
      </c>
      <c r="F43" s="1507"/>
      <c r="G43" s="1507"/>
      <c r="H43" s="1507"/>
      <c r="I43" s="1496"/>
      <c r="J43" s="1504"/>
      <c r="K43" s="1504"/>
      <c r="L43" s="1504"/>
      <c r="M43" s="1527"/>
      <c r="N43" s="1527"/>
      <c r="O43" s="1527"/>
      <c r="P43" s="1527"/>
      <c r="Q43" s="1527"/>
      <c r="R43" s="1527"/>
      <c r="S43" s="1527"/>
      <c r="T43" s="1527"/>
      <c r="U43" s="1527"/>
      <c r="V43" s="1527"/>
      <c r="W43" s="3" t="s">
        <v>11</v>
      </c>
      <c r="X43" s="4"/>
    </row>
    <row r="44" spans="1:24" s="1" customFormat="1" ht="16.5" customHeight="1" x14ac:dyDescent="0.2">
      <c r="A44" s="1656"/>
      <c r="B44" s="1568"/>
      <c r="C44" s="1492" t="s">
        <v>14</v>
      </c>
      <c r="D44" s="1568"/>
      <c r="E44" s="1569"/>
      <c r="F44" s="1507"/>
      <c r="G44" s="1507"/>
      <c r="H44" s="1507"/>
      <c r="I44" s="1496"/>
      <c r="J44" s="1504"/>
      <c r="K44" s="1504"/>
      <c r="L44" s="1504"/>
      <c r="M44" s="1527"/>
      <c r="N44" s="1527"/>
      <c r="O44" s="1527"/>
      <c r="P44" s="1527"/>
      <c r="Q44" s="1527"/>
      <c r="R44" s="1527"/>
      <c r="S44" s="1527"/>
      <c r="T44" s="1527"/>
      <c r="U44" s="1527"/>
      <c r="V44" s="1527"/>
      <c r="W44" s="9" t="s">
        <v>11</v>
      </c>
    </row>
    <row r="45" spans="1:24" s="1" customFormat="1" ht="16.5" customHeight="1" x14ac:dyDescent="0.2">
      <c r="A45" s="1656"/>
      <c r="B45" s="1568"/>
      <c r="C45" s="1492" t="s">
        <v>15</v>
      </c>
      <c r="D45" s="1568"/>
      <c r="E45" s="1569"/>
      <c r="F45" s="1507"/>
      <c r="G45" s="1507"/>
      <c r="H45" s="1507"/>
      <c r="I45" s="1496"/>
      <c r="J45" s="1504"/>
      <c r="K45" s="1504"/>
      <c r="L45" s="1504"/>
      <c r="M45" s="1527"/>
      <c r="N45" s="1527"/>
      <c r="O45" s="1527"/>
      <c r="P45" s="1527"/>
      <c r="Q45" s="1527"/>
      <c r="R45" s="1527"/>
      <c r="S45" s="1527"/>
      <c r="T45" s="1527"/>
      <c r="U45" s="1527"/>
      <c r="V45" s="1527"/>
      <c r="W45" s="9" t="s">
        <v>11</v>
      </c>
    </row>
    <row r="46" spans="1:24" s="1" customFormat="1" ht="89.25" customHeight="1" x14ac:dyDescent="0.2">
      <c r="A46" s="1656"/>
      <c r="B46" s="1496" t="s">
        <v>1386</v>
      </c>
      <c r="C46" s="1492" t="s">
        <v>2992</v>
      </c>
      <c r="D46" s="1496" t="s">
        <v>10</v>
      </c>
      <c r="E46" s="1497" t="s">
        <v>3030</v>
      </c>
      <c r="F46" s="1507"/>
      <c r="G46" s="1507"/>
      <c r="H46" s="1507"/>
      <c r="I46" s="1496"/>
      <c r="J46" s="1504" t="s">
        <v>8868</v>
      </c>
      <c r="K46" s="1504"/>
      <c r="L46" s="1504"/>
      <c r="M46" s="1527"/>
      <c r="N46" s="1527"/>
      <c r="O46" s="1527"/>
      <c r="P46" s="1527"/>
      <c r="Q46" s="1527"/>
      <c r="R46" s="1527"/>
      <c r="S46" s="1527"/>
      <c r="T46" s="1527"/>
      <c r="U46" s="1527"/>
      <c r="V46" s="1527"/>
      <c r="W46" s="9" t="s">
        <v>11</v>
      </c>
    </row>
    <row r="47" spans="1:24" s="1" customFormat="1" ht="74.25" customHeight="1" x14ac:dyDescent="0.2">
      <c r="A47" s="1656"/>
      <c r="B47" s="1496" t="s">
        <v>1387</v>
      </c>
      <c r="C47" s="1492" t="s">
        <v>16</v>
      </c>
      <c r="D47" s="1496" t="s">
        <v>10</v>
      </c>
      <c r="E47" s="1497" t="s">
        <v>3029</v>
      </c>
      <c r="F47" s="1507"/>
      <c r="G47" s="1507"/>
      <c r="H47" s="1507">
        <v>0</v>
      </c>
      <c r="I47" s="1496"/>
      <c r="J47" s="1504" t="s">
        <v>8030</v>
      </c>
      <c r="K47" s="1504"/>
      <c r="L47" s="1504"/>
      <c r="M47" s="1527"/>
      <c r="N47" s="1527"/>
      <c r="O47" s="1527"/>
      <c r="P47" s="1527"/>
      <c r="Q47" s="1527"/>
      <c r="R47" s="1527"/>
      <c r="S47" s="1527"/>
      <c r="T47" s="1527"/>
      <c r="U47" s="1527"/>
      <c r="V47" s="1527"/>
      <c r="W47" s="3" t="s">
        <v>11</v>
      </c>
      <c r="X47" s="4"/>
    </row>
    <row r="48" spans="1:24" s="1" customFormat="1" ht="33" customHeight="1" x14ac:dyDescent="0.2">
      <c r="A48" s="1656"/>
      <c r="B48" s="1496" t="s">
        <v>1388</v>
      </c>
      <c r="C48" s="1492" t="s">
        <v>17</v>
      </c>
      <c r="D48" s="1496" t="s">
        <v>10</v>
      </c>
      <c r="E48" s="1497" t="s">
        <v>3031</v>
      </c>
      <c r="F48" s="1012"/>
      <c r="G48" s="1507"/>
      <c r="H48" s="1507"/>
      <c r="I48" s="1496">
        <v>700</v>
      </c>
      <c r="J48" s="1504" t="s">
        <v>5749</v>
      </c>
      <c r="K48" s="1504"/>
      <c r="L48" s="1504"/>
      <c r="M48" s="1527"/>
      <c r="N48" s="1527"/>
      <c r="O48" s="1527"/>
      <c r="P48" s="1527"/>
      <c r="Q48" s="1527"/>
      <c r="R48" s="1527"/>
      <c r="S48" s="1527"/>
      <c r="T48" s="1527"/>
      <c r="U48" s="1527"/>
      <c r="V48" s="1527"/>
      <c r="W48" s="3" t="s">
        <v>11</v>
      </c>
      <c r="X48" s="4"/>
    </row>
    <row r="49" spans="1:24" s="1" customFormat="1" ht="66" customHeight="1" x14ac:dyDescent="0.2">
      <c r="A49" s="1656"/>
      <c r="B49" s="1496" t="s">
        <v>1389</v>
      </c>
      <c r="C49" s="1492" t="s">
        <v>18</v>
      </c>
      <c r="D49" s="1496" t="s">
        <v>10</v>
      </c>
      <c r="E49" s="1497" t="s">
        <v>3031</v>
      </c>
      <c r="F49" s="1012"/>
      <c r="G49" s="1507"/>
      <c r="H49" s="1507">
        <v>0</v>
      </c>
      <c r="I49" s="1496"/>
      <c r="J49" s="1504" t="s">
        <v>8030</v>
      </c>
      <c r="K49" s="1504"/>
      <c r="L49" s="1504"/>
      <c r="M49" s="1527"/>
      <c r="N49" s="1527"/>
      <c r="O49" s="1527"/>
      <c r="P49" s="1527"/>
      <c r="Q49" s="1527"/>
      <c r="R49" s="1527"/>
      <c r="S49" s="1527"/>
      <c r="T49" s="1527"/>
      <c r="U49" s="1527"/>
      <c r="V49" s="1527"/>
      <c r="W49" s="3" t="s">
        <v>11</v>
      </c>
      <c r="X49" s="4"/>
    </row>
    <row r="50" spans="1:24" s="1" customFormat="1" ht="38.25" customHeight="1" x14ac:dyDescent="0.2">
      <c r="A50" s="1656"/>
      <c r="B50" s="1496" t="s">
        <v>1390</v>
      </c>
      <c r="C50" s="1492" t="s">
        <v>19</v>
      </c>
      <c r="D50" s="1496" t="s">
        <v>10</v>
      </c>
      <c r="E50" s="1497" t="s">
        <v>3031</v>
      </c>
      <c r="F50" s="1012"/>
      <c r="G50" s="1507"/>
      <c r="H50" s="1507"/>
      <c r="I50" s="1496">
        <v>1200</v>
      </c>
      <c r="J50" s="1504" t="s">
        <v>5749</v>
      </c>
      <c r="K50" s="1504"/>
      <c r="L50" s="1504"/>
      <c r="M50" s="1527"/>
      <c r="N50" s="1527"/>
      <c r="O50" s="1527"/>
      <c r="P50" s="1527"/>
      <c r="Q50" s="1527"/>
      <c r="R50" s="1527"/>
      <c r="S50" s="1527"/>
      <c r="T50" s="1527"/>
      <c r="U50" s="1527"/>
      <c r="V50" s="1527"/>
      <c r="W50" s="3" t="s">
        <v>11</v>
      </c>
      <c r="X50" s="4"/>
    </row>
    <row r="51" spans="1:24" s="1" customFormat="1" ht="84.75" customHeight="1" x14ac:dyDescent="0.2">
      <c r="A51" s="1656"/>
      <c r="B51" s="1496" t="s">
        <v>4427</v>
      </c>
      <c r="C51" s="1492" t="s">
        <v>4428</v>
      </c>
      <c r="D51" s="1496" t="s">
        <v>275</v>
      </c>
      <c r="E51" s="1497" t="s">
        <v>4429</v>
      </c>
      <c r="F51" s="309">
        <v>468</v>
      </c>
      <c r="G51" s="1507">
        <v>468</v>
      </c>
      <c r="H51" s="1507"/>
      <c r="I51" s="1507"/>
      <c r="J51" s="1504" t="s">
        <v>4430</v>
      </c>
      <c r="K51" s="1504" t="s">
        <v>5484</v>
      </c>
      <c r="L51" s="1504"/>
      <c r="M51" s="1527"/>
      <c r="N51" s="1527"/>
      <c r="O51" s="1527"/>
      <c r="P51" s="1527"/>
      <c r="Q51" s="1527"/>
      <c r="R51" s="1527"/>
      <c r="S51" s="1527"/>
      <c r="T51" s="1527"/>
      <c r="U51" s="1527"/>
      <c r="V51" s="1527"/>
      <c r="W51" s="3"/>
      <c r="X51" s="4"/>
    </row>
    <row r="52" spans="1:24" s="1" customFormat="1" ht="84.75" customHeight="1" x14ac:dyDescent="0.2">
      <c r="A52" s="1656"/>
      <c r="B52" s="1496" t="s">
        <v>4972</v>
      </c>
      <c r="C52" s="1492" t="s">
        <v>4971</v>
      </c>
      <c r="D52" s="1496" t="s">
        <v>275</v>
      </c>
      <c r="E52" s="1497" t="s">
        <v>4429</v>
      </c>
      <c r="F52" s="330"/>
      <c r="G52" s="330">
        <v>2545</v>
      </c>
      <c r="H52" s="1507"/>
      <c r="I52" s="1507"/>
      <c r="J52" s="1504" t="s">
        <v>5485</v>
      </c>
      <c r="K52" s="1504" t="s">
        <v>6041</v>
      </c>
      <c r="L52" s="1504"/>
      <c r="M52" s="1527"/>
      <c r="N52" s="1527"/>
      <c r="O52" s="1527"/>
      <c r="P52" s="1527"/>
      <c r="Q52" s="1527"/>
      <c r="R52" s="1527"/>
      <c r="S52" s="1527"/>
      <c r="T52" s="1527"/>
      <c r="U52" s="1527"/>
      <c r="V52" s="1527"/>
      <c r="W52" s="3"/>
      <c r="X52" s="4"/>
    </row>
    <row r="53" spans="1:24" s="1" customFormat="1" ht="84.75" customHeight="1" x14ac:dyDescent="0.2">
      <c r="A53" s="1656"/>
      <c r="B53" s="1496" t="s">
        <v>4974</v>
      </c>
      <c r="C53" s="1492" t="s">
        <v>4973</v>
      </c>
      <c r="D53" s="1496" t="s">
        <v>275</v>
      </c>
      <c r="E53" s="1497" t="s">
        <v>4429</v>
      </c>
      <c r="F53" s="330"/>
      <c r="G53" s="330">
        <v>500</v>
      </c>
      <c r="H53" s="1507"/>
      <c r="I53" s="1507"/>
      <c r="J53" s="1504" t="s">
        <v>5485</v>
      </c>
      <c r="K53" s="1504"/>
      <c r="L53" s="1504"/>
      <c r="M53" s="1527"/>
      <c r="N53" s="1527"/>
      <c r="O53" s="1527"/>
      <c r="P53" s="1527"/>
      <c r="Q53" s="1527"/>
      <c r="R53" s="1527"/>
      <c r="S53" s="1527"/>
      <c r="T53" s="1527"/>
      <c r="U53" s="1527"/>
      <c r="V53" s="1527"/>
      <c r="W53" s="3"/>
      <c r="X53" s="4"/>
    </row>
    <row r="54" spans="1:24" s="1" customFormat="1" ht="129.75" customHeight="1" x14ac:dyDescent="0.2">
      <c r="A54" s="1656"/>
      <c r="B54" s="1496" t="s">
        <v>7859</v>
      </c>
      <c r="C54" s="1492" t="s">
        <v>7860</v>
      </c>
      <c r="D54" s="1496" t="s">
        <v>810</v>
      </c>
      <c r="E54" s="1497" t="s">
        <v>7858</v>
      </c>
      <c r="F54" s="330"/>
      <c r="G54" s="330"/>
      <c r="H54" s="1507"/>
      <c r="I54" s="1507"/>
      <c r="J54" s="1504" t="s">
        <v>7066</v>
      </c>
      <c r="K54" s="1504" t="s">
        <v>8046</v>
      </c>
      <c r="L54" s="1504" t="s">
        <v>9058</v>
      </c>
      <c r="M54" s="1527"/>
      <c r="N54" s="1527"/>
      <c r="O54" s="1527"/>
      <c r="P54" s="1527"/>
      <c r="Q54" s="1527"/>
      <c r="R54" s="1527"/>
      <c r="S54" s="1527"/>
      <c r="T54" s="1527"/>
      <c r="U54" s="1527"/>
      <c r="V54" s="1527"/>
      <c r="W54" s="3"/>
      <c r="X54" s="4"/>
    </row>
    <row r="55" spans="1:24" s="1" customFormat="1" ht="104.25" customHeight="1" x14ac:dyDescent="0.2">
      <c r="A55" s="1656"/>
      <c r="B55" s="1496" t="s">
        <v>7862</v>
      </c>
      <c r="C55" s="204" t="s">
        <v>7861</v>
      </c>
      <c r="D55" s="1496" t="s">
        <v>810</v>
      </c>
      <c r="E55" s="1497" t="s">
        <v>7858</v>
      </c>
      <c r="F55" s="204"/>
      <c r="G55" s="204"/>
      <c r="H55" s="1530">
        <v>1500</v>
      </c>
      <c r="I55" s="204"/>
      <c r="J55" s="1253" t="s">
        <v>7066</v>
      </c>
      <c r="K55" s="1504" t="s">
        <v>8873</v>
      </c>
      <c r="L55" s="1504"/>
      <c r="M55" s="1527"/>
      <c r="N55" s="1527"/>
      <c r="O55" s="1527"/>
      <c r="P55" s="1527"/>
      <c r="Q55" s="1527"/>
      <c r="R55" s="1527"/>
      <c r="S55" s="1527"/>
      <c r="T55" s="1527"/>
      <c r="U55" s="1527"/>
      <c r="V55" s="1527"/>
      <c r="W55" s="3"/>
      <c r="X55" s="4"/>
    </row>
    <row r="56" spans="1:24" s="1" customFormat="1" ht="84.75" customHeight="1" x14ac:dyDescent="0.2">
      <c r="A56" s="1656"/>
      <c r="B56" s="1496" t="s">
        <v>8305</v>
      </c>
      <c r="C56" s="204" t="s">
        <v>8302</v>
      </c>
      <c r="D56" s="1496" t="s">
        <v>810</v>
      </c>
      <c r="E56" s="1497" t="s">
        <v>7858</v>
      </c>
      <c r="F56" s="204"/>
      <c r="G56" s="204"/>
      <c r="H56" s="1530">
        <v>360</v>
      </c>
      <c r="I56" s="204"/>
      <c r="J56" s="9" t="s">
        <v>8340</v>
      </c>
      <c r="K56" s="1504" t="s">
        <v>8448</v>
      </c>
      <c r="L56" s="1504"/>
      <c r="M56" s="1527"/>
      <c r="N56" s="1527"/>
      <c r="O56" s="1527"/>
      <c r="P56" s="1527"/>
      <c r="Q56" s="1527"/>
      <c r="R56" s="1527"/>
      <c r="S56" s="1527"/>
      <c r="T56" s="1527"/>
      <c r="U56" s="1527"/>
      <c r="V56" s="1527"/>
      <c r="W56" s="3"/>
      <c r="X56" s="4"/>
    </row>
    <row r="57" spans="1:24" s="1" customFormat="1" ht="84.75" customHeight="1" x14ac:dyDescent="0.2">
      <c r="A57" s="1656"/>
      <c r="B57" s="1496" t="s">
        <v>8306</v>
      </c>
      <c r="C57" s="204" t="s">
        <v>8303</v>
      </c>
      <c r="D57" s="1496" t="s">
        <v>810</v>
      </c>
      <c r="E57" s="1497" t="s">
        <v>7858</v>
      </c>
      <c r="F57" s="204"/>
      <c r="G57" s="204"/>
      <c r="H57" s="1530">
        <v>61.3</v>
      </c>
      <c r="I57" s="204"/>
      <c r="J57" s="9" t="s">
        <v>8341</v>
      </c>
      <c r="K57" s="1504" t="s">
        <v>8449</v>
      </c>
      <c r="L57" s="1504"/>
      <c r="M57" s="1527"/>
      <c r="N57" s="1527"/>
      <c r="O57" s="1527"/>
      <c r="P57" s="1527"/>
      <c r="Q57" s="1527"/>
      <c r="R57" s="1527"/>
      <c r="S57" s="1527"/>
      <c r="T57" s="1527"/>
      <c r="U57" s="1527"/>
      <c r="V57" s="1527"/>
      <c r="W57" s="3"/>
      <c r="X57" s="4"/>
    </row>
    <row r="58" spans="1:24" s="1" customFormat="1" ht="84.75" customHeight="1" x14ac:dyDescent="0.2">
      <c r="A58" s="1656"/>
      <c r="B58" s="1496" t="s">
        <v>8307</v>
      </c>
      <c r="C58" s="204" t="s">
        <v>8304</v>
      </c>
      <c r="D58" s="1496" t="s">
        <v>810</v>
      </c>
      <c r="E58" s="1497" t="s">
        <v>7858</v>
      </c>
      <c r="F58" s="204"/>
      <c r="G58" s="204"/>
      <c r="H58" s="1530">
        <v>148.69999999999999</v>
      </c>
      <c r="I58" s="204"/>
      <c r="J58" s="9" t="s">
        <v>8342</v>
      </c>
      <c r="K58" s="1504" t="s">
        <v>8450</v>
      </c>
      <c r="L58" s="1504"/>
      <c r="M58" s="1527"/>
      <c r="N58" s="1527"/>
      <c r="O58" s="1527"/>
      <c r="P58" s="1527"/>
      <c r="Q58" s="1527"/>
      <c r="R58" s="1527"/>
      <c r="S58" s="1527"/>
      <c r="T58" s="1527"/>
      <c r="U58" s="1527"/>
      <c r="V58" s="1527"/>
      <c r="W58" s="3"/>
      <c r="X58" s="4"/>
    </row>
    <row r="59" spans="1:24" s="1" customFormat="1" ht="84.75" customHeight="1" x14ac:dyDescent="0.2">
      <c r="A59" s="1656"/>
      <c r="B59" s="1496" t="s">
        <v>8451</v>
      </c>
      <c r="C59" s="204" t="s">
        <v>8452</v>
      </c>
      <c r="D59" s="1496" t="s">
        <v>810</v>
      </c>
      <c r="E59" s="1497" t="s">
        <v>7858</v>
      </c>
      <c r="F59" s="204"/>
      <c r="G59" s="204"/>
      <c r="H59" s="1530"/>
      <c r="I59" s="1028">
        <v>2722.165</v>
      </c>
      <c r="J59" s="9" t="s">
        <v>8453</v>
      </c>
      <c r="K59" s="1504"/>
      <c r="L59" s="1504"/>
      <c r="M59" s="1527"/>
      <c r="N59" s="1527"/>
      <c r="O59" s="1527"/>
      <c r="P59" s="1527"/>
      <c r="Q59" s="1527"/>
      <c r="R59" s="1527"/>
      <c r="S59" s="1527"/>
      <c r="T59" s="1527"/>
      <c r="U59" s="1527"/>
      <c r="V59" s="1527"/>
      <c r="W59" s="3"/>
      <c r="X59" s="4"/>
    </row>
    <row r="60" spans="1:24" s="1" customFormat="1" ht="84.75" customHeight="1" x14ac:dyDescent="0.2">
      <c r="A60" s="1656"/>
      <c r="B60" s="1496" t="s">
        <v>8454</v>
      </c>
      <c r="C60" s="204" t="s">
        <v>8455</v>
      </c>
      <c r="D60" s="1496" t="s">
        <v>810</v>
      </c>
      <c r="E60" s="1497" t="s">
        <v>3435</v>
      </c>
      <c r="F60" s="204"/>
      <c r="G60" s="204"/>
      <c r="H60" s="1530"/>
      <c r="I60" s="1028">
        <v>221.8</v>
      </c>
      <c r="J60" s="9" t="s">
        <v>8453</v>
      </c>
      <c r="K60" s="1504"/>
      <c r="L60" s="1504"/>
      <c r="M60" s="1527"/>
      <c r="N60" s="1527"/>
      <c r="O60" s="1527"/>
      <c r="P60" s="1527"/>
      <c r="Q60" s="1527"/>
      <c r="R60" s="1527"/>
      <c r="S60" s="1527"/>
      <c r="T60" s="1527"/>
      <c r="U60" s="1527"/>
      <c r="V60" s="1527"/>
      <c r="W60" s="3"/>
      <c r="X60" s="4"/>
    </row>
    <row r="61" spans="1:24" s="1" customFormat="1" ht="109.5" customHeight="1" x14ac:dyDescent="0.2">
      <c r="A61" s="1656"/>
      <c r="B61" s="1496" t="s">
        <v>8456</v>
      </c>
      <c r="C61" s="1027" t="s">
        <v>8457</v>
      </c>
      <c r="D61" s="1496" t="s">
        <v>810</v>
      </c>
      <c r="E61" s="1497" t="s">
        <v>7858</v>
      </c>
      <c r="F61" s="1027"/>
      <c r="G61" s="1027"/>
      <c r="H61" s="1507">
        <v>2450</v>
      </c>
      <c r="I61" s="1027"/>
      <c r="J61" s="95" t="s">
        <v>8458</v>
      </c>
      <c r="K61" s="1504" t="s">
        <v>9059</v>
      </c>
      <c r="L61" s="1504"/>
      <c r="M61" s="1527"/>
      <c r="N61" s="1527"/>
      <c r="O61" s="1527"/>
      <c r="P61" s="1527"/>
      <c r="Q61" s="1527"/>
      <c r="R61" s="1527"/>
      <c r="S61" s="1527"/>
      <c r="T61" s="1527"/>
      <c r="U61" s="1527"/>
      <c r="V61" s="1527"/>
      <c r="W61" s="3"/>
      <c r="X61" s="4"/>
    </row>
    <row r="62" spans="1:24" s="1" customFormat="1" ht="84.75" customHeight="1" x14ac:dyDescent="0.2">
      <c r="A62" s="1656"/>
      <c r="B62" s="1496" t="s">
        <v>8459</v>
      </c>
      <c r="C62" s="204" t="s">
        <v>8460</v>
      </c>
      <c r="D62" s="1496" t="s">
        <v>810</v>
      </c>
      <c r="E62" s="1497" t="s">
        <v>7858</v>
      </c>
      <c r="F62" s="204"/>
      <c r="G62" s="204"/>
      <c r="H62" s="1530">
        <v>530</v>
      </c>
      <c r="I62" s="204"/>
      <c r="J62" s="9" t="s">
        <v>8461</v>
      </c>
      <c r="K62" s="1504"/>
      <c r="L62" s="1504"/>
      <c r="M62" s="1527"/>
      <c r="N62" s="1527"/>
      <c r="O62" s="1527"/>
      <c r="P62" s="1527"/>
      <c r="Q62" s="1527"/>
      <c r="R62" s="1527"/>
      <c r="S62" s="1527"/>
      <c r="T62" s="1527"/>
      <c r="U62" s="1527"/>
      <c r="V62" s="1527"/>
      <c r="W62" s="3"/>
      <c r="X62" s="4"/>
    </row>
    <row r="63" spans="1:24" s="1" customFormat="1" ht="84.75" customHeight="1" x14ac:dyDescent="0.2">
      <c r="A63" s="1657"/>
      <c r="B63" s="1496" t="s">
        <v>9060</v>
      </c>
      <c r="C63" s="204" t="s">
        <v>9061</v>
      </c>
      <c r="D63" s="1496" t="s">
        <v>810</v>
      </c>
      <c r="E63" s="1497" t="s">
        <v>9062</v>
      </c>
      <c r="F63" s="204"/>
      <c r="G63" s="204"/>
      <c r="H63" s="1530">
        <v>176.93</v>
      </c>
      <c r="I63" s="204"/>
      <c r="J63" s="9" t="s">
        <v>9063</v>
      </c>
      <c r="K63" s="1504"/>
      <c r="L63" s="1504"/>
      <c r="M63" s="1527"/>
      <c r="N63" s="1527"/>
      <c r="O63" s="1527"/>
      <c r="P63" s="1527"/>
      <c r="Q63" s="1527"/>
      <c r="R63" s="1527"/>
      <c r="S63" s="1527"/>
      <c r="T63" s="1527"/>
      <c r="U63" s="1527"/>
      <c r="V63" s="1527"/>
      <c r="W63" s="3"/>
      <c r="X63" s="4"/>
    </row>
    <row r="64" spans="1:24" s="1" customFormat="1" ht="59.25" customHeight="1" x14ac:dyDescent="0.2">
      <c r="A64" s="1658" t="s">
        <v>1391</v>
      </c>
      <c r="B64" s="1496" t="s">
        <v>1392</v>
      </c>
      <c r="C64" s="1492" t="s">
        <v>20</v>
      </c>
      <c r="D64" s="1496" t="s">
        <v>21</v>
      </c>
      <c r="E64" s="1497" t="s">
        <v>22</v>
      </c>
      <c r="F64" s="1507"/>
      <c r="G64" s="1507"/>
      <c r="H64" s="1507">
        <v>0</v>
      </c>
      <c r="I64" s="1496">
        <v>500</v>
      </c>
      <c r="J64" s="1504" t="s">
        <v>5749</v>
      </c>
      <c r="K64" s="1504" t="s">
        <v>8030</v>
      </c>
      <c r="L64" s="1504"/>
      <c r="M64" s="1527"/>
      <c r="N64" s="1527"/>
      <c r="O64" s="1527"/>
      <c r="P64" s="1527"/>
      <c r="Q64" s="1527"/>
      <c r="R64" s="1527"/>
      <c r="S64" s="1527"/>
      <c r="T64" s="1527"/>
      <c r="U64" s="1527"/>
      <c r="V64" s="1527"/>
      <c r="W64" s="3" t="s">
        <v>11</v>
      </c>
      <c r="X64" s="4"/>
    </row>
    <row r="65" spans="1:24" s="1" customFormat="1" ht="63" customHeight="1" x14ac:dyDescent="0.2">
      <c r="A65" s="1659"/>
      <c r="B65" s="1496" t="s">
        <v>1393</v>
      </c>
      <c r="C65" s="1492" t="s">
        <v>6040</v>
      </c>
      <c r="D65" s="1496" t="s">
        <v>21</v>
      </c>
      <c r="E65" s="1497" t="s">
        <v>22</v>
      </c>
      <c r="F65" s="1507"/>
      <c r="G65" s="1507"/>
      <c r="H65" s="1507">
        <v>0</v>
      </c>
      <c r="I65" s="1496"/>
      <c r="J65" s="1504" t="s">
        <v>8030</v>
      </c>
      <c r="K65" s="1504"/>
      <c r="L65" s="1504"/>
      <c r="M65" s="1527"/>
      <c r="N65" s="1527"/>
      <c r="O65" s="1527"/>
      <c r="P65" s="1527"/>
      <c r="Q65" s="1527"/>
      <c r="R65" s="1527"/>
      <c r="S65" s="1527"/>
      <c r="T65" s="1527"/>
      <c r="U65" s="1527"/>
      <c r="V65" s="1527"/>
      <c r="W65" s="3" t="s">
        <v>11</v>
      </c>
      <c r="X65" s="4"/>
    </row>
    <row r="66" spans="1:24" s="1" customFormat="1" ht="104.25" customHeight="1" x14ac:dyDescent="0.2">
      <c r="A66" s="1659"/>
      <c r="B66" s="1496" t="s">
        <v>1394</v>
      </c>
      <c r="C66" s="1492" t="s">
        <v>3156</v>
      </c>
      <c r="D66" s="1496" t="s">
        <v>21</v>
      </c>
      <c r="E66" s="1497" t="s">
        <v>22</v>
      </c>
      <c r="F66" s="1507"/>
      <c r="G66" s="1507"/>
      <c r="H66" s="256"/>
      <c r="I66" s="256">
        <v>2300</v>
      </c>
      <c r="J66" s="1504" t="s">
        <v>3195</v>
      </c>
      <c r="K66" s="1504" t="s">
        <v>3432</v>
      </c>
      <c r="L66" s="1504" t="s">
        <v>3577</v>
      </c>
      <c r="M66" s="1527" t="s">
        <v>5749</v>
      </c>
      <c r="N66" s="1527"/>
      <c r="O66" s="1527"/>
      <c r="P66" s="1527"/>
      <c r="Q66" s="1527"/>
      <c r="R66" s="1527"/>
      <c r="S66" s="1527"/>
      <c r="T66" s="1527"/>
      <c r="U66" s="1527"/>
      <c r="V66" s="1527"/>
      <c r="W66" s="3" t="s">
        <v>11</v>
      </c>
      <c r="X66" s="4"/>
    </row>
    <row r="67" spans="1:24" s="1" customFormat="1" ht="35.25" customHeight="1" x14ac:dyDescent="0.2">
      <c r="A67" s="1659"/>
      <c r="B67" s="1496" t="s">
        <v>1395</v>
      </c>
      <c r="C67" s="1492" t="s">
        <v>23</v>
      </c>
      <c r="D67" s="1496" t="s">
        <v>21</v>
      </c>
      <c r="E67" s="1497" t="s">
        <v>22</v>
      </c>
      <c r="F67" s="1012"/>
      <c r="G67" s="1030"/>
      <c r="H67" s="1507"/>
      <c r="I67" s="279">
        <v>340.22</v>
      </c>
      <c r="J67" s="1592" t="s">
        <v>5749</v>
      </c>
      <c r="K67" s="1504"/>
      <c r="L67" s="1504"/>
      <c r="M67" s="1527"/>
      <c r="N67" s="1527"/>
      <c r="O67" s="1527"/>
      <c r="P67" s="1527"/>
      <c r="Q67" s="1527"/>
      <c r="R67" s="1527"/>
      <c r="S67" s="1527"/>
      <c r="T67" s="1527"/>
      <c r="U67" s="1527"/>
      <c r="V67" s="1527"/>
      <c r="W67" s="3" t="s">
        <v>11</v>
      </c>
      <c r="X67" s="4"/>
    </row>
    <row r="68" spans="1:24" s="1" customFormat="1" ht="36" customHeight="1" x14ac:dyDescent="0.2">
      <c r="A68" s="1659"/>
      <c r="B68" s="1496" t="s">
        <v>1396</v>
      </c>
      <c r="C68" s="1492" t="s">
        <v>18</v>
      </c>
      <c r="D68" s="1496" t="s">
        <v>21</v>
      </c>
      <c r="E68" s="1497" t="s">
        <v>22</v>
      </c>
      <c r="F68" s="1012"/>
      <c r="G68" s="1030"/>
      <c r="H68" s="1507"/>
      <c r="I68" s="1507">
        <v>5200</v>
      </c>
      <c r="J68" s="1592"/>
      <c r="K68" s="1504"/>
      <c r="L68" s="1504"/>
      <c r="M68" s="1527"/>
      <c r="N68" s="1527"/>
      <c r="O68" s="1527"/>
      <c r="P68" s="1527"/>
      <c r="Q68" s="1527"/>
      <c r="R68" s="1527"/>
      <c r="S68" s="1527"/>
      <c r="T68" s="1527"/>
      <c r="U68" s="1527"/>
      <c r="V68" s="1527"/>
      <c r="W68" s="3" t="s">
        <v>11</v>
      </c>
      <c r="X68" s="4"/>
    </row>
    <row r="69" spans="1:24" s="1" customFormat="1" ht="50.25" customHeight="1" x14ac:dyDescent="0.2">
      <c r="A69" s="1659"/>
      <c r="B69" s="1496" t="s">
        <v>1397</v>
      </c>
      <c r="C69" s="1492" t="s">
        <v>24</v>
      </c>
      <c r="D69" s="1496" t="s">
        <v>21</v>
      </c>
      <c r="E69" s="1497" t="s">
        <v>25</v>
      </c>
      <c r="F69" s="1507"/>
      <c r="G69" s="1030"/>
      <c r="H69" s="1507"/>
      <c r="I69" s="1507">
        <v>385</v>
      </c>
      <c r="J69" s="1592"/>
      <c r="K69" s="1506"/>
      <c r="L69" s="1506"/>
      <c r="M69" s="1502"/>
      <c r="N69" s="1502"/>
      <c r="O69" s="1502"/>
      <c r="P69" s="1502"/>
      <c r="Q69" s="1502"/>
      <c r="R69" s="1502"/>
      <c r="S69" s="1502"/>
      <c r="T69" s="1502"/>
      <c r="U69" s="1502"/>
      <c r="V69" s="1502"/>
      <c r="W69" s="3" t="s">
        <v>11</v>
      </c>
      <c r="X69" s="4"/>
    </row>
    <row r="70" spans="1:24" s="1" customFormat="1" ht="36.75" customHeight="1" x14ac:dyDescent="0.2">
      <c r="A70" s="1659"/>
      <c r="B70" s="1496" t="s">
        <v>1398</v>
      </c>
      <c r="C70" s="1492" t="s">
        <v>26</v>
      </c>
      <c r="D70" s="1496" t="s">
        <v>21</v>
      </c>
      <c r="E70" s="1497" t="s">
        <v>25</v>
      </c>
      <c r="F70" s="1507"/>
      <c r="G70" s="1030"/>
      <c r="H70" s="1507"/>
      <c r="I70" s="1507">
        <v>120</v>
      </c>
      <c r="J70" s="1592"/>
      <c r="K70" s="1506"/>
      <c r="L70" s="1506"/>
      <c r="M70" s="1502"/>
      <c r="N70" s="1502"/>
      <c r="O70" s="1502"/>
      <c r="P70" s="1502"/>
      <c r="Q70" s="1502"/>
      <c r="R70" s="1502"/>
      <c r="S70" s="1502"/>
      <c r="T70" s="1502"/>
      <c r="U70" s="1502"/>
      <c r="V70" s="1502"/>
      <c r="W70" s="3" t="s">
        <v>11</v>
      </c>
      <c r="X70" s="4"/>
    </row>
    <row r="71" spans="1:24" s="1" customFormat="1" ht="35.25" customHeight="1" x14ac:dyDescent="0.2">
      <c r="A71" s="1659"/>
      <c r="B71" s="1496" t="s">
        <v>1399</v>
      </c>
      <c r="C71" s="1492" t="s">
        <v>27</v>
      </c>
      <c r="D71" s="1496" t="s">
        <v>21</v>
      </c>
      <c r="E71" s="1497" t="s">
        <v>25</v>
      </c>
      <c r="F71" s="1507"/>
      <c r="G71" s="1030"/>
      <c r="H71" s="1507"/>
      <c r="I71" s="1507">
        <v>400</v>
      </c>
      <c r="J71" s="1592"/>
      <c r="K71" s="1506"/>
      <c r="L71" s="1506"/>
      <c r="M71" s="1502"/>
      <c r="N71" s="1502"/>
      <c r="O71" s="1502"/>
      <c r="P71" s="1502"/>
      <c r="Q71" s="1502"/>
      <c r="R71" s="1502"/>
      <c r="S71" s="1502"/>
      <c r="T71" s="1502"/>
      <c r="U71" s="1502"/>
      <c r="V71" s="1502"/>
      <c r="W71" s="3" t="s">
        <v>11</v>
      </c>
    </row>
    <row r="72" spans="1:24" s="1" customFormat="1" ht="85.5" customHeight="1" x14ac:dyDescent="0.2">
      <c r="A72" s="1659"/>
      <c r="B72" s="1496" t="s">
        <v>1400</v>
      </c>
      <c r="C72" s="1492" t="s">
        <v>3033</v>
      </c>
      <c r="D72" s="1496" t="s">
        <v>21</v>
      </c>
      <c r="E72" s="1497" t="s">
        <v>25</v>
      </c>
      <c r="F72" s="1507"/>
      <c r="G72" s="1507"/>
      <c r="H72" s="1507">
        <v>0</v>
      </c>
      <c r="I72" s="1507">
        <v>36500</v>
      </c>
      <c r="J72" s="1506" t="s">
        <v>3032</v>
      </c>
      <c r="K72" s="1506" t="s">
        <v>4084</v>
      </c>
      <c r="L72" s="1506" t="s">
        <v>5749</v>
      </c>
      <c r="M72" s="1502" t="s">
        <v>8030</v>
      </c>
      <c r="N72" s="1502"/>
      <c r="O72" s="1502"/>
      <c r="P72" s="1502"/>
      <c r="Q72" s="1502"/>
      <c r="R72" s="1502"/>
      <c r="S72" s="1502"/>
      <c r="T72" s="1502"/>
      <c r="U72" s="1502"/>
      <c r="V72" s="1502"/>
      <c r="W72" s="3" t="s">
        <v>11</v>
      </c>
      <c r="X72" s="4"/>
    </row>
    <row r="73" spans="1:24" s="1" customFormat="1" ht="122.25" customHeight="1" x14ac:dyDescent="0.2">
      <c r="A73" s="1659"/>
      <c r="B73" s="1496" t="s">
        <v>1401</v>
      </c>
      <c r="C73" s="1492" t="s">
        <v>4976</v>
      </c>
      <c r="D73" s="1496" t="s">
        <v>21</v>
      </c>
      <c r="E73" s="1497" t="s">
        <v>25</v>
      </c>
      <c r="F73" s="1507">
        <v>1500</v>
      </c>
      <c r="G73" s="1507">
        <v>209.71987999999999</v>
      </c>
      <c r="H73" s="1507">
        <v>0</v>
      </c>
      <c r="I73" s="1507"/>
      <c r="J73" s="1506" t="s">
        <v>3034</v>
      </c>
      <c r="K73" s="1506" t="s">
        <v>5486</v>
      </c>
      <c r="L73" s="1506" t="s">
        <v>8030</v>
      </c>
      <c r="M73" s="1502"/>
      <c r="N73" s="1502"/>
      <c r="O73" s="1502"/>
      <c r="P73" s="1502"/>
      <c r="Q73" s="1502"/>
      <c r="R73" s="1502"/>
      <c r="S73" s="1502"/>
      <c r="T73" s="1502"/>
      <c r="U73" s="1502"/>
      <c r="V73" s="1502"/>
      <c r="W73" s="3" t="s">
        <v>11</v>
      </c>
      <c r="X73" s="4"/>
    </row>
    <row r="74" spans="1:24" s="1" customFormat="1" ht="122.25" customHeight="1" x14ac:dyDescent="0.2">
      <c r="A74" s="1659"/>
      <c r="B74" s="1496" t="s">
        <v>6043</v>
      </c>
      <c r="C74" s="1492" t="s">
        <v>6044</v>
      </c>
      <c r="D74" s="1496" t="s">
        <v>810</v>
      </c>
      <c r="E74" s="1496" t="s">
        <v>4131</v>
      </c>
      <c r="F74" s="1507"/>
      <c r="G74" s="1507">
        <v>200</v>
      </c>
      <c r="H74" s="1507"/>
      <c r="I74" s="1507"/>
      <c r="J74" s="1506" t="s">
        <v>6042</v>
      </c>
      <c r="K74" s="1506"/>
      <c r="L74" s="1506"/>
      <c r="M74" s="1502"/>
      <c r="N74" s="1502"/>
      <c r="O74" s="1502"/>
      <c r="P74" s="1502"/>
      <c r="Q74" s="1502"/>
      <c r="R74" s="1502"/>
      <c r="S74" s="1502"/>
      <c r="T74" s="1502"/>
      <c r="U74" s="1502"/>
      <c r="V74" s="1502"/>
      <c r="W74" s="3"/>
      <c r="X74" s="4"/>
    </row>
    <row r="75" spans="1:24" s="1" customFormat="1" ht="83.25" customHeight="1" x14ac:dyDescent="0.2">
      <c r="A75" s="1659"/>
      <c r="B75" s="1496" t="s">
        <v>7667</v>
      </c>
      <c r="C75" s="1492" t="s">
        <v>7666</v>
      </c>
      <c r="D75" s="1496" t="s">
        <v>275</v>
      </c>
      <c r="E75" s="1497" t="s">
        <v>3435</v>
      </c>
      <c r="F75" s="330"/>
      <c r="G75" s="330"/>
      <c r="H75" s="1507"/>
      <c r="I75" s="1507"/>
      <c r="J75" s="1504" t="s">
        <v>7066</v>
      </c>
      <c r="K75" s="1506" t="s">
        <v>9143</v>
      </c>
      <c r="L75" s="1506"/>
      <c r="M75" s="1502"/>
      <c r="N75" s="1502"/>
      <c r="O75" s="1502"/>
      <c r="P75" s="1502"/>
      <c r="Q75" s="1502"/>
      <c r="R75" s="1502"/>
      <c r="S75" s="1502"/>
      <c r="T75" s="1502"/>
      <c r="U75" s="1502"/>
      <c r="V75" s="1502"/>
      <c r="W75" s="3"/>
      <c r="X75" s="4"/>
    </row>
    <row r="76" spans="1:24" s="1" customFormat="1" ht="88.5" customHeight="1" x14ac:dyDescent="0.2">
      <c r="A76" s="1659"/>
      <c r="B76" s="1496" t="s">
        <v>7863</v>
      </c>
      <c r="C76" s="1492" t="s">
        <v>7864</v>
      </c>
      <c r="D76" s="1496" t="s">
        <v>275</v>
      </c>
      <c r="E76" s="1497" t="s">
        <v>4131</v>
      </c>
      <c r="F76" s="330"/>
      <c r="G76" s="330"/>
      <c r="H76" s="1507">
        <v>700</v>
      </c>
      <c r="I76" s="1507"/>
      <c r="J76" s="1504" t="s">
        <v>7066</v>
      </c>
      <c r="K76" s="1506"/>
      <c r="L76" s="1506"/>
      <c r="M76" s="1502"/>
      <c r="N76" s="1502"/>
      <c r="O76" s="1502"/>
      <c r="P76" s="1502"/>
      <c r="Q76" s="1502"/>
      <c r="R76" s="1502"/>
      <c r="S76" s="1502"/>
      <c r="T76" s="1502"/>
      <c r="U76" s="1502"/>
      <c r="V76" s="1502"/>
      <c r="W76" s="3"/>
      <c r="X76" s="4"/>
    </row>
    <row r="77" spans="1:24" s="1" customFormat="1" ht="46.5" customHeight="1" x14ac:dyDescent="0.2">
      <c r="A77" s="1659"/>
      <c r="B77" s="1496" t="s">
        <v>7865</v>
      </c>
      <c r="C77" s="1492" t="s">
        <v>7866</v>
      </c>
      <c r="D77" s="1496" t="s">
        <v>275</v>
      </c>
      <c r="E77" s="1497" t="s">
        <v>4131</v>
      </c>
      <c r="F77" s="330"/>
      <c r="G77" s="330"/>
      <c r="H77" s="1507">
        <v>400</v>
      </c>
      <c r="I77" s="1507"/>
      <c r="J77" s="1504" t="s">
        <v>7066</v>
      </c>
      <c r="K77" s="1506"/>
      <c r="L77" s="1506"/>
      <c r="M77" s="1502"/>
      <c r="N77" s="1502"/>
      <c r="O77" s="1502"/>
      <c r="P77" s="1502"/>
      <c r="Q77" s="1502"/>
      <c r="R77" s="1502"/>
      <c r="S77" s="1502"/>
      <c r="T77" s="1502"/>
      <c r="U77" s="1502"/>
      <c r="V77" s="1502"/>
      <c r="W77" s="3"/>
      <c r="X77" s="4"/>
    </row>
    <row r="78" spans="1:24" s="1" customFormat="1" ht="46.5" customHeight="1" x14ac:dyDescent="0.2">
      <c r="A78" s="1660"/>
      <c r="B78" s="1496" t="s">
        <v>9064</v>
      </c>
      <c r="C78" s="1492" t="s">
        <v>9065</v>
      </c>
      <c r="D78" s="1496" t="s">
        <v>275</v>
      </c>
      <c r="E78" s="1497" t="s">
        <v>9066</v>
      </c>
      <c r="F78" s="330"/>
      <c r="G78" s="330"/>
      <c r="H78" s="1507">
        <v>200</v>
      </c>
      <c r="I78" s="1507"/>
      <c r="J78" s="1504" t="s">
        <v>9067</v>
      </c>
      <c r="K78" s="1506"/>
      <c r="L78" s="1506"/>
      <c r="M78" s="1502"/>
      <c r="N78" s="1502"/>
      <c r="O78" s="1502"/>
      <c r="P78" s="1502"/>
      <c r="Q78" s="1502"/>
      <c r="R78" s="1502"/>
      <c r="S78" s="1502"/>
      <c r="T78" s="1502"/>
      <c r="U78" s="1502"/>
      <c r="V78" s="1502"/>
      <c r="W78" s="3"/>
      <c r="X78" s="4"/>
    </row>
    <row r="79" spans="1:24" s="1" customFormat="1" ht="141" customHeight="1" x14ac:dyDescent="0.2">
      <c r="A79" s="1563" t="s">
        <v>1402</v>
      </c>
      <c r="B79" s="1497" t="s">
        <v>1403</v>
      </c>
      <c r="C79" s="1027" t="s">
        <v>28</v>
      </c>
      <c r="D79" s="1497" t="s">
        <v>13</v>
      </c>
      <c r="E79" s="1497" t="s">
        <v>29</v>
      </c>
      <c r="F79" s="1507">
        <v>13200</v>
      </c>
      <c r="G79" s="1507">
        <v>18900</v>
      </c>
      <c r="H79" s="1507">
        <v>21972</v>
      </c>
      <c r="I79" s="1496"/>
      <c r="J79" s="1504" t="s">
        <v>3649</v>
      </c>
      <c r="K79" s="1504" t="s">
        <v>4085</v>
      </c>
      <c r="L79" s="1504" t="s">
        <v>5487</v>
      </c>
      <c r="M79" s="1504" t="s">
        <v>6244</v>
      </c>
      <c r="N79" s="1504" t="s">
        <v>7566</v>
      </c>
      <c r="O79" s="1504" t="s">
        <v>8905</v>
      </c>
      <c r="P79" s="1504" t="s">
        <v>9144</v>
      </c>
      <c r="Q79" s="1504"/>
      <c r="R79" s="1504"/>
      <c r="S79" s="1527"/>
      <c r="T79" s="1527"/>
      <c r="U79" s="1527"/>
      <c r="V79" s="1527"/>
      <c r="W79" s="3" t="s">
        <v>11</v>
      </c>
      <c r="X79" s="4"/>
    </row>
    <row r="80" spans="1:24" s="1" customFormat="1" ht="34.5" customHeight="1" x14ac:dyDescent="0.2">
      <c r="A80" s="1561"/>
      <c r="B80" s="1497" t="s">
        <v>1404</v>
      </c>
      <c r="C80" s="1027" t="s">
        <v>30</v>
      </c>
      <c r="D80" s="1569" t="s">
        <v>10</v>
      </c>
      <c r="E80" s="1596" t="s">
        <v>31</v>
      </c>
      <c r="F80" s="1616">
        <v>7809.8644999999997</v>
      </c>
      <c r="G80" s="1616">
        <v>7175</v>
      </c>
      <c r="H80" s="1616">
        <v>601.26400000000001</v>
      </c>
      <c r="I80" s="1616">
        <f>7623+1000</f>
        <v>8623</v>
      </c>
      <c r="J80" s="1597" t="s">
        <v>3578</v>
      </c>
      <c r="K80" s="1597" t="s">
        <v>3650</v>
      </c>
      <c r="L80" s="1597" t="s">
        <v>4086</v>
      </c>
      <c r="M80" s="1590" t="s">
        <v>5488</v>
      </c>
      <c r="N80" s="1590" t="s">
        <v>7625</v>
      </c>
      <c r="O80" s="1590" t="s">
        <v>8248</v>
      </c>
      <c r="P80" s="1590" t="s">
        <v>8343</v>
      </c>
      <c r="Q80" s="1590" t="s">
        <v>8462</v>
      </c>
      <c r="R80" s="1502"/>
      <c r="S80" s="1502"/>
      <c r="T80" s="1502"/>
      <c r="U80" s="1502"/>
      <c r="V80" s="1502"/>
      <c r="W80" s="3" t="s">
        <v>11</v>
      </c>
      <c r="X80" s="4"/>
    </row>
    <row r="81" spans="1:24" s="1" customFormat="1" ht="21" customHeight="1" x14ac:dyDescent="0.2">
      <c r="A81" s="1561"/>
      <c r="B81" s="1497"/>
      <c r="C81" s="1492" t="s">
        <v>32</v>
      </c>
      <c r="D81" s="1569"/>
      <c r="E81" s="1596"/>
      <c r="F81" s="1616"/>
      <c r="G81" s="1616"/>
      <c r="H81" s="1616"/>
      <c r="I81" s="1616"/>
      <c r="J81" s="1597"/>
      <c r="K81" s="1597"/>
      <c r="L81" s="1597"/>
      <c r="M81" s="1590"/>
      <c r="N81" s="1590"/>
      <c r="O81" s="1590"/>
      <c r="P81" s="1590"/>
      <c r="Q81" s="1590"/>
      <c r="R81" s="1502"/>
      <c r="S81" s="1502"/>
      <c r="T81" s="1502"/>
      <c r="U81" s="1502"/>
      <c r="V81" s="1502"/>
      <c r="W81" s="3" t="s">
        <v>11</v>
      </c>
      <c r="X81" s="4"/>
    </row>
    <row r="82" spans="1:24" s="1" customFormat="1" ht="67.5" customHeight="1" x14ac:dyDescent="0.2">
      <c r="A82" s="1561"/>
      <c r="B82" s="1497"/>
      <c r="C82" s="980" t="s">
        <v>33</v>
      </c>
      <c r="D82" s="1569"/>
      <c r="E82" s="1596"/>
      <c r="F82" s="1616"/>
      <c r="G82" s="1616"/>
      <c r="H82" s="1616"/>
      <c r="I82" s="1616"/>
      <c r="J82" s="1597"/>
      <c r="K82" s="1597"/>
      <c r="L82" s="1597"/>
      <c r="M82" s="1590"/>
      <c r="N82" s="1590"/>
      <c r="O82" s="1590"/>
      <c r="P82" s="1590"/>
      <c r="Q82" s="1590"/>
      <c r="R82" s="1502"/>
      <c r="S82" s="1502"/>
      <c r="T82" s="1502"/>
      <c r="U82" s="1502"/>
      <c r="V82" s="1502"/>
      <c r="W82" s="3" t="s">
        <v>11</v>
      </c>
      <c r="X82" s="4"/>
    </row>
    <row r="83" spans="1:24" s="1" customFormat="1" ht="27.75" customHeight="1" x14ac:dyDescent="0.2">
      <c r="A83" s="1561"/>
      <c r="B83" s="1497" t="s">
        <v>1405</v>
      </c>
      <c r="C83" s="1492" t="s">
        <v>34</v>
      </c>
      <c r="D83" s="1497" t="s">
        <v>10</v>
      </c>
      <c r="E83" s="1505" t="s">
        <v>31</v>
      </c>
      <c r="F83" s="309"/>
      <c r="G83" s="309"/>
      <c r="H83" s="309"/>
      <c r="I83" s="1507">
        <v>8000</v>
      </c>
      <c r="J83" s="1506"/>
      <c r="K83" s="1506"/>
      <c r="L83" s="1506"/>
      <c r="M83" s="1502"/>
      <c r="N83" s="1502"/>
      <c r="O83" s="1502"/>
      <c r="P83" s="1502"/>
      <c r="Q83" s="1502"/>
      <c r="R83" s="1502"/>
      <c r="S83" s="1502"/>
      <c r="T83" s="1502"/>
      <c r="U83" s="1502"/>
      <c r="V83" s="1502"/>
      <c r="W83" s="3" t="s">
        <v>11</v>
      </c>
      <c r="X83" s="4"/>
    </row>
    <row r="84" spans="1:24" s="1" customFormat="1" ht="45.75" customHeight="1" x14ac:dyDescent="0.2">
      <c r="A84" s="1561"/>
      <c r="B84" s="1497" t="s">
        <v>1406</v>
      </c>
      <c r="C84" s="1492" t="s">
        <v>35</v>
      </c>
      <c r="D84" s="1497" t="s">
        <v>10</v>
      </c>
      <c r="E84" s="1505" t="s">
        <v>31</v>
      </c>
      <c r="F84" s="1012"/>
      <c r="G84" s="309"/>
      <c r="H84" s="309"/>
      <c r="I84" s="1496">
        <v>1320</v>
      </c>
      <c r="J84" s="1504" t="s">
        <v>5749</v>
      </c>
      <c r="K84" s="1504"/>
      <c r="L84" s="1504"/>
      <c r="M84" s="1527"/>
      <c r="N84" s="1527"/>
      <c r="O84" s="1527"/>
      <c r="P84" s="1527"/>
      <c r="Q84" s="1527"/>
      <c r="R84" s="1527"/>
      <c r="S84" s="1527"/>
      <c r="T84" s="1527"/>
      <c r="U84" s="1527"/>
      <c r="V84" s="1527"/>
      <c r="W84" s="3" t="s">
        <v>11</v>
      </c>
      <c r="X84" s="4"/>
    </row>
    <row r="85" spans="1:24" s="1" customFormat="1" ht="36" customHeight="1" x14ac:dyDescent="0.2">
      <c r="A85" s="1561"/>
      <c r="B85" s="1497" t="s">
        <v>1407</v>
      </c>
      <c r="C85" s="1492" t="s">
        <v>36</v>
      </c>
      <c r="D85" s="1497" t="s">
        <v>10</v>
      </c>
      <c r="E85" s="1505" t="s">
        <v>37</v>
      </c>
      <c r="F85" s="497"/>
      <c r="G85" s="1012"/>
      <c r="H85" s="497"/>
      <c r="I85" s="1507">
        <v>620</v>
      </c>
      <c r="J85" s="1506"/>
      <c r="K85" s="1506"/>
      <c r="L85" s="1506"/>
      <c r="M85" s="1502"/>
      <c r="N85" s="1502"/>
      <c r="O85" s="1502"/>
      <c r="P85" s="1502"/>
      <c r="Q85" s="1502"/>
      <c r="R85" s="1502"/>
      <c r="S85" s="1502"/>
      <c r="T85" s="1502"/>
      <c r="U85" s="1502"/>
      <c r="V85" s="1502"/>
      <c r="W85" s="3" t="s">
        <v>11</v>
      </c>
    </row>
    <row r="86" spans="1:24" s="1" customFormat="1" ht="102.75" customHeight="1" x14ac:dyDescent="0.2">
      <c r="A86" s="1561"/>
      <c r="B86" s="1497" t="s">
        <v>1408</v>
      </c>
      <c r="C86" s="1492" t="s">
        <v>38</v>
      </c>
      <c r="D86" s="1497" t="s">
        <v>10</v>
      </c>
      <c r="E86" s="1505" t="s">
        <v>31</v>
      </c>
      <c r="F86" s="330">
        <v>366.16</v>
      </c>
      <c r="G86" s="309"/>
      <c r="H86" s="309"/>
      <c r="I86" s="309">
        <v>505</v>
      </c>
      <c r="J86" s="1506" t="s">
        <v>3651</v>
      </c>
      <c r="K86" s="485"/>
      <c r="L86" s="485"/>
      <c r="M86" s="142"/>
      <c r="N86" s="142"/>
      <c r="O86" s="142"/>
      <c r="P86" s="142"/>
      <c r="Q86" s="142"/>
      <c r="R86" s="142"/>
      <c r="S86" s="142"/>
      <c r="T86" s="142"/>
      <c r="U86" s="142"/>
      <c r="V86" s="142"/>
      <c r="W86" s="3" t="s">
        <v>11</v>
      </c>
    </row>
    <row r="87" spans="1:24" s="1" customFormat="1" ht="43.5" customHeight="1" x14ac:dyDescent="0.2">
      <c r="A87" s="1561"/>
      <c r="B87" s="1497" t="s">
        <v>1409</v>
      </c>
      <c r="C87" s="1027" t="s">
        <v>39</v>
      </c>
      <c r="D87" s="1497" t="s">
        <v>10</v>
      </c>
      <c r="E87" s="1505" t="s">
        <v>31</v>
      </c>
      <c r="F87" s="1507">
        <f>3587.91-1500</f>
        <v>2087.91</v>
      </c>
      <c r="G87" s="309"/>
      <c r="H87" s="309">
        <v>0</v>
      </c>
      <c r="I87" s="1496">
        <v>16000</v>
      </c>
      <c r="J87" s="1504" t="s">
        <v>5749</v>
      </c>
      <c r="K87" s="1504" t="s">
        <v>8030</v>
      </c>
      <c r="L87" s="1504"/>
      <c r="M87" s="1527"/>
      <c r="N87" s="1527"/>
      <c r="O87" s="1527"/>
      <c r="P87" s="1527"/>
      <c r="Q87" s="1527"/>
      <c r="R87" s="1527"/>
      <c r="S87" s="1527"/>
      <c r="T87" s="1527"/>
      <c r="U87" s="1527"/>
      <c r="V87" s="1527"/>
      <c r="W87" s="3" t="s">
        <v>11</v>
      </c>
    </row>
    <row r="88" spans="1:24" s="1" customFormat="1" ht="65.25" customHeight="1" x14ac:dyDescent="0.2">
      <c r="A88" s="1561"/>
      <c r="B88" s="1497" t="s">
        <v>1410</v>
      </c>
      <c r="C88" s="1027" t="s">
        <v>40</v>
      </c>
      <c r="D88" s="1497" t="s">
        <v>10</v>
      </c>
      <c r="E88" s="1505" t="s">
        <v>31</v>
      </c>
      <c r="F88" s="1507"/>
      <c r="G88" s="1507"/>
      <c r="H88" s="309">
        <v>0</v>
      </c>
      <c r="I88" s="1507"/>
      <c r="J88" s="1506" t="s">
        <v>8034</v>
      </c>
      <c r="K88" s="1506"/>
      <c r="L88" s="1506"/>
      <c r="M88" s="1502"/>
      <c r="N88" s="1502"/>
      <c r="O88" s="1502"/>
      <c r="P88" s="1502"/>
      <c r="Q88" s="1502"/>
      <c r="R88" s="1502"/>
      <c r="S88" s="1502"/>
      <c r="T88" s="1502"/>
      <c r="U88" s="1502"/>
      <c r="V88" s="1502"/>
      <c r="W88" s="3" t="s">
        <v>11</v>
      </c>
      <c r="X88" s="4"/>
    </row>
    <row r="89" spans="1:24" s="1" customFormat="1" ht="65.25" customHeight="1" x14ac:dyDescent="0.2">
      <c r="A89" s="1561"/>
      <c r="B89" s="1497" t="s">
        <v>1411</v>
      </c>
      <c r="C89" s="1027" t="s">
        <v>41</v>
      </c>
      <c r="D89" s="1497" t="s">
        <v>10</v>
      </c>
      <c r="E89" s="1505" t="s">
        <v>31</v>
      </c>
      <c r="F89" s="1507"/>
      <c r="G89" s="1507"/>
      <c r="H89" s="309">
        <v>0</v>
      </c>
      <c r="I89" s="1507"/>
      <c r="J89" s="1506" t="s">
        <v>8030</v>
      </c>
      <c r="K89" s="1506"/>
      <c r="L89" s="1506"/>
      <c r="M89" s="1502"/>
      <c r="N89" s="1502"/>
      <c r="O89" s="1502"/>
      <c r="P89" s="1502"/>
      <c r="Q89" s="1502"/>
      <c r="R89" s="1502"/>
      <c r="S89" s="1502"/>
      <c r="T89" s="1502"/>
      <c r="U89" s="1502"/>
      <c r="V89" s="1502"/>
      <c r="W89" s="3" t="s">
        <v>11</v>
      </c>
    </row>
    <row r="90" spans="1:24" s="1" customFormat="1" ht="65.25" customHeight="1" x14ac:dyDescent="0.2">
      <c r="A90" s="1561"/>
      <c r="B90" s="1497" t="s">
        <v>1412</v>
      </c>
      <c r="C90" s="1027" t="s">
        <v>42</v>
      </c>
      <c r="D90" s="1497" t="s">
        <v>10</v>
      </c>
      <c r="E90" s="1505" t="s">
        <v>31</v>
      </c>
      <c r="F90" s="1507"/>
      <c r="G90" s="1507"/>
      <c r="H90" s="309">
        <v>0</v>
      </c>
      <c r="I90" s="1496"/>
      <c r="J90" s="1504" t="s">
        <v>8030</v>
      </c>
      <c r="K90" s="1504"/>
      <c r="L90" s="1504"/>
      <c r="M90" s="1527"/>
      <c r="N90" s="1527"/>
      <c r="O90" s="1527"/>
      <c r="P90" s="1527"/>
      <c r="Q90" s="1527"/>
      <c r="R90" s="1527"/>
      <c r="S90" s="1527"/>
      <c r="T90" s="1527"/>
      <c r="U90" s="1527"/>
      <c r="V90" s="1527"/>
      <c r="W90" s="3" t="s">
        <v>11</v>
      </c>
    </row>
    <row r="91" spans="1:24" s="1" customFormat="1" ht="65.25" customHeight="1" x14ac:dyDescent="0.2">
      <c r="A91" s="1561"/>
      <c r="B91" s="1497" t="s">
        <v>1413</v>
      </c>
      <c r="C91" s="1027" t="s">
        <v>43</v>
      </c>
      <c r="D91" s="1497" t="s">
        <v>10</v>
      </c>
      <c r="E91" s="1505" t="s">
        <v>31</v>
      </c>
      <c r="F91" s="1507"/>
      <c r="G91" s="1507"/>
      <c r="H91" s="309">
        <v>0</v>
      </c>
      <c r="I91" s="1496"/>
      <c r="J91" s="1504" t="s">
        <v>8030</v>
      </c>
      <c r="K91" s="1504"/>
      <c r="L91" s="1504"/>
      <c r="M91" s="1527"/>
      <c r="N91" s="1527"/>
      <c r="O91" s="1527"/>
      <c r="P91" s="1527"/>
      <c r="Q91" s="1527"/>
      <c r="R91" s="1527"/>
      <c r="S91" s="1527"/>
      <c r="T91" s="1527"/>
      <c r="U91" s="1527"/>
      <c r="V91" s="1527"/>
      <c r="W91" s="3" t="s">
        <v>11</v>
      </c>
      <c r="X91" s="4"/>
    </row>
    <row r="92" spans="1:24" s="1" customFormat="1" ht="98.25" customHeight="1" x14ac:dyDescent="0.2">
      <c r="A92" s="1561"/>
      <c r="B92" s="1497" t="s">
        <v>1414</v>
      </c>
      <c r="C92" s="1027" t="s">
        <v>4088</v>
      </c>
      <c r="D92" s="1497" t="s">
        <v>10</v>
      </c>
      <c r="E92" s="1505" t="s">
        <v>31</v>
      </c>
      <c r="F92" s="1507">
        <v>425.82317</v>
      </c>
      <c r="G92" s="1507">
        <v>550</v>
      </c>
      <c r="H92" s="1507"/>
      <c r="I92" s="1496"/>
      <c r="J92" s="1504" t="s">
        <v>4087</v>
      </c>
      <c r="K92" s="1504" t="s">
        <v>4640</v>
      </c>
      <c r="L92" s="1504" t="s">
        <v>5489</v>
      </c>
      <c r="M92" s="1527"/>
      <c r="N92" s="1527"/>
      <c r="O92" s="1527"/>
      <c r="P92" s="1527"/>
      <c r="Q92" s="1527"/>
      <c r="R92" s="1527"/>
      <c r="S92" s="1527"/>
      <c r="T92" s="1527"/>
      <c r="U92" s="1527"/>
      <c r="V92" s="1527"/>
      <c r="W92" s="3" t="s">
        <v>11</v>
      </c>
      <c r="X92" s="4"/>
    </row>
    <row r="93" spans="1:24" s="1" customFormat="1" ht="56.25" customHeight="1" x14ac:dyDescent="0.2">
      <c r="A93" s="1561"/>
      <c r="B93" s="1497" t="s">
        <v>1415</v>
      </c>
      <c r="C93" s="1027" t="s">
        <v>44</v>
      </c>
      <c r="D93" s="1569" t="s">
        <v>10</v>
      </c>
      <c r="E93" s="1596" t="s">
        <v>45</v>
      </c>
      <c r="F93" s="1507"/>
      <c r="G93" s="1507"/>
      <c r="H93" s="1507"/>
      <c r="I93" s="1496"/>
      <c r="J93" s="1504" t="s">
        <v>8030</v>
      </c>
      <c r="K93" s="1504"/>
      <c r="L93" s="1504"/>
      <c r="M93" s="1527"/>
      <c r="N93" s="1527"/>
      <c r="O93" s="1527"/>
      <c r="P93" s="1527"/>
      <c r="Q93" s="1527"/>
      <c r="R93" s="1527"/>
      <c r="S93" s="1527"/>
      <c r="T93" s="1527"/>
      <c r="U93" s="1527"/>
      <c r="V93" s="1527"/>
      <c r="W93" s="3" t="s">
        <v>11</v>
      </c>
      <c r="X93" s="4"/>
    </row>
    <row r="94" spans="1:24" s="1" customFormat="1" ht="24" customHeight="1" x14ac:dyDescent="0.2">
      <c r="A94" s="1561"/>
      <c r="B94" s="1497"/>
      <c r="C94" s="1254" t="s">
        <v>46</v>
      </c>
      <c r="D94" s="1569"/>
      <c r="E94" s="1596"/>
      <c r="F94" s="1507"/>
      <c r="G94" s="1507"/>
      <c r="H94" s="1507">
        <v>0</v>
      </c>
      <c r="I94" s="1496"/>
      <c r="J94" s="1504"/>
      <c r="K94" s="1504"/>
      <c r="L94" s="1504"/>
      <c r="M94" s="1527"/>
      <c r="N94" s="1527"/>
      <c r="O94" s="1527"/>
      <c r="P94" s="1527"/>
      <c r="Q94" s="1527"/>
      <c r="R94" s="1527"/>
      <c r="S94" s="1527"/>
      <c r="T94" s="1527"/>
      <c r="U94" s="1527"/>
      <c r="V94" s="1527"/>
      <c r="W94" s="3" t="s">
        <v>11</v>
      </c>
      <c r="X94" s="4"/>
    </row>
    <row r="95" spans="1:24" s="1" customFormat="1" ht="16.5" customHeight="1" x14ac:dyDescent="0.2">
      <c r="A95" s="1561"/>
      <c r="B95" s="1497"/>
      <c r="C95" s="1254" t="s">
        <v>47</v>
      </c>
      <c r="D95" s="1569"/>
      <c r="E95" s="1596"/>
      <c r="F95" s="1507"/>
      <c r="G95" s="1507"/>
      <c r="H95" s="1507">
        <v>0</v>
      </c>
      <c r="I95" s="1496"/>
      <c r="J95" s="1504"/>
      <c r="K95" s="1504"/>
      <c r="L95" s="1504"/>
      <c r="M95" s="1527"/>
      <c r="N95" s="1527"/>
      <c r="O95" s="1527"/>
      <c r="P95" s="1527"/>
      <c r="Q95" s="1527"/>
      <c r="R95" s="1527"/>
      <c r="S95" s="1527"/>
      <c r="T95" s="1527"/>
      <c r="U95" s="1527"/>
      <c r="V95" s="1527"/>
      <c r="W95" s="3" t="s">
        <v>11</v>
      </c>
      <c r="X95" s="4"/>
    </row>
    <row r="96" spans="1:24" s="1" customFormat="1" ht="16.5" customHeight="1" x14ac:dyDescent="0.2">
      <c r="A96" s="1561"/>
      <c r="B96" s="1497"/>
      <c r="C96" s="1254" t="s">
        <v>48</v>
      </c>
      <c r="D96" s="1569"/>
      <c r="E96" s="1596"/>
      <c r="F96" s="1507"/>
      <c r="G96" s="1507"/>
      <c r="H96" s="1507">
        <v>0</v>
      </c>
      <c r="I96" s="1496"/>
      <c r="J96" s="1504"/>
      <c r="K96" s="1504"/>
      <c r="L96" s="1504"/>
      <c r="M96" s="1527"/>
      <c r="N96" s="1527"/>
      <c r="O96" s="1527"/>
      <c r="P96" s="1527"/>
      <c r="Q96" s="1527"/>
      <c r="R96" s="1527"/>
      <c r="S96" s="1527"/>
      <c r="T96" s="1527"/>
      <c r="U96" s="1527"/>
      <c r="V96" s="1527"/>
      <c r="W96" s="3" t="s">
        <v>11</v>
      </c>
      <c r="X96" s="4"/>
    </row>
    <row r="97" spans="1:24" s="1" customFormat="1" ht="16.5" customHeight="1" x14ac:dyDescent="0.2">
      <c r="A97" s="1561"/>
      <c r="B97" s="1497"/>
      <c r="C97" s="1254" t="s">
        <v>49</v>
      </c>
      <c r="D97" s="1569"/>
      <c r="E97" s="1596"/>
      <c r="F97" s="1507"/>
      <c r="G97" s="1507"/>
      <c r="H97" s="1507">
        <v>0</v>
      </c>
      <c r="I97" s="1496"/>
      <c r="J97" s="1504"/>
      <c r="K97" s="1504"/>
      <c r="L97" s="1504"/>
      <c r="M97" s="1527"/>
      <c r="N97" s="1527"/>
      <c r="O97" s="1527"/>
      <c r="P97" s="1527"/>
      <c r="Q97" s="1527"/>
      <c r="R97" s="1527"/>
      <c r="S97" s="1527"/>
      <c r="T97" s="1527"/>
      <c r="U97" s="1527"/>
      <c r="V97" s="1527"/>
      <c r="W97" s="3" t="s">
        <v>11</v>
      </c>
      <c r="X97" s="4"/>
    </row>
    <row r="98" spans="1:24" s="1" customFormat="1" ht="25.5" customHeight="1" x14ac:dyDescent="0.2">
      <c r="A98" s="1561"/>
      <c r="B98" s="1497" t="s">
        <v>1416</v>
      </c>
      <c r="C98" s="1492" t="s">
        <v>50</v>
      </c>
      <c r="D98" s="1497" t="s">
        <v>10</v>
      </c>
      <c r="E98" s="1505" t="s">
        <v>31</v>
      </c>
      <c r="F98" s="1012"/>
      <c r="G98" s="1030"/>
      <c r="H98" s="1496"/>
      <c r="I98" s="1507">
        <v>55</v>
      </c>
      <c r="J98" s="1592" t="s">
        <v>5749</v>
      </c>
      <c r="K98" s="1504"/>
      <c r="L98" s="1504"/>
      <c r="M98" s="1527"/>
      <c r="N98" s="1527"/>
      <c r="O98" s="1527"/>
      <c r="P98" s="1527"/>
      <c r="Q98" s="1527"/>
      <c r="R98" s="1527"/>
      <c r="S98" s="1527"/>
      <c r="T98" s="1527"/>
      <c r="U98" s="1527"/>
      <c r="V98" s="1527"/>
      <c r="W98" s="3" t="s">
        <v>11</v>
      </c>
      <c r="X98" s="4"/>
    </row>
    <row r="99" spans="1:24" s="1" customFormat="1" ht="22.5" customHeight="1" x14ac:dyDescent="0.2">
      <c r="A99" s="1561"/>
      <c r="B99" s="1497" t="s">
        <v>1417</v>
      </c>
      <c r="C99" s="1492" t="s">
        <v>51</v>
      </c>
      <c r="D99" s="1497" t="s">
        <v>10</v>
      </c>
      <c r="E99" s="1505" t="s">
        <v>31</v>
      </c>
      <c r="F99" s="1012"/>
      <c r="G99" s="1030"/>
      <c r="H99" s="1496"/>
      <c r="I99" s="1507">
        <v>55</v>
      </c>
      <c r="J99" s="1592"/>
      <c r="K99" s="1504"/>
      <c r="L99" s="1504"/>
      <c r="M99" s="1527"/>
      <c r="N99" s="1527"/>
      <c r="O99" s="1527"/>
      <c r="P99" s="1527"/>
      <c r="Q99" s="1527"/>
      <c r="R99" s="1527"/>
      <c r="S99" s="1527"/>
      <c r="T99" s="1527"/>
      <c r="U99" s="1527"/>
      <c r="V99" s="1527"/>
      <c r="W99" s="3" t="s">
        <v>11</v>
      </c>
      <c r="X99" s="4"/>
    </row>
    <row r="100" spans="1:24" s="1" customFormat="1" ht="34.5" customHeight="1" x14ac:dyDescent="0.2">
      <c r="A100" s="1561"/>
      <c r="B100" s="1497" t="s">
        <v>1418</v>
      </c>
      <c r="C100" s="1492" t="s">
        <v>52</v>
      </c>
      <c r="D100" s="1497" t="s">
        <v>10</v>
      </c>
      <c r="E100" s="1505" t="s">
        <v>31</v>
      </c>
      <c r="F100" s="1012"/>
      <c r="G100" s="1030"/>
      <c r="H100" s="1496"/>
      <c r="I100" s="1507">
        <v>55</v>
      </c>
      <c r="J100" s="1592"/>
      <c r="K100" s="1504"/>
      <c r="L100" s="1504"/>
      <c r="M100" s="1527"/>
      <c r="N100" s="1527"/>
      <c r="O100" s="1527"/>
      <c r="P100" s="1527"/>
      <c r="Q100" s="1527"/>
      <c r="R100" s="1527"/>
      <c r="S100" s="1527"/>
      <c r="T100" s="1527"/>
      <c r="U100" s="1527"/>
      <c r="V100" s="1527"/>
      <c r="W100" s="3" t="s">
        <v>11</v>
      </c>
      <c r="X100" s="4"/>
    </row>
    <row r="101" spans="1:24" s="1" customFormat="1" ht="33.75" customHeight="1" x14ac:dyDescent="0.2">
      <c r="A101" s="1561"/>
      <c r="B101" s="1497" t="s">
        <v>1419</v>
      </c>
      <c r="C101" s="1492" t="s">
        <v>53</v>
      </c>
      <c r="D101" s="1497" t="s">
        <v>10</v>
      </c>
      <c r="E101" s="1505" t="s">
        <v>31</v>
      </c>
      <c r="F101" s="1012"/>
      <c r="G101" s="1030"/>
      <c r="H101" s="1496"/>
      <c r="I101" s="1507">
        <v>55</v>
      </c>
      <c r="J101" s="1592"/>
      <c r="K101" s="1504"/>
      <c r="L101" s="1504"/>
      <c r="M101" s="1527"/>
      <c r="N101" s="1527"/>
      <c r="O101" s="1527"/>
      <c r="P101" s="1527"/>
      <c r="Q101" s="1527"/>
      <c r="R101" s="1527"/>
      <c r="S101" s="1527"/>
      <c r="T101" s="1527"/>
      <c r="U101" s="1527"/>
      <c r="V101" s="1527"/>
      <c r="W101" s="3" t="s">
        <v>11</v>
      </c>
      <c r="X101" s="4"/>
    </row>
    <row r="102" spans="1:24" s="1" customFormat="1" ht="106.5" customHeight="1" x14ac:dyDescent="0.2">
      <c r="A102" s="1561"/>
      <c r="B102" s="1497" t="s">
        <v>1420</v>
      </c>
      <c r="C102" s="1027" t="s">
        <v>4432</v>
      </c>
      <c r="D102" s="1497" t="s">
        <v>10</v>
      </c>
      <c r="E102" s="1505" t="s">
        <v>54</v>
      </c>
      <c r="F102" s="1507">
        <v>42</v>
      </c>
      <c r="G102" s="1012"/>
      <c r="H102" s="1507">
        <v>42</v>
      </c>
      <c r="I102" s="1496"/>
      <c r="J102" s="1504" t="s">
        <v>4431</v>
      </c>
      <c r="K102" s="1504" t="s">
        <v>8159</v>
      </c>
      <c r="L102" s="1504"/>
      <c r="M102" s="1527"/>
      <c r="N102" s="1527"/>
      <c r="O102" s="1527"/>
      <c r="P102" s="1527"/>
      <c r="Q102" s="1527"/>
      <c r="R102" s="1527"/>
      <c r="S102" s="1527"/>
      <c r="T102" s="1527"/>
      <c r="U102" s="1527"/>
      <c r="V102" s="1527"/>
      <c r="W102" s="3" t="s">
        <v>11</v>
      </c>
      <c r="X102" s="4"/>
    </row>
    <row r="103" spans="1:24" s="1" customFormat="1" ht="72.75" customHeight="1" x14ac:dyDescent="0.2">
      <c r="A103" s="1561"/>
      <c r="B103" s="1497" t="s">
        <v>1421</v>
      </c>
      <c r="C103" s="1492" t="s">
        <v>55</v>
      </c>
      <c r="D103" s="1497" t="s">
        <v>10</v>
      </c>
      <c r="E103" s="1505" t="s">
        <v>31</v>
      </c>
      <c r="F103" s="1539"/>
      <c r="G103" s="1507"/>
      <c r="H103" s="1012"/>
      <c r="I103" s="1496">
        <v>455</v>
      </c>
      <c r="J103" s="1592" t="s">
        <v>5749</v>
      </c>
      <c r="K103" s="1504"/>
      <c r="L103" s="1504"/>
      <c r="M103" s="1527"/>
      <c r="N103" s="1527"/>
      <c r="O103" s="1527"/>
      <c r="P103" s="1527"/>
      <c r="Q103" s="1527"/>
      <c r="R103" s="1527"/>
      <c r="S103" s="1527"/>
      <c r="T103" s="1527"/>
      <c r="U103" s="1527"/>
      <c r="V103" s="1527"/>
      <c r="W103" s="3" t="s">
        <v>11</v>
      </c>
    </row>
    <row r="104" spans="1:24" s="1" customFormat="1" ht="62.25" customHeight="1" x14ac:dyDescent="0.2">
      <c r="A104" s="1561"/>
      <c r="B104" s="1497" t="s">
        <v>1422</v>
      </c>
      <c r="C104" s="1027" t="s">
        <v>56</v>
      </c>
      <c r="D104" s="1497" t="s">
        <v>10</v>
      </c>
      <c r="E104" s="1505" t="s">
        <v>31</v>
      </c>
      <c r="F104" s="1507"/>
      <c r="G104" s="1507"/>
      <c r="H104" s="1507">
        <v>0</v>
      </c>
      <c r="I104" s="1496">
        <v>9601.33</v>
      </c>
      <c r="J104" s="1592"/>
      <c r="K104" s="1504" t="s">
        <v>8030</v>
      </c>
      <c r="L104" s="1504"/>
      <c r="M104" s="1527"/>
      <c r="N104" s="1527"/>
      <c r="O104" s="1527"/>
      <c r="P104" s="1527"/>
      <c r="Q104" s="1527"/>
      <c r="R104" s="1527"/>
      <c r="S104" s="1527"/>
      <c r="T104" s="1527"/>
      <c r="U104" s="1527"/>
      <c r="V104" s="1527"/>
      <c r="W104" s="3" t="s">
        <v>11</v>
      </c>
    </row>
    <row r="105" spans="1:24" s="1" customFormat="1" ht="33.75" customHeight="1" x14ac:dyDescent="0.2">
      <c r="A105" s="1561"/>
      <c r="B105" s="1497" t="s">
        <v>1423</v>
      </c>
      <c r="C105" s="1027" t="s">
        <v>57</v>
      </c>
      <c r="D105" s="1497" t="s">
        <v>10</v>
      </c>
      <c r="E105" s="1505" t="s">
        <v>31</v>
      </c>
      <c r="F105" s="1012"/>
      <c r="G105" s="1507"/>
      <c r="H105" s="1507"/>
      <c r="I105" s="1496">
        <v>80</v>
      </c>
      <c r="J105" s="1592"/>
      <c r="K105" s="1504"/>
      <c r="L105" s="1504"/>
      <c r="M105" s="1527"/>
      <c r="N105" s="1527"/>
      <c r="O105" s="1527"/>
      <c r="P105" s="1527"/>
      <c r="Q105" s="1527"/>
      <c r="R105" s="1527"/>
      <c r="S105" s="1527"/>
      <c r="T105" s="1527"/>
      <c r="U105" s="1527"/>
      <c r="V105" s="1527"/>
      <c r="W105" s="3" t="s">
        <v>11</v>
      </c>
    </row>
    <row r="106" spans="1:24" s="1" customFormat="1" ht="168.75" customHeight="1" x14ac:dyDescent="0.2">
      <c r="A106" s="1561"/>
      <c r="B106" s="1497" t="s">
        <v>1424</v>
      </c>
      <c r="C106" s="1492" t="s">
        <v>4360</v>
      </c>
      <c r="D106" s="287" t="s">
        <v>10</v>
      </c>
      <c r="E106" s="569" t="s">
        <v>31</v>
      </c>
      <c r="F106" s="1507">
        <v>30</v>
      </c>
      <c r="G106" s="1507"/>
      <c r="H106" s="1507"/>
      <c r="I106" s="1496"/>
      <c r="J106" s="1504" t="s">
        <v>4359</v>
      </c>
      <c r="K106" s="1504"/>
      <c r="L106" s="1504"/>
      <c r="M106" s="1527"/>
      <c r="N106" s="1527"/>
      <c r="O106" s="1527"/>
      <c r="P106" s="1527"/>
      <c r="Q106" s="1527"/>
      <c r="R106" s="1527"/>
      <c r="S106" s="1527"/>
      <c r="T106" s="1527"/>
      <c r="U106" s="1527"/>
      <c r="V106" s="1527"/>
      <c r="W106" s="3" t="s">
        <v>11</v>
      </c>
    </row>
    <row r="107" spans="1:24" s="1" customFormat="1" ht="165" customHeight="1" x14ac:dyDescent="0.2">
      <c r="A107" s="1561"/>
      <c r="B107" s="1497" t="s">
        <v>1425</v>
      </c>
      <c r="C107" s="1492" t="s">
        <v>4361</v>
      </c>
      <c r="D107" s="287" t="s">
        <v>10</v>
      </c>
      <c r="E107" s="569" t="s">
        <v>31</v>
      </c>
      <c r="F107" s="1507">
        <v>50</v>
      </c>
      <c r="G107" s="1507"/>
      <c r="H107" s="1507"/>
      <c r="I107" s="1496"/>
      <c r="J107" s="1504" t="s">
        <v>4362</v>
      </c>
      <c r="K107" s="1504"/>
      <c r="L107" s="1504"/>
      <c r="M107" s="1527"/>
      <c r="N107" s="1527"/>
      <c r="O107" s="1527"/>
      <c r="P107" s="1527"/>
      <c r="Q107" s="1527"/>
      <c r="R107" s="1527"/>
      <c r="S107" s="1527"/>
      <c r="T107" s="1527"/>
      <c r="U107" s="1527"/>
      <c r="V107" s="1527"/>
      <c r="W107" s="3" t="s">
        <v>11</v>
      </c>
    </row>
    <row r="108" spans="1:24" s="1" customFormat="1" ht="35.25" customHeight="1" x14ac:dyDescent="0.2">
      <c r="A108" s="1561"/>
      <c r="B108" s="1497" t="s">
        <v>1426</v>
      </c>
      <c r="C108" s="1492" t="s">
        <v>58</v>
      </c>
      <c r="D108" s="1497" t="s">
        <v>10</v>
      </c>
      <c r="E108" s="1505" t="s">
        <v>37</v>
      </c>
      <c r="F108" s="1507"/>
      <c r="G108" s="497"/>
      <c r="H108" s="497"/>
      <c r="I108" s="1507">
        <v>600</v>
      </c>
      <c r="J108" s="1506"/>
      <c r="K108" s="1506"/>
      <c r="L108" s="1506"/>
      <c r="M108" s="1502"/>
      <c r="N108" s="1502"/>
      <c r="O108" s="1502"/>
      <c r="P108" s="1502"/>
      <c r="Q108" s="1502"/>
      <c r="R108" s="1502"/>
      <c r="S108" s="1502"/>
      <c r="T108" s="1502"/>
      <c r="U108" s="1502"/>
      <c r="V108" s="1502"/>
      <c r="W108" s="3" t="s">
        <v>11</v>
      </c>
    </row>
    <row r="109" spans="1:24" s="1" customFormat="1" ht="78.75" customHeight="1" x14ac:dyDescent="0.2">
      <c r="A109" s="1561"/>
      <c r="B109" s="1497" t="s">
        <v>1427</v>
      </c>
      <c r="C109" s="1492" t="s">
        <v>59</v>
      </c>
      <c r="D109" s="1497" t="s">
        <v>10</v>
      </c>
      <c r="E109" s="1505" t="s">
        <v>60</v>
      </c>
      <c r="F109" s="1507"/>
      <c r="G109" s="497"/>
      <c r="H109" s="497"/>
      <c r="I109" s="497"/>
      <c r="J109" s="1504" t="s">
        <v>4433</v>
      </c>
      <c r="K109" s="1504"/>
      <c r="L109" s="1504"/>
      <c r="M109" s="1527"/>
      <c r="N109" s="1527"/>
      <c r="O109" s="1527"/>
      <c r="P109" s="1527"/>
      <c r="Q109" s="1527"/>
      <c r="R109" s="1527"/>
      <c r="S109" s="1527"/>
      <c r="T109" s="1527"/>
      <c r="U109" s="1527"/>
      <c r="V109" s="1527"/>
      <c r="W109" s="3" t="s">
        <v>11</v>
      </c>
      <c r="X109" s="4"/>
    </row>
    <row r="110" spans="1:24" s="1" customFormat="1" ht="83.25" customHeight="1" x14ac:dyDescent="0.2">
      <c r="A110" s="1561"/>
      <c r="B110" s="1497" t="s">
        <v>1428</v>
      </c>
      <c r="C110" s="1492" t="s">
        <v>3653</v>
      </c>
      <c r="D110" s="1497" t="s">
        <v>10</v>
      </c>
      <c r="E110" s="1505" t="s">
        <v>60</v>
      </c>
      <c r="F110" s="1507"/>
      <c r="G110" s="497"/>
      <c r="H110" s="497"/>
      <c r="I110" s="497"/>
      <c r="J110" s="1504" t="s">
        <v>3652</v>
      </c>
      <c r="K110" s="1504" t="s">
        <v>4641</v>
      </c>
      <c r="L110" s="1504"/>
      <c r="M110" s="1527"/>
      <c r="N110" s="1527"/>
      <c r="O110" s="1527"/>
      <c r="P110" s="1527"/>
      <c r="Q110" s="1527"/>
      <c r="R110" s="1527"/>
      <c r="S110" s="1527"/>
      <c r="T110" s="1527"/>
      <c r="U110" s="1527"/>
      <c r="V110" s="1527"/>
      <c r="W110" s="3" t="s">
        <v>11</v>
      </c>
      <c r="X110" s="4"/>
    </row>
    <row r="111" spans="1:24" s="1" customFormat="1" ht="105.75" customHeight="1" x14ac:dyDescent="0.2">
      <c r="A111" s="1561"/>
      <c r="B111" s="1497" t="s">
        <v>1429</v>
      </c>
      <c r="C111" s="1492" t="s">
        <v>61</v>
      </c>
      <c r="D111" s="287" t="s">
        <v>10</v>
      </c>
      <c r="E111" s="569" t="s">
        <v>62</v>
      </c>
      <c r="F111" s="1507">
        <v>218.55719999999999</v>
      </c>
      <c r="G111" s="497"/>
      <c r="H111" s="497"/>
      <c r="I111" s="497"/>
      <c r="J111" s="1504" t="s">
        <v>3862</v>
      </c>
      <c r="K111" s="1504" t="s">
        <v>4089</v>
      </c>
      <c r="L111" s="1504"/>
      <c r="M111" s="1527"/>
      <c r="N111" s="1527"/>
      <c r="O111" s="1527"/>
      <c r="P111" s="1527"/>
      <c r="Q111" s="1527"/>
      <c r="R111" s="1527"/>
      <c r="S111" s="1527"/>
      <c r="T111" s="1527"/>
      <c r="U111" s="1527"/>
      <c r="V111" s="1527"/>
      <c r="W111" s="3" t="s">
        <v>11</v>
      </c>
      <c r="X111" s="4"/>
    </row>
    <row r="112" spans="1:24" s="1" customFormat="1" ht="107.25" customHeight="1" x14ac:dyDescent="0.2">
      <c r="A112" s="1561"/>
      <c r="B112" s="1497" t="s">
        <v>1430</v>
      </c>
      <c r="C112" s="1492" t="s">
        <v>63</v>
      </c>
      <c r="D112" s="1497" t="s">
        <v>10</v>
      </c>
      <c r="E112" s="1505" t="s">
        <v>37</v>
      </c>
      <c r="F112" s="1507">
        <v>20</v>
      </c>
      <c r="G112" s="1507"/>
      <c r="H112" s="497"/>
      <c r="I112" s="497">
        <v>288</v>
      </c>
      <c r="J112" s="1504" t="s">
        <v>4326</v>
      </c>
      <c r="K112" s="1504" t="s">
        <v>4434</v>
      </c>
      <c r="L112" s="1504" t="s">
        <v>5749</v>
      </c>
      <c r="M112" s="1527"/>
      <c r="N112" s="1527"/>
      <c r="O112" s="1527"/>
      <c r="P112" s="1527"/>
      <c r="Q112" s="1527"/>
      <c r="R112" s="1527"/>
      <c r="S112" s="1527"/>
      <c r="T112" s="1527"/>
      <c r="U112" s="1527"/>
      <c r="V112" s="1527"/>
      <c r="W112" s="3" t="s">
        <v>11</v>
      </c>
      <c r="X112" s="4"/>
    </row>
    <row r="113" spans="1:32" s="1" customFormat="1" ht="34.5" customHeight="1" x14ac:dyDescent="0.2">
      <c r="A113" s="1561"/>
      <c r="B113" s="1497" t="s">
        <v>1431</v>
      </c>
      <c r="C113" s="1492" t="s">
        <v>64</v>
      </c>
      <c r="D113" s="1497" t="s">
        <v>10</v>
      </c>
      <c r="E113" s="1505" t="s">
        <v>37</v>
      </c>
      <c r="F113" s="1507"/>
      <c r="G113" s="1507"/>
      <c r="H113" s="256"/>
      <c r="I113" s="256"/>
      <c r="J113" s="1504" t="s">
        <v>3241</v>
      </c>
      <c r="K113" s="1504"/>
      <c r="L113" s="1504"/>
      <c r="M113" s="1527"/>
      <c r="N113" s="1527"/>
      <c r="O113" s="1527"/>
      <c r="P113" s="1527"/>
      <c r="Q113" s="1527"/>
      <c r="R113" s="1527"/>
      <c r="S113" s="1527"/>
      <c r="T113" s="1527"/>
      <c r="U113" s="1527"/>
      <c r="V113" s="1527"/>
      <c r="W113" s="3" t="s">
        <v>11</v>
      </c>
      <c r="X113" s="4"/>
    </row>
    <row r="114" spans="1:32" s="1" customFormat="1" ht="33.75" customHeight="1" x14ac:dyDescent="0.2">
      <c r="A114" s="1561"/>
      <c r="B114" s="1497" t="s">
        <v>1432</v>
      </c>
      <c r="C114" s="1492" t="s">
        <v>65</v>
      </c>
      <c r="D114" s="1497" t="s">
        <v>10</v>
      </c>
      <c r="E114" s="1505" t="s">
        <v>37</v>
      </c>
      <c r="F114" s="1507"/>
      <c r="G114" s="1507"/>
      <c r="H114" s="256"/>
      <c r="I114" s="256"/>
      <c r="J114" s="1504" t="s">
        <v>3242</v>
      </c>
      <c r="K114" s="1504"/>
      <c r="L114" s="1504"/>
      <c r="M114" s="1527"/>
      <c r="N114" s="1527"/>
      <c r="O114" s="1527"/>
      <c r="P114" s="1527"/>
      <c r="Q114" s="1527"/>
      <c r="R114" s="1527"/>
      <c r="S114" s="1527"/>
      <c r="T114" s="1527"/>
      <c r="U114" s="1527"/>
      <c r="V114" s="1527"/>
      <c r="W114" s="3" t="s">
        <v>11</v>
      </c>
      <c r="X114" s="4"/>
    </row>
    <row r="115" spans="1:32" s="15" customFormat="1" ht="39" customHeight="1" x14ac:dyDescent="0.25">
      <c r="A115" s="1561"/>
      <c r="B115" s="1497" t="s">
        <v>1433</v>
      </c>
      <c r="C115" s="1492" t="s">
        <v>66</v>
      </c>
      <c r="D115" s="1497" t="s">
        <v>10</v>
      </c>
      <c r="E115" s="1505" t="s">
        <v>37</v>
      </c>
      <c r="F115" s="1507"/>
      <c r="G115" s="1507"/>
      <c r="H115" s="256"/>
      <c r="I115" s="256"/>
      <c r="J115" s="1504" t="s">
        <v>3243</v>
      </c>
      <c r="K115" s="1504"/>
      <c r="L115" s="1504"/>
      <c r="M115" s="1527"/>
      <c r="N115" s="1527"/>
      <c r="O115" s="1527"/>
      <c r="P115" s="1527"/>
      <c r="Q115" s="1527"/>
      <c r="R115" s="1527"/>
      <c r="S115" s="1527"/>
      <c r="T115" s="1527"/>
      <c r="U115" s="1527"/>
      <c r="V115" s="1527"/>
      <c r="W115" s="3" t="s">
        <v>11</v>
      </c>
      <c r="Y115" s="16">
        <v>100</v>
      </c>
      <c r="Z115" s="16"/>
      <c r="AA115" s="17"/>
      <c r="AB115" s="17"/>
      <c r="AC115" s="18" t="s">
        <v>67</v>
      </c>
      <c r="AD115" s="19"/>
      <c r="AE115" s="19"/>
      <c r="AF115" s="19"/>
    </row>
    <row r="116" spans="1:32" s="1" customFormat="1" ht="36" customHeight="1" x14ac:dyDescent="0.2">
      <c r="A116" s="1561"/>
      <c r="B116" s="1497" t="s">
        <v>1434</v>
      </c>
      <c r="C116" s="1492" t="s">
        <v>68</v>
      </c>
      <c r="D116" s="1497" t="s">
        <v>10</v>
      </c>
      <c r="E116" s="1505" t="s">
        <v>37</v>
      </c>
      <c r="F116" s="1507"/>
      <c r="G116" s="1507"/>
      <c r="H116" s="256"/>
      <c r="I116" s="256"/>
      <c r="J116" s="1504" t="s">
        <v>3244</v>
      </c>
      <c r="K116" s="1504"/>
      <c r="L116" s="1504"/>
      <c r="M116" s="1527"/>
      <c r="N116" s="1527"/>
      <c r="O116" s="1527"/>
      <c r="P116" s="1527"/>
      <c r="Q116" s="1527"/>
      <c r="R116" s="1527"/>
      <c r="S116" s="1527"/>
      <c r="T116" s="1527"/>
      <c r="U116" s="1527"/>
      <c r="V116" s="1527"/>
      <c r="W116" s="3" t="s">
        <v>11</v>
      </c>
      <c r="X116" s="4"/>
    </row>
    <row r="117" spans="1:32" s="1" customFormat="1" ht="35.25" customHeight="1" x14ac:dyDescent="0.2">
      <c r="A117" s="1561"/>
      <c r="B117" s="1497" t="s">
        <v>1435</v>
      </c>
      <c r="C117" s="1492" t="s">
        <v>69</v>
      </c>
      <c r="D117" s="1497" t="s">
        <v>10</v>
      </c>
      <c r="E117" s="1505" t="s">
        <v>37</v>
      </c>
      <c r="F117" s="1507"/>
      <c r="G117" s="1507"/>
      <c r="H117" s="256"/>
      <c r="I117" s="256"/>
      <c r="J117" s="1504" t="s">
        <v>3245</v>
      </c>
      <c r="K117" s="1504"/>
      <c r="L117" s="1504"/>
      <c r="M117" s="1527"/>
      <c r="N117" s="1527"/>
      <c r="O117" s="1527"/>
      <c r="P117" s="1527"/>
      <c r="Q117" s="1527"/>
      <c r="R117" s="1527"/>
      <c r="S117" s="1527"/>
      <c r="T117" s="1527"/>
      <c r="U117" s="1527"/>
      <c r="V117" s="1527"/>
      <c r="W117" s="3" t="s">
        <v>11</v>
      </c>
      <c r="X117" s="4"/>
    </row>
    <row r="118" spans="1:32" s="1" customFormat="1" ht="47.25" customHeight="1" x14ac:dyDescent="0.2">
      <c r="A118" s="1561"/>
      <c r="B118" s="1497" t="s">
        <v>1436</v>
      </c>
      <c r="C118" s="1027" t="s">
        <v>70</v>
      </c>
      <c r="D118" s="1497" t="s">
        <v>10</v>
      </c>
      <c r="E118" s="1505" t="s">
        <v>31</v>
      </c>
      <c r="F118" s="497"/>
      <c r="G118" s="1507"/>
      <c r="H118" s="1507">
        <v>0</v>
      </c>
      <c r="I118" s="1496">
        <v>4330.2</v>
      </c>
      <c r="J118" s="1504" t="s">
        <v>5749</v>
      </c>
      <c r="K118" s="1506" t="s">
        <v>8034</v>
      </c>
      <c r="L118" s="1504"/>
      <c r="M118" s="1527"/>
      <c r="N118" s="1527"/>
      <c r="O118" s="1527"/>
      <c r="P118" s="1527"/>
      <c r="Q118" s="1527"/>
      <c r="R118" s="1527"/>
      <c r="S118" s="1527"/>
      <c r="T118" s="1527"/>
      <c r="U118" s="1527"/>
      <c r="V118" s="1527"/>
      <c r="W118" s="3" t="s">
        <v>11</v>
      </c>
      <c r="X118" s="4"/>
    </row>
    <row r="119" spans="1:32" s="1" customFormat="1" ht="35.25" customHeight="1" x14ac:dyDescent="0.2">
      <c r="A119" s="1561"/>
      <c r="B119" s="1497" t="s">
        <v>1437</v>
      </c>
      <c r="C119" s="1027" t="s">
        <v>71</v>
      </c>
      <c r="D119" s="1497" t="s">
        <v>10</v>
      </c>
      <c r="E119" s="1505" t="s">
        <v>31</v>
      </c>
      <c r="F119" s="1507"/>
      <c r="G119" s="1507"/>
      <c r="H119" s="256"/>
      <c r="I119" s="256"/>
      <c r="J119" s="1504" t="s">
        <v>3246</v>
      </c>
      <c r="K119" s="1504"/>
      <c r="L119" s="1504"/>
      <c r="M119" s="1527"/>
      <c r="N119" s="1527"/>
      <c r="O119" s="1527"/>
      <c r="P119" s="1527"/>
      <c r="Q119" s="1527"/>
      <c r="R119" s="1527"/>
      <c r="S119" s="1527"/>
      <c r="T119" s="1527"/>
      <c r="U119" s="1527"/>
      <c r="V119" s="1527"/>
      <c r="W119" s="3" t="s">
        <v>11</v>
      </c>
      <c r="X119" s="4"/>
    </row>
    <row r="120" spans="1:32" s="1" customFormat="1" ht="25.5" customHeight="1" x14ac:dyDescent="0.2">
      <c r="A120" s="1561"/>
      <c r="B120" s="1497" t="s">
        <v>1438</v>
      </c>
      <c r="C120" s="1027" t="s">
        <v>72</v>
      </c>
      <c r="D120" s="1497" t="s">
        <v>10</v>
      </c>
      <c r="E120" s="1505" t="s">
        <v>31</v>
      </c>
      <c r="F120" s="1507"/>
      <c r="G120" s="1507"/>
      <c r="H120" s="256"/>
      <c r="I120" s="256"/>
      <c r="J120" s="1504" t="s">
        <v>3247</v>
      </c>
      <c r="K120" s="1504"/>
      <c r="L120" s="1504"/>
      <c r="M120" s="1527"/>
      <c r="N120" s="1527"/>
      <c r="O120" s="1527"/>
      <c r="P120" s="1527"/>
      <c r="Q120" s="1527"/>
      <c r="R120" s="1527"/>
      <c r="S120" s="1527"/>
      <c r="T120" s="1527"/>
      <c r="U120" s="1527"/>
      <c r="V120" s="1527"/>
      <c r="W120" s="3" t="s">
        <v>11</v>
      </c>
      <c r="X120" s="4"/>
    </row>
    <row r="121" spans="1:32" s="1" customFormat="1" ht="27" customHeight="1" x14ac:dyDescent="0.2">
      <c r="A121" s="1561"/>
      <c r="B121" s="1497" t="s">
        <v>1439</v>
      </c>
      <c r="C121" s="1027" t="s">
        <v>73</v>
      </c>
      <c r="D121" s="1497" t="s">
        <v>10</v>
      </c>
      <c r="E121" s="1505" t="s">
        <v>31</v>
      </c>
      <c r="F121" s="1012"/>
      <c r="G121" s="1507"/>
      <c r="H121" s="497"/>
      <c r="I121" s="1496">
        <v>36</v>
      </c>
      <c r="J121" s="1504" t="s">
        <v>5749</v>
      </c>
      <c r="K121" s="1504"/>
      <c r="L121" s="1504"/>
      <c r="M121" s="1527"/>
      <c r="N121" s="1527"/>
      <c r="O121" s="1527"/>
      <c r="P121" s="1527"/>
      <c r="Q121" s="1527"/>
      <c r="R121" s="1527"/>
      <c r="S121" s="1527"/>
      <c r="T121" s="1527"/>
      <c r="U121" s="1527"/>
      <c r="V121" s="1527"/>
      <c r="W121" s="3" t="s">
        <v>11</v>
      </c>
      <c r="X121" s="4"/>
    </row>
    <row r="122" spans="1:32" s="1" customFormat="1" ht="56.25" customHeight="1" x14ac:dyDescent="0.2">
      <c r="A122" s="1561"/>
      <c r="B122" s="1497" t="s">
        <v>1440</v>
      </c>
      <c r="C122" s="1027" t="s">
        <v>74</v>
      </c>
      <c r="D122" s="1497" t="s">
        <v>10</v>
      </c>
      <c r="E122" s="1505" t="s">
        <v>31</v>
      </c>
      <c r="F122" s="497"/>
      <c r="G122" s="497"/>
      <c r="H122" s="1507">
        <v>0</v>
      </c>
      <c r="I122" s="1496"/>
      <c r="J122" s="1504" t="s">
        <v>8030</v>
      </c>
      <c r="K122" s="1504"/>
      <c r="L122" s="1504"/>
      <c r="M122" s="1527"/>
      <c r="N122" s="1527"/>
      <c r="O122" s="1527"/>
      <c r="P122" s="1527"/>
      <c r="Q122" s="1527"/>
      <c r="R122" s="1527"/>
      <c r="S122" s="1527"/>
      <c r="T122" s="1527"/>
      <c r="U122" s="1527"/>
      <c r="V122" s="1527"/>
      <c r="W122" s="3" t="s">
        <v>11</v>
      </c>
      <c r="X122" s="4"/>
    </row>
    <row r="123" spans="1:32" s="1" customFormat="1" ht="56.25" customHeight="1" x14ac:dyDescent="0.2">
      <c r="A123" s="1561"/>
      <c r="B123" s="1497" t="s">
        <v>1441</v>
      </c>
      <c r="C123" s="1027" t="s">
        <v>75</v>
      </c>
      <c r="D123" s="1497" t="s">
        <v>10</v>
      </c>
      <c r="E123" s="1505" t="s">
        <v>31</v>
      </c>
      <c r="F123" s="497"/>
      <c r="G123" s="497"/>
      <c r="H123" s="1507">
        <v>0</v>
      </c>
      <c r="I123" s="1496"/>
      <c r="J123" s="1504" t="s">
        <v>8034</v>
      </c>
      <c r="K123" s="1504"/>
      <c r="L123" s="1504"/>
      <c r="M123" s="1527"/>
      <c r="N123" s="1527"/>
      <c r="O123" s="1527"/>
      <c r="P123" s="1527"/>
      <c r="Q123" s="1527"/>
      <c r="R123" s="1527"/>
      <c r="S123" s="1527"/>
      <c r="T123" s="1527"/>
      <c r="U123" s="1527"/>
      <c r="V123" s="1527"/>
      <c r="W123" s="3" t="s">
        <v>11</v>
      </c>
      <c r="X123" s="4"/>
    </row>
    <row r="124" spans="1:32" s="1" customFormat="1" ht="56.25" customHeight="1" x14ac:dyDescent="0.2">
      <c r="A124" s="1561"/>
      <c r="B124" s="1497" t="s">
        <v>1442</v>
      </c>
      <c r="C124" s="1027" t="s">
        <v>76</v>
      </c>
      <c r="D124" s="1497" t="s">
        <v>10</v>
      </c>
      <c r="E124" s="1505" t="s">
        <v>31</v>
      </c>
      <c r="F124" s="1507"/>
      <c r="G124" s="1507"/>
      <c r="H124" s="1507">
        <v>0</v>
      </c>
      <c r="I124" s="1507"/>
      <c r="J124" s="1506" t="s">
        <v>8030</v>
      </c>
      <c r="K124" s="1506"/>
      <c r="L124" s="1506"/>
      <c r="M124" s="1502"/>
      <c r="N124" s="1502"/>
      <c r="O124" s="1502"/>
      <c r="P124" s="1502"/>
      <c r="Q124" s="1502"/>
      <c r="R124" s="1502"/>
      <c r="S124" s="1502"/>
      <c r="T124" s="1502"/>
      <c r="U124" s="1502"/>
      <c r="V124" s="1502"/>
      <c r="W124" s="3" t="s">
        <v>11</v>
      </c>
      <c r="X124" s="4"/>
    </row>
    <row r="125" spans="1:32" s="1" customFormat="1" ht="56.25" customHeight="1" x14ac:dyDescent="0.2">
      <c r="A125" s="1561"/>
      <c r="B125" s="1497" t="s">
        <v>1443</v>
      </c>
      <c r="C125" s="1027" t="s">
        <v>77</v>
      </c>
      <c r="D125" s="1497" t="s">
        <v>10</v>
      </c>
      <c r="E125" s="1505" t="s">
        <v>31</v>
      </c>
      <c r="F125" s="1507"/>
      <c r="G125" s="1507"/>
      <c r="H125" s="1507">
        <v>0</v>
      </c>
      <c r="I125" s="1507"/>
      <c r="J125" s="1506" t="s">
        <v>8030</v>
      </c>
      <c r="K125" s="1506"/>
      <c r="L125" s="1506"/>
      <c r="M125" s="1502"/>
      <c r="N125" s="1502"/>
      <c r="O125" s="1502"/>
      <c r="P125" s="1502"/>
      <c r="Q125" s="1502"/>
      <c r="R125" s="1502"/>
      <c r="S125" s="1502"/>
      <c r="T125" s="1502"/>
      <c r="U125" s="1502"/>
      <c r="V125" s="1502"/>
      <c r="W125" s="3" t="s">
        <v>11</v>
      </c>
      <c r="X125" s="4"/>
    </row>
    <row r="126" spans="1:32" s="1" customFormat="1" ht="56.25" customHeight="1" x14ac:dyDescent="0.2">
      <c r="A126" s="1561"/>
      <c r="B126" s="1497" t="s">
        <v>1444</v>
      </c>
      <c r="C126" s="1027" t="s">
        <v>78</v>
      </c>
      <c r="D126" s="1497" t="s">
        <v>10</v>
      </c>
      <c r="E126" s="1505" t="s">
        <v>31</v>
      </c>
      <c r="F126" s="1507"/>
      <c r="G126" s="1507"/>
      <c r="H126" s="1507">
        <v>0</v>
      </c>
      <c r="I126" s="1507"/>
      <c r="J126" s="1506" t="s">
        <v>8034</v>
      </c>
      <c r="K126" s="1506"/>
      <c r="L126" s="1506"/>
      <c r="M126" s="1502"/>
      <c r="N126" s="1502"/>
      <c r="O126" s="1502"/>
      <c r="P126" s="1502"/>
      <c r="Q126" s="1502"/>
      <c r="R126" s="1502"/>
      <c r="S126" s="1502"/>
      <c r="T126" s="1502"/>
      <c r="U126" s="1502"/>
      <c r="V126" s="1502"/>
      <c r="W126" s="3" t="s">
        <v>11</v>
      </c>
      <c r="X126" s="4"/>
    </row>
    <row r="127" spans="1:32" s="1" customFormat="1" ht="33.75" customHeight="1" x14ac:dyDescent="0.2">
      <c r="A127" s="1561"/>
      <c r="B127" s="1497" t="s">
        <v>1445</v>
      </c>
      <c r="C127" s="1027" t="s">
        <v>79</v>
      </c>
      <c r="D127" s="1497" t="s">
        <v>10</v>
      </c>
      <c r="E127" s="1505" t="s">
        <v>31</v>
      </c>
      <c r="F127" s="1507"/>
      <c r="G127" s="1507"/>
      <c r="H127" s="256"/>
      <c r="I127" s="256"/>
      <c r="J127" s="1504" t="s">
        <v>3248</v>
      </c>
      <c r="K127" s="1504"/>
      <c r="L127" s="1504"/>
      <c r="M127" s="1527"/>
      <c r="N127" s="1527"/>
      <c r="O127" s="1527"/>
      <c r="P127" s="1527"/>
      <c r="Q127" s="1527"/>
      <c r="R127" s="1527"/>
      <c r="S127" s="1527"/>
      <c r="T127" s="1527"/>
      <c r="U127" s="1527"/>
      <c r="V127" s="1527"/>
      <c r="W127" s="3" t="s">
        <v>11</v>
      </c>
      <c r="X127" s="4"/>
    </row>
    <row r="128" spans="1:32" s="1" customFormat="1" ht="24.75" customHeight="1" x14ac:dyDescent="0.2">
      <c r="A128" s="1561"/>
      <c r="B128" s="1497" t="s">
        <v>1446</v>
      </c>
      <c r="C128" s="1027" t="s">
        <v>80</v>
      </c>
      <c r="D128" s="1497" t="s">
        <v>10</v>
      </c>
      <c r="E128" s="1505" t="s">
        <v>31</v>
      </c>
      <c r="F128" s="1012"/>
      <c r="G128" s="279"/>
      <c r="H128" s="1507"/>
      <c r="I128" s="1507">
        <v>1832.4</v>
      </c>
      <c r="J128" s="1506" t="s">
        <v>5749</v>
      </c>
      <c r="K128" s="1506"/>
      <c r="L128" s="1506"/>
      <c r="M128" s="1502"/>
      <c r="N128" s="1502"/>
      <c r="O128" s="1502"/>
      <c r="P128" s="1502"/>
      <c r="Q128" s="1502"/>
      <c r="R128" s="1502"/>
      <c r="S128" s="1502"/>
      <c r="T128" s="1502"/>
      <c r="U128" s="1502"/>
      <c r="V128" s="1502"/>
      <c r="W128" s="3" t="s">
        <v>11</v>
      </c>
      <c r="X128" s="4"/>
    </row>
    <row r="129" spans="1:24" s="1" customFormat="1" ht="117" customHeight="1" x14ac:dyDescent="0.2">
      <c r="A129" s="1561"/>
      <c r="B129" s="1497" t="s">
        <v>1447</v>
      </c>
      <c r="C129" s="1492" t="s">
        <v>81</v>
      </c>
      <c r="D129" s="1497" t="s">
        <v>10</v>
      </c>
      <c r="E129" s="1505" t="s">
        <v>31</v>
      </c>
      <c r="F129" s="1507"/>
      <c r="G129" s="1507"/>
      <c r="H129" s="1507"/>
      <c r="I129" s="1507">
        <v>144</v>
      </c>
      <c r="J129" s="1506"/>
      <c r="K129" s="1506"/>
      <c r="L129" s="1506"/>
      <c r="M129" s="1502"/>
      <c r="N129" s="1502"/>
      <c r="O129" s="1502"/>
      <c r="P129" s="1502"/>
      <c r="Q129" s="1502"/>
      <c r="R129" s="1502"/>
      <c r="S129" s="1502"/>
      <c r="T129" s="1502"/>
      <c r="U129" s="1502"/>
      <c r="V129" s="1502"/>
      <c r="W129" s="3" t="s">
        <v>11</v>
      </c>
      <c r="X129" s="4"/>
    </row>
    <row r="130" spans="1:24" s="1" customFormat="1" ht="44.25" customHeight="1" x14ac:dyDescent="0.2">
      <c r="A130" s="1561"/>
      <c r="B130" s="1497" t="s">
        <v>1448</v>
      </c>
      <c r="C130" s="1027" t="s">
        <v>82</v>
      </c>
      <c r="D130" s="1497" t="s">
        <v>10</v>
      </c>
      <c r="E130" s="1505" t="s">
        <v>31</v>
      </c>
      <c r="F130" s="1507"/>
      <c r="G130" s="1030"/>
      <c r="H130" s="1507">
        <v>0</v>
      </c>
      <c r="I130" s="1507">
        <v>10000</v>
      </c>
      <c r="J130" s="1506" t="s">
        <v>5749</v>
      </c>
      <c r="K130" s="1506" t="s">
        <v>8030</v>
      </c>
      <c r="L130" s="1506"/>
      <c r="M130" s="1502"/>
      <c r="N130" s="1502"/>
      <c r="O130" s="1502"/>
      <c r="P130" s="1502"/>
      <c r="Q130" s="1502"/>
      <c r="R130" s="1502"/>
      <c r="S130" s="1502"/>
      <c r="T130" s="1502"/>
      <c r="U130" s="1502"/>
      <c r="V130" s="1502"/>
      <c r="W130" s="3" t="s">
        <v>11</v>
      </c>
      <c r="X130" s="4"/>
    </row>
    <row r="131" spans="1:24" s="1" customFormat="1" ht="25.5" customHeight="1" x14ac:dyDescent="0.2">
      <c r="A131" s="1561"/>
      <c r="B131" s="1497" t="s">
        <v>1449</v>
      </c>
      <c r="C131" s="1027" t="s">
        <v>83</v>
      </c>
      <c r="D131" s="1497" t="s">
        <v>10</v>
      </c>
      <c r="E131" s="1505" t="s">
        <v>31</v>
      </c>
      <c r="F131" s="1012"/>
      <c r="G131" s="1030"/>
      <c r="H131" s="1507"/>
      <c r="I131" s="1507">
        <f>2280.8+30</f>
        <v>2310.8000000000002</v>
      </c>
      <c r="J131" s="1506"/>
      <c r="K131" s="1506"/>
      <c r="L131" s="1506"/>
      <c r="M131" s="1502"/>
      <c r="N131" s="1502"/>
      <c r="O131" s="1502"/>
      <c r="P131" s="1502"/>
      <c r="Q131" s="1502"/>
      <c r="R131" s="1502"/>
      <c r="S131" s="1502"/>
      <c r="T131" s="1502"/>
      <c r="U131" s="1502"/>
      <c r="V131" s="1502"/>
      <c r="W131" s="3" t="s">
        <v>11</v>
      </c>
      <c r="X131" s="4"/>
    </row>
    <row r="132" spans="1:24" s="1" customFormat="1" ht="25.5" customHeight="1" x14ac:dyDescent="0.2">
      <c r="A132" s="1561"/>
      <c r="B132" s="1497" t="s">
        <v>1450</v>
      </c>
      <c r="C132" s="1027" t="s">
        <v>84</v>
      </c>
      <c r="D132" s="1497" t="s">
        <v>10</v>
      </c>
      <c r="E132" s="1505" t="s">
        <v>31</v>
      </c>
      <c r="F132" s="1507"/>
      <c r="G132" s="1507"/>
      <c r="H132" s="1507">
        <v>0</v>
      </c>
      <c r="I132" s="1507">
        <v>5046.8</v>
      </c>
      <c r="J132" s="1506" t="s">
        <v>8034</v>
      </c>
      <c r="K132" s="1506"/>
      <c r="L132" s="1506"/>
      <c r="M132" s="1502"/>
      <c r="N132" s="1502"/>
      <c r="O132" s="1502"/>
      <c r="P132" s="1502"/>
      <c r="Q132" s="1502"/>
      <c r="R132" s="1502"/>
      <c r="S132" s="1502"/>
      <c r="T132" s="1502"/>
      <c r="U132" s="1502"/>
      <c r="V132" s="1502"/>
      <c r="W132" s="3" t="s">
        <v>11</v>
      </c>
      <c r="X132" s="4"/>
    </row>
    <row r="133" spans="1:24" s="1" customFormat="1" ht="23.25" customHeight="1" x14ac:dyDescent="0.2">
      <c r="A133" s="1561"/>
      <c r="B133" s="1497" t="s">
        <v>1451</v>
      </c>
      <c r="C133" s="1027" t="s">
        <v>85</v>
      </c>
      <c r="D133" s="1497" t="s">
        <v>10</v>
      </c>
      <c r="E133" s="1505" t="s">
        <v>86</v>
      </c>
      <c r="F133" s="1507"/>
      <c r="G133" s="1507"/>
      <c r="H133" s="1507"/>
      <c r="I133" s="1507">
        <v>11911.2</v>
      </c>
      <c r="J133" s="1506"/>
      <c r="K133" s="1506"/>
      <c r="L133" s="1506"/>
      <c r="M133" s="1502"/>
      <c r="N133" s="1502"/>
      <c r="O133" s="1502"/>
      <c r="P133" s="1502"/>
      <c r="Q133" s="1502"/>
      <c r="R133" s="1502"/>
      <c r="S133" s="1502"/>
      <c r="T133" s="1502"/>
      <c r="U133" s="1502"/>
      <c r="V133" s="1502"/>
      <c r="W133" s="3" t="s">
        <v>11</v>
      </c>
      <c r="X133" s="4"/>
    </row>
    <row r="134" spans="1:24" s="1" customFormat="1" ht="35.25" customHeight="1" x14ac:dyDescent="0.2">
      <c r="A134" s="1561"/>
      <c r="B134" s="1497" t="s">
        <v>1452</v>
      </c>
      <c r="C134" s="1027" t="s">
        <v>87</v>
      </c>
      <c r="D134" s="1497" t="s">
        <v>10</v>
      </c>
      <c r="E134" s="1505" t="s">
        <v>88</v>
      </c>
      <c r="F134" s="1012"/>
      <c r="G134" s="1507"/>
      <c r="H134" s="1507"/>
      <c r="I134" s="1507">
        <v>500</v>
      </c>
      <c r="J134" s="1506"/>
      <c r="K134" s="1506"/>
      <c r="L134" s="1506"/>
      <c r="M134" s="1502"/>
      <c r="N134" s="1502"/>
      <c r="O134" s="1502"/>
      <c r="P134" s="1502"/>
      <c r="Q134" s="1502"/>
      <c r="R134" s="1502"/>
      <c r="S134" s="1502"/>
      <c r="T134" s="1502"/>
      <c r="U134" s="1502"/>
      <c r="V134" s="1502"/>
      <c r="W134" s="3" t="s">
        <v>11</v>
      </c>
      <c r="X134" s="4"/>
    </row>
    <row r="135" spans="1:24" s="1" customFormat="1" ht="34.5" customHeight="1" x14ac:dyDescent="0.2">
      <c r="A135" s="1561"/>
      <c r="B135" s="1497" t="s">
        <v>1453</v>
      </c>
      <c r="C135" s="1027" t="s">
        <v>89</v>
      </c>
      <c r="D135" s="1497" t="s">
        <v>10</v>
      </c>
      <c r="E135" s="1505" t="s">
        <v>31</v>
      </c>
      <c r="F135" s="1507"/>
      <c r="G135" s="1507"/>
      <c r="H135" s="1507"/>
      <c r="I135" s="1507">
        <f>8320.501+280+454.5</f>
        <v>9055.0010000000002</v>
      </c>
      <c r="J135" s="1506"/>
      <c r="K135" s="1506"/>
      <c r="L135" s="1506"/>
      <c r="M135" s="1502"/>
      <c r="N135" s="1502"/>
      <c r="O135" s="1502"/>
      <c r="P135" s="1502"/>
      <c r="Q135" s="1502"/>
      <c r="R135" s="1502"/>
      <c r="S135" s="1502"/>
      <c r="T135" s="1502"/>
      <c r="U135" s="1502"/>
      <c r="V135" s="1502"/>
      <c r="W135" s="3" t="s">
        <v>11</v>
      </c>
      <c r="X135" s="4"/>
    </row>
    <row r="136" spans="1:24" s="1" customFormat="1" ht="33" customHeight="1" x14ac:dyDescent="0.2">
      <c r="A136" s="1561"/>
      <c r="B136" s="1497" t="s">
        <v>1454</v>
      </c>
      <c r="C136" s="1027" t="s">
        <v>90</v>
      </c>
      <c r="D136" s="1497" t="s">
        <v>10</v>
      </c>
      <c r="E136" s="1505" t="s">
        <v>91</v>
      </c>
      <c r="F136" s="1507"/>
      <c r="G136" s="1030"/>
      <c r="H136" s="1507"/>
      <c r="I136" s="1507">
        <v>860</v>
      </c>
      <c r="J136" s="1592" t="s">
        <v>5749</v>
      </c>
      <c r="K136" s="1504"/>
      <c r="L136" s="1504"/>
      <c r="M136" s="1527"/>
      <c r="N136" s="1527"/>
      <c r="O136" s="1527"/>
      <c r="P136" s="1527"/>
      <c r="Q136" s="1527"/>
      <c r="R136" s="1527"/>
      <c r="S136" s="1527"/>
      <c r="T136" s="1527"/>
      <c r="U136" s="1527"/>
      <c r="V136" s="1527"/>
      <c r="W136" s="3" t="s">
        <v>11</v>
      </c>
      <c r="X136" s="4"/>
    </row>
    <row r="137" spans="1:24" s="1" customFormat="1" ht="34.5" customHeight="1" x14ac:dyDescent="0.2">
      <c r="A137" s="1561"/>
      <c r="B137" s="1497" t="s">
        <v>1455</v>
      </c>
      <c r="C137" s="1027" t="s">
        <v>92</v>
      </c>
      <c r="D137" s="1497" t="s">
        <v>10</v>
      </c>
      <c r="E137" s="1505" t="s">
        <v>91</v>
      </c>
      <c r="F137" s="1507"/>
      <c r="G137" s="1030"/>
      <c r="H137" s="1507"/>
      <c r="I137" s="1507">
        <v>860</v>
      </c>
      <c r="J137" s="1592"/>
      <c r="K137" s="1504"/>
      <c r="L137" s="1504"/>
      <c r="M137" s="1527"/>
      <c r="N137" s="1527"/>
      <c r="O137" s="1527"/>
      <c r="P137" s="1527"/>
      <c r="Q137" s="1527"/>
      <c r="R137" s="1527"/>
      <c r="S137" s="1527"/>
      <c r="T137" s="1527"/>
      <c r="U137" s="1527"/>
      <c r="V137" s="1527"/>
      <c r="W137" s="3" t="s">
        <v>11</v>
      </c>
      <c r="X137" s="4"/>
    </row>
    <row r="138" spans="1:24" s="1" customFormat="1" ht="34.5" customHeight="1" x14ac:dyDescent="0.2">
      <c r="A138" s="1561"/>
      <c r="B138" s="1497" t="s">
        <v>1456</v>
      </c>
      <c r="C138" s="1027" t="s">
        <v>93</v>
      </c>
      <c r="D138" s="1497" t="s">
        <v>10</v>
      </c>
      <c r="E138" s="1505" t="s">
        <v>91</v>
      </c>
      <c r="F138" s="1496"/>
      <c r="G138" s="1030"/>
      <c r="H138" s="497"/>
      <c r="I138" s="1507">
        <v>290</v>
      </c>
      <c r="J138" s="1592"/>
      <c r="K138" s="1504"/>
      <c r="L138" s="1504"/>
      <c r="M138" s="1527"/>
      <c r="N138" s="1527"/>
      <c r="O138" s="1527"/>
      <c r="P138" s="1527"/>
      <c r="Q138" s="1527"/>
      <c r="R138" s="1527"/>
      <c r="S138" s="1527"/>
      <c r="T138" s="1527"/>
      <c r="U138" s="1527"/>
      <c r="V138" s="1527"/>
      <c r="W138" s="3" t="s">
        <v>11</v>
      </c>
      <c r="X138" s="4"/>
    </row>
    <row r="139" spans="1:24" s="1" customFormat="1" ht="34.5" customHeight="1" x14ac:dyDescent="0.2">
      <c r="A139" s="1561"/>
      <c r="B139" s="1497" t="s">
        <v>1457</v>
      </c>
      <c r="C139" s="1027" t="s">
        <v>94</v>
      </c>
      <c r="D139" s="1497" t="s">
        <v>10</v>
      </c>
      <c r="E139" s="1505" t="s">
        <v>95</v>
      </c>
      <c r="F139" s="1496"/>
      <c r="G139" s="1030"/>
      <c r="H139" s="497"/>
      <c r="I139" s="1507">
        <v>300</v>
      </c>
      <c r="J139" s="1592"/>
      <c r="K139" s="1504"/>
      <c r="L139" s="1504"/>
      <c r="M139" s="1527"/>
      <c r="N139" s="1527"/>
      <c r="O139" s="1527"/>
      <c r="P139" s="1527"/>
      <c r="Q139" s="1527"/>
      <c r="R139" s="1527"/>
      <c r="S139" s="1527"/>
      <c r="T139" s="1527"/>
      <c r="U139" s="1527"/>
      <c r="V139" s="1527"/>
      <c r="W139" s="3" t="s">
        <v>11</v>
      </c>
      <c r="X139" s="4"/>
    </row>
    <row r="140" spans="1:24" s="1" customFormat="1" ht="107.25" customHeight="1" x14ac:dyDescent="0.2">
      <c r="A140" s="1561"/>
      <c r="B140" s="1497" t="s">
        <v>1458</v>
      </c>
      <c r="C140" s="1027" t="s">
        <v>96</v>
      </c>
      <c r="D140" s="1497" t="s">
        <v>10</v>
      </c>
      <c r="E140" s="1505" t="s">
        <v>31</v>
      </c>
      <c r="F140" s="1507"/>
      <c r="G140" s="1507"/>
      <c r="H140" s="1507"/>
      <c r="I140" s="1507">
        <v>3897.8</v>
      </c>
      <c r="J140" s="1506" t="s">
        <v>5749</v>
      </c>
      <c r="K140" s="1506"/>
      <c r="L140" s="1506"/>
      <c r="M140" s="1502"/>
      <c r="N140" s="1502"/>
      <c r="O140" s="1502"/>
      <c r="P140" s="1502"/>
      <c r="Q140" s="1502"/>
      <c r="R140" s="1502"/>
      <c r="S140" s="1502"/>
      <c r="T140" s="1502"/>
      <c r="U140" s="1502"/>
      <c r="V140" s="1502"/>
      <c r="W140" s="3" t="s">
        <v>11</v>
      </c>
      <c r="X140" s="4"/>
    </row>
    <row r="141" spans="1:24" s="1" customFormat="1" ht="27" customHeight="1" x14ac:dyDescent="0.2">
      <c r="A141" s="1561"/>
      <c r="B141" s="1497" t="s">
        <v>1459</v>
      </c>
      <c r="C141" s="1027" t="s">
        <v>97</v>
      </c>
      <c r="D141" s="1497" t="s">
        <v>10</v>
      </c>
      <c r="E141" s="1505" t="s">
        <v>31</v>
      </c>
      <c r="F141" s="1507"/>
      <c r="G141" s="1507"/>
      <c r="H141" s="1507"/>
      <c r="I141" s="1507">
        <v>5</v>
      </c>
      <c r="J141" s="1506"/>
      <c r="K141" s="1506"/>
      <c r="L141" s="1506"/>
      <c r="M141" s="1502"/>
      <c r="N141" s="1502"/>
      <c r="O141" s="1502"/>
      <c r="P141" s="1502"/>
      <c r="Q141" s="1502"/>
      <c r="R141" s="1502"/>
      <c r="S141" s="1502"/>
      <c r="T141" s="1502"/>
      <c r="U141" s="1502"/>
      <c r="V141" s="1502"/>
      <c r="W141" s="3" t="s">
        <v>11</v>
      </c>
      <c r="X141" s="4"/>
    </row>
    <row r="142" spans="1:24" s="1" customFormat="1" ht="74.25" customHeight="1" x14ac:dyDescent="0.2">
      <c r="A142" s="1561"/>
      <c r="B142" s="1497" t="s">
        <v>1460</v>
      </c>
      <c r="C142" s="1027" t="s">
        <v>98</v>
      </c>
      <c r="D142" s="1497" t="s">
        <v>10</v>
      </c>
      <c r="E142" s="1505" t="s">
        <v>99</v>
      </c>
      <c r="F142" s="1012"/>
      <c r="G142" s="1507"/>
      <c r="H142" s="1507">
        <v>0</v>
      </c>
      <c r="I142" s="1496">
        <v>45</v>
      </c>
      <c r="J142" s="1504" t="s">
        <v>5749</v>
      </c>
      <c r="K142" s="1504" t="s">
        <v>8030</v>
      </c>
      <c r="L142" s="1504"/>
      <c r="M142" s="1527"/>
      <c r="N142" s="1527"/>
      <c r="O142" s="1527"/>
      <c r="P142" s="1527"/>
      <c r="Q142" s="1527"/>
      <c r="R142" s="1527"/>
      <c r="S142" s="1527"/>
      <c r="T142" s="1527"/>
      <c r="U142" s="1527"/>
      <c r="V142" s="1527"/>
      <c r="W142" s="3" t="s">
        <v>11</v>
      </c>
      <c r="X142" s="4"/>
    </row>
    <row r="143" spans="1:24" s="1" customFormat="1" ht="84.75" customHeight="1" x14ac:dyDescent="0.2">
      <c r="A143" s="1561"/>
      <c r="B143" s="1497" t="s">
        <v>1461</v>
      </c>
      <c r="C143" s="1027" t="s">
        <v>100</v>
      </c>
      <c r="D143" s="1497" t="s">
        <v>10</v>
      </c>
      <c r="E143" s="1505" t="s">
        <v>99</v>
      </c>
      <c r="F143" s="1507"/>
      <c r="G143" s="1496"/>
      <c r="H143" s="1496"/>
      <c r="I143" s="1496"/>
      <c r="J143" s="1504" t="s">
        <v>3863</v>
      </c>
      <c r="K143" s="1504"/>
      <c r="L143" s="1504"/>
      <c r="M143" s="1527"/>
      <c r="N143" s="1527"/>
      <c r="O143" s="1527"/>
      <c r="P143" s="1527"/>
      <c r="Q143" s="1527"/>
      <c r="R143" s="1527"/>
      <c r="S143" s="1527"/>
      <c r="T143" s="1527"/>
      <c r="U143" s="1527"/>
      <c r="V143" s="1527"/>
      <c r="W143" s="3" t="s">
        <v>11</v>
      </c>
      <c r="X143" s="4"/>
    </row>
    <row r="144" spans="1:24" s="1" customFormat="1" ht="68.25" customHeight="1" x14ac:dyDescent="0.2">
      <c r="A144" s="1561"/>
      <c r="B144" s="1497" t="s">
        <v>1462</v>
      </c>
      <c r="C144" s="1492" t="s">
        <v>101</v>
      </c>
      <c r="D144" s="1497" t="s">
        <v>102</v>
      </c>
      <c r="E144" s="1497" t="s">
        <v>103</v>
      </c>
      <c r="F144" s="1507"/>
      <c r="G144" s="1496"/>
      <c r="H144" s="1496"/>
      <c r="I144" s="1496"/>
      <c r="J144" s="1504" t="s">
        <v>3654</v>
      </c>
      <c r="K144" s="1504"/>
      <c r="L144" s="1504"/>
      <c r="M144" s="1527"/>
      <c r="N144" s="1527"/>
      <c r="O144" s="1527"/>
      <c r="P144" s="1527"/>
      <c r="Q144" s="1527"/>
      <c r="R144" s="1527"/>
      <c r="S144" s="1527"/>
      <c r="T144" s="1527"/>
      <c r="U144" s="1527"/>
      <c r="V144" s="1527"/>
      <c r="W144" s="3" t="s">
        <v>11</v>
      </c>
      <c r="X144" s="4"/>
    </row>
    <row r="145" spans="1:24" s="1" customFormat="1" ht="79.5" customHeight="1" x14ac:dyDescent="0.2">
      <c r="A145" s="1561"/>
      <c r="B145" s="1497" t="s">
        <v>1463</v>
      </c>
      <c r="C145" s="1492" t="s">
        <v>104</v>
      </c>
      <c r="D145" s="1497" t="s">
        <v>102</v>
      </c>
      <c r="E145" s="1497" t="s">
        <v>103</v>
      </c>
      <c r="F145" s="1507"/>
      <c r="G145" s="1496"/>
      <c r="H145" s="1496"/>
      <c r="I145" s="1496"/>
      <c r="J145" s="1504" t="s">
        <v>3655</v>
      </c>
      <c r="K145" s="1504"/>
      <c r="L145" s="1504"/>
      <c r="M145" s="1527"/>
      <c r="N145" s="1527"/>
      <c r="O145" s="1527"/>
      <c r="P145" s="1527"/>
      <c r="Q145" s="1527"/>
      <c r="R145" s="1527"/>
      <c r="S145" s="1527"/>
      <c r="T145" s="1527"/>
      <c r="U145" s="1527"/>
      <c r="V145" s="1527"/>
      <c r="W145" s="3" t="s">
        <v>11</v>
      </c>
      <c r="X145" s="4"/>
    </row>
    <row r="146" spans="1:24" s="1" customFormat="1" ht="78.75" customHeight="1" x14ac:dyDescent="0.2">
      <c r="A146" s="1561"/>
      <c r="B146" s="1497" t="s">
        <v>1464</v>
      </c>
      <c r="C146" s="1492" t="s">
        <v>105</v>
      </c>
      <c r="D146" s="1497" t="s">
        <v>102</v>
      </c>
      <c r="E146" s="1497" t="s">
        <v>103</v>
      </c>
      <c r="F146" s="1507"/>
      <c r="G146" s="1496"/>
      <c r="H146" s="1496"/>
      <c r="I146" s="1496"/>
      <c r="J146" s="1504" t="s">
        <v>3656</v>
      </c>
      <c r="K146" s="1504"/>
      <c r="L146" s="1504"/>
      <c r="M146" s="1527"/>
      <c r="N146" s="1527"/>
      <c r="O146" s="1527"/>
      <c r="P146" s="1527"/>
      <c r="Q146" s="1527"/>
      <c r="R146" s="1527"/>
      <c r="S146" s="1527"/>
      <c r="T146" s="1527"/>
      <c r="U146" s="1527"/>
      <c r="V146" s="1527"/>
      <c r="W146" s="3" t="s">
        <v>11</v>
      </c>
      <c r="X146" s="4"/>
    </row>
    <row r="147" spans="1:24" s="1" customFormat="1" ht="79.5" customHeight="1" x14ac:dyDescent="0.2">
      <c r="A147" s="1561"/>
      <c r="B147" s="1497" t="s">
        <v>1465</v>
      </c>
      <c r="C147" s="1492" t="s">
        <v>106</v>
      </c>
      <c r="D147" s="1497" t="s">
        <v>102</v>
      </c>
      <c r="E147" s="1497" t="s">
        <v>103</v>
      </c>
      <c r="F147" s="1507"/>
      <c r="G147" s="1496"/>
      <c r="H147" s="1496"/>
      <c r="I147" s="1496"/>
      <c r="J147" s="1504" t="s">
        <v>3656</v>
      </c>
      <c r="K147" s="1504"/>
      <c r="L147" s="1504"/>
      <c r="M147" s="1527"/>
      <c r="N147" s="1527"/>
      <c r="O147" s="1527"/>
      <c r="P147" s="1527"/>
      <c r="Q147" s="1527"/>
      <c r="R147" s="1527"/>
      <c r="S147" s="1527"/>
      <c r="T147" s="1527"/>
      <c r="U147" s="1527"/>
      <c r="V147" s="1527"/>
      <c r="W147" s="3" t="s">
        <v>11</v>
      </c>
      <c r="X147" s="4"/>
    </row>
    <row r="148" spans="1:24" s="1" customFormat="1" ht="69.75" customHeight="1" x14ac:dyDescent="0.2">
      <c r="A148" s="1561"/>
      <c r="B148" s="1497" t="s">
        <v>1466</v>
      </c>
      <c r="C148" s="1492" t="s">
        <v>107</v>
      </c>
      <c r="D148" s="1497" t="s">
        <v>102</v>
      </c>
      <c r="E148" s="1497" t="s">
        <v>103</v>
      </c>
      <c r="F148" s="1507"/>
      <c r="G148" s="1496"/>
      <c r="H148" s="1496"/>
      <c r="I148" s="1496"/>
      <c r="J148" s="1504" t="s">
        <v>3656</v>
      </c>
      <c r="K148" s="1504"/>
      <c r="L148" s="1504"/>
      <c r="M148" s="1527"/>
      <c r="N148" s="1527"/>
      <c r="O148" s="1527"/>
      <c r="P148" s="1527"/>
      <c r="Q148" s="1527"/>
      <c r="R148" s="1527"/>
      <c r="S148" s="1527"/>
      <c r="T148" s="1527"/>
      <c r="U148" s="1527"/>
      <c r="V148" s="1527"/>
      <c r="W148" s="3" t="s">
        <v>11</v>
      </c>
      <c r="X148" s="4"/>
    </row>
    <row r="149" spans="1:24" s="1" customFormat="1" ht="81" customHeight="1" x14ac:dyDescent="0.2">
      <c r="A149" s="1561"/>
      <c r="B149" s="1497" t="s">
        <v>1467</v>
      </c>
      <c r="C149" s="1492" t="s">
        <v>108</v>
      </c>
      <c r="D149" s="1497" t="s">
        <v>102</v>
      </c>
      <c r="E149" s="1497" t="s">
        <v>103</v>
      </c>
      <c r="F149" s="1507"/>
      <c r="G149" s="1496"/>
      <c r="H149" s="1496"/>
      <c r="I149" s="1496"/>
      <c r="J149" s="1504" t="s">
        <v>3656</v>
      </c>
      <c r="K149" s="1504"/>
      <c r="L149" s="1504"/>
      <c r="M149" s="1527"/>
      <c r="N149" s="1527"/>
      <c r="O149" s="1527"/>
      <c r="P149" s="1527"/>
      <c r="Q149" s="1527"/>
      <c r="R149" s="1527"/>
      <c r="S149" s="1527"/>
      <c r="T149" s="1527"/>
      <c r="U149" s="1527"/>
      <c r="V149" s="1527"/>
      <c r="W149" s="3" t="s">
        <v>11</v>
      </c>
      <c r="X149" s="4"/>
    </row>
    <row r="150" spans="1:24" s="1" customFormat="1" ht="26.25" customHeight="1" x14ac:dyDescent="0.2">
      <c r="A150" s="1561"/>
      <c r="B150" s="1497" t="s">
        <v>1468</v>
      </c>
      <c r="C150" s="1492" t="s">
        <v>109</v>
      </c>
      <c r="D150" s="1497" t="s">
        <v>102</v>
      </c>
      <c r="E150" s="1497" t="s">
        <v>103</v>
      </c>
      <c r="F150" s="1507"/>
      <c r="G150" s="1507"/>
      <c r="H150" s="256"/>
      <c r="I150" s="256"/>
      <c r="J150" s="1504" t="s">
        <v>3249</v>
      </c>
      <c r="K150" s="1504"/>
      <c r="L150" s="1504"/>
      <c r="M150" s="1527"/>
      <c r="N150" s="1527"/>
      <c r="O150" s="1527"/>
      <c r="P150" s="1527"/>
      <c r="Q150" s="1527"/>
      <c r="R150" s="1527"/>
      <c r="S150" s="1527"/>
      <c r="T150" s="1527"/>
      <c r="U150" s="1527"/>
      <c r="V150" s="1527"/>
      <c r="W150" s="3" t="s">
        <v>11</v>
      </c>
      <c r="X150" s="4"/>
    </row>
    <row r="151" spans="1:24" s="1" customFormat="1" ht="35.25" customHeight="1" x14ac:dyDescent="0.2">
      <c r="A151" s="1561"/>
      <c r="B151" s="1497" t="s">
        <v>1469</v>
      </c>
      <c r="C151" s="1492" t="s">
        <v>110</v>
      </c>
      <c r="D151" s="1497" t="s">
        <v>102</v>
      </c>
      <c r="E151" s="1497" t="s">
        <v>103</v>
      </c>
      <c r="F151" s="1507"/>
      <c r="G151" s="1507"/>
      <c r="H151" s="256"/>
      <c r="I151" s="256"/>
      <c r="J151" s="1504" t="s">
        <v>3250</v>
      </c>
      <c r="K151" s="1504"/>
      <c r="L151" s="1504"/>
      <c r="M151" s="1527"/>
      <c r="N151" s="1527"/>
      <c r="O151" s="1527"/>
      <c r="P151" s="1527"/>
      <c r="Q151" s="1527"/>
      <c r="R151" s="1527"/>
      <c r="S151" s="1527"/>
      <c r="T151" s="1527"/>
      <c r="U151" s="1527"/>
      <c r="V151" s="1527"/>
      <c r="W151" s="3" t="s">
        <v>11</v>
      </c>
      <c r="X151" s="4"/>
    </row>
    <row r="152" spans="1:24" s="1" customFormat="1" ht="35.25" customHeight="1" x14ac:dyDescent="0.2">
      <c r="A152" s="1561"/>
      <c r="B152" s="1497" t="s">
        <v>1470</v>
      </c>
      <c r="C152" s="1027" t="s">
        <v>111</v>
      </c>
      <c r="D152" s="1497" t="s">
        <v>10</v>
      </c>
      <c r="E152" s="1505" t="s">
        <v>99</v>
      </c>
      <c r="F152" s="1012"/>
      <c r="G152" s="1496"/>
      <c r="H152" s="1496"/>
      <c r="I152" s="981">
        <v>89.4</v>
      </c>
      <c r="J152" s="650"/>
      <c r="K152" s="650"/>
      <c r="L152" s="650"/>
      <c r="M152" s="143"/>
      <c r="N152" s="143"/>
      <c r="O152" s="143"/>
      <c r="P152" s="143"/>
      <c r="Q152" s="143"/>
      <c r="R152" s="143"/>
      <c r="S152" s="143"/>
      <c r="T152" s="143"/>
      <c r="U152" s="143"/>
      <c r="V152" s="143"/>
      <c r="W152" s="3" t="s">
        <v>11</v>
      </c>
      <c r="X152" s="4"/>
    </row>
    <row r="153" spans="1:24" s="1" customFormat="1" ht="33.75" customHeight="1" x14ac:dyDescent="0.2">
      <c r="A153" s="1561"/>
      <c r="B153" s="1497" t="s">
        <v>1471</v>
      </c>
      <c r="C153" s="1027" t="s">
        <v>112</v>
      </c>
      <c r="D153" s="1497" t="s">
        <v>10</v>
      </c>
      <c r="E153" s="1505" t="s">
        <v>99</v>
      </c>
      <c r="F153" s="1012"/>
      <c r="G153" s="1496"/>
      <c r="H153" s="1496"/>
      <c r="I153" s="981">
        <v>90</v>
      </c>
      <c r="J153" s="650"/>
      <c r="K153" s="650"/>
      <c r="L153" s="650"/>
      <c r="M153" s="143"/>
      <c r="N153" s="143"/>
      <c r="O153" s="143"/>
      <c r="P153" s="143"/>
      <c r="Q153" s="143"/>
      <c r="R153" s="143"/>
      <c r="S153" s="143"/>
      <c r="T153" s="143"/>
      <c r="U153" s="143"/>
      <c r="V153" s="143"/>
      <c r="W153" s="3" t="s">
        <v>11</v>
      </c>
      <c r="X153" s="4"/>
    </row>
    <row r="154" spans="1:24" s="1" customFormat="1" ht="33.75" customHeight="1" x14ac:dyDescent="0.2">
      <c r="A154" s="1561"/>
      <c r="B154" s="1497" t="s">
        <v>1472</v>
      </c>
      <c r="C154" s="1492" t="s">
        <v>113</v>
      </c>
      <c r="D154" s="1497" t="s">
        <v>10</v>
      </c>
      <c r="E154" s="1505" t="s">
        <v>99</v>
      </c>
      <c r="F154" s="1012"/>
      <c r="G154" s="1496"/>
      <c r="H154" s="1496"/>
      <c r="I154" s="981">
        <v>89</v>
      </c>
      <c r="J154" s="650"/>
      <c r="K154" s="650"/>
      <c r="L154" s="650"/>
      <c r="M154" s="143"/>
      <c r="N154" s="143"/>
      <c r="O154" s="143"/>
      <c r="P154" s="143"/>
      <c r="Q154" s="143"/>
      <c r="R154" s="143"/>
      <c r="S154" s="143"/>
      <c r="T154" s="143"/>
      <c r="U154" s="143"/>
      <c r="V154" s="143"/>
      <c r="W154" s="3" t="s">
        <v>11</v>
      </c>
      <c r="X154" s="4"/>
    </row>
    <row r="155" spans="1:24" s="1" customFormat="1" ht="39" customHeight="1" x14ac:dyDescent="0.2">
      <c r="A155" s="1561"/>
      <c r="B155" s="1497" t="s">
        <v>1473</v>
      </c>
      <c r="C155" s="1492" t="s">
        <v>114</v>
      </c>
      <c r="D155" s="1497" t="s">
        <v>10</v>
      </c>
      <c r="E155" s="1505" t="s">
        <v>37</v>
      </c>
      <c r="F155" s="1012"/>
      <c r="G155" s="497"/>
      <c r="H155" s="497"/>
      <c r="I155" s="1507">
        <v>800</v>
      </c>
      <c r="J155" s="1506"/>
      <c r="K155" s="1506"/>
      <c r="L155" s="1506"/>
      <c r="M155" s="1502"/>
      <c r="N155" s="1502"/>
      <c r="O155" s="1502"/>
      <c r="P155" s="1502"/>
      <c r="Q155" s="1502"/>
      <c r="R155" s="1502"/>
      <c r="S155" s="1502"/>
      <c r="T155" s="1502"/>
      <c r="U155" s="1502"/>
      <c r="V155" s="1502"/>
      <c r="W155" s="3" t="s">
        <v>11</v>
      </c>
      <c r="X155" s="4"/>
    </row>
    <row r="156" spans="1:24" s="1" customFormat="1" ht="33.75" customHeight="1" x14ac:dyDescent="0.2">
      <c r="A156" s="1561"/>
      <c r="B156" s="1497" t="s">
        <v>1474</v>
      </c>
      <c r="C156" s="1492" t="s">
        <v>115</v>
      </c>
      <c r="D156" s="1497" t="s">
        <v>10</v>
      </c>
      <c r="E156" s="1505" t="s">
        <v>37</v>
      </c>
      <c r="F156" s="1012"/>
      <c r="G156" s="497"/>
      <c r="H156" s="497"/>
      <c r="I156" s="1507">
        <v>700</v>
      </c>
      <c r="J156" s="1506"/>
      <c r="K156" s="1506"/>
      <c r="L156" s="1506"/>
      <c r="M156" s="1502"/>
      <c r="N156" s="1502"/>
      <c r="O156" s="1502"/>
      <c r="P156" s="1502"/>
      <c r="Q156" s="1502"/>
      <c r="R156" s="1502"/>
      <c r="S156" s="1502"/>
      <c r="T156" s="1502"/>
      <c r="U156" s="1502"/>
      <c r="V156" s="1502"/>
      <c r="W156" s="3" t="s">
        <v>11</v>
      </c>
      <c r="X156" s="4"/>
    </row>
    <row r="157" spans="1:24" s="1" customFormat="1" ht="34.5" customHeight="1" x14ac:dyDescent="0.2">
      <c r="A157" s="1561"/>
      <c r="B157" s="1497" t="s">
        <v>1613</v>
      </c>
      <c r="C157" s="1492" t="s">
        <v>1298</v>
      </c>
      <c r="D157" s="1497" t="s">
        <v>10</v>
      </c>
      <c r="E157" s="1505" t="s">
        <v>37</v>
      </c>
      <c r="F157" s="1012"/>
      <c r="G157" s="497"/>
      <c r="H157" s="497"/>
      <c r="I157" s="1507">
        <v>900</v>
      </c>
      <c r="J157" s="1506"/>
      <c r="K157" s="1506"/>
      <c r="L157" s="1506"/>
      <c r="M157" s="1502"/>
      <c r="N157" s="1502"/>
      <c r="O157" s="1502"/>
      <c r="P157" s="1502"/>
      <c r="Q157" s="1502"/>
      <c r="R157" s="1502"/>
      <c r="S157" s="1502"/>
      <c r="T157" s="1502"/>
      <c r="U157" s="1502"/>
      <c r="V157" s="1502"/>
      <c r="W157" s="3" t="s">
        <v>11</v>
      </c>
      <c r="X157" s="4"/>
    </row>
    <row r="158" spans="1:24" s="1" customFormat="1" ht="34.5" customHeight="1" x14ac:dyDescent="0.2">
      <c r="A158" s="1561"/>
      <c r="B158" s="1497" t="s">
        <v>1614</v>
      </c>
      <c r="C158" s="1492" t="s">
        <v>1299</v>
      </c>
      <c r="D158" s="1497" t="s">
        <v>10</v>
      </c>
      <c r="E158" s="1505" t="s">
        <v>37</v>
      </c>
      <c r="F158" s="1012"/>
      <c r="G158" s="497"/>
      <c r="H158" s="497"/>
      <c r="I158" s="1507">
        <v>900</v>
      </c>
      <c r="J158" s="1506"/>
      <c r="K158" s="1506"/>
      <c r="L158" s="1506"/>
      <c r="M158" s="1502"/>
      <c r="N158" s="1502"/>
      <c r="O158" s="1502"/>
      <c r="P158" s="1502"/>
      <c r="Q158" s="1502"/>
      <c r="R158" s="1502"/>
      <c r="S158" s="1502"/>
      <c r="T158" s="1502"/>
      <c r="U158" s="1502"/>
      <c r="V158" s="1502"/>
      <c r="W158" s="3" t="s">
        <v>11</v>
      </c>
      <c r="X158" s="4"/>
    </row>
    <row r="159" spans="1:24" s="1" customFormat="1" ht="34.5" customHeight="1" x14ac:dyDescent="0.2">
      <c r="A159" s="1561"/>
      <c r="B159" s="1497" t="s">
        <v>1615</v>
      </c>
      <c r="C159" s="1492" t="s">
        <v>1300</v>
      </c>
      <c r="D159" s="1497" t="s">
        <v>10</v>
      </c>
      <c r="E159" s="1505" t="s">
        <v>37</v>
      </c>
      <c r="F159" s="1012"/>
      <c r="G159" s="1496"/>
      <c r="H159" s="1496"/>
      <c r="I159" s="1507">
        <v>900</v>
      </c>
      <c r="J159" s="1506"/>
      <c r="K159" s="1506"/>
      <c r="L159" s="1506"/>
      <c r="M159" s="1502"/>
      <c r="N159" s="1502"/>
      <c r="O159" s="1502"/>
      <c r="P159" s="1502"/>
      <c r="Q159" s="1502"/>
      <c r="R159" s="1502"/>
      <c r="S159" s="1502"/>
      <c r="T159" s="1502"/>
      <c r="U159" s="1502"/>
      <c r="V159" s="1502"/>
      <c r="W159" s="3" t="s">
        <v>11</v>
      </c>
      <c r="X159" s="4"/>
    </row>
    <row r="160" spans="1:24" s="1" customFormat="1" ht="34.5" customHeight="1" x14ac:dyDescent="0.2">
      <c r="A160" s="1561"/>
      <c r="B160" s="1497" t="s">
        <v>1616</v>
      </c>
      <c r="C160" s="1492" t="s">
        <v>1301</v>
      </c>
      <c r="D160" s="1497" t="s">
        <v>10</v>
      </c>
      <c r="E160" s="1505" t="s">
        <v>37</v>
      </c>
      <c r="F160" s="1012"/>
      <c r="G160" s="1496"/>
      <c r="H160" s="1496"/>
      <c r="I160" s="1507">
        <v>160</v>
      </c>
      <c r="J160" s="1506"/>
      <c r="K160" s="1506"/>
      <c r="L160" s="1506"/>
      <c r="M160" s="1502"/>
      <c r="N160" s="1502"/>
      <c r="O160" s="1502"/>
      <c r="P160" s="1502"/>
      <c r="Q160" s="1502"/>
      <c r="R160" s="1502"/>
      <c r="S160" s="1502"/>
      <c r="T160" s="1502"/>
      <c r="U160" s="1502"/>
      <c r="V160" s="1502"/>
      <c r="W160" s="3" t="s">
        <v>11</v>
      </c>
      <c r="X160" s="4"/>
    </row>
    <row r="161" spans="1:24" s="1" customFormat="1" ht="34.5" customHeight="1" x14ac:dyDescent="0.2">
      <c r="A161" s="1561"/>
      <c r="B161" s="1497" t="s">
        <v>1617</v>
      </c>
      <c r="C161" s="1492" t="s">
        <v>116</v>
      </c>
      <c r="D161" s="1497" t="s">
        <v>10</v>
      </c>
      <c r="E161" s="1505" t="s">
        <v>37</v>
      </c>
      <c r="F161" s="1012"/>
      <c r="G161" s="1496"/>
      <c r="H161" s="1496"/>
      <c r="I161" s="1507">
        <v>160</v>
      </c>
      <c r="J161" s="1506"/>
      <c r="K161" s="1506"/>
      <c r="L161" s="1506"/>
      <c r="M161" s="1502"/>
      <c r="N161" s="1502"/>
      <c r="O161" s="1502"/>
      <c r="P161" s="1502"/>
      <c r="Q161" s="1502"/>
      <c r="R161" s="1502"/>
      <c r="S161" s="1502"/>
      <c r="T161" s="1502"/>
      <c r="U161" s="1502"/>
      <c r="V161" s="1502"/>
      <c r="W161" s="3" t="s">
        <v>11</v>
      </c>
      <c r="X161" s="4"/>
    </row>
    <row r="162" spans="1:24" s="1" customFormat="1" ht="34.5" customHeight="1" x14ac:dyDescent="0.2">
      <c r="A162" s="1561"/>
      <c r="B162" s="1497" t="s">
        <v>1618</v>
      </c>
      <c r="C162" s="1492" t="s">
        <v>117</v>
      </c>
      <c r="D162" s="1497" t="s">
        <v>10</v>
      </c>
      <c r="E162" s="1505" t="s">
        <v>37</v>
      </c>
      <c r="F162" s="1012"/>
      <c r="G162" s="1496"/>
      <c r="H162" s="1496"/>
      <c r="I162" s="1507">
        <v>160</v>
      </c>
      <c r="J162" s="1506"/>
      <c r="K162" s="1506"/>
      <c r="L162" s="1506"/>
      <c r="M162" s="1502"/>
      <c r="N162" s="1502"/>
      <c r="O162" s="1502"/>
      <c r="P162" s="1502"/>
      <c r="Q162" s="1502"/>
      <c r="R162" s="1502"/>
      <c r="S162" s="1502"/>
      <c r="T162" s="1502"/>
      <c r="U162" s="1502"/>
      <c r="V162" s="1502"/>
      <c r="W162" s="3" t="s">
        <v>11</v>
      </c>
      <c r="X162" s="4"/>
    </row>
    <row r="163" spans="1:24" s="1" customFormat="1" ht="34.5" customHeight="1" x14ac:dyDescent="0.2">
      <c r="A163" s="1561"/>
      <c r="B163" s="1497" t="s">
        <v>1619</v>
      </c>
      <c r="C163" s="1492" t="s">
        <v>118</v>
      </c>
      <c r="D163" s="1497" t="s">
        <v>10</v>
      </c>
      <c r="E163" s="1505" t="s">
        <v>37</v>
      </c>
      <c r="F163" s="1012"/>
      <c r="G163" s="1496"/>
      <c r="H163" s="1496"/>
      <c r="I163" s="1507">
        <v>240</v>
      </c>
      <c r="J163" s="1506"/>
      <c r="K163" s="1506"/>
      <c r="L163" s="1506"/>
      <c r="M163" s="1502"/>
      <c r="N163" s="1502"/>
      <c r="O163" s="1502"/>
      <c r="P163" s="1502"/>
      <c r="Q163" s="1502"/>
      <c r="R163" s="1502"/>
      <c r="S163" s="1502"/>
      <c r="T163" s="1502"/>
      <c r="U163" s="1502"/>
      <c r="V163" s="1502"/>
      <c r="W163" s="3" t="s">
        <v>11</v>
      </c>
      <c r="X163" s="4"/>
    </row>
    <row r="164" spans="1:24" s="1" customFormat="1" ht="34.5" customHeight="1" x14ac:dyDescent="0.2">
      <c r="A164" s="1561"/>
      <c r="B164" s="1497" t="s">
        <v>1620</v>
      </c>
      <c r="C164" s="1492" t="s">
        <v>119</v>
      </c>
      <c r="D164" s="1497" t="s">
        <v>10</v>
      </c>
      <c r="E164" s="1505" t="s">
        <v>60</v>
      </c>
      <c r="F164" s="1012"/>
      <c r="G164" s="1496"/>
      <c r="H164" s="1496"/>
      <c r="I164" s="1507">
        <v>500</v>
      </c>
      <c r="J164" s="1506"/>
      <c r="K164" s="1506"/>
      <c r="L164" s="1506"/>
      <c r="M164" s="1502"/>
      <c r="N164" s="1502"/>
      <c r="O164" s="1502"/>
      <c r="P164" s="1502"/>
      <c r="Q164" s="1502"/>
      <c r="R164" s="1502"/>
      <c r="S164" s="1502"/>
      <c r="T164" s="1502"/>
      <c r="U164" s="1502"/>
      <c r="V164" s="1502"/>
      <c r="W164" s="3" t="s">
        <v>11</v>
      </c>
      <c r="X164" s="4"/>
    </row>
    <row r="165" spans="1:24" s="1" customFormat="1" ht="34.5" customHeight="1" x14ac:dyDescent="0.2">
      <c r="A165" s="1561"/>
      <c r="B165" s="1497" t="s">
        <v>1621</v>
      </c>
      <c r="C165" s="1492" t="s">
        <v>120</v>
      </c>
      <c r="D165" s="1497" t="s">
        <v>10</v>
      </c>
      <c r="E165" s="1505" t="s">
        <v>60</v>
      </c>
      <c r="F165" s="1012"/>
      <c r="G165" s="1507"/>
      <c r="H165" s="1496"/>
      <c r="I165" s="1496">
        <v>1000</v>
      </c>
      <c r="J165" s="1504" t="s">
        <v>5749</v>
      </c>
      <c r="K165" s="1504"/>
      <c r="L165" s="1504"/>
      <c r="M165" s="1527"/>
      <c r="N165" s="1527"/>
      <c r="O165" s="1527"/>
      <c r="P165" s="1527"/>
      <c r="Q165" s="1527"/>
      <c r="R165" s="1527"/>
      <c r="S165" s="1527"/>
      <c r="T165" s="1527"/>
      <c r="U165" s="1527"/>
      <c r="V165" s="1527"/>
      <c r="W165" s="3" t="s">
        <v>11</v>
      </c>
      <c r="X165" s="4"/>
    </row>
    <row r="166" spans="1:24" s="1" customFormat="1" ht="128.25" customHeight="1" x14ac:dyDescent="0.2">
      <c r="A166" s="1561"/>
      <c r="B166" s="1497" t="s">
        <v>1622</v>
      </c>
      <c r="C166" s="339" t="s">
        <v>3168</v>
      </c>
      <c r="D166" s="351" t="s">
        <v>121</v>
      </c>
      <c r="E166" s="351" t="s">
        <v>122</v>
      </c>
      <c r="F166" s="1507">
        <v>1057</v>
      </c>
      <c r="G166" s="1507">
        <v>1462.02593</v>
      </c>
      <c r="H166" s="1507">
        <v>800</v>
      </c>
      <c r="I166" s="256"/>
      <c r="J166" s="1504" t="s">
        <v>3196</v>
      </c>
      <c r="K166" s="1504" t="s">
        <v>3657</v>
      </c>
      <c r="L166" s="1504" t="s">
        <v>5490</v>
      </c>
      <c r="M166" s="1527" t="s">
        <v>8030</v>
      </c>
      <c r="N166" s="1527" t="s">
        <v>8874</v>
      </c>
      <c r="O166" s="1527"/>
      <c r="P166" s="1527"/>
      <c r="Q166" s="1527"/>
      <c r="R166" s="1527"/>
      <c r="S166" s="1527"/>
      <c r="T166" s="1527"/>
      <c r="U166" s="1527"/>
      <c r="V166" s="1527"/>
      <c r="W166" s="9" t="s">
        <v>123</v>
      </c>
    </row>
    <row r="167" spans="1:24" s="1" customFormat="1" ht="100.5" customHeight="1" x14ac:dyDescent="0.2">
      <c r="A167" s="1561"/>
      <c r="B167" s="1497" t="s">
        <v>1623</v>
      </c>
      <c r="C167" s="1492" t="s">
        <v>124</v>
      </c>
      <c r="D167" s="287" t="s">
        <v>10</v>
      </c>
      <c r="E167" s="569" t="s">
        <v>31</v>
      </c>
      <c r="F167" s="1507"/>
      <c r="G167" s="1507"/>
      <c r="H167" s="1507"/>
      <c r="I167" s="1496"/>
      <c r="J167" s="1504" t="s">
        <v>4363</v>
      </c>
      <c r="K167" s="1504"/>
      <c r="L167" s="1504"/>
      <c r="M167" s="1527"/>
      <c r="N167" s="1527"/>
      <c r="O167" s="1527"/>
      <c r="P167" s="1527"/>
      <c r="Q167" s="1527"/>
      <c r="R167" s="1527"/>
      <c r="S167" s="1527"/>
      <c r="T167" s="1527"/>
      <c r="U167" s="1527"/>
      <c r="V167" s="1527"/>
      <c r="W167" s="3" t="s">
        <v>11</v>
      </c>
    </row>
    <row r="168" spans="1:24" s="1" customFormat="1" ht="81" customHeight="1" x14ac:dyDescent="0.2">
      <c r="A168" s="1561"/>
      <c r="B168" s="1497" t="s">
        <v>1624</v>
      </c>
      <c r="C168" s="1492" t="s">
        <v>125</v>
      </c>
      <c r="D168" s="1497" t="s">
        <v>10</v>
      </c>
      <c r="E168" s="1505" t="s">
        <v>37</v>
      </c>
      <c r="F168" s="981">
        <v>65</v>
      </c>
      <c r="G168" s="1496">
        <v>63.667999999999999</v>
      </c>
      <c r="H168" s="1496"/>
      <c r="I168" s="1496"/>
      <c r="J168" s="1504" t="s">
        <v>5491</v>
      </c>
      <c r="K168" s="1504"/>
      <c r="L168" s="1504"/>
      <c r="M168" s="1527"/>
      <c r="N168" s="1527"/>
      <c r="O168" s="1527"/>
      <c r="P168" s="1527"/>
      <c r="Q168" s="1527"/>
      <c r="R168" s="1527"/>
      <c r="S168" s="1527"/>
      <c r="T168" s="1527"/>
      <c r="U168" s="1527"/>
      <c r="V168" s="1527"/>
      <c r="W168" s="3" t="s">
        <v>11</v>
      </c>
      <c r="X168" s="4"/>
    </row>
    <row r="169" spans="1:24" s="1" customFormat="1" ht="129.75" customHeight="1" x14ac:dyDescent="0.2">
      <c r="A169" s="1561"/>
      <c r="B169" s="1497" t="s">
        <v>1625</v>
      </c>
      <c r="C169" s="1492" t="s">
        <v>126</v>
      </c>
      <c r="D169" s="1497" t="s">
        <v>10</v>
      </c>
      <c r="E169" s="1505" t="s">
        <v>37</v>
      </c>
      <c r="F169" s="1507"/>
      <c r="G169" s="1507"/>
      <c r="H169" s="1507">
        <v>0</v>
      </c>
      <c r="I169" s="1507">
        <v>2500</v>
      </c>
      <c r="J169" s="1599" t="s">
        <v>5749</v>
      </c>
      <c r="K169" s="1506" t="s">
        <v>8030</v>
      </c>
      <c r="L169" s="1506"/>
      <c r="M169" s="1502"/>
      <c r="N169" s="1502"/>
      <c r="O169" s="1502"/>
      <c r="P169" s="1502"/>
      <c r="Q169" s="1502"/>
      <c r="R169" s="1502"/>
      <c r="S169" s="1502"/>
      <c r="T169" s="1502"/>
      <c r="U169" s="1502"/>
      <c r="V169" s="1502"/>
      <c r="W169" s="3" t="s">
        <v>11</v>
      </c>
      <c r="X169" s="4"/>
    </row>
    <row r="170" spans="1:24" s="1" customFormat="1" ht="26.25" customHeight="1" x14ac:dyDescent="0.2">
      <c r="A170" s="1561"/>
      <c r="B170" s="1497" t="s">
        <v>1626</v>
      </c>
      <c r="C170" s="1027" t="s">
        <v>127</v>
      </c>
      <c r="D170" s="1497" t="s">
        <v>10</v>
      </c>
      <c r="E170" s="1505" t="s">
        <v>31</v>
      </c>
      <c r="F170" s="1507"/>
      <c r="G170" s="1030"/>
      <c r="H170" s="1507"/>
      <c r="I170" s="1507">
        <f>1774.2+65+43.7</f>
        <v>1882.9</v>
      </c>
      <c r="J170" s="1599"/>
      <c r="K170" s="1506"/>
      <c r="L170" s="1506"/>
      <c r="M170" s="1502"/>
      <c r="N170" s="1502"/>
      <c r="O170" s="1502"/>
      <c r="P170" s="1502"/>
      <c r="Q170" s="1502"/>
      <c r="R170" s="1502"/>
      <c r="S170" s="1502"/>
      <c r="T170" s="1502"/>
      <c r="U170" s="1502"/>
      <c r="V170" s="1502"/>
      <c r="W170" s="3" t="s">
        <v>11</v>
      </c>
      <c r="X170" s="4"/>
    </row>
    <row r="171" spans="1:24" s="1" customFormat="1" ht="38.25" customHeight="1" x14ac:dyDescent="0.2">
      <c r="A171" s="1561"/>
      <c r="B171" s="1497" t="s">
        <v>1627</v>
      </c>
      <c r="C171" s="1027" t="s">
        <v>128</v>
      </c>
      <c r="D171" s="1497" t="s">
        <v>10</v>
      </c>
      <c r="E171" s="1505" t="s">
        <v>99</v>
      </c>
      <c r="F171" s="1012"/>
      <c r="G171" s="1030"/>
      <c r="H171" s="1496"/>
      <c r="I171" s="1507">
        <v>80</v>
      </c>
      <c r="J171" s="1599"/>
      <c r="K171" s="1504"/>
      <c r="L171" s="1504"/>
      <c r="M171" s="1527"/>
      <c r="N171" s="1527"/>
      <c r="O171" s="1527"/>
      <c r="P171" s="1527"/>
      <c r="Q171" s="1527"/>
      <c r="R171" s="1527"/>
      <c r="S171" s="1527"/>
      <c r="T171" s="1527"/>
      <c r="U171" s="1527"/>
      <c r="V171" s="1527"/>
      <c r="W171" s="3" t="s">
        <v>11</v>
      </c>
      <c r="X171" s="4"/>
    </row>
    <row r="172" spans="1:24" s="1" customFormat="1" ht="24.75" customHeight="1" x14ac:dyDescent="0.2">
      <c r="A172" s="1561"/>
      <c r="B172" s="1497" t="s">
        <v>3197</v>
      </c>
      <c r="C172" s="1492" t="s">
        <v>2994</v>
      </c>
      <c r="D172" s="1497" t="s">
        <v>10</v>
      </c>
      <c r="E172" s="1505" t="s">
        <v>37</v>
      </c>
      <c r="F172" s="1507"/>
      <c r="G172" s="1507"/>
      <c r="H172" s="1507"/>
      <c r="I172" s="256"/>
      <c r="J172" s="1504" t="s">
        <v>3251</v>
      </c>
      <c r="K172" s="1504"/>
      <c r="L172" s="1504"/>
      <c r="M172" s="1527"/>
      <c r="N172" s="1527"/>
      <c r="O172" s="1527"/>
      <c r="P172" s="1527"/>
      <c r="Q172" s="1527"/>
      <c r="R172" s="1527"/>
      <c r="S172" s="1527"/>
      <c r="T172" s="1527"/>
      <c r="U172" s="1527"/>
      <c r="V172" s="1527"/>
      <c r="W172" s="3" t="s">
        <v>11</v>
      </c>
      <c r="X172" s="4"/>
    </row>
    <row r="173" spans="1:24" s="1" customFormat="1" ht="24.75" customHeight="1" x14ac:dyDescent="0.2">
      <c r="A173" s="1561"/>
      <c r="B173" s="1497" t="s">
        <v>1628</v>
      </c>
      <c r="C173" s="1492" t="s">
        <v>2995</v>
      </c>
      <c r="D173" s="1497" t="s">
        <v>10</v>
      </c>
      <c r="E173" s="1505" t="s">
        <v>37</v>
      </c>
      <c r="F173" s="1507"/>
      <c r="G173" s="1507"/>
      <c r="H173" s="1507"/>
      <c r="I173" s="256"/>
      <c r="J173" s="1504" t="s">
        <v>3252</v>
      </c>
      <c r="K173" s="1504"/>
      <c r="L173" s="1504"/>
      <c r="M173" s="1527"/>
      <c r="N173" s="1527"/>
      <c r="O173" s="1527"/>
      <c r="P173" s="1527"/>
      <c r="Q173" s="1527"/>
      <c r="R173" s="1527"/>
      <c r="S173" s="1527"/>
      <c r="T173" s="1527"/>
      <c r="U173" s="1527"/>
      <c r="V173" s="1527"/>
      <c r="W173" s="3" t="s">
        <v>11</v>
      </c>
      <c r="X173" s="4"/>
    </row>
    <row r="174" spans="1:24" s="1" customFormat="1" ht="98.25" customHeight="1" x14ac:dyDescent="0.2">
      <c r="A174" s="1561"/>
      <c r="B174" s="1497" t="s">
        <v>1629</v>
      </c>
      <c r="C174" s="1492" t="s">
        <v>2996</v>
      </c>
      <c r="D174" s="1497" t="s">
        <v>10</v>
      </c>
      <c r="E174" s="1505" t="s">
        <v>37</v>
      </c>
      <c r="F174" s="1507">
        <v>118.68380000000001</v>
      </c>
      <c r="G174" s="1507">
        <v>2.7</v>
      </c>
      <c r="H174" s="1507"/>
      <c r="I174" s="256"/>
      <c r="J174" s="1504" t="s">
        <v>3198</v>
      </c>
      <c r="K174" s="1504" t="s">
        <v>4435</v>
      </c>
      <c r="L174" s="1504" t="s">
        <v>5492</v>
      </c>
      <c r="M174" s="1527"/>
      <c r="N174" s="1527"/>
      <c r="O174" s="1527"/>
      <c r="P174" s="1527"/>
      <c r="Q174" s="1527"/>
      <c r="R174" s="1527"/>
      <c r="S174" s="1527"/>
      <c r="T174" s="1527"/>
      <c r="U174" s="1527"/>
      <c r="V174" s="1527"/>
      <c r="W174" s="3" t="s">
        <v>11</v>
      </c>
      <c r="X174" s="4"/>
    </row>
    <row r="175" spans="1:24" s="1" customFormat="1" ht="141.75" customHeight="1" x14ac:dyDescent="0.2">
      <c r="A175" s="1561"/>
      <c r="B175" s="1497" t="s">
        <v>1630</v>
      </c>
      <c r="C175" s="1492" t="s">
        <v>2997</v>
      </c>
      <c r="D175" s="1497" t="s">
        <v>10</v>
      </c>
      <c r="E175" s="1505" t="s">
        <v>37</v>
      </c>
      <c r="F175" s="1507">
        <v>72</v>
      </c>
      <c r="G175" s="1507">
        <v>100</v>
      </c>
      <c r="H175" s="1507">
        <v>6.5229699999999999</v>
      </c>
      <c r="I175" s="256"/>
      <c r="J175" s="1504" t="s">
        <v>3199</v>
      </c>
      <c r="K175" s="1504" t="s">
        <v>6045</v>
      </c>
      <c r="L175" s="1504" t="s">
        <v>6630</v>
      </c>
      <c r="M175" s="1527" t="s">
        <v>7608</v>
      </c>
      <c r="N175" s="1527" t="s">
        <v>8463</v>
      </c>
      <c r="O175" s="1527"/>
      <c r="P175" s="1527"/>
      <c r="Q175" s="1527"/>
      <c r="R175" s="1527"/>
      <c r="S175" s="1527"/>
      <c r="T175" s="1527"/>
      <c r="U175" s="1527"/>
      <c r="V175" s="1527"/>
      <c r="W175" s="3" t="s">
        <v>11</v>
      </c>
      <c r="X175" s="4"/>
    </row>
    <row r="176" spans="1:24" s="1" customFormat="1" ht="90" customHeight="1" x14ac:dyDescent="0.2">
      <c r="A176" s="1561"/>
      <c r="B176" s="1497" t="s">
        <v>1631</v>
      </c>
      <c r="C176" s="1492" t="s">
        <v>2998</v>
      </c>
      <c r="D176" s="1497" t="s">
        <v>10</v>
      </c>
      <c r="E176" s="1505" t="s">
        <v>37</v>
      </c>
      <c r="F176" s="1507">
        <v>72</v>
      </c>
      <c r="G176" s="1507">
        <v>100</v>
      </c>
      <c r="H176" s="1507">
        <v>6.5229699999999999</v>
      </c>
      <c r="I176" s="256"/>
      <c r="J176" s="1504" t="s">
        <v>3200</v>
      </c>
      <c r="K176" s="1504" t="s">
        <v>6046</v>
      </c>
      <c r="L176" s="1504" t="s">
        <v>6630</v>
      </c>
      <c r="M176" s="1527" t="s">
        <v>7608</v>
      </c>
      <c r="N176" s="1527" t="s">
        <v>8464</v>
      </c>
      <c r="O176" s="1527"/>
      <c r="P176" s="1527"/>
      <c r="Q176" s="1527"/>
      <c r="R176" s="1527"/>
      <c r="S176" s="1527"/>
      <c r="T176" s="1527"/>
      <c r="U176" s="1527"/>
      <c r="V176" s="1527"/>
      <c r="W176" s="3" t="s">
        <v>11</v>
      </c>
      <c r="X176" s="4"/>
    </row>
    <row r="177" spans="1:24" s="1" customFormat="1" ht="24.75" customHeight="1" x14ac:dyDescent="0.2">
      <c r="A177" s="1561"/>
      <c r="B177" s="1497" t="s">
        <v>1632</v>
      </c>
      <c r="C177" s="1492" t="s">
        <v>2999</v>
      </c>
      <c r="D177" s="1497" t="s">
        <v>10</v>
      </c>
      <c r="E177" s="1505" t="s">
        <v>37</v>
      </c>
      <c r="F177" s="1507"/>
      <c r="G177" s="1507"/>
      <c r="H177" s="1507"/>
      <c r="I177" s="256"/>
      <c r="J177" s="1504" t="s">
        <v>3253</v>
      </c>
      <c r="K177" s="1504"/>
      <c r="L177" s="1504"/>
      <c r="M177" s="1527"/>
      <c r="N177" s="1527"/>
      <c r="O177" s="1527"/>
      <c r="P177" s="1527"/>
      <c r="Q177" s="1527"/>
      <c r="R177" s="1527"/>
      <c r="S177" s="1527"/>
      <c r="T177" s="1527"/>
      <c r="U177" s="1527"/>
      <c r="V177" s="1527"/>
      <c r="W177" s="3" t="s">
        <v>11</v>
      </c>
      <c r="X177" s="4"/>
    </row>
    <row r="178" spans="1:24" s="1" customFormat="1" ht="102.75" customHeight="1" x14ac:dyDescent="0.2">
      <c r="A178" s="1561"/>
      <c r="B178" s="1497" t="s">
        <v>1633</v>
      </c>
      <c r="C178" s="1492" t="s">
        <v>3000</v>
      </c>
      <c r="D178" s="1497" t="s">
        <v>10</v>
      </c>
      <c r="E178" s="1505" t="s">
        <v>37</v>
      </c>
      <c r="F178" s="1507">
        <v>114</v>
      </c>
      <c r="G178" s="1507">
        <v>170</v>
      </c>
      <c r="H178" s="1507">
        <v>25.886849999999999</v>
      </c>
      <c r="I178" s="256"/>
      <c r="J178" s="1504" t="s">
        <v>3201</v>
      </c>
      <c r="K178" s="1504" t="s">
        <v>6047</v>
      </c>
      <c r="L178" s="1504" t="s">
        <v>6631</v>
      </c>
      <c r="M178" s="1527" t="s">
        <v>7609</v>
      </c>
      <c r="N178" s="1527" t="s">
        <v>8465</v>
      </c>
      <c r="O178" s="1527"/>
      <c r="P178" s="1527"/>
      <c r="Q178" s="1527"/>
      <c r="R178" s="1527"/>
      <c r="S178" s="1527"/>
      <c r="T178" s="1527"/>
      <c r="U178" s="1527"/>
      <c r="V178" s="1527"/>
      <c r="W178" s="3" t="s">
        <v>11</v>
      </c>
      <c r="X178" s="4"/>
    </row>
    <row r="179" spans="1:24" s="1" customFormat="1" ht="36" customHeight="1" x14ac:dyDescent="0.2">
      <c r="A179" s="1561"/>
      <c r="B179" s="1497" t="s">
        <v>1634</v>
      </c>
      <c r="C179" s="1492" t="s">
        <v>3001</v>
      </c>
      <c r="D179" s="1497" t="s">
        <v>10</v>
      </c>
      <c r="E179" s="1505" t="s">
        <v>37</v>
      </c>
      <c r="F179" s="1507">
        <v>72</v>
      </c>
      <c r="G179" s="1507">
        <v>6</v>
      </c>
      <c r="H179" s="1507"/>
      <c r="I179" s="256"/>
      <c r="J179" s="1504" t="s">
        <v>3202</v>
      </c>
      <c r="K179" s="1504" t="s">
        <v>5493</v>
      </c>
      <c r="L179" s="1504"/>
      <c r="M179" s="1527"/>
      <c r="N179" s="1527"/>
      <c r="O179" s="1527"/>
      <c r="P179" s="1527"/>
      <c r="Q179" s="1527"/>
      <c r="R179" s="1527"/>
      <c r="S179" s="1527"/>
      <c r="T179" s="1527"/>
      <c r="U179" s="1527"/>
      <c r="V179" s="1527"/>
      <c r="W179" s="3" t="s">
        <v>11</v>
      </c>
      <c r="X179" s="4"/>
    </row>
    <row r="180" spans="1:24" s="1" customFormat="1" ht="80.25" customHeight="1" x14ac:dyDescent="0.2">
      <c r="A180" s="1561"/>
      <c r="B180" s="1497" t="s">
        <v>1635</v>
      </c>
      <c r="C180" s="1492" t="s">
        <v>3002</v>
      </c>
      <c r="D180" s="1497" t="s">
        <v>10</v>
      </c>
      <c r="E180" s="1505" t="s">
        <v>37</v>
      </c>
      <c r="F180" s="1507">
        <v>72</v>
      </c>
      <c r="G180" s="1507">
        <v>100</v>
      </c>
      <c r="H180" s="1507">
        <v>6.5452500000000002</v>
      </c>
      <c r="I180" s="256"/>
      <c r="J180" s="1504" t="s">
        <v>3203</v>
      </c>
      <c r="K180" s="1504" t="s">
        <v>6048</v>
      </c>
      <c r="L180" s="1504" t="s">
        <v>6632</v>
      </c>
      <c r="M180" s="1527" t="s">
        <v>7608</v>
      </c>
      <c r="N180" s="1527" t="s">
        <v>8466</v>
      </c>
      <c r="O180" s="1527"/>
      <c r="P180" s="1527"/>
      <c r="Q180" s="1527"/>
      <c r="R180" s="1527"/>
      <c r="S180" s="1527"/>
      <c r="T180" s="1527"/>
      <c r="U180" s="1527"/>
      <c r="V180" s="1527"/>
      <c r="W180" s="3" t="s">
        <v>11</v>
      </c>
      <c r="X180" s="4"/>
    </row>
    <row r="181" spans="1:24" s="1" customFormat="1" ht="93" customHeight="1" x14ac:dyDescent="0.2">
      <c r="A181" s="1561"/>
      <c r="B181" s="1497" t="s">
        <v>1636</v>
      </c>
      <c r="C181" s="1492" t="s">
        <v>3003</v>
      </c>
      <c r="D181" s="1497" t="s">
        <v>10</v>
      </c>
      <c r="E181" s="1505" t="s">
        <v>37</v>
      </c>
      <c r="F181" s="1507">
        <v>178.3794</v>
      </c>
      <c r="G181" s="1507">
        <v>3.5</v>
      </c>
      <c r="H181" s="1507"/>
      <c r="I181" s="256"/>
      <c r="J181" s="1504" t="s">
        <v>3204</v>
      </c>
      <c r="K181" s="1504" t="s">
        <v>4436</v>
      </c>
      <c r="L181" s="1504" t="s">
        <v>5494</v>
      </c>
      <c r="M181" s="1527"/>
      <c r="N181" s="1527"/>
      <c r="O181" s="1527"/>
      <c r="P181" s="1527"/>
      <c r="Q181" s="1527"/>
      <c r="R181" s="1527"/>
      <c r="S181" s="1527"/>
      <c r="T181" s="1527"/>
      <c r="U181" s="1527"/>
      <c r="V181" s="1527"/>
      <c r="W181" s="3" t="s">
        <v>11</v>
      </c>
      <c r="X181" s="4"/>
    </row>
    <row r="182" spans="1:24" s="1" customFormat="1" ht="79.5" customHeight="1" x14ac:dyDescent="0.2">
      <c r="A182" s="1561"/>
      <c r="B182" s="1497" t="s">
        <v>1637</v>
      </c>
      <c r="C182" s="1492" t="s">
        <v>3004</v>
      </c>
      <c r="D182" s="1497" t="s">
        <v>10</v>
      </c>
      <c r="E182" s="1505" t="s">
        <v>37</v>
      </c>
      <c r="F182" s="1507">
        <v>118.92</v>
      </c>
      <c r="G182" s="1507">
        <v>12.5</v>
      </c>
      <c r="H182" s="1507"/>
      <c r="I182" s="256"/>
      <c r="J182" s="1504" t="s">
        <v>3205</v>
      </c>
      <c r="K182" s="1504" t="s">
        <v>4437</v>
      </c>
      <c r="L182" s="1504" t="s">
        <v>5495</v>
      </c>
      <c r="M182" s="1527"/>
      <c r="N182" s="1527"/>
      <c r="O182" s="1527"/>
      <c r="P182" s="1527"/>
      <c r="Q182" s="1527"/>
      <c r="R182" s="1527"/>
      <c r="S182" s="1527"/>
      <c r="T182" s="1527"/>
      <c r="U182" s="1527"/>
      <c r="V182" s="1527"/>
      <c r="W182" s="3" t="s">
        <v>11</v>
      </c>
      <c r="X182" s="4"/>
    </row>
    <row r="183" spans="1:24" s="1" customFormat="1" ht="102" customHeight="1" x14ac:dyDescent="0.2">
      <c r="A183" s="1561"/>
      <c r="B183" s="1497" t="s">
        <v>1638</v>
      </c>
      <c r="C183" s="1492" t="s">
        <v>3005</v>
      </c>
      <c r="D183" s="1497" t="s">
        <v>10</v>
      </c>
      <c r="E183" s="1505" t="s">
        <v>37</v>
      </c>
      <c r="F183" s="1507">
        <v>72</v>
      </c>
      <c r="G183" s="1507">
        <v>100</v>
      </c>
      <c r="H183" s="1507">
        <v>8.5080399999999994</v>
      </c>
      <c r="I183" s="256"/>
      <c r="J183" s="1504" t="s">
        <v>3206</v>
      </c>
      <c r="K183" s="1504" t="s">
        <v>6049</v>
      </c>
      <c r="L183" s="1504" t="s">
        <v>6632</v>
      </c>
      <c r="M183" s="1527" t="s">
        <v>7608</v>
      </c>
      <c r="N183" s="1527" t="s">
        <v>8467</v>
      </c>
      <c r="O183" s="1527"/>
      <c r="P183" s="1527"/>
      <c r="Q183" s="1527"/>
      <c r="R183" s="1527"/>
      <c r="S183" s="1527"/>
      <c r="T183" s="1527"/>
      <c r="U183" s="1527"/>
      <c r="V183" s="1527"/>
      <c r="W183" s="3" t="s">
        <v>11</v>
      </c>
      <c r="X183" s="4"/>
    </row>
    <row r="184" spans="1:24" s="1" customFormat="1" ht="133.5" customHeight="1" x14ac:dyDescent="0.2">
      <c r="A184" s="1561"/>
      <c r="B184" s="1497" t="s">
        <v>1639</v>
      </c>
      <c r="C184" s="1492" t="s">
        <v>3006</v>
      </c>
      <c r="D184" s="1497" t="s">
        <v>10</v>
      </c>
      <c r="E184" s="1505" t="s">
        <v>37</v>
      </c>
      <c r="F184" s="1507">
        <v>72</v>
      </c>
      <c r="G184" s="1507">
        <v>100</v>
      </c>
      <c r="H184" s="1507">
        <v>8.5080399999999994</v>
      </c>
      <c r="I184" s="256"/>
      <c r="J184" s="1504" t="s">
        <v>3206</v>
      </c>
      <c r="K184" s="1504" t="s">
        <v>6048</v>
      </c>
      <c r="L184" s="1504" t="s">
        <v>6630</v>
      </c>
      <c r="M184" s="1527" t="s">
        <v>7608</v>
      </c>
      <c r="N184" s="1527" t="s">
        <v>8468</v>
      </c>
      <c r="O184" s="1527"/>
      <c r="P184" s="1527"/>
      <c r="Q184" s="1527"/>
      <c r="R184" s="1527"/>
      <c r="S184" s="1527"/>
      <c r="T184" s="1527"/>
      <c r="U184" s="1527"/>
      <c r="V184" s="1527"/>
      <c r="W184" s="3" t="s">
        <v>11</v>
      </c>
      <c r="X184" s="4"/>
    </row>
    <row r="185" spans="1:24" s="1" customFormat="1" ht="117.75" customHeight="1" x14ac:dyDescent="0.2">
      <c r="A185" s="1561"/>
      <c r="B185" s="1497" t="s">
        <v>1640</v>
      </c>
      <c r="C185" s="1492" t="s">
        <v>7633</v>
      </c>
      <c r="D185" s="1497" t="s">
        <v>10</v>
      </c>
      <c r="E185" s="1505" t="s">
        <v>60</v>
      </c>
      <c r="F185" s="1507">
        <v>123</v>
      </c>
      <c r="G185" s="1496"/>
      <c r="H185" s="1496">
        <v>24.15</v>
      </c>
      <c r="I185" s="497"/>
      <c r="J185" s="1504" t="s">
        <v>4642</v>
      </c>
      <c r="K185" s="1504" t="s">
        <v>7634</v>
      </c>
      <c r="L185" s="1504"/>
      <c r="M185" s="1527"/>
      <c r="N185" s="1527"/>
      <c r="O185" s="1527"/>
      <c r="P185" s="1527"/>
      <c r="Q185" s="1527"/>
      <c r="R185" s="1527"/>
      <c r="S185" s="1527"/>
      <c r="T185" s="1527"/>
      <c r="U185" s="1527"/>
      <c r="V185" s="1527"/>
      <c r="W185" s="3" t="s">
        <v>11</v>
      </c>
      <c r="X185" s="4"/>
    </row>
    <row r="186" spans="1:24" s="1" customFormat="1" ht="37.5" customHeight="1" x14ac:dyDescent="0.2">
      <c r="A186" s="1561"/>
      <c r="B186" s="1497" t="s">
        <v>1641</v>
      </c>
      <c r="C186" s="1027" t="s">
        <v>130</v>
      </c>
      <c r="D186" s="1497" t="s">
        <v>10</v>
      </c>
      <c r="E186" s="1505" t="s">
        <v>131</v>
      </c>
      <c r="F186" s="1012"/>
      <c r="G186" s="1496"/>
      <c r="H186" s="1496"/>
      <c r="I186" s="1507">
        <v>130</v>
      </c>
      <c r="J186" s="1506"/>
      <c r="K186" s="1506"/>
      <c r="L186" s="1506"/>
      <c r="M186" s="1502"/>
      <c r="N186" s="1502"/>
      <c r="O186" s="1502"/>
      <c r="P186" s="1502"/>
      <c r="Q186" s="1502"/>
      <c r="R186" s="1502"/>
      <c r="S186" s="1502"/>
      <c r="T186" s="1502"/>
      <c r="U186" s="1502"/>
      <c r="V186" s="1502"/>
      <c r="W186" s="3" t="s">
        <v>11</v>
      </c>
      <c r="X186" s="4"/>
    </row>
    <row r="187" spans="1:24" s="1" customFormat="1" ht="25.5" customHeight="1" x14ac:dyDescent="0.2">
      <c r="A187" s="1561"/>
      <c r="B187" s="1497" t="s">
        <v>1642</v>
      </c>
      <c r="C187" s="1027" t="s">
        <v>132</v>
      </c>
      <c r="D187" s="1497" t="s">
        <v>10</v>
      </c>
      <c r="E187" s="1505" t="s">
        <v>1312</v>
      </c>
      <c r="F187" s="1012"/>
      <c r="G187" s="1496"/>
      <c r="H187" s="1496"/>
      <c r="I187" s="1507">
        <v>1500</v>
      </c>
      <c r="J187" s="1506"/>
      <c r="K187" s="1506"/>
      <c r="L187" s="1506"/>
      <c r="M187" s="1502"/>
      <c r="N187" s="1502"/>
      <c r="O187" s="1502"/>
      <c r="P187" s="1502"/>
      <c r="Q187" s="1502"/>
      <c r="R187" s="1502"/>
      <c r="S187" s="1502"/>
      <c r="T187" s="1502"/>
      <c r="U187" s="1502"/>
      <c r="V187" s="1502"/>
      <c r="W187" s="3" t="s">
        <v>11</v>
      </c>
      <c r="X187" s="4"/>
    </row>
    <row r="188" spans="1:24" s="1" customFormat="1" ht="34.5" customHeight="1" x14ac:dyDescent="0.2">
      <c r="A188" s="1561"/>
      <c r="B188" s="1497" t="s">
        <v>1643</v>
      </c>
      <c r="C188" s="1027" t="s">
        <v>1304</v>
      </c>
      <c r="D188" s="1497" t="s">
        <v>10</v>
      </c>
      <c r="E188" s="1505" t="s">
        <v>134</v>
      </c>
      <c r="F188" s="1012"/>
      <c r="G188" s="1496"/>
      <c r="H188" s="1496"/>
      <c r="I188" s="1507">
        <v>50</v>
      </c>
      <c r="J188" s="1506"/>
      <c r="K188" s="1506"/>
      <c r="L188" s="1506"/>
      <c r="M188" s="1502"/>
      <c r="N188" s="1502"/>
      <c r="O188" s="1502"/>
      <c r="P188" s="1502"/>
      <c r="Q188" s="1502"/>
      <c r="R188" s="1502"/>
      <c r="S188" s="1502"/>
      <c r="T188" s="1502"/>
      <c r="U188" s="1502"/>
      <c r="V188" s="1502"/>
      <c r="W188" s="3" t="s">
        <v>11</v>
      </c>
      <c r="X188" s="4"/>
    </row>
    <row r="189" spans="1:24" s="1" customFormat="1" ht="71.25" customHeight="1" x14ac:dyDescent="0.2">
      <c r="A189" s="1561"/>
      <c r="B189" s="1497" t="s">
        <v>3207</v>
      </c>
      <c r="C189" s="1492" t="s">
        <v>3208</v>
      </c>
      <c r="D189" s="1497" t="s">
        <v>3137</v>
      </c>
      <c r="E189" s="1505" t="s">
        <v>60</v>
      </c>
      <c r="F189" s="1507">
        <v>238</v>
      </c>
      <c r="G189" s="1507">
        <v>89.529399999999995</v>
      </c>
      <c r="H189" s="1507"/>
      <c r="I189" s="256"/>
      <c r="J189" s="1504" t="s">
        <v>3209</v>
      </c>
      <c r="K189" s="1504" t="s">
        <v>5717</v>
      </c>
      <c r="L189" s="1504"/>
      <c r="M189" s="1527"/>
      <c r="N189" s="1527"/>
      <c r="O189" s="1527"/>
      <c r="P189" s="1527"/>
      <c r="Q189" s="1527"/>
      <c r="R189" s="1527"/>
      <c r="S189" s="1527"/>
      <c r="T189" s="1527"/>
      <c r="U189" s="1527"/>
      <c r="V189" s="1527"/>
      <c r="W189" s="3"/>
      <c r="X189" s="4"/>
    </row>
    <row r="190" spans="1:24" s="1" customFormat="1" ht="96.75" customHeight="1" x14ac:dyDescent="0.2">
      <c r="A190" s="1561"/>
      <c r="B190" s="1497" t="s">
        <v>3211</v>
      </c>
      <c r="C190" s="1492" t="s">
        <v>3210</v>
      </c>
      <c r="D190" s="1497" t="s">
        <v>3137</v>
      </c>
      <c r="E190" s="1505" t="s">
        <v>60</v>
      </c>
      <c r="F190" s="1507">
        <v>213.12799999999999</v>
      </c>
      <c r="G190" s="1507">
        <v>89.529399999999995</v>
      </c>
      <c r="H190" s="1507"/>
      <c r="I190" s="256"/>
      <c r="J190" s="1504" t="s">
        <v>3212</v>
      </c>
      <c r="K190" s="1504" t="s">
        <v>5497</v>
      </c>
      <c r="L190" s="1504"/>
      <c r="M190" s="1527"/>
      <c r="N190" s="1527"/>
      <c r="O190" s="1527"/>
      <c r="P190" s="1527"/>
      <c r="Q190" s="1527"/>
      <c r="R190" s="1527"/>
      <c r="S190" s="1527"/>
      <c r="T190" s="1527"/>
      <c r="U190" s="1527"/>
      <c r="V190" s="1527"/>
      <c r="W190" s="3"/>
      <c r="X190" s="4"/>
    </row>
    <row r="191" spans="1:24" s="1" customFormat="1" ht="87.75" customHeight="1" x14ac:dyDescent="0.2">
      <c r="A191" s="1561"/>
      <c r="B191" s="1497" t="s">
        <v>3214</v>
      </c>
      <c r="C191" s="1492" t="s">
        <v>3213</v>
      </c>
      <c r="D191" s="1497" t="s">
        <v>3137</v>
      </c>
      <c r="E191" s="1505" t="s">
        <v>60</v>
      </c>
      <c r="F191" s="1507">
        <v>213</v>
      </c>
      <c r="G191" s="1507">
        <v>67.823440000000005</v>
      </c>
      <c r="H191" s="1507">
        <v>65.099999999999994</v>
      </c>
      <c r="I191" s="256"/>
      <c r="J191" s="1504" t="s">
        <v>3215</v>
      </c>
      <c r="K191" s="1504" t="s">
        <v>4090</v>
      </c>
      <c r="L191" s="1504" t="s">
        <v>5498</v>
      </c>
      <c r="M191" s="1527" t="s">
        <v>7621</v>
      </c>
      <c r="N191" s="1527"/>
      <c r="O191" s="1527"/>
      <c r="P191" s="1527"/>
      <c r="Q191" s="1527"/>
      <c r="R191" s="1527"/>
      <c r="S191" s="1527"/>
      <c r="T191" s="1527"/>
      <c r="U191" s="1527"/>
      <c r="V191" s="1527"/>
      <c r="W191" s="3"/>
      <c r="X191" s="4"/>
    </row>
    <row r="192" spans="1:24" s="1" customFormat="1" ht="104.25" customHeight="1" x14ac:dyDescent="0.2">
      <c r="A192" s="1561"/>
      <c r="B192" s="1497" t="s">
        <v>3217</v>
      </c>
      <c r="C192" s="1492" t="s">
        <v>3216</v>
      </c>
      <c r="D192" s="1497" t="s">
        <v>3137</v>
      </c>
      <c r="E192" s="1505" t="s">
        <v>60</v>
      </c>
      <c r="F192" s="1507">
        <v>352</v>
      </c>
      <c r="G192" s="1507">
        <v>110.47324</v>
      </c>
      <c r="H192" s="1507">
        <v>110.25</v>
      </c>
      <c r="I192" s="256"/>
      <c r="J192" s="1504" t="s">
        <v>3218</v>
      </c>
      <c r="K192" s="1504" t="s">
        <v>4091</v>
      </c>
      <c r="L192" s="1504" t="s">
        <v>5499</v>
      </c>
      <c r="M192" s="1527" t="s">
        <v>7622</v>
      </c>
      <c r="N192" s="1527"/>
      <c r="O192" s="1527"/>
      <c r="P192" s="1527"/>
      <c r="Q192" s="1527"/>
      <c r="R192" s="1527"/>
      <c r="S192" s="1527"/>
      <c r="T192" s="1527"/>
      <c r="U192" s="1527"/>
      <c r="V192" s="1527"/>
      <c r="W192" s="3"/>
      <c r="X192" s="4"/>
    </row>
    <row r="193" spans="1:24" s="1" customFormat="1" ht="90" customHeight="1" x14ac:dyDescent="0.2">
      <c r="A193" s="1561"/>
      <c r="B193" s="1497" t="s">
        <v>3220</v>
      </c>
      <c r="C193" s="1492" t="s">
        <v>3219</v>
      </c>
      <c r="D193" s="1497" t="s">
        <v>3137</v>
      </c>
      <c r="E193" s="1505" t="s">
        <v>60</v>
      </c>
      <c r="F193" s="1507">
        <v>121</v>
      </c>
      <c r="G193" s="1507">
        <v>37.506279999999997</v>
      </c>
      <c r="H193" s="1507">
        <v>37.799999999999997</v>
      </c>
      <c r="I193" s="256"/>
      <c r="J193" s="1504" t="s">
        <v>3221</v>
      </c>
      <c r="K193" s="1504" t="s">
        <v>4092</v>
      </c>
      <c r="L193" s="1504" t="s">
        <v>5500</v>
      </c>
      <c r="M193" s="1527" t="s">
        <v>7623</v>
      </c>
      <c r="N193" s="1527"/>
      <c r="O193" s="1527"/>
      <c r="P193" s="1527"/>
      <c r="Q193" s="1527"/>
      <c r="R193" s="1527"/>
      <c r="S193" s="1527"/>
      <c r="T193" s="1527"/>
      <c r="U193" s="1527"/>
      <c r="V193" s="1527"/>
      <c r="W193" s="3"/>
      <c r="X193" s="4"/>
    </row>
    <row r="194" spans="1:24" s="1" customFormat="1" ht="98.25" customHeight="1" x14ac:dyDescent="0.2">
      <c r="A194" s="1561"/>
      <c r="B194" s="1497" t="s">
        <v>3222</v>
      </c>
      <c r="C194" s="1492" t="s">
        <v>3223</v>
      </c>
      <c r="D194" s="1497" t="s">
        <v>3137</v>
      </c>
      <c r="E194" s="1505" t="s">
        <v>60</v>
      </c>
      <c r="F194" s="1507">
        <v>216</v>
      </c>
      <c r="G194" s="1507">
        <v>68.183040000000005</v>
      </c>
      <c r="H194" s="1507">
        <v>61.484630000000003</v>
      </c>
      <c r="I194" s="256"/>
      <c r="J194" s="1504" t="s">
        <v>3224</v>
      </c>
      <c r="K194" s="1504" t="s">
        <v>4093</v>
      </c>
      <c r="L194" s="1504" t="s">
        <v>5718</v>
      </c>
      <c r="M194" s="1527" t="s">
        <v>7620</v>
      </c>
      <c r="N194" s="1527" t="s">
        <v>8469</v>
      </c>
      <c r="O194" s="1527"/>
      <c r="P194" s="1527"/>
      <c r="Q194" s="1527"/>
      <c r="R194" s="1527"/>
      <c r="S194" s="1527"/>
      <c r="T194" s="1527"/>
      <c r="U194" s="1527"/>
      <c r="V194" s="1527"/>
      <c r="W194" s="3"/>
      <c r="X194" s="4"/>
    </row>
    <row r="195" spans="1:24" s="1" customFormat="1" ht="117.75" customHeight="1" x14ac:dyDescent="0.2">
      <c r="A195" s="1561"/>
      <c r="B195" s="1497" t="s">
        <v>3226</v>
      </c>
      <c r="C195" s="1492" t="s">
        <v>3225</v>
      </c>
      <c r="D195" s="1497" t="s">
        <v>3137</v>
      </c>
      <c r="E195" s="1505" t="s">
        <v>60</v>
      </c>
      <c r="F195" s="1507">
        <v>216</v>
      </c>
      <c r="G195" s="1507">
        <v>68.183040000000005</v>
      </c>
      <c r="H195" s="1507">
        <v>61.497520000000002</v>
      </c>
      <c r="I195" s="256"/>
      <c r="J195" s="1504" t="s">
        <v>3227</v>
      </c>
      <c r="K195" s="1504" t="s">
        <v>4094</v>
      </c>
      <c r="L195" s="1504" t="s">
        <v>5718</v>
      </c>
      <c r="M195" s="1527" t="s">
        <v>7620</v>
      </c>
      <c r="N195" s="1527" t="s">
        <v>8470</v>
      </c>
      <c r="O195" s="1527"/>
      <c r="P195" s="1527"/>
      <c r="Q195" s="1527"/>
      <c r="R195" s="1527"/>
      <c r="S195" s="1527"/>
      <c r="T195" s="1527"/>
      <c r="U195" s="1527"/>
      <c r="V195" s="1527"/>
      <c r="W195" s="3"/>
      <c r="X195" s="4"/>
    </row>
    <row r="196" spans="1:24" s="1" customFormat="1" ht="111.75" customHeight="1" x14ac:dyDescent="0.2">
      <c r="A196" s="1561"/>
      <c r="B196" s="1497" t="s">
        <v>3229</v>
      </c>
      <c r="C196" s="1492" t="s">
        <v>3228</v>
      </c>
      <c r="D196" s="1497" t="s">
        <v>3137</v>
      </c>
      <c r="E196" s="1505" t="s">
        <v>60</v>
      </c>
      <c r="F196" s="1507">
        <v>45.986400000000003</v>
      </c>
      <c r="G196" s="1507">
        <v>6</v>
      </c>
      <c r="H196" s="1507"/>
      <c r="I196" s="256"/>
      <c r="J196" s="1504" t="s">
        <v>3230</v>
      </c>
      <c r="K196" s="1504" t="s">
        <v>4438</v>
      </c>
      <c r="L196" s="1504" t="s">
        <v>5501</v>
      </c>
      <c r="M196" s="1527"/>
      <c r="N196" s="1527"/>
      <c r="O196" s="1527"/>
      <c r="P196" s="1527"/>
      <c r="Q196" s="1527"/>
      <c r="R196" s="1527"/>
      <c r="S196" s="1527"/>
      <c r="T196" s="1527"/>
      <c r="U196" s="1527"/>
      <c r="V196" s="1527"/>
      <c r="W196" s="3"/>
      <c r="X196" s="4"/>
    </row>
    <row r="197" spans="1:24" s="1" customFormat="1" ht="108.75" customHeight="1" x14ac:dyDescent="0.2">
      <c r="A197" s="1561"/>
      <c r="B197" s="1497" t="s">
        <v>3231</v>
      </c>
      <c r="C197" s="1492" t="s">
        <v>3232</v>
      </c>
      <c r="D197" s="1497" t="s">
        <v>3137</v>
      </c>
      <c r="E197" s="1505" t="s">
        <v>60</v>
      </c>
      <c r="F197" s="1507">
        <v>132.8578</v>
      </c>
      <c r="G197" s="1507">
        <v>12</v>
      </c>
      <c r="H197" s="1507"/>
      <c r="I197" s="256"/>
      <c r="J197" s="1504" t="s">
        <v>3233</v>
      </c>
      <c r="K197" s="1504" t="s">
        <v>4439</v>
      </c>
      <c r="L197" s="1504" t="s">
        <v>5719</v>
      </c>
      <c r="M197" s="1527"/>
      <c r="N197" s="1527"/>
      <c r="O197" s="1527"/>
      <c r="P197" s="1527"/>
      <c r="Q197" s="1527"/>
      <c r="R197" s="1527"/>
      <c r="S197" s="1527"/>
      <c r="T197" s="1527"/>
      <c r="U197" s="1527"/>
      <c r="V197" s="1527"/>
      <c r="W197" s="3"/>
      <c r="X197" s="4"/>
    </row>
    <row r="198" spans="1:24" s="1" customFormat="1" ht="94.5" customHeight="1" x14ac:dyDescent="0.2">
      <c r="A198" s="1561"/>
      <c r="B198" s="1497" t="s">
        <v>3234</v>
      </c>
      <c r="C198" s="1492" t="s">
        <v>3235</v>
      </c>
      <c r="D198" s="1497" t="s">
        <v>3137</v>
      </c>
      <c r="E198" s="1505" t="s">
        <v>3236</v>
      </c>
      <c r="F198" s="1507">
        <v>45</v>
      </c>
      <c r="G198" s="1507">
        <v>11</v>
      </c>
      <c r="H198" s="1507"/>
      <c r="I198" s="256"/>
      <c r="J198" s="1504" t="s">
        <v>3237</v>
      </c>
      <c r="K198" s="1504" t="s">
        <v>5502</v>
      </c>
      <c r="L198" s="1504"/>
      <c r="M198" s="1527"/>
      <c r="N198" s="1527"/>
      <c r="O198" s="1527"/>
      <c r="P198" s="1527"/>
      <c r="Q198" s="1527"/>
      <c r="R198" s="1527"/>
      <c r="S198" s="1527"/>
      <c r="T198" s="1527"/>
      <c r="U198" s="1527"/>
      <c r="V198" s="1527"/>
      <c r="W198" s="3"/>
      <c r="X198" s="4"/>
    </row>
    <row r="199" spans="1:24" s="1" customFormat="1" ht="34.5" customHeight="1" x14ac:dyDescent="0.2">
      <c r="A199" s="1561"/>
      <c r="B199" s="1496" t="s">
        <v>3433</v>
      </c>
      <c r="C199" s="497" t="s">
        <v>3434</v>
      </c>
      <c r="D199" s="1496" t="s">
        <v>275</v>
      </c>
      <c r="E199" s="1496" t="s">
        <v>3435</v>
      </c>
      <c r="F199" s="1507">
        <v>220</v>
      </c>
      <c r="G199" s="1496"/>
      <c r="H199" s="1496"/>
      <c r="I199" s="1496"/>
      <c r="J199" s="127" t="s">
        <v>3566</v>
      </c>
      <c r="K199" s="1504"/>
      <c r="L199" s="1504"/>
      <c r="M199" s="1527"/>
      <c r="N199" s="1527"/>
      <c r="O199" s="1527"/>
      <c r="P199" s="1527"/>
      <c r="Q199" s="1527"/>
      <c r="R199" s="1527"/>
      <c r="S199" s="1527"/>
      <c r="T199" s="1527"/>
      <c r="U199" s="1527"/>
      <c r="V199" s="1527"/>
      <c r="W199" s="3"/>
      <c r="X199" s="4"/>
    </row>
    <row r="200" spans="1:24" s="1" customFormat="1" ht="99" customHeight="1" x14ac:dyDescent="0.2">
      <c r="A200" s="1561"/>
      <c r="B200" s="1496" t="s">
        <v>3436</v>
      </c>
      <c r="C200" s="497" t="s">
        <v>4096</v>
      </c>
      <c r="D200" s="1496" t="s">
        <v>810</v>
      </c>
      <c r="E200" s="1496" t="s">
        <v>3438</v>
      </c>
      <c r="F200" s="1507">
        <v>100</v>
      </c>
      <c r="G200" s="497"/>
      <c r="H200" s="497"/>
      <c r="I200" s="497"/>
      <c r="J200" s="127" t="s">
        <v>3566</v>
      </c>
      <c r="K200" s="1504" t="s">
        <v>4095</v>
      </c>
      <c r="L200" s="1504"/>
      <c r="M200" s="1527"/>
      <c r="N200" s="1527"/>
      <c r="O200" s="1527"/>
      <c r="P200" s="1527"/>
      <c r="Q200" s="1527"/>
      <c r="R200" s="1527"/>
      <c r="S200" s="1527"/>
      <c r="T200" s="1527"/>
      <c r="U200" s="1527"/>
      <c r="V200" s="1527"/>
      <c r="W200" s="3"/>
      <c r="X200" s="4"/>
    </row>
    <row r="201" spans="1:24" s="1" customFormat="1" ht="79.5" customHeight="1" x14ac:dyDescent="0.2">
      <c r="A201" s="1561"/>
      <c r="B201" s="1496" t="s">
        <v>3439</v>
      </c>
      <c r="C201" s="497" t="s">
        <v>4098</v>
      </c>
      <c r="D201" s="1496" t="s">
        <v>810</v>
      </c>
      <c r="E201" s="1496" t="s">
        <v>3435</v>
      </c>
      <c r="F201" s="1507">
        <v>100</v>
      </c>
      <c r="G201" s="497"/>
      <c r="H201" s="497"/>
      <c r="I201" s="497"/>
      <c r="J201" s="127" t="s">
        <v>3566</v>
      </c>
      <c r="K201" s="1504" t="s">
        <v>4097</v>
      </c>
      <c r="L201" s="1504"/>
      <c r="M201" s="1527"/>
      <c r="N201" s="1527"/>
      <c r="O201" s="1527"/>
      <c r="P201" s="1527"/>
      <c r="Q201" s="1527"/>
      <c r="R201" s="1527"/>
      <c r="S201" s="1527"/>
      <c r="T201" s="1527"/>
      <c r="U201" s="1527"/>
      <c r="V201" s="1527"/>
      <c r="W201" s="3"/>
      <c r="X201" s="4"/>
    </row>
    <row r="202" spans="1:24" s="1" customFormat="1" ht="69.75" customHeight="1" x14ac:dyDescent="0.2">
      <c r="A202" s="1561"/>
      <c r="B202" s="1496" t="s">
        <v>3441</v>
      </c>
      <c r="C202" s="497" t="s">
        <v>4644</v>
      </c>
      <c r="D202" s="1496" t="s">
        <v>810</v>
      </c>
      <c r="E202" s="1496" t="s">
        <v>3435</v>
      </c>
      <c r="F202" s="1507">
        <v>60</v>
      </c>
      <c r="G202" s="1507"/>
      <c r="H202" s="1507"/>
      <c r="I202" s="256"/>
      <c r="J202" s="127" t="s">
        <v>3566</v>
      </c>
      <c r="K202" s="1504" t="s">
        <v>4643</v>
      </c>
      <c r="L202" s="1504"/>
      <c r="M202" s="1527"/>
      <c r="N202" s="1527"/>
      <c r="O202" s="1527"/>
      <c r="P202" s="1527"/>
      <c r="Q202" s="1527"/>
      <c r="R202" s="1527"/>
      <c r="S202" s="1527"/>
      <c r="T202" s="1527"/>
      <c r="U202" s="1527"/>
      <c r="V202" s="1527"/>
      <c r="W202" s="3"/>
      <c r="X202" s="4"/>
    </row>
    <row r="203" spans="1:24" s="1" customFormat="1" ht="125.25" customHeight="1" x14ac:dyDescent="0.2">
      <c r="A203" s="1561"/>
      <c r="B203" s="497" t="s">
        <v>3579</v>
      </c>
      <c r="C203" s="497" t="s">
        <v>3580</v>
      </c>
      <c r="D203" s="1496" t="s">
        <v>810</v>
      </c>
      <c r="E203" s="1496" t="s">
        <v>3435</v>
      </c>
      <c r="F203" s="1507">
        <v>50</v>
      </c>
      <c r="G203" s="1507"/>
      <c r="H203" s="1507"/>
      <c r="I203" s="1507"/>
      <c r="J203" s="1504" t="s">
        <v>3581</v>
      </c>
      <c r="K203" s="1504" t="s">
        <v>4440</v>
      </c>
      <c r="L203" s="1504"/>
      <c r="M203" s="1527"/>
      <c r="N203" s="1527"/>
      <c r="O203" s="1527"/>
      <c r="P203" s="1527"/>
      <c r="Q203" s="1527"/>
      <c r="R203" s="1527"/>
      <c r="S203" s="1527"/>
      <c r="T203" s="1527"/>
      <c r="U203" s="1527"/>
      <c r="V203" s="1527"/>
      <c r="W203" s="3"/>
      <c r="X203" s="4"/>
    </row>
    <row r="204" spans="1:24" s="1" customFormat="1" ht="104.25" customHeight="1" x14ac:dyDescent="0.2">
      <c r="A204" s="1561"/>
      <c r="B204" s="1539" t="s">
        <v>3658</v>
      </c>
      <c r="C204" s="497" t="s">
        <v>4979</v>
      </c>
      <c r="D204" s="1496" t="s">
        <v>810</v>
      </c>
      <c r="E204" s="1496" t="s">
        <v>3435</v>
      </c>
      <c r="F204" s="1507">
        <v>50</v>
      </c>
      <c r="G204" s="1507">
        <v>936.75099999999998</v>
      </c>
      <c r="H204" s="1507">
        <v>162.75</v>
      </c>
      <c r="I204" s="1507"/>
      <c r="J204" s="1504" t="s">
        <v>3660</v>
      </c>
      <c r="K204" s="1504" t="s">
        <v>3971</v>
      </c>
      <c r="L204" s="1504" t="s">
        <v>4645</v>
      </c>
      <c r="M204" s="1527" t="s">
        <v>5754</v>
      </c>
      <c r="N204" s="1527" t="s">
        <v>6050</v>
      </c>
      <c r="O204" s="1527" t="s">
        <v>7593</v>
      </c>
      <c r="P204" s="1527"/>
      <c r="Q204" s="1527"/>
      <c r="R204" s="1527"/>
      <c r="S204" s="1527"/>
      <c r="T204" s="1527"/>
      <c r="U204" s="1527"/>
      <c r="V204" s="1527"/>
      <c r="W204" s="3"/>
      <c r="X204" s="4"/>
    </row>
    <row r="205" spans="1:24" s="1" customFormat="1" ht="110.25" customHeight="1" x14ac:dyDescent="0.2">
      <c r="A205" s="1561"/>
      <c r="B205" s="1539" t="s">
        <v>4646</v>
      </c>
      <c r="C205" s="497" t="s">
        <v>4647</v>
      </c>
      <c r="D205" s="1496" t="s">
        <v>810</v>
      </c>
      <c r="E205" s="1496" t="s">
        <v>3435</v>
      </c>
      <c r="F205" s="1507">
        <v>100</v>
      </c>
      <c r="G205" s="1507"/>
      <c r="H205" s="1507">
        <v>100</v>
      </c>
      <c r="I205" s="1507"/>
      <c r="J205" s="1504" t="s">
        <v>4648</v>
      </c>
      <c r="K205" s="1504" t="s">
        <v>8160</v>
      </c>
      <c r="L205" s="1504"/>
      <c r="M205" s="1527"/>
      <c r="N205" s="1527"/>
      <c r="O205" s="1527"/>
      <c r="P205" s="1527"/>
      <c r="Q205" s="1527"/>
      <c r="R205" s="1527"/>
      <c r="S205" s="1527"/>
      <c r="T205" s="1527"/>
      <c r="U205" s="1527"/>
      <c r="V205" s="1527"/>
      <c r="W205" s="3"/>
      <c r="X205" s="4"/>
    </row>
    <row r="206" spans="1:24" s="1" customFormat="1" ht="77.25" customHeight="1" x14ac:dyDescent="0.2">
      <c r="A206" s="1561"/>
      <c r="B206" s="1539" t="s">
        <v>4978</v>
      </c>
      <c r="C206" s="1027" t="s">
        <v>4977</v>
      </c>
      <c r="D206" s="1497" t="s">
        <v>13</v>
      </c>
      <c r="E206" s="1497" t="s">
        <v>29</v>
      </c>
      <c r="F206" s="279"/>
      <c r="G206" s="330">
        <v>259.29001</v>
      </c>
      <c r="H206" s="1507"/>
      <c r="I206" s="1507"/>
      <c r="J206" s="728" t="s">
        <v>5505</v>
      </c>
      <c r="K206" s="1504"/>
      <c r="L206" s="1504"/>
      <c r="M206" s="1527"/>
      <c r="N206" s="1527"/>
      <c r="O206" s="1527"/>
      <c r="P206" s="1527"/>
      <c r="Q206" s="1527"/>
      <c r="R206" s="1527"/>
      <c r="S206" s="1527"/>
      <c r="T206" s="1527"/>
      <c r="U206" s="1527"/>
      <c r="V206" s="1527"/>
      <c r="W206" s="3"/>
      <c r="X206" s="4"/>
    </row>
    <row r="207" spans="1:24" s="1" customFormat="1" ht="48" customHeight="1" x14ac:dyDescent="0.2">
      <c r="A207" s="1561"/>
      <c r="B207" s="1539" t="s">
        <v>4981</v>
      </c>
      <c r="C207" s="1027" t="s">
        <v>4980</v>
      </c>
      <c r="D207" s="1497" t="s">
        <v>10</v>
      </c>
      <c r="E207" s="1505" t="s">
        <v>31</v>
      </c>
      <c r="F207" s="279"/>
      <c r="G207" s="330">
        <v>80</v>
      </c>
      <c r="H207" s="1507"/>
      <c r="I207" s="1507"/>
      <c r="J207" s="728"/>
      <c r="K207" s="1504"/>
      <c r="L207" s="1504"/>
      <c r="M207" s="1527"/>
      <c r="N207" s="1527"/>
      <c r="O207" s="1527"/>
      <c r="P207" s="1527"/>
      <c r="Q207" s="1527"/>
      <c r="R207" s="1527"/>
      <c r="S207" s="1527"/>
      <c r="T207" s="1527"/>
      <c r="U207" s="1527"/>
      <c r="V207" s="1527"/>
      <c r="W207" s="3"/>
      <c r="X207" s="4"/>
    </row>
    <row r="208" spans="1:24" s="1" customFormat="1" ht="110.25" customHeight="1" x14ac:dyDescent="0.2">
      <c r="A208" s="1561"/>
      <c r="B208" s="1539" t="s">
        <v>4983</v>
      </c>
      <c r="C208" s="1027" t="s">
        <v>4982</v>
      </c>
      <c r="D208" s="1497" t="s">
        <v>10</v>
      </c>
      <c r="E208" s="1505" t="s">
        <v>31</v>
      </c>
      <c r="F208" s="279"/>
      <c r="G208" s="330">
        <v>500</v>
      </c>
      <c r="H208" s="1507">
        <v>25</v>
      </c>
      <c r="I208" s="1507"/>
      <c r="J208" s="728" t="s">
        <v>7624</v>
      </c>
      <c r="K208" s="1504"/>
      <c r="L208" s="1504"/>
      <c r="M208" s="1527"/>
      <c r="N208" s="1527"/>
      <c r="O208" s="1527"/>
      <c r="P208" s="1527"/>
      <c r="Q208" s="1527"/>
      <c r="R208" s="1527"/>
      <c r="S208" s="1527"/>
      <c r="T208" s="1527"/>
      <c r="U208" s="1527"/>
      <c r="V208" s="1527"/>
      <c r="W208" s="3"/>
      <c r="X208" s="4"/>
    </row>
    <row r="209" spans="1:24" s="1" customFormat="1" ht="85.5" customHeight="1" x14ac:dyDescent="0.2">
      <c r="A209" s="1561"/>
      <c r="B209" s="1539" t="s">
        <v>4985</v>
      </c>
      <c r="C209" s="1492" t="s">
        <v>7607</v>
      </c>
      <c r="D209" s="1497" t="s">
        <v>10</v>
      </c>
      <c r="E209" s="1505" t="s">
        <v>133</v>
      </c>
      <c r="F209" s="279"/>
      <c r="G209" s="330">
        <v>50</v>
      </c>
      <c r="H209" s="1507">
        <v>35.055759999999999</v>
      </c>
      <c r="I209" s="1507"/>
      <c r="J209" s="728" t="s">
        <v>6681</v>
      </c>
      <c r="K209" s="1504" t="s">
        <v>7606</v>
      </c>
      <c r="L209" s="1504" t="s">
        <v>9145</v>
      </c>
      <c r="M209" s="1527"/>
      <c r="N209" s="1527"/>
      <c r="O209" s="1527"/>
      <c r="P209" s="1527"/>
      <c r="Q209" s="1527"/>
      <c r="R209" s="1527"/>
      <c r="S209" s="1527"/>
      <c r="T209" s="1527"/>
      <c r="U209" s="1527"/>
      <c r="V209" s="1527"/>
      <c r="W209" s="3"/>
      <c r="X209" s="4"/>
    </row>
    <row r="210" spans="1:24" s="1" customFormat="1" ht="74.25" customHeight="1" x14ac:dyDescent="0.2">
      <c r="A210" s="1561"/>
      <c r="B210" s="1539" t="s">
        <v>4987</v>
      </c>
      <c r="C210" s="1492" t="s">
        <v>4986</v>
      </c>
      <c r="D210" s="1497" t="s">
        <v>10</v>
      </c>
      <c r="E210" s="1505" t="s">
        <v>133</v>
      </c>
      <c r="F210" s="981"/>
      <c r="G210" s="330"/>
      <c r="H210" s="1507"/>
      <c r="I210" s="1507"/>
      <c r="J210" s="728" t="s">
        <v>6051</v>
      </c>
      <c r="K210" s="1504"/>
      <c r="L210" s="1504"/>
      <c r="M210" s="1527"/>
      <c r="N210" s="1527"/>
      <c r="O210" s="1527"/>
      <c r="P210" s="1527"/>
      <c r="Q210" s="1527"/>
      <c r="R210" s="1527"/>
      <c r="S210" s="1527"/>
      <c r="T210" s="1527"/>
      <c r="U210" s="1527"/>
      <c r="V210" s="1527"/>
      <c r="W210" s="3"/>
      <c r="X210" s="4"/>
    </row>
    <row r="211" spans="1:24" s="1" customFormat="1" ht="89.25" customHeight="1" x14ac:dyDescent="0.2">
      <c r="A211" s="1561"/>
      <c r="B211" s="1539" t="s">
        <v>4989</v>
      </c>
      <c r="C211" s="1492" t="s">
        <v>4988</v>
      </c>
      <c r="D211" s="1497" t="s">
        <v>10</v>
      </c>
      <c r="E211" s="1505" t="s">
        <v>133</v>
      </c>
      <c r="F211" s="981"/>
      <c r="G211" s="330"/>
      <c r="H211" s="1507"/>
      <c r="I211" s="1507"/>
      <c r="J211" s="728" t="s">
        <v>6052</v>
      </c>
      <c r="K211" s="1504"/>
      <c r="L211" s="1504"/>
      <c r="M211" s="1527"/>
      <c r="N211" s="1527"/>
      <c r="O211" s="1527"/>
      <c r="P211" s="1527"/>
      <c r="Q211" s="1527"/>
      <c r="R211" s="1527"/>
      <c r="S211" s="1527"/>
      <c r="T211" s="1527"/>
      <c r="U211" s="1527"/>
      <c r="V211" s="1527"/>
      <c r="W211" s="3"/>
      <c r="X211" s="4"/>
    </row>
    <row r="212" spans="1:24" s="1" customFormat="1" ht="96" customHeight="1" x14ac:dyDescent="0.2">
      <c r="A212" s="1561"/>
      <c r="B212" s="1539" t="s">
        <v>4991</v>
      </c>
      <c r="C212" s="982" t="s">
        <v>4990</v>
      </c>
      <c r="D212" s="1497" t="s">
        <v>10</v>
      </c>
      <c r="E212" s="1505" t="s">
        <v>133</v>
      </c>
      <c r="F212" s="981"/>
      <c r="G212" s="330"/>
      <c r="H212" s="983"/>
      <c r="I212" s="1507"/>
      <c r="J212" s="728" t="s">
        <v>6053</v>
      </c>
      <c r="K212" s="1504"/>
      <c r="L212" s="1504"/>
      <c r="M212" s="1527"/>
      <c r="N212" s="1527"/>
      <c r="O212" s="1527"/>
      <c r="P212" s="1527"/>
      <c r="Q212" s="1527"/>
      <c r="R212" s="1527"/>
      <c r="S212" s="1527"/>
      <c r="T212" s="1527"/>
      <c r="U212" s="1527"/>
      <c r="V212" s="1527"/>
      <c r="W212" s="3"/>
      <c r="X212" s="4"/>
    </row>
    <row r="213" spans="1:24" s="1" customFormat="1" ht="87" customHeight="1" x14ac:dyDescent="0.2">
      <c r="A213" s="1561"/>
      <c r="B213" s="1539" t="s">
        <v>4993</v>
      </c>
      <c r="C213" s="982" t="s">
        <v>4992</v>
      </c>
      <c r="D213" s="1497" t="s">
        <v>10</v>
      </c>
      <c r="E213" s="1505" t="s">
        <v>133</v>
      </c>
      <c r="F213" s="981"/>
      <c r="G213" s="330"/>
      <c r="H213" s="1507"/>
      <c r="I213" s="1507"/>
      <c r="J213" s="728" t="s">
        <v>6054</v>
      </c>
      <c r="K213" s="1504"/>
      <c r="L213" s="1504"/>
      <c r="M213" s="1527"/>
      <c r="N213" s="1527"/>
      <c r="O213" s="1527"/>
      <c r="P213" s="1527"/>
      <c r="Q213" s="1527"/>
      <c r="R213" s="1527"/>
      <c r="S213" s="1527"/>
      <c r="T213" s="1527"/>
      <c r="U213" s="1527"/>
      <c r="V213" s="1527"/>
      <c r="W213" s="3"/>
      <c r="X213" s="4"/>
    </row>
    <row r="214" spans="1:24" s="1" customFormat="1" ht="83.25" customHeight="1" x14ac:dyDescent="0.2">
      <c r="A214" s="1561"/>
      <c r="B214" s="1539" t="s">
        <v>4995</v>
      </c>
      <c r="C214" s="1492" t="s">
        <v>4994</v>
      </c>
      <c r="D214" s="1497" t="s">
        <v>10</v>
      </c>
      <c r="E214" s="1505" t="s">
        <v>133</v>
      </c>
      <c r="F214" s="981"/>
      <c r="G214" s="330"/>
      <c r="H214" s="1507"/>
      <c r="I214" s="1507"/>
      <c r="J214" s="728" t="s">
        <v>6055</v>
      </c>
      <c r="K214" s="1504"/>
      <c r="L214" s="1504"/>
      <c r="M214" s="1527"/>
      <c r="N214" s="1527"/>
      <c r="O214" s="1527"/>
      <c r="P214" s="1527"/>
      <c r="Q214" s="1527"/>
      <c r="R214" s="1527"/>
      <c r="S214" s="1527"/>
      <c r="T214" s="1527"/>
      <c r="U214" s="1527"/>
      <c r="V214" s="1527"/>
      <c r="W214" s="3"/>
      <c r="X214" s="4"/>
    </row>
    <row r="215" spans="1:24" s="1" customFormat="1" ht="81" customHeight="1" x14ac:dyDescent="0.2">
      <c r="A215" s="1561"/>
      <c r="B215" s="1539" t="s">
        <v>4997</v>
      </c>
      <c r="C215" s="1492" t="s">
        <v>4996</v>
      </c>
      <c r="D215" s="1497" t="s">
        <v>10</v>
      </c>
      <c r="E215" s="1505" t="s">
        <v>133</v>
      </c>
      <c r="F215" s="981"/>
      <c r="G215" s="330"/>
      <c r="H215" s="1507"/>
      <c r="I215" s="1507"/>
      <c r="J215" s="728" t="s">
        <v>6056</v>
      </c>
      <c r="K215" s="1504"/>
      <c r="L215" s="1504"/>
      <c r="M215" s="1527"/>
      <c r="N215" s="1527"/>
      <c r="O215" s="1527"/>
      <c r="P215" s="1527"/>
      <c r="Q215" s="1527"/>
      <c r="R215" s="1527"/>
      <c r="S215" s="1527"/>
      <c r="T215" s="1527"/>
      <c r="U215" s="1527"/>
      <c r="V215" s="1527"/>
      <c r="W215" s="3"/>
      <c r="X215" s="4"/>
    </row>
    <row r="216" spans="1:24" s="1" customFormat="1" ht="91.5" customHeight="1" x14ac:dyDescent="0.2">
      <c r="A216" s="1561"/>
      <c r="B216" s="1539" t="s">
        <v>4999</v>
      </c>
      <c r="C216" s="1492" t="s">
        <v>4998</v>
      </c>
      <c r="D216" s="1497" t="s">
        <v>10</v>
      </c>
      <c r="E216" s="1505" t="s">
        <v>133</v>
      </c>
      <c r="F216" s="981"/>
      <c r="G216" s="330"/>
      <c r="H216" s="1507"/>
      <c r="I216" s="1507"/>
      <c r="J216" s="728" t="s">
        <v>6057</v>
      </c>
      <c r="K216" s="1504"/>
      <c r="L216" s="1504"/>
      <c r="M216" s="1527"/>
      <c r="N216" s="1527"/>
      <c r="O216" s="1527"/>
      <c r="P216" s="1527"/>
      <c r="Q216" s="1527"/>
      <c r="R216" s="1527"/>
      <c r="S216" s="1527"/>
      <c r="T216" s="1527"/>
      <c r="U216" s="1527"/>
      <c r="V216" s="1527"/>
      <c r="W216" s="3"/>
      <c r="X216" s="4"/>
    </row>
    <row r="217" spans="1:24" s="1" customFormat="1" ht="92.25" customHeight="1" x14ac:dyDescent="0.2">
      <c r="A217" s="1561"/>
      <c r="B217" s="1539" t="s">
        <v>5001</v>
      </c>
      <c r="C217" s="982" t="s">
        <v>5000</v>
      </c>
      <c r="D217" s="1497" t="s">
        <v>10</v>
      </c>
      <c r="E217" s="1505" t="s">
        <v>133</v>
      </c>
      <c r="F217" s="981"/>
      <c r="G217" s="330"/>
      <c r="H217" s="1507"/>
      <c r="I217" s="1507"/>
      <c r="J217" s="728" t="s">
        <v>6058</v>
      </c>
      <c r="K217" s="1504"/>
      <c r="L217" s="1504"/>
      <c r="M217" s="1527"/>
      <c r="N217" s="1527"/>
      <c r="O217" s="1527"/>
      <c r="P217" s="1527"/>
      <c r="Q217" s="1527"/>
      <c r="R217" s="1527"/>
      <c r="S217" s="1527"/>
      <c r="T217" s="1527"/>
      <c r="U217" s="1527"/>
      <c r="V217" s="1527"/>
      <c r="W217" s="3"/>
      <c r="X217" s="4"/>
    </row>
    <row r="218" spans="1:24" s="1" customFormat="1" ht="91.5" customHeight="1" x14ac:dyDescent="0.2">
      <c r="A218" s="1561"/>
      <c r="B218" s="1539" t="s">
        <v>5003</v>
      </c>
      <c r="C218" s="982" t="s">
        <v>5002</v>
      </c>
      <c r="D218" s="1497" t="s">
        <v>10</v>
      </c>
      <c r="E218" s="1505" t="s">
        <v>133</v>
      </c>
      <c r="F218" s="981"/>
      <c r="G218" s="330"/>
      <c r="H218" s="1507"/>
      <c r="I218" s="1507"/>
      <c r="J218" s="728" t="s">
        <v>6059</v>
      </c>
      <c r="K218" s="1504"/>
      <c r="L218" s="1504"/>
      <c r="M218" s="1527"/>
      <c r="N218" s="1527"/>
      <c r="O218" s="1527"/>
      <c r="P218" s="1527"/>
      <c r="Q218" s="1527"/>
      <c r="R218" s="1527"/>
      <c r="S218" s="1527"/>
      <c r="T218" s="1527"/>
      <c r="U218" s="1527"/>
      <c r="V218" s="1527"/>
      <c r="W218" s="3"/>
      <c r="X218" s="4"/>
    </row>
    <row r="219" spans="1:24" s="1" customFormat="1" ht="80.25" customHeight="1" x14ac:dyDescent="0.2">
      <c r="A219" s="1561"/>
      <c r="B219" s="1539" t="s">
        <v>5005</v>
      </c>
      <c r="C219" s="982" t="s">
        <v>5004</v>
      </c>
      <c r="D219" s="1497" t="s">
        <v>10</v>
      </c>
      <c r="E219" s="1505" t="s">
        <v>133</v>
      </c>
      <c r="F219" s="981"/>
      <c r="G219" s="330"/>
      <c r="H219" s="1507"/>
      <c r="I219" s="1507"/>
      <c r="J219" s="728" t="s">
        <v>6060</v>
      </c>
      <c r="K219" s="1504"/>
      <c r="L219" s="1504"/>
      <c r="M219" s="1527"/>
      <c r="N219" s="1527"/>
      <c r="O219" s="1527"/>
      <c r="P219" s="1527"/>
      <c r="Q219" s="1527"/>
      <c r="R219" s="1527"/>
      <c r="S219" s="1527"/>
      <c r="T219" s="1527"/>
      <c r="U219" s="1527"/>
      <c r="V219" s="1527"/>
      <c r="W219" s="3"/>
      <c r="X219" s="4"/>
    </row>
    <row r="220" spans="1:24" s="1" customFormat="1" ht="93.75" customHeight="1" x14ac:dyDescent="0.2">
      <c r="A220" s="1561"/>
      <c r="B220" s="1539" t="s">
        <v>5007</v>
      </c>
      <c r="C220" s="982" t="s">
        <v>5006</v>
      </c>
      <c r="D220" s="1497" t="s">
        <v>10</v>
      </c>
      <c r="E220" s="1505" t="s">
        <v>133</v>
      </c>
      <c r="F220" s="981"/>
      <c r="G220" s="330"/>
      <c r="H220" s="1507"/>
      <c r="I220" s="1507"/>
      <c r="J220" s="728" t="s">
        <v>6061</v>
      </c>
      <c r="K220" s="1504"/>
      <c r="L220" s="1504"/>
      <c r="M220" s="1527"/>
      <c r="N220" s="1527"/>
      <c r="O220" s="1527"/>
      <c r="P220" s="1527"/>
      <c r="Q220" s="1527"/>
      <c r="R220" s="1527"/>
      <c r="S220" s="1527"/>
      <c r="T220" s="1527"/>
      <c r="U220" s="1527"/>
      <c r="V220" s="1527"/>
      <c r="W220" s="3"/>
      <c r="X220" s="4"/>
    </row>
    <row r="221" spans="1:24" s="1" customFormat="1" ht="95.25" customHeight="1" x14ac:dyDescent="0.2">
      <c r="A221" s="1561"/>
      <c r="B221" s="1539" t="s">
        <v>5009</v>
      </c>
      <c r="C221" s="982" t="s">
        <v>5008</v>
      </c>
      <c r="D221" s="1497" t="s">
        <v>10</v>
      </c>
      <c r="E221" s="1505" t="s">
        <v>133</v>
      </c>
      <c r="F221" s="981"/>
      <c r="G221" s="330"/>
      <c r="H221" s="1507"/>
      <c r="I221" s="1507"/>
      <c r="J221" s="728" t="s">
        <v>6062</v>
      </c>
      <c r="K221" s="1504"/>
      <c r="L221" s="1504"/>
      <c r="M221" s="1527"/>
      <c r="N221" s="1527"/>
      <c r="O221" s="1527"/>
      <c r="P221" s="1527"/>
      <c r="Q221" s="1527"/>
      <c r="R221" s="1527"/>
      <c r="S221" s="1527"/>
      <c r="T221" s="1527"/>
      <c r="U221" s="1527"/>
      <c r="V221" s="1527"/>
      <c r="W221" s="3"/>
      <c r="X221" s="4"/>
    </row>
    <row r="222" spans="1:24" s="1" customFormat="1" ht="141" customHeight="1" x14ac:dyDescent="0.2">
      <c r="A222" s="1561"/>
      <c r="B222" s="1539" t="s">
        <v>5011</v>
      </c>
      <c r="C222" s="1492" t="s">
        <v>5757</v>
      </c>
      <c r="D222" s="1497" t="s">
        <v>10</v>
      </c>
      <c r="E222" s="1505" t="s">
        <v>133</v>
      </c>
      <c r="F222" s="981"/>
      <c r="G222" s="330">
        <v>1300</v>
      </c>
      <c r="H222" s="1507">
        <v>1.1000000000000001</v>
      </c>
      <c r="I222" s="1507"/>
      <c r="J222" s="728"/>
      <c r="K222" s="1504" t="s">
        <v>5942</v>
      </c>
      <c r="L222" s="1504" t="s">
        <v>7604</v>
      </c>
      <c r="M222" s="1527" t="s">
        <v>8471</v>
      </c>
      <c r="N222" s="1527"/>
      <c r="O222" s="1527"/>
      <c r="P222" s="1527"/>
      <c r="Q222" s="1527"/>
      <c r="R222" s="1527"/>
      <c r="S222" s="1527"/>
      <c r="T222" s="1527"/>
      <c r="U222" s="1527"/>
      <c r="V222" s="1527"/>
      <c r="W222" s="3"/>
      <c r="X222" s="4"/>
    </row>
    <row r="223" spans="1:24" s="1" customFormat="1" ht="111.75" customHeight="1" x14ac:dyDescent="0.2">
      <c r="A223" s="1561"/>
      <c r="B223" s="1539" t="s">
        <v>5013</v>
      </c>
      <c r="C223" s="1492" t="s">
        <v>6329</v>
      </c>
      <c r="D223" s="1497" t="s">
        <v>10</v>
      </c>
      <c r="E223" s="1505" t="s">
        <v>133</v>
      </c>
      <c r="F223" s="981"/>
      <c r="G223" s="330">
        <v>1050.28359</v>
      </c>
      <c r="H223" s="1507">
        <v>293.15075999999999</v>
      </c>
      <c r="I223" s="1507"/>
      <c r="J223" s="728"/>
      <c r="K223" s="1504" t="s">
        <v>5943</v>
      </c>
      <c r="L223" s="1504" t="s">
        <v>6330</v>
      </c>
      <c r="M223" s="1527" t="s">
        <v>7605</v>
      </c>
      <c r="N223" s="1527" t="s">
        <v>8472</v>
      </c>
      <c r="O223" s="1527"/>
      <c r="P223" s="1527"/>
      <c r="Q223" s="1527"/>
      <c r="R223" s="1527"/>
      <c r="S223" s="1527"/>
      <c r="T223" s="1527"/>
      <c r="U223" s="1527"/>
      <c r="V223" s="1527"/>
      <c r="W223" s="3"/>
      <c r="X223" s="4"/>
    </row>
    <row r="224" spans="1:24" s="1" customFormat="1" ht="117" customHeight="1" x14ac:dyDescent="0.2">
      <c r="A224" s="1561"/>
      <c r="B224" s="1539" t="s">
        <v>5015</v>
      </c>
      <c r="C224" s="1492" t="s">
        <v>7572</v>
      </c>
      <c r="D224" s="1497" t="s">
        <v>10</v>
      </c>
      <c r="E224" s="1505" t="s">
        <v>133</v>
      </c>
      <c r="F224" s="981"/>
      <c r="G224" s="330">
        <v>100</v>
      </c>
      <c r="H224" s="1507">
        <v>0</v>
      </c>
      <c r="I224" s="1507"/>
      <c r="J224" s="728" t="s">
        <v>7571</v>
      </c>
      <c r="K224" s="1504" t="s">
        <v>8473</v>
      </c>
      <c r="L224" s="1504"/>
      <c r="M224" s="1527"/>
      <c r="N224" s="1527"/>
      <c r="O224" s="1527"/>
      <c r="P224" s="1527"/>
      <c r="Q224" s="1527"/>
      <c r="R224" s="1527"/>
      <c r="S224" s="1527"/>
      <c r="T224" s="1527"/>
      <c r="U224" s="1527"/>
      <c r="V224" s="1527"/>
      <c r="W224" s="3"/>
      <c r="X224" s="4"/>
    </row>
    <row r="225" spans="1:24" s="1" customFormat="1" ht="146.25" customHeight="1" x14ac:dyDescent="0.2">
      <c r="A225" s="1561"/>
      <c r="B225" s="1539" t="s">
        <v>5017</v>
      </c>
      <c r="C225" s="1492" t="s">
        <v>7569</v>
      </c>
      <c r="D225" s="1497" t="s">
        <v>10</v>
      </c>
      <c r="E225" s="1505" t="s">
        <v>133</v>
      </c>
      <c r="F225" s="981"/>
      <c r="G225" s="330">
        <v>100</v>
      </c>
      <c r="H225" s="1507">
        <v>0</v>
      </c>
      <c r="I225" s="1507"/>
      <c r="J225" s="728" t="s">
        <v>7570</v>
      </c>
      <c r="K225" s="1504" t="s">
        <v>8474</v>
      </c>
      <c r="L225" s="1504"/>
      <c r="M225" s="1527"/>
      <c r="N225" s="1527"/>
      <c r="O225" s="1527"/>
      <c r="P225" s="1527"/>
      <c r="Q225" s="1527"/>
      <c r="R225" s="1527"/>
      <c r="S225" s="1527"/>
      <c r="T225" s="1527"/>
      <c r="U225" s="1527"/>
      <c r="V225" s="1527"/>
      <c r="W225" s="3"/>
      <c r="X225" s="4"/>
    </row>
    <row r="226" spans="1:24" s="1" customFormat="1" ht="107.25" customHeight="1" x14ac:dyDescent="0.2">
      <c r="A226" s="1561"/>
      <c r="B226" s="1539" t="s">
        <v>5019</v>
      </c>
      <c r="C226" s="1492" t="s">
        <v>7573</v>
      </c>
      <c r="D226" s="1497" t="s">
        <v>10</v>
      </c>
      <c r="E226" s="1505" t="s">
        <v>60</v>
      </c>
      <c r="F226" s="279">
        <v>123</v>
      </c>
      <c r="G226" s="330">
        <v>173.49799999999999</v>
      </c>
      <c r="H226" s="1507">
        <v>0</v>
      </c>
      <c r="I226" s="1507"/>
      <c r="J226" s="728" t="s">
        <v>6063</v>
      </c>
      <c r="K226" s="1504" t="s">
        <v>7574</v>
      </c>
      <c r="L226" s="1504"/>
      <c r="M226" s="1527"/>
      <c r="N226" s="1527"/>
      <c r="O226" s="1527"/>
      <c r="P226" s="1527"/>
      <c r="Q226" s="1527"/>
      <c r="R226" s="1527"/>
      <c r="S226" s="1527"/>
      <c r="T226" s="1527"/>
      <c r="U226" s="1527"/>
      <c r="V226" s="1527"/>
      <c r="W226" s="3"/>
      <c r="X226" s="4"/>
    </row>
    <row r="227" spans="1:24" s="1" customFormat="1" ht="129.75" customHeight="1" x14ac:dyDescent="0.2">
      <c r="A227" s="1561"/>
      <c r="B227" s="1539" t="s">
        <v>5021</v>
      </c>
      <c r="C227" s="1492" t="s">
        <v>7575</v>
      </c>
      <c r="D227" s="1497" t="s">
        <v>10</v>
      </c>
      <c r="E227" s="1505" t="s">
        <v>31</v>
      </c>
      <c r="F227" s="330"/>
      <c r="G227" s="330">
        <v>485</v>
      </c>
      <c r="H227" s="1507">
        <v>800</v>
      </c>
      <c r="I227" s="1507"/>
      <c r="J227" s="728" t="s">
        <v>7576</v>
      </c>
      <c r="K227" s="1504"/>
      <c r="L227" s="1504"/>
      <c r="M227" s="1527"/>
      <c r="N227" s="1527"/>
      <c r="O227" s="1527"/>
      <c r="P227" s="1527"/>
      <c r="Q227" s="1527"/>
      <c r="R227" s="1527"/>
      <c r="S227" s="1527"/>
      <c r="T227" s="1527"/>
      <c r="U227" s="1527"/>
      <c r="V227" s="1527"/>
      <c r="W227" s="3"/>
      <c r="X227" s="4"/>
    </row>
    <row r="228" spans="1:24" s="1" customFormat="1" ht="126" customHeight="1" x14ac:dyDescent="0.2">
      <c r="A228" s="1561"/>
      <c r="B228" s="1539" t="s">
        <v>5023</v>
      </c>
      <c r="C228" s="1492" t="s">
        <v>7577</v>
      </c>
      <c r="D228" s="1497" t="s">
        <v>10</v>
      </c>
      <c r="E228" s="1505" t="s">
        <v>31</v>
      </c>
      <c r="F228" s="330"/>
      <c r="G228" s="330">
        <v>230</v>
      </c>
      <c r="H228" s="1507">
        <v>214.4016</v>
      </c>
      <c r="I228" s="1507"/>
      <c r="J228" s="728" t="s">
        <v>6246</v>
      </c>
      <c r="K228" s="1504" t="s">
        <v>7578</v>
      </c>
      <c r="L228" s="1504" t="s">
        <v>8475</v>
      </c>
      <c r="M228" s="1527"/>
      <c r="N228" s="1527"/>
      <c r="O228" s="1527"/>
      <c r="P228" s="1527"/>
      <c r="Q228" s="1527"/>
      <c r="R228" s="1527"/>
      <c r="S228" s="1527"/>
      <c r="T228" s="1527"/>
      <c r="U228" s="1527"/>
      <c r="V228" s="1527"/>
      <c r="W228" s="3"/>
      <c r="X228" s="4"/>
    </row>
    <row r="229" spans="1:24" s="1" customFormat="1" ht="108.75" customHeight="1" x14ac:dyDescent="0.2">
      <c r="A229" s="1561"/>
      <c r="B229" s="1539" t="s">
        <v>5025</v>
      </c>
      <c r="C229" s="1492" t="s">
        <v>7581</v>
      </c>
      <c r="D229" s="1497" t="s">
        <v>10</v>
      </c>
      <c r="E229" s="1505" t="s">
        <v>31</v>
      </c>
      <c r="F229" s="330"/>
      <c r="G229" s="330">
        <v>539</v>
      </c>
      <c r="H229" s="1507">
        <v>1.7170000000000001</v>
      </c>
      <c r="I229" s="1507"/>
      <c r="J229" s="728" t="s">
        <v>6064</v>
      </c>
      <c r="K229" s="1504" t="s">
        <v>6245</v>
      </c>
      <c r="L229" s="1504" t="s">
        <v>7582</v>
      </c>
      <c r="M229" s="1527" t="s">
        <v>8476</v>
      </c>
      <c r="N229" s="1527"/>
      <c r="O229" s="1527"/>
      <c r="P229" s="1527"/>
      <c r="Q229" s="1527"/>
      <c r="R229" s="1527"/>
      <c r="S229" s="1527"/>
      <c r="T229" s="1527"/>
      <c r="U229" s="1527"/>
      <c r="V229" s="1527"/>
      <c r="W229" s="3"/>
      <c r="X229" s="4"/>
    </row>
    <row r="230" spans="1:24" s="1" customFormat="1" ht="115.5" customHeight="1" x14ac:dyDescent="0.2">
      <c r="A230" s="1561"/>
      <c r="B230" s="1539" t="s">
        <v>5070</v>
      </c>
      <c r="C230" s="1492" t="s">
        <v>5179</v>
      </c>
      <c r="D230" s="1496" t="s">
        <v>986</v>
      </c>
      <c r="E230" s="307" t="s">
        <v>60</v>
      </c>
      <c r="F230" s="279"/>
      <c r="G230" s="279"/>
      <c r="H230" s="1507"/>
      <c r="I230" s="1507"/>
      <c r="J230" s="728" t="s">
        <v>6332</v>
      </c>
      <c r="K230" s="1504"/>
      <c r="L230" s="1504"/>
      <c r="M230" s="1527"/>
      <c r="N230" s="1527"/>
      <c r="O230" s="1527"/>
      <c r="P230" s="1527"/>
      <c r="Q230" s="1527"/>
      <c r="R230" s="1527"/>
      <c r="S230" s="1527"/>
      <c r="T230" s="1527"/>
      <c r="U230" s="1527"/>
      <c r="V230" s="1527"/>
      <c r="W230" s="3"/>
      <c r="X230" s="4"/>
    </row>
    <row r="231" spans="1:24" s="1" customFormat="1" ht="48" customHeight="1" x14ac:dyDescent="0.2">
      <c r="A231" s="1561"/>
      <c r="B231" s="1539" t="s">
        <v>5758</v>
      </c>
      <c r="C231" s="1492" t="s">
        <v>5759</v>
      </c>
      <c r="D231" s="1496" t="s">
        <v>810</v>
      </c>
      <c r="E231" s="307" t="s">
        <v>3435</v>
      </c>
      <c r="F231" s="279"/>
      <c r="G231" s="279"/>
      <c r="H231" s="1507"/>
      <c r="I231" s="1507" t="s">
        <v>5760</v>
      </c>
      <c r="J231" s="1592" t="s">
        <v>5944</v>
      </c>
      <c r="K231" s="1504"/>
      <c r="L231" s="1504"/>
      <c r="M231" s="1527"/>
      <c r="N231" s="1527"/>
      <c r="O231" s="1527"/>
      <c r="P231" s="1527"/>
      <c r="Q231" s="1527"/>
      <c r="R231" s="1527"/>
      <c r="S231" s="1527"/>
      <c r="T231" s="1527"/>
      <c r="U231" s="1527"/>
      <c r="V231" s="1527"/>
      <c r="W231" s="3"/>
      <c r="X231" s="4"/>
    </row>
    <row r="232" spans="1:24" s="1" customFormat="1" ht="48" customHeight="1" x14ac:dyDescent="0.2">
      <c r="A232" s="1561"/>
      <c r="B232" s="1539" t="s">
        <v>5761</v>
      </c>
      <c r="C232" s="1492" t="s">
        <v>5762</v>
      </c>
      <c r="D232" s="1496" t="s">
        <v>810</v>
      </c>
      <c r="E232" s="307" t="s">
        <v>3435</v>
      </c>
      <c r="F232" s="279"/>
      <c r="G232" s="279"/>
      <c r="H232" s="1507"/>
      <c r="I232" s="1507">
        <v>1100</v>
      </c>
      <c r="J232" s="1592"/>
      <c r="K232" s="1504"/>
      <c r="L232" s="1504"/>
      <c r="M232" s="1527"/>
      <c r="N232" s="1527"/>
      <c r="O232" s="1527"/>
      <c r="P232" s="1527"/>
      <c r="Q232" s="1527"/>
      <c r="R232" s="1527"/>
      <c r="S232" s="1527"/>
      <c r="T232" s="1527"/>
      <c r="U232" s="1527"/>
      <c r="V232" s="1527"/>
      <c r="W232" s="3"/>
      <c r="X232" s="4"/>
    </row>
    <row r="233" spans="1:24" s="1" customFormat="1" ht="48" customHeight="1" x14ac:dyDescent="0.2">
      <c r="A233" s="1561"/>
      <c r="B233" s="1539" t="s">
        <v>5763</v>
      </c>
      <c r="C233" s="1492" t="s">
        <v>5764</v>
      </c>
      <c r="D233" s="1496" t="s">
        <v>810</v>
      </c>
      <c r="E233" s="307" t="s">
        <v>3435</v>
      </c>
      <c r="F233" s="279"/>
      <c r="G233" s="279"/>
      <c r="H233" s="1507"/>
      <c r="I233" s="1507" t="s">
        <v>5765</v>
      </c>
      <c r="J233" s="1592"/>
      <c r="K233" s="1504"/>
      <c r="L233" s="1504"/>
      <c r="M233" s="1527"/>
      <c r="N233" s="1527"/>
      <c r="O233" s="1527"/>
      <c r="P233" s="1527"/>
      <c r="Q233" s="1527"/>
      <c r="R233" s="1527"/>
      <c r="S233" s="1527"/>
      <c r="T233" s="1527"/>
      <c r="U233" s="1527"/>
      <c r="V233" s="1527"/>
      <c r="W233" s="3"/>
      <c r="X233" s="4"/>
    </row>
    <row r="234" spans="1:24" s="1" customFormat="1" ht="94.5" customHeight="1" x14ac:dyDescent="0.2">
      <c r="A234" s="1561"/>
      <c r="B234" s="1539" t="s">
        <v>6065</v>
      </c>
      <c r="C234" s="1492" t="s">
        <v>6066</v>
      </c>
      <c r="D234" s="1496" t="s">
        <v>810</v>
      </c>
      <c r="E234" s="307" t="s">
        <v>3435</v>
      </c>
      <c r="F234" s="279"/>
      <c r="G234" s="279">
        <v>141.64699999999999</v>
      </c>
      <c r="H234" s="1507"/>
      <c r="I234" s="1507"/>
      <c r="J234" s="1504" t="s">
        <v>6067</v>
      </c>
      <c r="K234" s="1504" t="s">
        <v>6320</v>
      </c>
      <c r="L234" s="1504"/>
      <c r="M234" s="1527"/>
      <c r="N234" s="1527"/>
      <c r="O234" s="1527"/>
      <c r="P234" s="1527"/>
      <c r="Q234" s="1527"/>
      <c r="R234" s="1527"/>
      <c r="S234" s="1527"/>
      <c r="T234" s="1527"/>
      <c r="U234" s="1527"/>
      <c r="V234" s="1527"/>
      <c r="W234" s="3"/>
      <c r="X234" s="4"/>
    </row>
    <row r="235" spans="1:24" s="1" customFormat="1" ht="111" customHeight="1" x14ac:dyDescent="0.2">
      <c r="A235" s="1561"/>
      <c r="B235" s="1539" t="s">
        <v>6068</v>
      </c>
      <c r="C235" s="1492" t="s">
        <v>7595</v>
      </c>
      <c r="D235" s="1496" t="s">
        <v>121</v>
      </c>
      <c r="E235" s="307" t="s">
        <v>3435</v>
      </c>
      <c r="F235" s="279"/>
      <c r="G235" s="279">
        <v>305.26299999999998</v>
      </c>
      <c r="H235" s="1507">
        <v>4</v>
      </c>
      <c r="I235" s="1507"/>
      <c r="J235" s="1504" t="s">
        <v>6070</v>
      </c>
      <c r="K235" s="1504" t="s">
        <v>6629</v>
      </c>
      <c r="L235" s="1504" t="s">
        <v>7594</v>
      </c>
      <c r="M235" s="1527"/>
      <c r="N235" s="1527"/>
      <c r="O235" s="1527"/>
      <c r="P235" s="1527"/>
      <c r="Q235" s="1527"/>
      <c r="R235" s="1527"/>
      <c r="S235" s="1527"/>
      <c r="T235" s="1527"/>
      <c r="U235" s="1527"/>
      <c r="V235" s="1527"/>
      <c r="W235" s="3"/>
      <c r="X235" s="4"/>
    </row>
    <row r="236" spans="1:24" s="1" customFormat="1" ht="106.5" customHeight="1" x14ac:dyDescent="0.2">
      <c r="A236" s="1561"/>
      <c r="B236" s="1539" t="s">
        <v>6071</v>
      </c>
      <c r="C236" s="1492" t="s">
        <v>7603</v>
      </c>
      <c r="D236" s="1496" t="s">
        <v>810</v>
      </c>
      <c r="E236" s="307" t="s">
        <v>3435</v>
      </c>
      <c r="F236" s="279"/>
      <c r="G236" s="279">
        <v>250</v>
      </c>
      <c r="H236" s="1507">
        <v>3</v>
      </c>
      <c r="I236" s="1507"/>
      <c r="J236" s="1504" t="s">
        <v>6073</v>
      </c>
      <c r="K236" s="1504" t="s">
        <v>7602</v>
      </c>
      <c r="L236" s="1504"/>
      <c r="M236" s="1527"/>
      <c r="N236" s="1527"/>
      <c r="O236" s="1527"/>
      <c r="P236" s="1527"/>
      <c r="Q236" s="1527"/>
      <c r="R236" s="1527"/>
      <c r="S236" s="1527"/>
      <c r="T236" s="1527"/>
      <c r="U236" s="1527"/>
      <c r="V236" s="1527"/>
      <c r="W236" s="3"/>
      <c r="X236" s="4"/>
    </row>
    <row r="237" spans="1:24" s="1" customFormat="1" ht="108.75" customHeight="1" x14ac:dyDescent="0.2">
      <c r="A237" s="1561"/>
      <c r="B237" s="1539" t="s">
        <v>6074</v>
      </c>
      <c r="C237" s="1492" t="s">
        <v>7601</v>
      </c>
      <c r="D237" s="1496" t="s">
        <v>810</v>
      </c>
      <c r="E237" s="307" t="s">
        <v>3435</v>
      </c>
      <c r="F237" s="279"/>
      <c r="G237" s="279">
        <v>234.108</v>
      </c>
      <c r="H237" s="1507">
        <v>3</v>
      </c>
      <c r="I237" s="1507"/>
      <c r="J237" s="1504" t="s">
        <v>6076</v>
      </c>
      <c r="K237" s="1504" t="s">
        <v>6319</v>
      </c>
      <c r="L237" s="1504" t="s">
        <v>7600</v>
      </c>
      <c r="M237" s="1527"/>
      <c r="N237" s="1527"/>
      <c r="O237" s="1527"/>
      <c r="P237" s="1527"/>
      <c r="Q237" s="1527"/>
      <c r="R237" s="1527"/>
      <c r="S237" s="1527"/>
      <c r="T237" s="1527"/>
      <c r="U237" s="1527"/>
      <c r="V237" s="1527"/>
      <c r="W237" s="3"/>
      <c r="X237" s="4"/>
    </row>
    <row r="238" spans="1:24" s="1" customFormat="1" ht="129.75" customHeight="1" x14ac:dyDescent="0.2">
      <c r="A238" s="1561"/>
      <c r="B238" s="1539" t="s">
        <v>6077</v>
      </c>
      <c r="C238" s="1492" t="s">
        <v>7597</v>
      </c>
      <c r="D238" s="1496" t="s">
        <v>810</v>
      </c>
      <c r="E238" s="307" t="s">
        <v>3435</v>
      </c>
      <c r="F238" s="279"/>
      <c r="G238" s="279">
        <v>378.40800000000002</v>
      </c>
      <c r="H238" s="1507">
        <v>136.5</v>
      </c>
      <c r="I238" s="1507"/>
      <c r="J238" s="1504" t="s">
        <v>6079</v>
      </c>
      <c r="K238" s="1504" t="s">
        <v>6323</v>
      </c>
      <c r="L238" s="1504" t="s">
        <v>7596</v>
      </c>
      <c r="M238" s="1527"/>
      <c r="N238" s="1527"/>
      <c r="O238" s="1527"/>
      <c r="P238" s="1527"/>
      <c r="Q238" s="1527"/>
      <c r="R238" s="1527"/>
      <c r="S238" s="1527"/>
      <c r="T238" s="1527"/>
      <c r="U238" s="1527"/>
      <c r="V238" s="1527"/>
      <c r="W238" s="3"/>
      <c r="X238" s="4"/>
    </row>
    <row r="239" spans="1:24" s="1" customFormat="1" ht="142.5" customHeight="1" x14ac:dyDescent="0.2">
      <c r="A239" s="1561"/>
      <c r="B239" s="1539" t="s">
        <v>6080</v>
      </c>
      <c r="C239" s="1492" t="s">
        <v>7599</v>
      </c>
      <c r="D239" s="1496" t="s">
        <v>810</v>
      </c>
      <c r="E239" s="307" t="s">
        <v>3435</v>
      </c>
      <c r="F239" s="279"/>
      <c r="G239" s="279">
        <v>150</v>
      </c>
      <c r="H239" s="1507">
        <v>105</v>
      </c>
      <c r="I239" s="1507"/>
      <c r="J239" s="1504" t="s">
        <v>6082</v>
      </c>
      <c r="K239" s="1504" t="s">
        <v>7598</v>
      </c>
      <c r="L239" s="1504"/>
      <c r="M239" s="1527"/>
      <c r="N239" s="1527"/>
      <c r="O239" s="1527"/>
      <c r="P239" s="1527"/>
      <c r="Q239" s="1527"/>
      <c r="R239" s="1527"/>
      <c r="S239" s="1527"/>
      <c r="T239" s="1527"/>
      <c r="U239" s="1527"/>
      <c r="V239" s="1527"/>
      <c r="W239" s="3"/>
      <c r="X239" s="4"/>
    </row>
    <row r="240" spans="1:24" s="1" customFormat="1" ht="101.25" customHeight="1" x14ac:dyDescent="0.2">
      <c r="A240" s="1561"/>
      <c r="B240" s="1539" t="s">
        <v>6083</v>
      </c>
      <c r="C240" s="1492" t="s">
        <v>6084</v>
      </c>
      <c r="D240" s="1496" t="s">
        <v>810</v>
      </c>
      <c r="E240" s="307" t="s">
        <v>3435</v>
      </c>
      <c r="F240" s="279"/>
      <c r="G240" s="279"/>
      <c r="H240" s="1507"/>
      <c r="I240" s="1507"/>
      <c r="J240" s="1504" t="s">
        <v>6085</v>
      </c>
      <c r="K240" s="1504" t="s">
        <v>6321</v>
      </c>
      <c r="L240" s="1504"/>
      <c r="M240" s="1527"/>
      <c r="N240" s="1527"/>
      <c r="O240" s="1527"/>
      <c r="P240" s="1527"/>
      <c r="Q240" s="1527"/>
      <c r="R240" s="1527"/>
      <c r="S240" s="1527"/>
      <c r="T240" s="1527"/>
      <c r="U240" s="1527"/>
      <c r="V240" s="1527"/>
      <c r="W240" s="3"/>
      <c r="X240" s="4"/>
    </row>
    <row r="241" spans="1:24" s="1" customFormat="1" ht="119.25" customHeight="1" x14ac:dyDescent="0.2">
      <c r="A241" s="1561"/>
      <c r="B241" s="1539" t="s">
        <v>6086</v>
      </c>
      <c r="C241" s="1492" t="s">
        <v>6087</v>
      </c>
      <c r="D241" s="1496" t="s">
        <v>810</v>
      </c>
      <c r="E241" s="307" t="s">
        <v>3435</v>
      </c>
      <c r="F241" s="279"/>
      <c r="G241" s="279">
        <v>333.19400000000002</v>
      </c>
      <c r="H241" s="1507"/>
      <c r="I241" s="1507"/>
      <c r="J241" s="1504" t="s">
        <v>6088</v>
      </c>
      <c r="K241" s="1504" t="s">
        <v>6625</v>
      </c>
      <c r="L241" s="1504"/>
      <c r="M241" s="1527"/>
      <c r="N241" s="1527"/>
      <c r="O241" s="1527"/>
      <c r="P241" s="1527"/>
      <c r="Q241" s="1527"/>
      <c r="R241" s="1527"/>
      <c r="S241" s="1527"/>
      <c r="T241" s="1527"/>
      <c r="U241" s="1527"/>
      <c r="V241" s="1527"/>
      <c r="W241" s="3"/>
      <c r="X241" s="4"/>
    </row>
    <row r="242" spans="1:24" s="1" customFormat="1" ht="141.75" customHeight="1" x14ac:dyDescent="0.2">
      <c r="A242" s="1561"/>
      <c r="B242" s="1539" t="s">
        <v>6089</v>
      </c>
      <c r="C242" s="1492" t="s">
        <v>7610</v>
      </c>
      <c r="D242" s="1496" t="s">
        <v>810</v>
      </c>
      <c r="E242" s="307" t="s">
        <v>3435</v>
      </c>
      <c r="F242" s="279"/>
      <c r="G242" s="279">
        <v>200</v>
      </c>
      <c r="H242" s="1507">
        <v>60</v>
      </c>
      <c r="I242" s="1507"/>
      <c r="J242" s="1504" t="s">
        <v>6091</v>
      </c>
      <c r="K242" s="1504" t="s">
        <v>7613</v>
      </c>
      <c r="L242" s="1504" t="s">
        <v>8477</v>
      </c>
      <c r="M242" s="1527"/>
      <c r="N242" s="1527"/>
      <c r="O242" s="1527"/>
      <c r="P242" s="1527"/>
      <c r="Q242" s="1527"/>
      <c r="R242" s="1527"/>
      <c r="S242" s="1527"/>
      <c r="T242" s="1527"/>
      <c r="U242" s="1527"/>
      <c r="V242" s="1527"/>
      <c r="W242" s="3"/>
      <c r="X242" s="4"/>
    </row>
    <row r="243" spans="1:24" s="1" customFormat="1" ht="123" customHeight="1" x14ac:dyDescent="0.2">
      <c r="A243" s="1561"/>
      <c r="B243" s="1539" t="s">
        <v>6092</v>
      </c>
      <c r="C243" s="1492" t="s">
        <v>7614</v>
      </c>
      <c r="D243" s="1496" t="s">
        <v>810</v>
      </c>
      <c r="E243" s="307" t="s">
        <v>3435</v>
      </c>
      <c r="F243" s="279"/>
      <c r="G243" s="279">
        <v>250</v>
      </c>
      <c r="H243" s="1507">
        <v>5</v>
      </c>
      <c r="I243" s="1507"/>
      <c r="J243" s="1504" t="s">
        <v>6094</v>
      </c>
      <c r="K243" s="1504" t="s">
        <v>7615</v>
      </c>
      <c r="L243" s="1504"/>
      <c r="M243" s="1527"/>
      <c r="N243" s="1527"/>
      <c r="O243" s="1527"/>
      <c r="P243" s="1527"/>
      <c r="Q243" s="1527"/>
      <c r="R243" s="1527"/>
      <c r="S243" s="1527"/>
      <c r="T243" s="1527"/>
      <c r="U243" s="1527"/>
      <c r="V243" s="1527"/>
      <c r="W243" s="3"/>
      <c r="X243" s="4"/>
    </row>
    <row r="244" spans="1:24" s="1" customFormat="1" ht="171" customHeight="1" x14ac:dyDescent="0.2">
      <c r="A244" s="1561"/>
      <c r="B244" s="1539" t="s">
        <v>6095</v>
      </c>
      <c r="C244" s="1492" t="s">
        <v>8479</v>
      </c>
      <c r="D244" s="1496" t="s">
        <v>810</v>
      </c>
      <c r="E244" s="307" t="s">
        <v>3435</v>
      </c>
      <c r="F244" s="279"/>
      <c r="G244" s="279">
        <v>185.83699999999999</v>
      </c>
      <c r="H244" s="1507">
        <v>64</v>
      </c>
      <c r="I244" s="1507"/>
      <c r="J244" s="1504" t="s">
        <v>6097</v>
      </c>
      <c r="K244" s="1504" t="s">
        <v>6322</v>
      </c>
      <c r="L244" s="1504" t="s">
        <v>7612</v>
      </c>
      <c r="M244" s="1527" t="s">
        <v>8478</v>
      </c>
      <c r="N244" s="1527"/>
      <c r="O244" s="1527"/>
      <c r="P244" s="1527"/>
      <c r="Q244" s="1527"/>
      <c r="R244" s="1527"/>
      <c r="S244" s="1527"/>
      <c r="T244" s="1527"/>
      <c r="U244" s="1527"/>
      <c r="V244" s="1527"/>
      <c r="W244" s="3"/>
      <c r="X244" s="4"/>
    </row>
    <row r="245" spans="1:24" s="1" customFormat="1" ht="154.5" customHeight="1" x14ac:dyDescent="0.2">
      <c r="A245" s="1561"/>
      <c r="B245" s="1539" t="s">
        <v>6098</v>
      </c>
      <c r="C245" s="1492" t="s">
        <v>7616</v>
      </c>
      <c r="D245" s="1496" t="s">
        <v>810</v>
      </c>
      <c r="E245" s="307" t="s">
        <v>3435</v>
      </c>
      <c r="F245" s="279"/>
      <c r="G245" s="279">
        <v>150</v>
      </c>
      <c r="H245" s="1507">
        <v>60</v>
      </c>
      <c r="I245" s="1507"/>
      <c r="J245" s="1504" t="s">
        <v>6100</v>
      </c>
      <c r="K245" s="1504" t="s">
        <v>7617</v>
      </c>
      <c r="L245" s="1504" t="s">
        <v>8477</v>
      </c>
      <c r="M245" s="1527"/>
      <c r="N245" s="1527"/>
      <c r="O245" s="1527"/>
      <c r="P245" s="1527"/>
      <c r="Q245" s="1527"/>
      <c r="R245" s="1527"/>
      <c r="S245" s="1527"/>
      <c r="T245" s="1527"/>
      <c r="U245" s="1527"/>
      <c r="V245" s="1527"/>
      <c r="W245" s="3"/>
      <c r="X245" s="4"/>
    </row>
    <row r="246" spans="1:24" s="1" customFormat="1" ht="115.5" customHeight="1" x14ac:dyDescent="0.2">
      <c r="A246" s="1561"/>
      <c r="B246" s="1539" t="s">
        <v>6101</v>
      </c>
      <c r="C246" s="1492" t="s">
        <v>7619</v>
      </c>
      <c r="D246" s="1496" t="s">
        <v>810</v>
      </c>
      <c r="E246" s="307" t="s">
        <v>3435</v>
      </c>
      <c r="F246" s="279"/>
      <c r="G246" s="279">
        <v>176.11</v>
      </c>
      <c r="H246" s="1507">
        <v>62</v>
      </c>
      <c r="I246" s="1507"/>
      <c r="J246" s="1504" t="s">
        <v>6103</v>
      </c>
      <c r="K246" s="1504" t="s">
        <v>6628</v>
      </c>
      <c r="L246" s="1504" t="s">
        <v>7618</v>
      </c>
      <c r="M246" s="1527" t="s">
        <v>8480</v>
      </c>
      <c r="N246" s="1527"/>
      <c r="O246" s="1527"/>
      <c r="P246" s="1527"/>
      <c r="Q246" s="1527"/>
      <c r="R246" s="1527"/>
      <c r="S246" s="1527"/>
      <c r="T246" s="1527"/>
      <c r="U246" s="1527"/>
      <c r="V246" s="1527"/>
      <c r="W246" s="3"/>
      <c r="X246" s="4"/>
    </row>
    <row r="247" spans="1:24" s="1" customFormat="1" ht="117.75" customHeight="1" x14ac:dyDescent="0.2">
      <c r="A247" s="1561"/>
      <c r="B247" s="1539" t="s">
        <v>6104</v>
      </c>
      <c r="C247" s="1492" t="s">
        <v>6105</v>
      </c>
      <c r="D247" s="1496" t="s">
        <v>810</v>
      </c>
      <c r="E247" s="307" t="s">
        <v>3435</v>
      </c>
      <c r="F247" s="279"/>
      <c r="G247" s="279"/>
      <c r="H247" s="1507">
        <v>351.75</v>
      </c>
      <c r="I247" s="1507"/>
      <c r="J247" s="1504" t="s">
        <v>6106</v>
      </c>
      <c r="K247" s="1504" t="s">
        <v>8045</v>
      </c>
      <c r="L247" s="1504"/>
      <c r="M247" s="1527"/>
      <c r="N247" s="1527"/>
      <c r="O247" s="1527"/>
      <c r="P247" s="1527"/>
      <c r="Q247" s="1527"/>
      <c r="R247" s="1527"/>
      <c r="S247" s="1527"/>
      <c r="T247" s="1527"/>
      <c r="U247" s="1527"/>
      <c r="V247" s="1527"/>
      <c r="W247" s="3"/>
      <c r="X247" s="4"/>
    </row>
    <row r="248" spans="1:24" s="1" customFormat="1" ht="48" customHeight="1" x14ac:dyDescent="0.2">
      <c r="A248" s="1561"/>
      <c r="B248" s="1539" t="s">
        <v>6107</v>
      </c>
      <c r="C248" s="1492" t="s">
        <v>6108</v>
      </c>
      <c r="D248" s="1496" t="s">
        <v>810</v>
      </c>
      <c r="E248" s="307" t="s">
        <v>4119</v>
      </c>
      <c r="F248" s="279"/>
      <c r="G248" s="279">
        <v>120</v>
      </c>
      <c r="H248" s="1507"/>
      <c r="I248" s="1507"/>
      <c r="J248" s="1504" t="s">
        <v>6106</v>
      </c>
      <c r="K248" s="1504"/>
      <c r="L248" s="1504"/>
      <c r="M248" s="1527"/>
      <c r="N248" s="1527"/>
      <c r="O248" s="1527"/>
      <c r="P248" s="1527"/>
      <c r="Q248" s="1527"/>
      <c r="R248" s="1527"/>
      <c r="S248" s="1527"/>
      <c r="T248" s="1527"/>
      <c r="U248" s="1527"/>
      <c r="V248" s="1527"/>
      <c r="W248" s="3"/>
      <c r="X248" s="4"/>
    </row>
    <row r="249" spans="1:24" s="1" customFormat="1" ht="48" customHeight="1" x14ac:dyDescent="0.2">
      <c r="A249" s="1561"/>
      <c r="B249" s="1539" t="s">
        <v>6247</v>
      </c>
      <c r="C249" s="1492" t="s">
        <v>6248</v>
      </c>
      <c r="D249" s="1496" t="s">
        <v>810</v>
      </c>
      <c r="E249" s="307" t="s">
        <v>3435</v>
      </c>
      <c r="F249" s="279"/>
      <c r="G249" s="279">
        <v>100</v>
      </c>
      <c r="H249" s="1507"/>
      <c r="I249" s="1507"/>
      <c r="J249" s="1504" t="s">
        <v>6249</v>
      </c>
      <c r="K249" s="1504"/>
      <c r="L249" s="1504"/>
      <c r="M249" s="1527"/>
      <c r="N249" s="1527"/>
      <c r="O249" s="1527"/>
      <c r="P249" s="1527"/>
      <c r="Q249" s="1527"/>
      <c r="R249" s="1527"/>
      <c r="S249" s="1527"/>
      <c r="T249" s="1527"/>
      <c r="U249" s="1527"/>
      <c r="V249" s="1527"/>
      <c r="W249" s="3"/>
      <c r="X249" s="4"/>
    </row>
    <row r="250" spans="1:24" s="1" customFormat="1" ht="48" customHeight="1" x14ac:dyDescent="0.2">
      <c r="A250" s="1561"/>
      <c r="B250" s="1539" t="s">
        <v>6250</v>
      </c>
      <c r="C250" s="1492" t="s">
        <v>6251</v>
      </c>
      <c r="D250" s="1496" t="s">
        <v>810</v>
      </c>
      <c r="E250" s="307" t="s">
        <v>3435</v>
      </c>
      <c r="F250" s="279"/>
      <c r="G250" s="279">
        <v>100</v>
      </c>
      <c r="H250" s="1507"/>
      <c r="I250" s="1507"/>
      <c r="J250" s="1504" t="s">
        <v>6200</v>
      </c>
      <c r="K250" s="1504"/>
      <c r="L250" s="1504"/>
      <c r="M250" s="1527"/>
      <c r="N250" s="1527"/>
      <c r="O250" s="1527"/>
      <c r="P250" s="1527"/>
      <c r="Q250" s="1527"/>
      <c r="R250" s="1527"/>
      <c r="S250" s="1527"/>
      <c r="T250" s="1527"/>
      <c r="U250" s="1527"/>
      <c r="V250" s="1527"/>
      <c r="W250" s="3"/>
      <c r="X250" s="4"/>
    </row>
    <row r="251" spans="1:24" s="1" customFormat="1" ht="48" customHeight="1" x14ac:dyDescent="0.2">
      <c r="A251" s="1561"/>
      <c r="B251" s="1539" t="s">
        <v>6324</v>
      </c>
      <c r="C251" s="1492" t="s">
        <v>6325</v>
      </c>
      <c r="D251" s="1496" t="s">
        <v>921</v>
      </c>
      <c r="E251" s="307" t="s">
        <v>3435</v>
      </c>
      <c r="F251" s="279"/>
      <c r="G251" s="279">
        <v>900</v>
      </c>
      <c r="H251" s="1507"/>
      <c r="I251" s="1507"/>
      <c r="J251" s="1504" t="s">
        <v>6326</v>
      </c>
      <c r="K251" s="1504"/>
      <c r="L251" s="1504"/>
      <c r="M251" s="1527"/>
      <c r="N251" s="1527"/>
      <c r="O251" s="1527"/>
      <c r="P251" s="1527"/>
      <c r="Q251" s="1527"/>
      <c r="R251" s="1527"/>
      <c r="S251" s="1527"/>
      <c r="T251" s="1527"/>
      <c r="U251" s="1527"/>
      <c r="V251" s="1527"/>
      <c r="W251" s="3"/>
      <c r="X251" s="4"/>
    </row>
    <row r="252" spans="1:24" s="1" customFormat="1" ht="48" customHeight="1" x14ac:dyDescent="0.2">
      <c r="A252" s="1561"/>
      <c r="B252" s="1539" t="s">
        <v>6627</v>
      </c>
      <c r="C252" s="1492" t="s">
        <v>6626</v>
      </c>
      <c r="D252" s="1496" t="s">
        <v>810</v>
      </c>
      <c r="E252" s="307" t="s">
        <v>3435</v>
      </c>
      <c r="F252" s="279"/>
      <c r="G252" s="279">
        <v>16.666</v>
      </c>
      <c r="H252" s="1507"/>
      <c r="I252" s="1507"/>
      <c r="J252" s="1592" t="s">
        <v>6782</v>
      </c>
      <c r="K252" s="1504"/>
      <c r="L252" s="1504"/>
      <c r="M252" s="1527"/>
      <c r="N252" s="1527"/>
      <c r="O252" s="1527"/>
      <c r="P252" s="1527"/>
      <c r="Q252" s="1527"/>
      <c r="R252" s="1527"/>
      <c r="S252" s="1527"/>
      <c r="T252" s="1527"/>
      <c r="U252" s="1527"/>
      <c r="V252" s="1527"/>
      <c r="W252" s="3"/>
      <c r="X252" s="4"/>
    </row>
    <row r="253" spans="1:24" s="1" customFormat="1" ht="48" customHeight="1" x14ac:dyDescent="0.2">
      <c r="A253" s="1561"/>
      <c r="B253" s="1539" t="s">
        <v>6778</v>
      </c>
      <c r="C253" s="1492" t="s">
        <v>6781</v>
      </c>
      <c r="D253" s="1496" t="s">
        <v>810</v>
      </c>
      <c r="E253" s="307" t="s">
        <v>3435</v>
      </c>
      <c r="F253" s="279"/>
      <c r="G253" s="279">
        <v>215</v>
      </c>
      <c r="H253" s="1507"/>
      <c r="I253" s="1507"/>
      <c r="J253" s="1592"/>
      <c r="K253" s="1504"/>
      <c r="L253" s="1504"/>
      <c r="M253" s="1527"/>
      <c r="N253" s="1527"/>
      <c r="O253" s="1527"/>
      <c r="P253" s="1527"/>
      <c r="Q253" s="1527"/>
      <c r="R253" s="1527"/>
      <c r="S253" s="1527"/>
      <c r="T253" s="1527"/>
      <c r="U253" s="1527"/>
      <c r="V253" s="1527"/>
      <c r="W253" s="3"/>
      <c r="X253" s="4"/>
    </row>
    <row r="254" spans="1:24" s="1" customFormat="1" ht="48" customHeight="1" x14ac:dyDescent="0.2">
      <c r="A254" s="1561"/>
      <c r="B254" s="1539" t="s">
        <v>6779</v>
      </c>
      <c r="C254" s="1492" t="s">
        <v>6787</v>
      </c>
      <c r="D254" s="1496" t="s">
        <v>810</v>
      </c>
      <c r="E254" s="307" t="s">
        <v>3435</v>
      </c>
      <c r="F254" s="279"/>
      <c r="G254" s="1179">
        <v>129</v>
      </c>
      <c r="H254" s="1507"/>
      <c r="I254" s="1507"/>
      <c r="J254" s="1592"/>
      <c r="K254" s="1504"/>
      <c r="L254" s="1504"/>
      <c r="M254" s="1527"/>
      <c r="N254" s="1527"/>
      <c r="O254" s="1527"/>
      <c r="P254" s="1527"/>
      <c r="Q254" s="1527"/>
      <c r="R254" s="1527"/>
      <c r="S254" s="1527"/>
      <c r="T254" s="1527"/>
      <c r="U254" s="1527"/>
      <c r="V254" s="1527"/>
      <c r="W254" s="3"/>
      <c r="X254" s="4"/>
    </row>
    <row r="255" spans="1:24" s="1" customFormat="1" ht="48" customHeight="1" x14ac:dyDescent="0.2">
      <c r="A255" s="1561"/>
      <c r="B255" s="1539" t="s">
        <v>6780</v>
      </c>
      <c r="C255" s="1492" t="s">
        <v>6788</v>
      </c>
      <c r="D255" s="1496" t="s">
        <v>810</v>
      </c>
      <c r="E255" s="307" t="s">
        <v>3435</v>
      </c>
      <c r="F255" s="279"/>
      <c r="G255" s="1179">
        <v>256</v>
      </c>
      <c r="H255" s="1507"/>
      <c r="I255" s="1507"/>
      <c r="J255" s="1592"/>
      <c r="K255" s="1504"/>
      <c r="L255" s="1504"/>
      <c r="M255" s="1527"/>
      <c r="N255" s="1527"/>
      <c r="O255" s="1527"/>
      <c r="P255" s="1527"/>
      <c r="Q255" s="1527"/>
      <c r="R255" s="1527"/>
      <c r="S255" s="1527"/>
      <c r="T255" s="1527"/>
      <c r="U255" s="1527"/>
      <c r="V255" s="1527"/>
      <c r="W255" s="3"/>
      <c r="X255" s="4"/>
    </row>
    <row r="256" spans="1:24" s="1" customFormat="1" ht="48" customHeight="1" x14ac:dyDescent="0.2">
      <c r="A256" s="1561"/>
      <c r="B256" s="1539" t="s">
        <v>6783</v>
      </c>
      <c r="C256" s="1492" t="s">
        <v>6789</v>
      </c>
      <c r="D256" s="1496" t="s">
        <v>810</v>
      </c>
      <c r="E256" s="307" t="s">
        <v>3435</v>
      </c>
      <c r="F256" s="279"/>
      <c r="G256" s="1179">
        <v>170</v>
      </c>
      <c r="H256" s="1507"/>
      <c r="I256" s="1507"/>
      <c r="J256" s="1592"/>
      <c r="K256" s="1504"/>
      <c r="L256" s="1504"/>
      <c r="M256" s="1527"/>
      <c r="N256" s="1527"/>
      <c r="O256" s="1527"/>
      <c r="P256" s="1527"/>
      <c r="Q256" s="1527"/>
      <c r="R256" s="1527"/>
      <c r="S256" s="1527"/>
      <c r="T256" s="1527"/>
      <c r="U256" s="1527"/>
      <c r="V256" s="1527"/>
      <c r="W256" s="3"/>
      <c r="X256" s="4"/>
    </row>
    <row r="257" spans="1:24" s="1" customFormat="1" ht="48" customHeight="1" x14ac:dyDescent="0.2">
      <c r="A257" s="1561"/>
      <c r="B257" s="1539" t="s">
        <v>6784</v>
      </c>
      <c r="C257" s="1492" t="s">
        <v>6790</v>
      </c>
      <c r="D257" s="1496" t="s">
        <v>810</v>
      </c>
      <c r="E257" s="307" t="s">
        <v>3435</v>
      </c>
      <c r="F257" s="279"/>
      <c r="G257" s="1179">
        <v>355</v>
      </c>
      <c r="H257" s="1507"/>
      <c r="I257" s="1507"/>
      <c r="J257" s="1592"/>
      <c r="K257" s="1504"/>
      <c r="L257" s="1504"/>
      <c r="M257" s="1527"/>
      <c r="N257" s="1527"/>
      <c r="O257" s="1527"/>
      <c r="P257" s="1527"/>
      <c r="Q257" s="1527"/>
      <c r="R257" s="1527"/>
      <c r="S257" s="1527"/>
      <c r="T257" s="1527"/>
      <c r="U257" s="1527"/>
      <c r="V257" s="1527"/>
      <c r="W257" s="3"/>
      <c r="X257" s="4"/>
    </row>
    <row r="258" spans="1:24" s="1" customFormat="1" ht="48" customHeight="1" x14ac:dyDescent="0.2">
      <c r="A258" s="1561"/>
      <c r="B258" s="1539" t="s">
        <v>6785</v>
      </c>
      <c r="C258" s="1492" t="s">
        <v>6791</v>
      </c>
      <c r="D258" s="1496" t="s">
        <v>810</v>
      </c>
      <c r="E258" s="307" t="s">
        <v>3435</v>
      </c>
      <c r="F258" s="279"/>
      <c r="G258" s="1179">
        <v>260</v>
      </c>
      <c r="H258" s="1507"/>
      <c r="I258" s="1507"/>
      <c r="J258" s="1592"/>
      <c r="K258" s="1504"/>
      <c r="L258" s="1504"/>
      <c r="M258" s="1527"/>
      <c r="N258" s="1527"/>
      <c r="O258" s="1527"/>
      <c r="P258" s="1527"/>
      <c r="Q258" s="1527"/>
      <c r="R258" s="1527"/>
      <c r="S258" s="1527"/>
      <c r="T258" s="1527"/>
      <c r="U258" s="1527"/>
      <c r="V258" s="1527"/>
      <c r="W258" s="3"/>
      <c r="X258" s="4"/>
    </row>
    <row r="259" spans="1:24" s="1" customFormat="1" ht="48" customHeight="1" x14ac:dyDescent="0.2">
      <c r="A259" s="1561"/>
      <c r="B259" s="1539" t="s">
        <v>6786</v>
      </c>
      <c r="C259" s="1492" t="s">
        <v>6792</v>
      </c>
      <c r="D259" s="1496" t="s">
        <v>810</v>
      </c>
      <c r="E259" s="307" t="s">
        <v>3435</v>
      </c>
      <c r="F259" s="279"/>
      <c r="G259" s="1179">
        <v>480</v>
      </c>
      <c r="H259" s="1507"/>
      <c r="I259" s="1507"/>
      <c r="J259" s="1592"/>
      <c r="K259" s="1504"/>
      <c r="L259" s="1504"/>
      <c r="M259" s="1527"/>
      <c r="N259" s="1527"/>
      <c r="O259" s="1527"/>
      <c r="P259" s="1527"/>
      <c r="Q259" s="1527"/>
      <c r="R259" s="1527"/>
      <c r="S259" s="1527"/>
      <c r="T259" s="1527"/>
      <c r="U259" s="1527"/>
      <c r="V259" s="1527"/>
      <c r="W259" s="3"/>
      <c r="X259" s="4"/>
    </row>
    <row r="260" spans="1:24" s="1" customFormat="1" ht="48" customHeight="1" x14ac:dyDescent="0.2">
      <c r="A260" s="1561"/>
      <c r="B260" s="1539" t="s">
        <v>6793</v>
      </c>
      <c r="C260" s="1492" t="s">
        <v>6795</v>
      </c>
      <c r="D260" s="1496" t="s">
        <v>810</v>
      </c>
      <c r="E260" s="307" t="s">
        <v>3435</v>
      </c>
      <c r="F260" s="279"/>
      <c r="G260" s="1179">
        <v>290</v>
      </c>
      <c r="H260" s="1507"/>
      <c r="I260" s="1507"/>
      <c r="J260" s="1592"/>
      <c r="K260" s="1504"/>
      <c r="L260" s="1504"/>
      <c r="M260" s="1527"/>
      <c r="N260" s="1527"/>
      <c r="O260" s="1527"/>
      <c r="P260" s="1527"/>
      <c r="Q260" s="1527"/>
      <c r="R260" s="1527"/>
      <c r="S260" s="1527"/>
      <c r="T260" s="1527"/>
      <c r="U260" s="1527"/>
      <c r="V260" s="1527"/>
      <c r="W260" s="3"/>
      <c r="X260" s="4"/>
    </row>
    <row r="261" spans="1:24" s="1" customFormat="1" ht="48" customHeight="1" x14ac:dyDescent="0.2">
      <c r="A261" s="1561"/>
      <c r="B261" s="1539" t="s">
        <v>6794</v>
      </c>
      <c r="C261" s="1492" t="s">
        <v>6796</v>
      </c>
      <c r="D261" s="1496" t="s">
        <v>810</v>
      </c>
      <c r="E261" s="307" t="s">
        <v>3435</v>
      </c>
      <c r="F261" s="279"/>
      <c r="G261" s="1179">
        <v>340</v>
      </c>
      <c r="H261" s="1507"/>
      <c r="I261" s="1507"/>
      <c r="J261" s="1592"/>
      <c r="K261" s="1504"/>
      <c r="L261" s="1504"/>
      <c r="M261" s="1527"/>
      <c r="N261" s="1527"/>
      <c r="O261" s="1527"/>
      <c r="P261" s="1527"/>
      <c r="Q261" s="1527"/>
      <c r="R261" s="1527"/>
      <c r="S261" s="1527"/>
      <c r="T261" s="1527"/>
      <c r="U261" s="1527"/>
      <c r="V261" s="1527"/>
      <c r="W261" s="3"/>
      <c r="X261" s="4"/>
    </row>
    <row r="262" spans="1:24" s="1" customFormat="1" ht="136.5" customHeight="1" x14ac:dyDescent="0.2">
      <c r="A262" s="1561"/>
      <c r="B262" s="1539" t="s">
        <v>7568</v>
      </c>
      <c r="C262" s="1492" t="s">
        <v>7567</v>
      </c>
      <c r="D262" s="1496" t="s">
        <v>275</v>
      </c>
      <c r="E262" s="307" t="s">
        <v>3435</v>
      </c>
      <c r="F262" s="279"/>
      <c r="G262" s="1255"/>
      <c r="H262" s="1507">
        <v>0</v>
      </c>
      <c r="I262" s="1507"/>
      <c r="J262" s="1504" t="s">
        <v>7066</v>
      </c>
      <c r="K262" s="1504" t="s">
        <v>8161</v>
      </c>
      <c r="L262" s="1504" t="s">
        <v>8249</v>
      </c>
      <c r="M262" s="1527" t="s">
        <v>8481</v>
      </c>
      <c r="N262" s="1527"/>
      <c r="O262" s="1527"/>
      <c r="P262" s="1527"/>
      <c r="Q262" s="1527"/>
      <c r="R262" s="1527"/>
      <c r="S262" s="1527"/>
      <c r="T262" s="1527"/>
      <c r="U262" s="1527"/>
      <c r="V262" s="1527"/>
      <c r="W262" s="3"/>
      <c r="X262" s="4"/>
    </row>
    <row r="263" spans="1:24" s="1" customFormat="1" ht="66.75" customHeight="1" x14ac:dyDescent="0.2">
      <c r="A263" s="1561"/>
      <c r="B263" s="1545" t="s">
        <v>8162</v>
      </c>
      <c r="C263" s="1491" t="s">
        <v>8163</v>
      </c>
      <c r="D263" s="1518" t="s">
        <v>810</v>
      </c>
      <c r="E263" s="1413" t="s">
        <v>4119</v>
      </c>
      <c r="F263" s="1414"/>
      <c r="G263" s="1179"/>
      <c r="H263" s="1415">
        <v>370</v>
      </c>
      <c r="I263" s="1415"/>
      <c r="J263" s="1504" t="s">
        <v>8165</v>
      </c>
      <c r="K263" s="1504"/>
      <c r="L263" s="1504"/>
      <c r="M263" s="1527"/>
      <c r="N263" s="1527"/>
      <c r="O263" s="1527"/>
      <c r="P263" s="1527"/>
      <c r="Q263" s="1527"/>
      <c r="R263" s="1527"/>
      <c r="S263" s="1527"/>
      <c r="T263" s="1527"/>
      <c r="U263" s="1527"/>
      <c r="V263" s="1527"/>
      <c r="W263" s="3"/>
      <c r="X263" s="4"/>
    </row>
    <row r="264" spans="1:24" s="1" customFormat="1" ht="100.5" customHeight="1" x14ac:dyDescent="0.2">
      <c r="A264" s="1651"/>
      <c r="B264" s="1028" t="s">
        <v>8875</v>
      </c>
      <c r="C264" s="204" t="s">
        <v>7567</v>
      </c>
      <c r="D264" s="1028" t="s">
        <v>810</v>
      </c>
      <c r="E264" s="1028" t="s">
        <v>3435</v>
      </c>
      <c r="F264" s="1028" t="s">
        <v>8876</v>
      </c>
      <c r="G264" s="1028" t="s">
        <v>8876</v>
      </c>
      <c r="H264" s="1028">
        <v>500</v>
      </c>
      <c r="I264" s="1028" t="s">
        <v>8876</v>
      </c>
      <c r="J264" s="1504" t="s">
        <v>8877</v>
      </c>
      <c r="K264" s="1504" t="s">
        <v>9146</v>
      </c>
      <c r="L264" s="1504"/>
      <c r="M264" s="1527"/>
      <c r="N264" s="1527"/>
      <c r="O264" s="1527"/>
      <c r="P264" s="1527"/>
      <c r="Q264" s="1527"/>
      <c r="R264" s="1527"/>
      <c r="S264" s="1527"/>
      <c r="T264" s="1527"/>
      <c r="U264" s="1527"/>
      <c r="V264" s="1527"/>
      <c r="W264" s="3"/>
      <c r="X264" s="4"/>
    </row>
    <row r="265" spans="1:24" s="1" customFormat="1" ht="62.25" customHeight="1" x14ac:dyDescent="0.2">
      <c r="A265" s="1563" t="s">
        <v>1475</v>
      </c>
      <c r="B265" s="1490" t="s">
        <v>1644</v>
      </c>
      <c r="C265" s="1536" t="s">
        <v>135</v>
      </c>
      <c r="D265" s="1538" t="s">
        <v>10</v>
      </c>
      <c r="E265" s="1416" t="s">
        <v>91</v>
      </c>
      <c r="F265" s="849"/>
      <c r="G265" s="849"/>
      <c r="H265" s="849">
        <v>0</v>
      </c>
      <c r="I265" s="1417">
        <v>7000</v>
      </c>
      <c r="J265" s="1504" t="s">
        <v>3238</v>
      </c>
      <c r="K265" s="1504" t="s">
        <v>5749</v>
      </c>
      <c r="L265" s="1504" t="s">
        <v>8030</v>
      </c>
      <c r="M265" s="1527"/>
      <c r="N265" s="1527"/>
      <c r="O265" s="1527"/>
      <c r="P265" s="1527"/>
      <c r="Q265" s="1527"/>
      <c r="R265" s="1527"/>
      <c r="S265" s="1527"/>
      <c r="T265" s="1527"/>
      <c r="U265" s="1527"/>
      <c r="V265" s="1527"/>
      <c r="W265" s="3" t="s">
        <v>11</v>
      </c>
      <c r="X265" s="4"/>
    </row>
    <row r="266" spans="1:24" s="1" customFormat="1" ht="100.5" customHeight="1" x14ac:dyDescent="0.2">
      <c r="A266" s="1561"/>
      <c r="B266" s="1492" t="s">
        <v>1645</v>
      </c>
      <c r="C266" s="1027" t="s">
        <v>136</v>
      </c>
      <c r="D266" s="1497" t="s">
        <v>10</v>
      </c>
      <c r="E266" s="1505" t="s">
        <v>31</v>
      </c>
      <c r="F266" s="1507">
        <v>118</v>
      </c>
      <c r="G266" s="1507"/>
      <c r="H266" s="1507"/>
      <c r="I266" s="256"/>
      <c r="J266" s="1504" t="s">
        <v>3239</v>
      </c>
      <c r="K266" s="1504" t="s">
        <v>4099</v>
      </c>
      <c r="L266" s="1504"/>
      <c r="M266" s="1527"/>
      <c r="N266" s="1527"/>
      <c r="O266" s="1527"/>
      <c r="P266" s="1527"/>
      <c r="Q266" s="1527"/>
      <c r="R266" s="1527"/>
      <c r="S266" s="1527"/>
      <c r="T266" s="1527"/>
      <c r="U266" s="1527"/>
      <c r="V266" s="1527"/>
      <c r="W266" s="3" t="s">
        <v>11</v>
      </c>
      <c r="X266" s="4"/>
    </row>
    <row r="267" spans="1:24" s="1" customFormat="1" ht="121.5" customHeight="1" x14ac:dyDescent="0.2">
      <c r="A267" s="1561"/>
      <c r="B267" s="1492" t="s">
        <v>1646</v>
      </c>
      <c r="C267" s="1027" t="s">
        <v>137</v>
      </c>
      <c r="D267" s="1497" t="s">
        <v>10</v>
      </c>
      <c r="E267" s="1505" t="s">
        <v>31</v>
      </c>
      <c r="F267" s="1507">
        <v>118</v>
      </c>
      <c r="G267" s="1507"/>
      <c r="H267" s="1507"/>
      <c r="I267" s="256"/>
      <c r="J267" s="1504" t="s">
        <v>3240</v>
      </c>
      <c r="K267" s="1504" t="s">
        <v>4100</v>
      </c>
      <c r="L267" s="1504"/>
      <c r="M267" s="1527"/>
      <c r="N267" s="1527"/>
      <c r="O267" s="1527"/>
      <c r="P267" s="1527"/>
      <c r="Q267" s="1527"/>
      <c r="R267" s="1527"/>
      <c r="S267" s="1527"/>
      <c r="T267" s="1527"/>
      <c r="U267" s="1527"/>
      <c r="V267" s="1527"/>
      <c r="W267" s="3" t="s">
        <v>11</v>
      </c>
      <c r="X267" s="4"/>
    </row>
    <row r="268" spans="1:24" s="1" customFormat="1" ht="35.25" customHeight="1" x14ac:dyDescent="0.2">
      <c r="A268" s="1561"/>
      <c r="B268" s="1492" t="s">
        <v>1647</v>
      </c>
      <c r="C268" s="1027" t="s">
        <v>138</v>
      </c>
      <c r="D268" s="1497" t="s">
        <v>10</v>
      </c>
      <c r="E268" s="1505" t="s">
        <v>91</v>
      </c>
      <c r="F268" s="1507">
        <v>200</v>
      </c>
      <c r="G268" s="1507"/>
      <c r="H268" s="1507"/>
      <c r="I268" s="497"/>
      <c r="J268" s="1504"/>
      <c r="K268" s="1504"/>
      <c r="L268" s="1504"/>
      <c r="M268" s="1527"/>
      <c r="N268" s="1527"/>
      <c r="O268" s="1527"/>
      <c r="P268" s="1527"/>
      <c r="Q268" s="1527"/>
      <c r="R268" s="1527"/>
      <c r="S268" s="1527"/>
      <c r="T268" s="1527"/>
      <c r="U268" s="1527"/>
      <c r="V268" s="1527"/>
      <c r="W268" s="3" t="s">
        <v>11</v>
      </c>
      <c r="X268" s="4"/>
    </row>
    <row r="269" spans="1:24" s="1" customFormat="1" ht="34.5" customHeight="1" x14ac:dyDescent="0.2">
      <c r="A269" s="1561"/>
      <c r="B269" s="1492" t="s">
        <v>1648</v>
      </c>
      <c r="C269" s="1027" t="s">
        <v>139</v>
      </c>
      <c r="D269" s="1497" t="s">
        <v>10</v>
      </c>
      <c r="E269" s="1505" t="s">
        <v>91</v>
      </c>
      <c r="F269" s="1507"/>
      <c r="G269" s="1507"/>
      <c r="H269" s="1496"/>
      <c r="I269" s="1496"/>
      <c r="J269" s="1504" t="s">
        <v>4649</v>
      </c>
      <c r="K269" s="1504"/>
      <c r="L269" s="1504"/>
      <c r="M269" s="1527"/>
      <c r="N269" s="1527"/>
      <c r="O269" s="1527"/>
      <c r="P269" s="1527"/>
      <c r="Q269" s="1527"/>
      <c r="R269" s="1527"/>
      <c r="S269" s="1527"/>
      <c r="T269" s="1527"/>
      <c r="U269" s="1527"/>
      <c r="V269" s="1527"/>
      <c r="W269" s="3" t="s">
        <v>11</v>
      </c>
      <c r="X269" s="4"/>
    </row>
    <row r="270" spans="1:24" s="1" customFormat="1" ht="37.5" customHeight="1" x14ac:dyDescent="0.2">
      <c r="A270" s="1561"/>
      <c r="B270" s="1492" t="s">
        <v>1649</v>
      </c>
      <c r="C270" s="1027" t="s">
        <v>140</v>
      </c>
      <c r="D270" s="1497" t="s">
        <v>10</v>
      </c>
      <c r="E270" s="1505" t="s">
        <v>91</v>
      </c>
      <c r="F270" s="1507"/>
      <c r="G270" s="1507"/>
      <c r="H270" s="497"/>
      <c r="I270" s="497"/>
      <c r="J270" s="1504" t="s">
        <v>4649</v>
      </c>
      <c r="K270" s="1504"/>
      <c r="L270" s="1504"/>
      <c r="M270" s="1527"/>
      <c r="N270" s="1527"/>
      <c r="O270" s="1527"/>
      <c r="P270" s="1527"/>
      <c r="Q270" s="1527"/>
      <c r="R270" s="1527"/>
      <c r="S270" s="1527"/>
      <c r="T270" s="1527"/>
      <c r="U270" s="1527"/>
      <c r="V270" s="1527"/>
      <c r="W270" s="3" t="s">
        <v>11</v>
      </c>
      <c r="X270" s="4"/>
    </row>
    <row r="271" spans="1:24" s="1" customFormat="1" ht="38.25" customHeight="1" x14ac:dyDescent="0.2">
      <c r="A271" s="1561"/>
      <c r="B271" s="1492" t="s">
        <v>1650</v>
      </c>
      <c r="C271" s="1027" t="s">
        <v>141</v>
      </c>
      <c r="D271" s="1497" t="s">
        <v>10</v>
      </c>
      <c r="E271" s="1505" t="s">
        <v>91</v>
      </c>
      <c r="F271" s="1507">
        <v>193</v>
      </c>
      <c r="G271" s="1507"/>
      <c r="H271" s="497"/>
      <c r="I271" s="497"/>
      <c r="J271" s="1504"/>
      <c r="K271" s="1504"/>
      <c r="L271" s="1504"/>
      <c r="M271" s="1527"/>
      <c r="N271" s="1527"/>
      <c r="O271" s="1527"/>
      <c r="P271" s="1527"/>
      <c r="Q271" s="1527"/>
      <c r="R271" s="1527"/>
      <c r="S271" s="1527"/>
      <c r="T271" s="1527"/>
      <c r="U271" s="1527"/>
      <c r="V271" s="1527"/>
      <c r="W271" s="3" t="s">
        <v>11</v>
      </c>
      <c r="X271" s="4"/>
    </row>
    <row r="272" spans="1:24" s="1" customFormat="1" ht="46.5" customHeight="1" x14ac:dyDescent="0.2">
      <c r="A272" s="1561"/>
      <c r="B272" s="1492" t="s">
        <v>1651</v>
      </c>
      <c r="C272" s="1027" t="s">
        <v>142</v>
      </c>
      <c r="D272" s="1497" t="s">
        <v>10</v>
      </c>
      <c r="E272" s="1505" t="s">
        <v>91</v>
      </c>
      <c r="F272" s="1507"/>
      <c r="G272" s="1507"/>
      <c r="H272" s="497"/>
      <c r="I272" s="497"/>
      <c r="J272" s="1504" t="s">
        <v>3254</v>
      </c>
      <c r="K272" s="1504"/>
      <c r="L272" s="1504"/>
      <c r="M272" s="1527"/>
      <c r="N272" s="1527"/>
      <c r="O272" s="1527"/>
      <c r="P272" s="1527"/>
      <c r="Q272" s="1527"/>
      <c r="R272" s="1527"/>
      <c r="S272" s="1527"/>
      <c r="T272" s="1527"/>
      <c r="U272" s="1527"/>
      <c r="V272" s="1527"/>
      <c r="W272" s="3" t="s">
        <v>11</v>
      </c>
      <c r="X272" s="4"/>
    </row>
    <row r="273" spans="1:24" s="1" customFormat="1" ht="36.75" customHeight="1" x14ac:dyDescent="0.2">
      <c r="A273" s="1561"/>
      <c r="B273" s="1492" t="s">
        <v>1652</v>
      </c>
      <c r="C273" s="1027" t="s">
        <v>143</v>
      </c>
      <c r="D273" s="1497" t="s">
        <v>10</v>
      </c>
      <c r="E273" s="1505" t="s">
        <v>91</v>
      </c>
      <c r="F273" s="1507">
        <v>77</v>
      </c>
      <c r="G273" s="1507"/>
      <c r="H273" s="497"/>
      <c r="I273" s="497"/>
      <c r="J273" s="1504"/>
      <c r="K273" s="1504"/>
      <c r="L273" s="1504"/>
      <c r="M273" s="1527"/>
      <c r="N273" s="1527"/>
      <c r="O273" s="1527"/>
      <c r="P273" s="1527"/>
      <c r="Q273" s="1527"/>
      <c r="R273" s="1527"/>
      <c r="S273" s="1527"/>
      <c r="T273" s="1527"/>
      <c r="U273" s="1527"/>
      <c r="V273" s="1527"/>
      <c r="W273" s="3" t="s">
        <v>11</v>
      </c>
      <c r="X273" s="4"/>
    </row>
    <row r="274" spans="1:24" s="1" customFormat="1" ht="35.25" customHeight="1" x14ac:dyDescent="0.2">
      <c r="A274" s="1561"/>
      <c r="B274" s="1492" t="s">
        <v>1653</v>
      </c>
      <c r="C274" s="1027" t="s">
        <v>144</v>
      </c>
      <c r="D274" s="1497" t="s">
        <v>10</v>
      </c>
      <c r="E274" s="1505" t="s">
        <v>91</v>
      </c>
      <c r="F274" s="1507">
        <v>77</v>
      </c>
      <c r="G274" s="1507"/>
      <c r="H274" s="497"/>
      <c r="I274" s="497"/>
      <c r="J274" s="1504"/>
      <c r="K274" s="1504"/>
      <c r="L274" s="1504"/>
      <c r="M274" s="1527"/>
      <c r="N274" s="1527"/>
      <c r="O274" s="1527"/>
      <c r="P274" s="1527"/>
      <c r="Q274" s="1527"/>
      <c r="R274" s="1527"/>
      <c r="S274" s="1527"/>
      <c r="T274" s="1527"/>
      <c r="U274" s="1527"/>
      <c r="V274" s="1527"/>
      <c r="W274" s="3" t="s">
        <v>11</v>
      </c>
      <c r="X274" s="4"/>
    </row>
    <row r="275" spans="1:24" s="1" customFormat="1" ht="102.75" customHeight="1" x14ac:dyDescent="0.2">
      <c r="A275" s="1561"/>
      <c r="B275" s="1492" t="s">
        <v>1654</v>
      </c>
      <c r="C275" s="1027" t="s">
        <v>145</v>
      </c>
      <c r="D275" s="1497" t="s">
        <v>10</v>
      </c>
      <c r="E275" s="1505" t="s">
        <v>91</v>
      </c>
      <c r="F275" s="1507">
        <v>143.52000000000001</v>
      </c>
      <c r="G275" s="1507">
        <v>33.493810000000003</v>
      </c>
      <c r="H275" s="497"/>
      <c r="I275" s="497"/>
      <c r="J275" s="1504" t="s">
        <v>3661</v>
      </c>
      <c r="K275" s="1504" t="s">
        <v>6340</v>
      </c>
      <c r="L275" s="1504"/>
      <c r="M275" s="1527"/>
      <c r="N275" s="1527"/>
      <c r="O275" s="1527"/>
      <c r="P275" s="1527"/>
      <c r="Q275" s="1527"/>
      <c r="R275" s="1527"/>
      <c r="S275" s="1527"/>
      <c r="T275" s="1527"/>
      <c r="U275" s="1527"/>
      <c r="V275" s="1527"/>
      <c r="W275" s="3" t="s">
        <v>11</v>
      </c>
      <c r="X275" s="4"/>
    </row>
    <row r="276" spans="1:24" s="1" customFormat="1" ht="99.75" customHeight="1" x14ac:dyDescent="0.2">
      <c r="A276" s="1561"/>
      <c r="B276" s="1492" t="s">
        <v>1655</v>
      </c>
      <c r="C276" s="1027" t="s">
        <v>4051</v>
      </c>
      <c r="D276" s="1497" t="s">
        <v>10</v>
      </c>
      <c r="E276" s="1505" t="s">
        <v>1302</v>
      </c>
      <c r="F276" s="1507">
        <v>112</v>
      </c>
      <c r="G276" s="1507"/>
      <c r="H276" s="571"/>
      <c r="I276" s="497"/>
      <c r="J276" s="1504" t="s">
        <v>3864</v>
      </c>
      <c r="K276" s="1504" t="s">
        <v>4101</v>
      </c>
      <c r="L276" s="1504"/>
      <c r="M276" s="1527"/>
      <c r="N276" s="1527"/>
      <c r="O276" s="1527"/>
      <c r="P276" s="1527"/>
      <c r="Q276" s="1527"/>
      <c r="R276" s="1527"/>
      <c r="S276" s="1527"/>
      <c r="T276" s="1527"/>
      <c r="U276" s="1527"/>
      <c r="V276" s="1527"/>
      <c r="W276" s="3" t="s">
        <v>11</v>
      </c>
      <c r="X276" s="4"/>
    </row>
    <row r="277" spans="1:24" s="1" customFormat="1" ht="78.75" customHeight="1" x14ac:dyDescent="0.2">
      <c r="A277" s="1561"/>
      <c r="B277" s="1492" t="s">
        <v>1656</v>
      </c>
      <c r="C277" s="1027" t="s">
        <v>4052</v>
      </c>
      <c r="D277" s="1497" t="s">
        <v>10</v>
      </c>
      <c r="E277" s="1505" t="s">
        <v>1303</v>
      </c>
      <c r="F277" s="1507">
        <v>92</v>
      </c>
      <c r="G277" s="1507"/>
      <c r="H277" s="571"/>
      <c r="I277" s="497"/>
      <c r="J277" s="1504" t="s">
        <v>3865</v>
      </c>
      <c r="K277" s="1504" t="s">
        <v>4102</v>
      </c>
      <c r="L277" s="1504"/>
      <c r="M277" s="1527"/>
      <c r="N277" s="1527"/>
      <c r="O277" s="1527"/>
      <c r="P277" s="1527"/>
      <c r="Q277" s="1527"/>
      <c r="R277" s="1527"/>
      <c r="S277" s="1527"/>
      <c r="T277" s="1527"/>
      <c r="U277" s="1527"/>
      <c r="V277" s="1527"/>
      <c r="W277" s="3" t="s">
        <v>11</v>
      </c>
      <c r="X277" s="4"/>
    </row>
    <row r="278" spans="1:24" s="1" customFormat="1" ht="99.75" customHeight="1" x14ac:dyDescent="0.2">
      <c r="A278" s="1561"/>
      <c r="B278" s="1492" t="s">
        <v>1657</v>
      </c>
      <c r="C278" s="1027" t="s">
        <v>4053</v>
      </c>
      <c r="D278" s="1497" t="s">
        <v>10</v>
      </c>
      <c r="E278" s="1505" t="s">
        <v>1303</v>
      </c>
      <c r="F278" s="1507">
        <v>137</v>
      </c>
      <c r="G278" s="1507"/>
      <c r="H278" s="571"/>
      <c r="I278" s="497"/>
      <c r="J278" s="1504" t="s">
        <v>3866</v>
      </c>
      <c r="K278" s="1504" t="s">
        <v>4103</v>
      </c>
      <c r="L278" s="1504"/>
      <c r="M278" s="1527"/>
      <c r="N278" s="1527"/>
      <c r="O278" s="1527"/>
      <c r="P278" s="1527"/>
      <c r="Q278" s="1527"/>
      <c r="R278" s="1527"/>
      <c r="S278" s="1527"/>
      <c r="T278" s="1527"/>
      <c r="U278" s="1527"/>
      <c r="V278" s="1527"/>
      <c r="W278" s="3" t="s">
        <v>11</v>
      </c>
      <c r="X278" s="4"/>
    </row>
    <row r="279" spans="1:24" s="1" customFormat="1" ht="119.25" customHeight="1" x14ac:dyDescent="0.2">
      <c r="A279" s="1561"/>
      <c r="B279" s="1492" t="s">
        <v>1658</v>
      </c>
      <c r="C279" s="1027" t="s">
        <v>4054</v>
      </c>
      <c r="D279" s="1497" t="s">
        <v>10</v>
      </c>
      <c r="E279" s="1505" t="s">
        <v>1303</v>
      </c>
      <c r="F279" s="1507">
        <v>86</v>
      </c>
      <c r="G279" s="1507"/>
      <c r="H279" s="571"/>
      <c r="I279" s="497"/>
      <c r="J279" s="1504" t="s">
        <v>3867</v>
      </c>
      <c r="K279" s="1504" t="s">
        <v>4104</v>
      </c>
      <c r="L279" s="1504"/>
      <c r="M279" s="1527"/>
      <c r="N279" s="1527"/>
      <c r="O279" s="1527"/>
      <c r="P279" s="1527"/>
      <c r="Q279" s="1527"/>
      <c r="R279" s="1527"/>
      <c r="S279" s="1527"/>
      <c r="T279" s="1527"/>
      <c r="U279" s="1527"/>
      <c r="V279" s="1527"/>
      <c r="W279" s="3" t="s">
        <v>11</v>
      </c>
      <c r="X279" s="4"/>
    </row>
    <row r="280" spans="1:24" s="1" customFormat="1" ht="105.75" customHeight="1" x14ac:dyDescent="0.2">
      <c r="A280" s="1561"/>
      <c r="B280" s="1492" t="s">
        <v>1659</v>
      </c>
      <c r="C280" s="1027" t="s">
        <v>4055</v>
      </c>
      <c r="D280" s="1497" t="s">
        <v>10</v>
      </c>
      <c r="E280" s="1505" t="s">
        <v>1303</v>
      </c>
      <c r="F280" s="1507">
        <v>123</v>
      </c>
      <c r="G280" s="1507"/>
      <c r="H280" s="571"/>
      <c r="I280" s="497"/>
      <c r="J280" s="1504" t="s">
        <v>3868</v>
      </c>
      <c r="K280" s="1504" t="s">
        <v>4105</v>
      </c>
      <c r="L280" s="1504"/>
      <c r="M280" s="1527"/>
      <c r="N280" s="1527"/>
      <c r="O280" s="1527"/>
      <c r="P280" s="1527"/>
      <c r="Q280" s="1527"/>
      <c r="R280" s="1527"/>
      <c r="S280" s="1527"/>
      <c r="T280" s="1527"/>
      <c r="U280" s="1527"/>
      <c r="V280" s="1527"/>
      <c r="W280" s="3" t="s">
        <v>11</v>
      </c>
      <c r="X280" s="4"/>
    </row>
    <row r="281" spans="1:24" s="1" customFormat="1" ht="112.5" customHeight="1" x14ac:dyDescent="0.2">
      <c r="A281" s="1561"/>
      <c r="B281" s="1492" t="s">
        <v>1660</v>
      </c>
      <c r="C281" s="1027" t="s">
        <v>4056</v>
      </c>
      <c r="D281" s="1497" t="s">
        <v>10</v>
      </c>
      <c r="E281" s="1505" t="s">
        <v>1303</v>
      </c>
      <c r="F281" s="1507">
        <v>92</v>
      </c>
      <c r="G281" s="1507"/>
      <c r="H281" s="571"/>
      <c r="I281" s="497"/>
      <c r="J281" s="1504" t="s">
        <v>3869</v>
      </c>
      <c r="K281" s="1504" t="s">
        <v>4106</v>
      </c>
      <c r="L281" s="1504"/>
      <c r="M281" s="1527"/>
      <c r="N281" s="1527"/>
      <c r="O281" s="1527"/>
      <c r="P281" s="1527"/>
      <c r="Q281" s="1527"/>
      <c r="R281" s="1527"/>
      <c r="S281" s="1527"/>
      <c r="T281" s="1527"/>
      <c r="U281" s="1527"/>
      <c r="V281" s="1527"/>
      <c r="W281" s="3" t="s">
        <v>11</v>
      </c>
      <c r="X281" s="4"/>
    </row>
    <row r="282" spans="1:24" s="1" customFormat="1" ht="39.75" customHeight="1" x14ac:dyDescent="0.2">
      <c r="A282" s="1561"/>
      <c r="B282" s="1492" t="s">
        <v>1661</v>
      </c>
      <c r="C282" s="1492" t="s">
        <v>152</v>
      </c>
      <c r="D282" s="287" t="s">
        <v>10</v>
      </c>
      <c r="E282" s="1505" t="s">
        <v>1303</v>
      </c>
      <c r="F282" s="309">
        <v>50.8</v>
      </c>
      <c r="G282" s="1507"/>
      <c r="H282" s="571"/>
      <c r="I282" s="497"/>
      <c r="J282" s="1504"/>
      <c r="K282" s="1504"/>
      <c r="L282" s="1504"/>
      <c r="M282" s="1527"/>
      <c r="N282" s="1527"/>
      <c r="O282" s="1527"/>
      <c r="P282" s="1527"/>
      <c r="Q282" s="1527"/>
      <c r="R282" s="1527"/>
      <c r="S282" s="1527"/>
      <c r="T282" s="1527"/>
      <c r="U282" s="1527"/>
      <c r="V282" s="1527"/>
      <c r="W282" s="3" t="s">
        <v>11</v>
      </c>
      <c r="X282" s="4"/>
    </row>
    <row r="283" spans="1:24" s="1" customFormat="1" ht="91.5" customHeight="1" x14ac:dyDescent="0.2">
      <c r="A283" s="1561"/>
      <c r="B283" s="1492" t="s">
        <v>1662</v>
      </c>
      <c r="C283" s="1492" t="s">
        <v>3663</v>
      </c>
      <c r="D283" s="287" t="s">
        <v>10</v>
      </c>
      <c r="E283" s="1505" t="s">
        <v>1303</v>
      </c>
      <c r="F283" s="309"/>
      <c r="G283" s="1507"/>
      <c r="H283" s="571"/>
      <c r="I283" s="497"/>
      <c r="J283" s="1504" t="s">
        <v>3662</v>
      </c>
      <c r="K283" s="1504"/>
      <c r="L283" s="1504"/>
      <c r="M283" s="1527"/>
      <c r="N283" s="1527"/>
      <c r="O283" s="1527"/>
      <c r="P283" s="1527"/>
      <c r="Q283" s="1527"/>
      <c r="R283" s="1527"/>
      <c r="S283" s="1527"/>
      <c r="T283" s="1527"/>
      <c r="U283" s="1527"/>
      <c r="V283" s="1527"/>
      <c r="W283" s="3" t="s">
        <v>11</v>
      </c>
      <c r="X283" s="4"/>
    </row>
    <row r="284" spans="1:24" s="1" customFormat="1" ht="72" customHeight="1" x14ac:dyDescent="0.2">
      <c r="A284" s="1561"/>
      <c r="B284" s="1492" t="s">
        <v>1663</v>
      </c>
      <c r="C284" s="1492" t="s">
        <v>153</v>
      </c>
      <c r="D284" s="287" t="s">
        <v>10</v>
      </c>
      <c r="E284" s="1505" t="s">
        <v>1303</v>
      </c>
      <c r="F284" s="309"/>
      <c r="G284" s="1507"/>
      <c r="H284" s="571"/>
      <c r="I284" s="497"/>
      <c r="J284" s="1504" t="s">
        <v>4650</v>
      </c>
      <c r="K284" s="1504"/>
      <c r="L284" s="1504"/>
      <c r="M284" s="1527"/>
      <c r="N284" s="1527"/>
      <c r="O284" s="1527"/>
      <c r="P284" s="1527"/>
      <c r="Q284" s="1527"/>
      <c r="R284" s="1527"/>
      <c r="S284" s="1527"/>
      <c r="T284" s="1527"/>
      <c r="U284" s="1527"/>
      <c r="V284" s="1527"/>
      <c r="W284" s="3" t="s">
        <v>11</v>
      </c>
      <c r="X284" s="4"/>
    </row>
    <row r="285" spans="1:24" s="1" customFormat="1" ht="81.75" customHeight="1" x14ac:dyDescent="0.2">
      <c r="A285" s="1561"/>
      <c r="B285" s="1492" t="s">
        <v>1664</v>
      </c>
      <c r="C285" s="1492" t="s">
        <v>3665</v>
      </c>
      <c r="D285" s="287" t="s">
        <v>10</v>
      </c>
      <c r="E285" s="1505" t="s">
        <v>1303</v>
      </c>
      <c r="F285" s="309">
        <v>143</v>
      </c>
      <c r="G285" s="1507"/>
      <c r="H285" s="571"/>
      <c r="I285" s="497"/>
      <c r="J285" s="1504" t="s">
        <v>3664</v>
      </c>
      <c r="K285" s="1504"/>
      <c r="L285" s="1504"/>
      <c r="M285" s="1527"/>
      <c r="N285" s="1527"/>
      <c r="O285" s="1527"/>
      <c r="P285" s="1527"/>
      <c r="Q285" s="1527"/>
      <c r="R285" s="1527"/>
      <c r="S285" s="1527"/>
      <c r="T285" s="1527"/>
      <c r="U285" s="1527"/>
      <c r="V285" s="1527"/>
      <c r="W285" s="3" t="s">
        <v>11</v>
      </c>
      <c r="X285" s="4"/>
    </row>
    <row r="286" spans="1:24" s="1" customFormat="1" ht="45" x14ac:dyDescent="0.2">
      <c r="A286" s="1561"/>
      <c r="B286" s="1492" t="s">
        <v>1665</v>
      </c>
      <c r="C286" s="1492" t="s">
        <v>154</v>
      </c>
      <c r="D286" s="287" t="s">
        <v>10</v>
      </c>
      <c r="E286" s="1505" t="s">
        <v>1303</v>
      </c>
      <c r="F286" s="309">
        <v>232</v>
      </c>
      <c r="G286" s="1507"/>
      <c r="H286" s="571"/>
      <c r="I286" s="497"/>
      <c r="J286" s="1504"/>
      <c r="K286" s="1504"/>
      <c r="L286" s="1504"/>
      <c r="M286" s="1527"/>
      <c r="N286" s="1527"/>
      <c r="O286" s="1527"/>
      <c r="P286" s="1527"/>
      <c r="Q286" s="1527"/>
      <c r="R286" s="1527"/>
      <c r="S286" s="1527"/>
      <c r="T286" s="1527"/>
      <c r="U286" s="1527"/>
      <c r="V286" s="1527"/>
      <c r="W286" s="3" t="s">
        <v>11</v>
      </c>
      <c r="X286" s="4"/>
    </row>
    <row r="287" spans="1:24" s="1" customFormat="1" ht="38.25" customHeight="1" x14ac:dyDescent="0.2">
      <c r="A287" s="1561"/>
      <c r="B287" s="1492" t="s">
        <v>1666</v>
      </c>
      <c r="C287" s="1492" t="s">
        <v>155</v>
      </c>
      <c r="D287" s="287" t="s">
        <v>10</v>
      </c>
      <c r="E287" s="1505" t="s">
        <v>1303</v>
      </c>
      <c r="F287" s="309">
        <v>200</v>
      </c>
      <c r="G287" s="1507"/>
      <c r="H287" s="571"/>
      <c r="I287" s="497"/>
      <c r="J287" s="1504"/>
      <c r="K287" s="1504"/>
      <c r="L287" s="1504"/>
      <c r="M287" s="1527"/>
      <c r="N287" s="1527"/>
      <c r="O287" s="1527"/>
      <c r="P287" s="1527"/>
      <c r="Q287" s="1527"/>
      <c r="R287" s="1527"/>
      <c r="S287" s="1527"/>
      <c r="T287" s="1527"/>
      <c r="U287" s="1527"/>
      <c r="V287" s="1527"/>
      <c r="W287" s="3" t="s">
        <v>11</v>
      </c>
      <c r="X287" s="4"/>
    </row>
    <row r="288" spans="1:24" s="1" customFormat="1" ht="45" x14ac:dyDescent="0.2">
      <c r="A288" s="1561"/>
      <c r="B288" s="1492" t="s">
        <v>1667</v>
      </c>
      <c r="C288" s="1492" t="s">
        <v>156</v>
      </c>
      <c r="D288" s="287" t="s">
        <v>10</v>
      </c>
      <c r="E288" s="1505" t="s">
        <v>1303</v>
      </c>
      <c r="F288" s="309">
        <v>500</v>
      </c>
      <c r="G288" s="1507"/>
      <c r="H288" s="571"/>
      <c r="I288" s="497"/>
      <c r="J288" s="1504"/>
      <c r="K288" s="1504"/>
      <c r="L288" s="1504"/>
      <c r="M288" s="1527"/>
      <c r="N288" s="1527"/>
      <c r="O288" s="1527"/>
      <c r="P288" s="1527"/>
      <c r="Q288" s="1527"/>
      <c r="R288" s="1527"/>
      <c r="S288" s="1527"/>
      <c r="T288" s="1527"/>
      <c r="U288" s="1527"/>
      <c r="V288" s="1527"/>
      <c r="W288" s="3" t="s">
        <v>11</v>
      </c>
      <c r="X288" s="4"/>
    </row>
    <row r="289" spans="1:24" s="1" customFormat="1" ht="114.75" customHeight="1" x14ac:dyDescent="0.2">
      <c r="A289" s="1561"/>
      <c r="B289" s="1492" t="s">
        <v>1668</v>
      </c>
      <c r="C289" s="1492" t="s">
        <v>3667</v>
      </c>
      <c r="D289" s="287" t="s">
        <v>10</v>
      </c>
      <c r="E289" s="1505" t="s">
        <v>1303</v>
      </c>
      <c r="F289" s="309"/>
      <c r="G289" s="1507"/>
      <c r="H289" s="571"/>
      <c r="I289" s="497"/>
      <c r="J289" s="1504" t="s">
        <v>3666</v>
      </c>
      <c r="K289" s="1504" t="s">
        <v>4107</v>
      </c>
      <c r="L289" s="1504"/>
      <c r="M289" s="1527"/>
      <c r="N289" s="1527"/>
      <c r="O289" s="1527"/>
      <c r="P289" s="1527"/>
      <c r="Q289" s="1527"/>
      <c r="R289" s="1527"/>
      <c r="S289" s="1527"/>
      <c r="T289" s="1527"/>
      <c r="U289" s="1527"/>
      <c r="V289" s="1527"/>
      <c r="W289" s="3" t="s">
        <v>11</v>
      </c>
      <c r="X289" s="4"/>
    </row>
    <row r="290" spans="1:24" s="1" customFormat="1" ht="114.75" customHeight="1" x14ac:dyDescent="0.2">
      <c r="A290" s="1561"/>
      <c r="B290" s="1492" t="s">
        <v>1669</v>
      </c>
      <c r="C290" s="1492" t="s">
        <v>157</v>
      </c>
      <c r="D290" s="287" t="s">
        <v>10</v>
      </c>
      <c r="E290" s="1505" t="s">
        <v>1303</v>
      </c>
      <c r="F290" s="309">
        <v>340</v>
      </c>
      <c r="G290" s="1507"/>
      <c r="H290" s="571"/>
      <c r="I290" s="497"/>
      <c r="J290" s="1504" t="s">
        <v>3972</v>
      </c>
      <c r="K290" s="1504" t="s">
        <v>4524</v>
      </c>
      <c r="L290" s="1504"/>
      <c r="M290" s="1527"/>
      <c r="N290" s="1527"/>
      <c r="O290" s="1527"/>
      <c r="P290" s="1527"/>
      <c r="Q290" s="1527"/>
      <c r="R290" s="1527"/>
      <c r="S290" s="1527"/>
      <c r="T290" s="1527"/>
      <c r="U290" s="1527"/>
      <c r="V290" s="1527"/>
      <c r="W290" s="3" t="s">
        <v>11</v>
      </c>
      <c r="X290" s="4"/>
    </row>
    <row r="291" spans="1:24" s="1" customFormat="1" ht="76.5" customHeight="1" x14ac:dyDescent="0.2">
      <c r="A291" s="1561"/>
      <c r="B291" s="1492" t="s">
        <v>1670</v>
      </c>
      <c r="C291" s="1027" t="s">
        <v>158</v>
      </c>
      <c r="D291" s="1497" t="s">
        <v>10</v>
      </c>
      <c r="E291" s="1505" t="s">
        <v>159</v>
      </c>
      <c r="F291" s="1507"/>
      <c r="G291" s="1507"/>
      <c r="H291" s="1507"/>
      <c r="I291" s="497"/>
      <c r="J291" s="1504" t="s">
        <v>3255</v>
      </c>
      <c r="K291" s="1504" t="s">
        <v>3668</v>
      </c>
      <c r="L291" s="1504"/>
      <c r="M291" s="1527"/>
      <c r="N291" s="1527"/>
      <c r="O291" s="1527"/>
      <c r="P291" s="1527"/>
      <c r="Q291" s="1527"/>
      <c r="R291" s="1527"/>
      <c r="S291" s="1527"/>
      <c r="T291" s="1527"/>
      <c r="U291" s="1527"/>
      <c r="V291" s="1527"/>
      <c r="W291" s="3" t="s">
        <v>11</v>
      </c>
      <c r="X291" s="4"/>
    </row>
    <row r="292" spans="1:24" s="1" customFormat="1" ht="33.75" customHeight="1" x14ac:dyDescent="0.2">
      <c r="A292" s="1561"/>
      <c r="B292" s="1492" t="s">
        <v>1671</v>
      </c>
      <c r="C292" s="1027" t="s">
        <v>1317</v>
      </c>
      <c r="D292" s="1497" t="s">
        <v>10</v>
      </c>
      <c r="E292" s="1505" t="s">
        <v>159</v>
      </c>
      <c r="F292" s="1507"/>
      <c r="G292" s="1507"/>
      <c r="H292" s="497"/>
      <c r="I292" s="497"/>
      <c r="J292" s="1504" t="s">
        <v>3256</v>
      </c>
      <c r="K292" s="1504"/>
      <c r="L292" s="1504"/>
      <c r="M292" s="1527"/>
      <c r="N292" s="1527"/>
      <c r="O292" s="1527"/>
      <c r="P292" s="1527"/>
      <c r="Q292" s="1527"/>
      <c r="R292" s="1527"/>
      <c r="S292" s="1527"/>
      <c r="T292" s="1527"/>
      <c r="U292" s="1527"/>
      <c r="V292" s="1527"/>
      <c r="W292" s="3"/>
      <c r="X292" s="4"/>
    </row>
    <row r="293" spans="1:24" s="1" customFormat="1" ht="52.5" customHeight="1" x14ac:dyDescent="0.2">
      <c r="A293" s="1561"/>
      <c r="B293" s="1492" t="s">
        <v>1672</v>
      </c>
      <c r="C293" s="1027" t="s">
        <v>1318</v>
      </c>
      <c r="D293" s="1497" t="s">
        <v>10</v>
      </c>
      <c r="E293" s="1505" t="s">
        <v>159</v>
      </c>
      <c r="F293" s="1507"/>
      <c r="G293" s="1507"/>
      <c r="H293" s="497"/>
      <c r="I293" s="497"/>
      <c r="J293" s="1504" t="s">
        <v>3319</v>
      </c>
      <c r="K293" s="1504"/>
      <c r="L293" s="1504"/>
      <c r="M293" s="1527"/>
      <c r="N293" s="1527"/>
      <c r="O293" s="1527"/>
      <c r="P293" s="1527"/>
      <c r="Q293" s="1527"/>
      <c r="R293" s="1527"/>
      <c r="S293" s="1527"/>
      <c r="T293" s="1527"/>
      <c r="U293" s="1527"/>
      <c r="V293" s="1527"/>
      <c r="W293" s="3"/>
      <c r="X293" s="4"/>
    </row>
    <row r="294" spans="1:24" s="1" customFormat="1" ht="33.75" customHeight="1" x14ac:dyDescent="0.2">
      <c r="A294" s="1561"/>
      <c r="B294" s="1492" t="s">
        <v>1673</v>
      </c>
      <c r="C294" s="1027" t="s">
        <v>1319</v>
      </c>
      <c r="D294" s="1497" t="s">
        <v>10</v>
      </c>
      <c r="E294" s="1505" t="s">
        <v>159</v>
      </c>
      <c r="F294" s="1507"/>
      <c r="G294" s="1507"/>
      <c r="H294" s="497"/>
      <c r="I294" s="497"/>
      <c r="J294" s="1504" t="s">
        <v>3257</v>
      </c>
      <c r="K294" s="1504"/>
      <c r="L294" s="1504"/>
      <c r="M294" s="1527"/>
      <c r="N294" s="1527"/>
      <c r="O294" s="1527"/>
      <c r="P294" s="1527"/>
      <c r="Q294" s="1527"/>
      <c r="R294" s="1527"/>
      <c r="S294" s="1527"/>
      <c r="T294" s="1527"/>
      <c r="U294" s="1527"/>
      <c r="V294" s="1527"/>
      <c r="W294" s="3"/>
      <c r="X294" s="4"/>
    </row>
    <row r="295" spans="1:24" s="1" customFormat="1" ht="33.75" customHeight="1" x14ac:dyDescent="0.2">
      <c r="A295" s="1561"/>
      <c r="B295" s="1492" t="s">
        <v>1674</v>
      </c>
      <c r="C295" s="1027" t="s">
        <v>1320</v>
      </c>
      <c r="D295" s="1497" t="s">
        <v>10</v>
      </c>
      <c r="E295" s="1505" t="s">
        <v>159</v>
      </c>
      <c r="F295" s="1507"/>
      <c r="G295" s="1507"/>
      <c r="H295" s="497"/>
      <c r="I295" s="497"/>
      <c r="J295" s="1504" t="s">
        <v>3258</v>
      </c>
      <c r="K295" s="1504"/>
      <c r="L295" s="1504"/>
      <c r="M295" s="1527"/>
      <c r="N295" s="1527"/>
      <c r="O295" s="1527"/>
      <c r="P295" s="1527"/>
      <c r="Q295" s="1527"/>
      <c r="R295" s="1527"/>
      <c r="S295" s="1527"/>
      <c r="T295" s="1527"/>
      <c r="U295" s="1527"/>
      <c r="V295" s="1527"/>
      <c r="W295" s="3"/>
      <c r="X295" s="4"/>
    </row>
    <row r="296" spans="1:24" s="1" customFormat="1" ht="36" customHeight="1" x14ac:dyDescent="0.2">
      <c r="A296" s="1561"/>
      <c r="B296" s="1492" t="s">
        <v>1675</v>
      </c>
      <c r="C296" s="1027" t="s">
        <v>160</v>
      </c>
      <c r="D296" s="1497" t="s">
        <v>10</v>
      </c>
      <c r="E296" s="1505" t="s">
        <v>159</v>
      </c>
      <c r="F296" s="1507">
        <f>193-193</f>
        <v>0</v>
      </c>
      <c r="G296" s="1507"/>
      <c r="H296" s="1507"/>
      <c r="I296" s="497"/>
      <c r="J296" s="1504"/>
      <c r="K296" s="1504"/>
      <c r="L296" s="1504"/>
      <c r="M296" s="1527"/>
      <c r="N296" s="1527"/>
      <c r="O296" s="1527"/>
      <c r="P296" s="1527"/>
      <c r="Q296" s="1527"/>
      <c r="R296" s="1527"/>
      <c r="S296" s="1527"/>
      <c r="T296" s="1527"/>
      <c r="U296" s="1527"/>
      <c r="V296" s="1527"/>
      <c r="W296" s="3" t="s">
        <v>11</v>
      </c>
      <c r="X296" s="4"/>
    </row>
    <row r="297" spans="1:24" s="1" customFormat="1" ht="108.75" customHeight="1" x14ac:dyDescent="0.2">
      <c r="A297" s="1561"/>
      <c r="B297" s="1492" t="s">
        <v>1676</v>
      </c>
      <c r="C297" s="1027" t="s">
        <v>161</v>
      </c>
      <c r="D297" s="1497" t="s">
        <v>10</v>
      </c>
      <c r="E297" s="1505" t="s">
        <v>159</v>
      </c>
      <c r="F297" s="1507"/>
      <c r="G297" s="1507"/>
      <c r="H297" s="1507"/>
      <c r="I297" s="497"/>
      <c r="J297" s="1504" t="s">
        <v>4108</v>
      </c>
      <c r="K297" s="1504"/>
      <c r="L297" s="1504"/>
      <c r="M297" s="1527"/>
      <c r="N297" s="1527"/>
      <c r="O297" s="1527"/>
      <c r="P297" s="1527"/>
      <c r="Q297" s="1527"/>
      <c r="R297" s="1527"/>
      <c r="S297" s="1527"/>
      <c r="T297" s="1527"/>
      <c r="U297" s="1527"/>
      <c r="V297" s="1527"/>
      <c r="W297" s="3" t="s">
        <v>11</v>
      </c>
      <c r="X297" s="4"/>
    </row>
    <row r="298" spans="1:24" s="1" customFormat="1" ht="190.5" customHeight="1" x14ac:dyDescent="0.2">
      <c r="A298" s="1561"/>
      <c r="B298" s="1492" t="s">
        <v>1677</v>
      </c>
      <c r="C298" s="1027" t="s">
        <v>8166</v>
      </c>
      <c r="D298" s="1497" t="s">
        <v>10</v>
      </c>
      <c r="E298" s="1505" t="s">
        <v>159</v>
      </c>
      <c r="F298" s="1507">
        <v>194</v>
      </c>
      <c r="G298" s="1507"/>
      <c r="H298" s="1507">
        <v>76.718019999999996</v>
      </c>
      <c r="I298" s="497"/>
      <c r="J298" s="1504" t="s">
        <v>8167</v>
      </c>
      <c r="K298" s="1504"/>
      <c r="L298" s="1504"/>
      <c r="M298" s="1527"/>
      <c r="N298" s="1527"/>
      <c r="O298" s="1527"/>
      <c r="P298" s="1527"/>
      <c r="Q298" s="1527"/>
      <c r="R298" s="1527"/>
      <c r="S298" s="1527"/>
      <c r="T298" s="1527"/>
      <c r="U298" s="1527"/>
      <c r="V298" s="1527"/>
      <c r="W298" s="3" t="s">
        <v>11</v>
      </c>
      <c r="X298" s="4"/>
    </row>
    <row r="299" spans="1:24" s="1" customFormat="1" ht="81" customHeight="1" x14ac:dyDescent="0.2">
      <c r="A299" s="1561"/>
      <c r="B299" s="1492" t="s">
        <v>1678</v>
      </c>
      <c r="C299" s="1027" t="s">
        <v>162</v>
      </c>
      <c r="D299" s="1497" t="s">
        <v>10</v>
      </c>
      <c r="E299" s="1505" t="s">
        <v>159</v>
      </c>
      <c r="F299" s="1507"/>
      <c r="G299" s="1507"/>
      <c r="H299" s="1507"/>
      <c r="I299" s="497"/>
      <c r="J299" s="1504" t="s">
        <v>4050</v>
      </c>
      <c r="K299" s="1504"/>
      <c r="L299" s="1504"/>
      <c r="M299" s="1527"/>
      <c r="N299" s="1527"/>
      <c r="O299" s="1527"/>
      <c r="P299" s="1527"/>
      <c r="Q299" s="1527"/>
      <c r="R299" s="1527"/>
      <c r="S299" s="1527"/>
      <c r="T299" s="1527"/>
      <c r="U299" s="1527"/>
      <c r="V299" s="1527"/>
      <c r="W299" s="3" t="s">
        <v>11</v>
      </c>
      <c r="X299" s="4"/>
    </row>
    <row r="300" spans="1:24" s="1" customFormat="1" ht="136.5" customHeight="1" x14ac:dyDescent="0.2">
      <c r="A300" s="1561"/>
      <c r="B300" s="1492" t="s">
        <v>1679</v>
      </c>
      <c r="C300" s="1027" t="s">
        <v>3670</v>
      </c>
      <c r="D300" s="1497" t="s">
        <v>10</v>
      </c>
      <c r="E300" s="1505" t="s">
        <v>159</v>
      </c>
      <c r="F300" s="1507">
        <v>232</v>
      </c>
      <c r="G300" s="1507"/>
      <c r="H300" s="1507">
        <v>45.759599999999999</v>
      </c>
      <c r="I300" s="497"/>
      <c r="J300" s="1504" t="s">
        <v>3669</v>
      </c>
      <c r="K300" s="1504" t="s">
        <v>8168</v>
      </c>
      <c r="L300" s="1504"/>
      <c r="M300" s="1527"/>
      <c r="N300" s="1527"/>
      <c r="O300" s="1527"/>
      <c r="P300" s="1527"/>
      <c r="Q300" s="1527"/>
      <c r="R300" s="1527"/>
      <c r="S300" s="1527"/>
      <c r="T300" s="1527"/>
      <c r="U300" s="1527"/>
      <c r="V300" s="1527"/>
      <c r="W300" s="3" t="s">
        <v>11</v>
      </c>
      <c r="X300" s="4"/>
    </row>
    <row r="301" spans="1:24" s="1" customFormat="1" ht="45" customHeight="1" x14ac:dyDescent="0.2">
      <c r="A301" s="1561"/>
      <c r="B301" s="1564" t="s">
        <v>1680</v>
      </c>
      <c r="C301" s="1027" t="s">
        <v>3185</v>
      </c>
      <c r="D301" s="1569" t="s">
        <v>10</v>
      </c>
      <c r="E301" s="1596" t="s">
        <v>159</v>
      </c>
      <c r="F301" s="1507"/>
      <c r="G301" s="1507"/>
      <c r="H301" s="497"/>
      <c r="I301" s="497"/>
      <c r="J301" s="1593" t="s">
        <v>3259</v>
      </c>
      <c r="K301" s="1504"/>
      <c r="L301" s="1504"/>
      <c r="M301" s="1527"/>
      <c r="N301" s="1527"/>
      <c r="O301" s="1527"/>
      <c r="P301" s="1527"/>
      <c r="Q301" s="1527"/>
      <c r="R301" s="1527"/>
      <c r="S301" s="1527"/>
      <c r="T301" s="1527"/>
      <c r="U301" s="1527"/>
      <c r="V301" s="1527"/>
      <c r="W301" s="3" t="s">
        <v>11</v>
      </c>
      <c r="X301" s="4"/>
    </row>
    <row r="302" spans="1:24" s="1" customFormat="1" ht="21.75" customHeight="1" x14ac:dyDescent="0.2">
      <c r="A302" s="1561"/>
      <c r="B302" s="1564"/>
      <c r="C302" s="1027" t="s">
        <v>3260</v>
      </c>
      <c r="D302" s="1569"/>
      <c r="E302" s="1596"/>
      <c r="F302" s="1507">
        <v>50</v>
      </c>
      <c r="G302" s="1507"/>
      <c r="H302" s="497"/>
      <c r="I302" s="497"/>
      <c r="J302" s="1593"/>
      <c r="K302" s="1504"/>
      <c r="L302" s="1504"/>
      <c r="M302" s="1527"/>
      <c r="N302" s="1527"/>
      <c r="O302" s="1527"/>
      <c r="P302" s="1527"/>
      <c r="Q302" s="1527"/>
      <c r="R302" s="1527"/>
      <c r="S302" s="1527"/>
      <c r="T302" s="1527"/>
      <c r="U302" s="1527"/>
      <c r="V302" s="1527"/>
      <c r="W302" s="3"/>
      <c r="X302" s="4"/>
    </row>
    <row r="303" spans="1:24" s="1" customFormat="1" ht="21.75" customHeight="1" x14ac:dyDescent="0.2">
      <c r="A303" s="1561"/>
      <c r="B303" s="1564"/>
      <c r="C303" s="1027" t="s">
        <v>3186</v>
      </c>
      <c r="D303" s="1569"/>
      <c r="E303" s="1596"/>
      <c r="F303" s="1507">
        <v>110</v>
      </c>
      <c r="G303" s="1507"/>
      <c r="H303" s="497"/>
      <c r="I303" s="497"/>
      <c r="J303" s="1593"/>
      <c r="K303" s="1504"/>
      <c r="L303" s="1504"/>
      <c r="M303" s="1527"/>
      <c r="N303" s="1527"/>
      <c r="O303" s="1527"/>
      <c r="P303" s="1527"/>
      <c r="Q303" s="1527"/>
      <c r="R303" s="1527"/>
      <c r="S303" s="1527"/>
      <c r="T303" s="1527"/>
      <c r="U303" s="1527"/>
      <c r="V303" s="1527"/>
      <c r="W303" s="3"/>
      <c r="X303" s="4"/>
    </row>
    <row r="304" spans="1:24" s="1" customFormat="1" ht="21.75" customHeight="1" x14ac:dyDescent="0.2">
      <c r="A304" s="1561"/>
      <c r="B304" s="1564"/>
      <c r="C304" s="1027" t="s">
        <v>3187</v>
      </c>
      <c r="D304" s="1569"/>
      <c r="E304" s="1596"/>
      <c r="F304" s="1507">
        <v>72</v>
      </c>
      <c r="G304" s="1507"/>
      <c r="H304" s="497"/>
      <c r="I304" s="497"/>
      <c r="J304" s="1593"/>
      <c r="K304" s="1504"/>
      <c r="L304" s="1504"/>
      <c r="M304" s="1527"/>
      <c r="N304" s="1527"/>
      <c r="O304" s="1527"/>
      <c r="P304" s="1527"/>
      <c r="Q304" s="1527"/>
      <c r="R304" s="1527"/>
      <c r="S304" s="1527"/>
      <c r="T304" s="1527"/>
      <c r="U304" s="1527"/>
      <c r="V304" s="1527"/>
      <c r="W304" s="3"/>
      <c r="X304" s="4"/>
    </row>
    <row r="305" spans="1:24" s="1" customFormat="1" ht="87.75" customHeight="1" x14ac:dyDescent="0.2">
      <c r="A305" s="1561"/>
      <c r="B305" s="1492" t="s">
        <v>1681</v>
      </c>
      <c r="C305" s="1027" t="s">
        <v>163</v>
      </c>
      <c r="D305" s="1497" t="s">
        <v>10</v>
      </c>
      <c r="E305" s="1505" t="s">
        <v>159</v>
      </c>
      <c r="F305" s="1507">
        <v>326.5</v>
      </c>
      <c r="G305" s="1507"/>
      <c r="H305" s="1507"/>
      <c r="I305" s="497"/>
      <c r="J305" s="1504" t="s">
        <v>3671</v>
      </c>
      <c r="K305" s="1504"/>
      <c r="L305" s="1504"/>
      <c r="M305" s="1527"/>
      <c r="N305" s="1527"/>
      <c r="O305" s="1527"/>
      <c r="P305" s="1527"/>
      <c r="Q305" s="1527"/>
      <c r="R305" s="1527"/>
      <c r="S305" s="1527"/>
      <c r="T305" s="1527"/>
      <c r="U305" s="1527"/>
      <c r="V305" s="1527"/>
      <c r="W305" s="3" t="s">
        <v>11</v>
      </c>
      <c r="X305" s="4"/>
    </row>
    <row r="306" spans="1:24" s="1" customFormat="1" ht="33.75" customHeight="1" x14ac:dyDescent="0.2">
      <c r="A306" s="1561"/>
      <c r="B306" s="1492" t="s">
        <v>1682</v>
      </c>
      <c r="C306" s="1027" t="s">
        <v>164</v>
      </c>
      <c r="D306" s="1497" t="s">
        <v>10</v>
      </c>
      <c r="E306" s="1505" t="s">
        <v>159</v>
      </c>
      <c r="F306" s="1507">
        <v>200</v>
      </c>
      <c r="G306" s="1507"/>
      <c r="H306" s="1507"/>
      <c r="I306" s="497"/>
      <c r="J306" s="1504"/>
      <c r="K306" s="1504"/>
      <c r="L306" s="1504"/>
      <c r="M306" s="1527"/>
      <c r="N306" s="1527"/>
      <c r="O306" s="1527"/>
      <c r="P306" s="1527"/>
      <c r="Q306" s="1527"/>
      <c r="R306" s="1527"/>
      <c r="S306" s="1527"/>
      <c r="T306" s="1527"/>
      <c r="U306" s="1527"/>
      <c r="V306" s="1527"/>
      <c r="W306" s="3" t="s">
        <v>11</v>
      </c>
      <c r="X306" s="4"/>
    </row>
    <row r="307" spans="1:24" s="1" customFormat="1" ht="87" customHeight="1" x14ac:dyDescent="0.2">
      <c r="A307" s="1561"/>
      <c r="B307" s="1492" t="s">
        <v>1683</v>
      </c>
      <c r="C307" s="1027" t="s">
        <v>165</v>
      </c>
      <c r="D307" s="1497" t="s">
        <v>10</v>
      </c>
      <c r="E307" s="1505" t="s">
        <v>159</v>
      </c>
      <c r="F307" s="1507">
        <v>77.5</v>
      </c>
      <c r="G307" s="1507"/>
      <c r="H307" s="1507"/>
      <c r="I307" s="497"/>
      <c r="J307" s="1504" t="s">
        <v>3672</v>
      </c>
      <c r="K307" s="1504" t="s">
        <v>4651</v>
      </c>
      <c r="L307" s="1504"/>
      <c r="M307" s="1527"/>
      <c r="N307" s="1527"/>
      <c r="O307" s="1527"/>
      <c r="P307" s="1527"/>
      <c r="Q307" s="1527"/>
      <c r="R307" s="1527"/>
      <c r="S307" s="1527"/>
      <c r="T307" s="1527"/>
      <c r="U307" s="1527"/>
      <c r="V307" s="1527"/>
      <c r="W307" s="3" t="s">
        <v>11</v>
      </c>
      <c r="X307" s="4"/>
    </row>
    <row r="308" spans="1:24" s="1" customFormat="1" ht="117.75" customHeight="1" x14ac:dyDescent="0.2">
      <c r="A308" s="1561"/>
      <c r="B308" s="1492" t="s">
        <v>1684</v>
      </c>
      <c r="C308" s="1027" t="s">
        <v>166</v>
      </c>
      <c r="D308" s="1497" t="s">
        <v>10</v>
      </c>
      <c r="E308" s="1505" t="s">
        <v>159</v>
      </c>
      <c r="F308" s="1507">
        <v>128.012</v>
      </c>
      <c r="G308" s="1507"/>
      <c r="H308" s="1507"/>
      <c r="I308" s="497"/>
      <c r="J308" s="1504" t="s">
        <v>4652</v>
      </c>
      <c r="K308" s="1504"/>
      <c r="L308" s="1504"/>
      <c r="M308" s="1527"/>
      <c r="N308" s="1527"/>
      <c r="O308" s="1527"/>
      <c r="P308" s="1527"/>
      <c r="Q308" s="1527"/>
      <c r="R308" s="1527"/>
      <c r="S308" s="1527"/>
      <c r="T308" s="1527"/>
      <c r="U308" s="1527"/>
      <c r="V308" s="1527"/>
      <c r="W308" s="3" t="s">
        <v>11</v>
      </c>
      <c r="X308" s="4"/>
    </row>
    <row r="309" spans="1:24" s="1" customFormat="1" ht="90" customHeight="1" x14ac:dyDescent="0.2">
      <c r="A309" s="1561"/>
      <c r="B309" s="1492" t="s">
        <v>1685</v>
      </c>
      <c r="C309" s="1027" t="s">
        <v>167</v>
      </c>
      <c r="D309" s="1497" t="s">
        <v>10</v>
      </c>
      <c r="E309" s="1505" t="s">
        <v>159</v>
      </c>
      <c r="F309" s="1507">
        <v>309</v>
      </c>
      <c r="G309" s="1507"/>
      <c r="H309" s="1507"/>
      <c r="I309" s="497"/>
      <c r="J309" s="1504" t="s">
        <v>3673</v>
      </c>
      <c r="K309" s="1504"/>
      <c r="L309" s="1504"/>
      <c r="M309" s="1527"/>
      <c r="N309" s="1527"/>
      <c r="O309" s="1527"/>
      <c r="P309" s="1527"/>
      <c r="Q309" s="1527"/>
      <c r="R309" s="1527"/>
      <c r="S309" s="1527"/>
      <c r="T309" s="1527"/>
      <c r="U309" s="1527"/>
      <c r="V309" s="1527"/>
      <c r="W309" s="3" t="s">
        <v>11</v>
      </c>
      <c r="X309" s="4"/>
    </row>
    <row r="310" spans="1:24" s="1" customFormat="1" ht="98.25" customHeight="1" x14ac:dyDescent="0.2">
      <c r="A310" s="1561"/>
      <c r="B310" s="1492" t="s">
        <v>1686</v>
      </c>
      <c r="C310" s="1027" t="s">
        <v>168</v>
      </c>
      <c r="D310" s="1497" t="s">
        <v>10</v>
      </c>
      <c r="E310" s="1505" t="s">
        <v>159</v>
      </c>
      <c r="F310" s="1507">
        <v>252.15100000000001</v>
      </c>
      <c r="G310" s="1507"/>
      <c r="H310" s="1507"/>
      <c r="I310" s="497"/>
      <c r="J310" s="1504" t="s">
        <v>4653</v>
      </c>
      <c r="K310" s="1504"/>
      <c r="L310" s="1504"/>
      <c r="M310" s="1527"/>
      <c r="N310" s="1527"/>
      <c r="O310" s="1527"/>
      <c r="P310" s="1527"/>
      <c r="Q310" s="1527"/>
      <c r="R310" s="1527"/>
      <c r="S310" s="1527"/>
      <c r="T310" s="1527"/>
      <c r="U310" s="1527"/>
      <c r="V310" s="1527"/>
      <c r="W310" s="3" t="s">
        <v>11</v>
      </c>
      <c r="X310" s="4"/>
    </row>
    <row r="311" spans="1:24" s="1" customFormat="1" ht="114.75" customHeight="1" x14ac:dyDescent="0.2">
      <c r="A311" s="1561"/>
      <c r="B311" s="1492" t="s">
        <v>1687</v>
      </c>
      <c r="C311" s="1027" t="s">
        <v>169</v>
      </c>
      <c r="D311" s="1497" t="s">
        <v>10</v>
      </c>
      <c r="E311" s="1505" t="s">
        <v>159</v>
      </c>
      <c r="F311" s="1507">
        <v>168.88900000000001</v>
      </c>
      <c r="G311" s="1507"/>
      <c r="H311" s="1507"/>
      <c r="I311" s="497"/>
      <c r="J311" s="1504" t="s">
        <v>4654</v>
      </c>
      <c r="K311" s="1504"/>
      <c r="L311" s="1504"/>
      <c r="M311" s="1527"/>
      <c r="N311" s="1527"/>
      <c r="O311" s="1527"/>
      <c r="P311" s="1527"/>
      <c r="Q311" s="1527"/>
      <c r="R311" s="1527"/>
      <c r="S311" s="1527"/>
      <c r="T311" s="1527"/>
      <c r="U311" s="1527"/>
      <c r="V311" s="1527"/>
      <c r="W311" s="3" t="s">
        <v>11</v>
      </c>
      <c r="X311" s="4"/>
    </row>
    <row r="312" spans="1:24" s="1" customFormat="1" ht="99" customHeight="1" x14ac:dyDescent="0.2">
      <c r="A312" s="1561"/>
      <c r="B312" s="1492" t="s">
        <v>1688</v>
      </c>
      <c r="C312" s="1027" t="s">
        <v>170</v>
      </c>
      <c r="D312" s="1497" t="s">
        <v>10</v>
      </c>
      <c r="E312" s="1505" t="s">
        <v>159</v>
      </c>
      <c r="F312" s="1507">
        <v>179.69399999999999</v>
      </c>
      <c r="G312" s="1507"/>
      <c r="H312" s="1507"/>
      <c r="I312" s="497"/>
      <c r="J312" s="1504" t="s">
        <v>4655</v>
      </c>
      <c r="K312" s="1504"/>
      <c r="L312" s="1504"/>
      <c r="M312" s="1527"/>
      <c r="N312" s="1527"/>
      <c r="O312" s="1527"/>
      <c r="P312" s="1527"/>
      <c r="Q312" s="1527"/>
      <c r="R312" s="1527"/>
      <c r="S312" s="1527"/>
      <c r="T312" s="1527"/>
      <c r="U312" s="1527"/>
      <c r="V312" s="1527"/>
      <c r="W312" s="3" t="s">
        <v>11</v>
      </c>
      <c r="X312" s="4"/>
    </row>
    <row r="313" spans="1:24" s="1" customFormat="1" ht="36" customHeight="1" x14ac:dyDescent="0.2">
      <c r="A313" s="1561"/>
      <c r="B313" s="1492" t="s">
        <v>1689</v>
      </c>
      <c r="C313" s="1027" t="s">
        <v>171</v>
      </c>
      <c r="D313" s="1497" t="s">
        <v>10</v>
      </c>
      <c r="E313" s="1505" t="s">
        <v>159</v>
      </c>
      <c r="F313" s="1507"/>
      <c r="G313" s="1507"/>
      <c r="H313" s="497"/>
      <c r="I313" s="497"/>
      <c r="J313" s="1504" t="s">
        <v>3318</v>
      </c>
      <c r="K313" s="1504"/>
      <c r="L313" s="1504"/>
      <c r="M313" s="1527"/>
      <c r="N313" s="1527"/>
      <c r="O313" s="1527"/>
      <c r="P313" s="1527"/>
      <c r="Q313" s="1527"/>
      <c r="R313" s="1527"/>
      <c r="S313" s="1527"/>
      <c r="T313" s="1527"/>
      <c r="U313" s="1527"/>
      <c r="V313" s="1527"/>
      <c r="W313" s="3" t="s">
        <v>11</v>
      </c>
      <c r="X313" s="4"/>
    </row>
    <row r="314" spans="1:24" s="1" customFormat="1" ht="46.5" customHeight="1" x14ac:dyDescent="0.2">
      <c r="A314" s="1561"/>
      <c r="B314" s="1492" t="s">
        <v>1690</v>
      </c>
      <c r="C314" s="1027" t="s">
        <v>172</v>
      </c>
      <c r="D314" s="1497" t="s">
        <v>10</v>
      </c>
      <c r="E314" s="1505" t="s">
        <v>159</v>
      </c>
      <c r="F314" s="1507"/>
      <c r="G314" s="1507"/>
      <c r="H314" s="497"/>
      <c r="I314" s="497"/>
      <c r="J314" s="1504" t="s">
        <v>3184</v>
      </c>
      <c r="K314" s="1504"/>
      <c r="L314" s="1504"/>
      <c r="M314" s="1527"/>
      <c r="N314" s="1527"/>
      <c r="O314" s="1527"/>
      <c r="P314" s="1527"/>
      <c r="Q314" s="1527"/>
      <c r="R314" s="1527"/>
      <c r="S314" s="1527"/>
      <c r="T314" s="1527"/>
      <c r="U314" s="1527"/>
      <c r="V314" s="1527"/>
      <c r="W314" s="3" t="s">
        <v>11</v>
      </c>
      <c r="X314" s="4"/>
    </row>
    <row r="315" spans="1:24" s="1" customFormat="1" ht="36" customHeight="1" x14ac:dyDescent="0.2">
      <c r="A315" s="1561"/>
      <c r="B315" s="1492" t="s">
        <v>1691</v>
      </c>
      <c r="C315" s="1027" t="s">
        <v>173</v>
      </c>
      <c r="D315" s="1497" t="s">
        <v>10</v>
      </c>
      <c r="E315" s="1505" t="s">
        <v>159</v>
      </c>
      <c r="F315" s="1507"/>
      <c r="G315" s="1507"/>
      <c r="H315" s="497"/>
      <c r="I315" s="497"/>
      <c r="J315" s="1504" t="s">
        <v>3184</v>
      </c>
      <c r="K315" s="1504"/>
      <c r="L315" s="1504"/>
      <c r="M315" s="1527"/>
      <c r="N315" s="1527"/>
      <c r="O315" s="1527"/>
      <c r="P315" s="1527"/>
      <c r="Q315" s="1527"/>
      <c r="R315" s="1527"/>
      <c r="S315" s="1527"/>
      <c r="T315" s="1527"/>
      <c r="U315" s="1527"/>
      <c r="V315" s="1527"/>
      <c r="W315" s="3" t="s">
        <v>11</v>
      </c>
      <c r="X315" s="4"/>
    </row>
    <row r="316" spans="1:24" s="1" customFormat="1" ht="36.75" customHeight="1" x14ac:dyDescent="0.2">
      <c r="A316" s="1561"/>
      <c r="B316" s="1492" t="s">
        <v>1692</v>
      </c>
      <c r="C316" s="1027" t="s">
        <v>174</v>
      </c>
      <c r="D316" s="1497" t="s">
        <v>10</v>
      </c>
      <c r="E316" s="1505" t="s">
        <v>159</v>
      </c>
      <c r="F316" s="1507">
        <v>116</v>
      </c>
      <c r="G316" s="1507"/>
      <c r="H316" s="1507"/>
      <c r="I316" s="497"/>
      <c r="J316" s="1504"/>
      <c r="K316" s="1504"/>
      <c r="L316" s="1504"/>
      <c r="M316" s="1527"/>
      <c r="N316" s="1527"/>
      <c r="O316" s="1527"/>
      <c r="P316" s="1527"/>
      <c r="Q316" s="1527"/>
      <c r="R316" s="1527"/>
      <c r="S316" s="1527"/>
      <c r="T316" s="1527"/>
      <c r="U316" s="1527"/>
      <c r="V316" s="1527"/>
      <c r="W316" s="3" t="s">
        <v>11</v>
      </c>
      <c r="X316" s="4"/>
    </row>
    <row r="317" spans="1:24" s="1" customFormat="1" ht="103.5" customHeight="1" x14ac:dyDescent="0.2">
      <c r="A317" s="1561"/>
      <c r="B317" s="1492" t="s">
        <v>1693</v>
      </c>
      <c r="C317" s="1492" t="s">
        <v>175</v>
      </c>
      <c r="D317" s="287" t="s">
        <v>10</v>
      </c>
      <c r="E317" s="569" t="s">
        <v>31</v>
      </c>
      <c r="F317" s="309">
        <v>75.5</v>
      </c>
      <c r="G317" s="1507"/>
      <c r="H317" s="1507"/>
      <c r="I317" s="497"/>
      <c r="J317" s="1504" t="s">
        <v>3674</v>
      </c>
      <c r="K317" s="1504"/>
      <c r="L317" s="1504"/>
      <c r="M317" s="1527"/>
      <c r="N317" s="1527"/>
      <c r="O317" s="1527"/>
      <c r="P317" s="1527"/>
      <c r="Q317" s="1527"/>
      <c r="R317" s="1527"/>
      <c r="S317" s="1527"/>
      <c r="T317" s="1527"/>
      <c r="U317" s="1527"/>
      <c r="V317" s="1527"/>
      <c r="W317" s="3" t="s">
        <v>11</v>
      </c>
      <c r="X317" s="4"/>
    </row>
    <row r="318" spans="1:24" s="1" customFormat="1" ht="90" customHeight="1" x14ac:dyDescent="0.2">
      <c r="A318" s="1561"/>
      <c r="B318" s="1492" t="s">
        <v>1694</v>
      </c>
      <c r="C318" s="1492" t="s">
        <v>176</v>
      </c>
      <c r="D318" s="287" t="s">
        <v>10</v>
      </c>
      <c r="E318" s="569" t="s">
        <v>31</v>
      </c>
      <c r="F318" s="309">
        <v>102.11</v>
      </c>
      <c r="G318" s="1507"/>
      <c r="H318" s="1507"/>
      <c r="I318" s="497"/>
      <c r="J318" s="1504" t="s">
        <v>3675</v>
      </c>
      <c r="K318" s="1504"/>
      <c r="L318" s="1504"/>
      <c r="M318" s="1527"/>
      <c r="N318" s="1527"/>
      <c r="O318" s="1527"/>
      <c r="P318" s="1527"/>
      <c r="Q318" s="1527"/>
      <c r="R318" s="1527"/>
      <c r="S318" s="1527"/>
      <c r="T318" s="1527"/>
      <c r="U318" s="1527"/>
      <c r="V318" s="1527"/>
      <c r="W318" s="3" t="s">
        <v>11</v>
      </c>
      <c r="X318" s="4"/>
    </row>
    <row r="319" spans="1:24" s="1" customFormat="1" ht="82.5" customHeight="1" x14ac:dyDescent="0.2">
      <c r="A319" s="1561"/>
      <c r="B319" s="1492" t="s">
        <v>1695</v>
      </c>
      <c r="C319" s="1492" t="s">
        <v>177</v>
      </c>
      <c r="D319" s="287" t="s">
        <v>10</v>
      </c>
      <c r="E319" s="569" t="s">
        <v>31</v>
      </c>
      <c r="F319" s="309"/>
      <c r="G319" s="1507"/>
      <c r="H319" s="1507"/>
      <c r="I319" s="497"/>
      <c r="J319" s="1504" t="s">
        <v>3676</v>
      </c>
      <c r="K319" s="1504"/>
      <c r="L319" s="1504"/>
      <c r="M319" s="1527"/>
      <c r="N319" s="1527"/>
      <c r="O319" s="1527"/>
      <c r="P319" s="1527"/>
      <c r="Q319" s="1527"/>
      <c r="R319" s="1527"/>
      <c r="S319" s="1527"/>
      <c r="T319" s="1527"/>
      <c r="U319" s="1527"/>
      <c r="V319" s="1527"/>
      <c r="W319" s="3" t="s">
        <v>11</v>
      </c>
      <c r="X319" s="4"/>
    </row>
    <row r="320" spans="1:24" s="1" customFormat="1" ht="57.75" customHeight="1" x14ac:dyDescent="0.2">
      <c r="A320" s="1561"/>
      <c r="B320" s="1492" t="s">
        <v>1696</v>
      </c>
      <c r="C320" s="1492" t="s">
        <v>178</v>
      </c>
      <c r="D320" s="287" t="s">
        <v>10</v>
      </c>
      <c r="E320" s="569" t="s">
        <v>31</v>
      </c>
      <c r="F320" s="309"/>
      <c r="G320" s="1507"/>
      <c r="H320" s="1507"/>
      <c r="I320" s="497"/>
      <c r="J320" s="1504" t="s">
        <v>3677</v>
      </c>
      <c r="K320" s="1504"/>
      <c r="L320" s="1504"/>
      <c r="M320" s="1527"/>
      <c r="N320" s="1527"/>
      <c r="O320" s="1527"/>
      <c r="P320" s="1527"/>
      <c r="Q320" s="1527"/>
      <c r="R320" s="1527"/>
      <c r="S320" s="1527"/>
      <c r="T320" s="1527"/>
      <c r="U320" s="1527"/>
      <c r="V320" s="1527"/>
      <c r="W320" s="3" t="s">
        <v>11</v>
      </c>
      <c r="X320" s="4"/>
    </row>
    <row r="321" spans="1:24" s="1" customFormat="1" ht="63.75" customHeight="1" x14ac:dyDescent="0.2">
      <c r="A321" s="1561"/>
      <c r="B321" s="1492" t="s">
        <v>1697</v>
      </c>
      <c r="C321" s="1492" t="s">
        <v>179</v>
      </c>
      <c r="D321" s="287" t="s">
        <v>10</v>
      </c>
      <c r="E321" s="569" t="s">
        <v>31</v>
      </c>
      <c r="F321" s="309"/>
      <c r="G321" s="1507"/>
      <c r="H321" s="1507"/>
      <c r="I321" s="497"/>
      <c r="J321" s="1504" t="s">
        <v>3678</v>
      </c>
      <c r="K321" s="1504"/>
      <c r="L321" s="1504"/>
      <c r="M321" s="1527"/>
      <c r="N321" s="1527"/>
      <c r="O321" s="1527"/>
      <c r="P321" s="1527"/>
      <c r="Q321" s="1527"/>
      <c r="R321" s="1527"/>
      <c r="S321" s="1527"/>
      <c r="T321" s="1527"/>
      <c r="U321" s="1527"/>
      <c r="V321" s="1527"/>
      <c r="W321" s="3" t="s">
        <v>11</v>
      </c>
      <c r="X321" s="4"/>
    </row>
    <row r="322" spans="1:24" s="1" customFormat="1" ht="74.25" customHeight="1" x14ac:dyDescent="0.2">
      <c r="A322" s="1561"/>
      <c r="B322" s="1492" t="s">
        <v>1698</v>
      </c>
      <c r="C322" s="1492" t="s">
        <v>180</v>
      </c>
      <c r="D322" s="287" t="s">
        <v>10</v>
      </c>
      <c r="E322" s="569" t="s">
        <v>31</v>
      </c>
      <c r="F322" s="309"/>
      <c r="G322" s="1507"/>
      <c r="H322" s="1507"/>
      <c r="I322" s="497"/>
      <c r="J322" s="1504" t="s">
        <v>3679</v>
      </c>
      <c r="K322" s="1504"/>
      <c r="L322" s="1504"/>
      <c r="M322" s="1527"/>
      <c r="N322" s="1527"/>
      <c r="O322" s="1527"/>
      <c r="P322" s="1527"/>
      <c r="Q322" s="1527"/>
      <c r="R322" s="1527"/>
      <c r="S322" s="1527"/>
      <c r="T322" s="1527"/>
      <c r="U322" s="1527"/>
      <c r="V322" s="1527"/>
      <c r="W322" s="3" t="s">
        <v>11</v>
      </c>
      <c r="X322" s="4"/>
    </row>
    <row r="323" spans="1:24" s="1" customFormat="1" ht="107.25" customHeight="1" x14ac:dyDescent="0.2">
      <c r="A323" s="1561"/>
      <c r="B323" s="1492" t="s">
        <v>1699</v>
      </c>
      <c r="C323" s="1492" t="s">
        <v>181</v>
      </c>
      <c r="D323" s="287" t="s">
        <v>10</v>
      </c>
      <c r="E323" s="569" t="s">
        <v>31</v>
      </c>
      <c r="F323" s="309">
        <v>134.512</v>
      </c>
      <c r="G323" s="1507"/>
      <c r="H323" s="1507"/>
      <c r="I323" s="497"/>
      <c r="J323" s="1504" t="s">
        <v>4656</v>
      </c>
      <c r="K323" s="1504"/>
      <c r="L323" s="1504"/>
      <c r="M323" s="1527"/>
      <c r="N323" s="1527"/>
      <c r="O323" s="1527"/>
      <c r="P323" s="1527"/>
      <c r="Q323" s="1527"/>
      <c r="R323" s="1527"/>
      <c r="S323" s="1527"/>
      <c r="T323" s="1527"/>
      <c r="U323" s="1527"/>
      <c r="V323" s="1527"/>
      <c r="W323" s="3" t="s">
        <v>11</v>
      </c>
      <c r="X323" s="4"/>
    </row>
    <row r="324" spans="1:24" s="1" customFormat="1" ht="96" customHeight="1" x14ac:dyDescent="0.2">
      <c r="A324" s="1561"/>
      <c r="B324" s="1492" t="s">
        <v>1700</v>
      </c>
      <c r="C324" s="1492" t="s">
        <v>182</v>
      </c>
      <c r="D324" s="287" t="s">
        <v>10</v>
      </c>
      <c r="E324" s="569" t="s">
        <v>31</v>
      </c>
      <c r="F324" s="309"/>
      <c r="G324" s="1507"/>
      <c r="H324" s="1507"/>
      <c r="I324" s="497"/>
      <c r="J324" s="1504" t="s">
        <v>3680</v>
      </c>
      <c r="K324" s="1504"/>
      <c r="L324" s="1504"/>
      <c r="M324" s="1527"/>
      <c r="N324" s="1527"/>
      <c r="O324" s="1527"/>
      <c r="P324" s="1527"/>
      <c r="Q324" s="1527"/>
      <c r="R324" s="1527"/>
      <c r="S324" s="1527"/>
      <c r="T324" s="1527"/>
      <c r="U324" s="1527"/>
      <c r="V324" s="1527"/>
      <c r="W324" s="3" t="s">
        <v>11</v>
      </c>
      <c r="X324" s="4"/>
    </row>
    <row r="325" spans="1:24" s="1" customFormat="1" ht="78" customHeight="1" x14ac:dyDescent="0.2">
      <c r="A325" s="1561"/>
      <c r="B325" s="1492" t="s">
        <v>1701</v>
      </c>
      <c r="C325" s="1492" t="s">
        <v>183</v>
      </c>
      <c r="D325" s="287" t="s">
        <v>10</v>
      </c>
      <c r="E325" s="569" t="s">
        <v>31</v>
      </c>
      <c r="F325" s="309"/>
      <c r="G325" s="1507"/>
      <c r="H325" s="1507"/>
      <c r="I325" s="497"/>
      <c r="J325" s="1504" t="s">
        <v>3681</v>
      </c>
      <c r="K325" s="1504"/>
      <c r="L325" s="1504"/>
      <c r="M325" s="1527"/>
      <c r="N325" s="1527"/>
      <c r="O325" s="1527"/>
      <c r="P325" s="1527"/>
      <c r="Q325" s="1527"/>
      <c r="R325" s="1527"/>
      <c r="S325" s="1527"/>
      <c r="T325" s="1527"/>
      <c r="U325" s="1527"/>
      <c r="V325" s="1527"/>
      <c r="W325" s="3" t="s">
        <v>11</v>
      </c>
      <c r="X325" s="4"/>
    </row>
    <row r="326" spans="1:24" s="1" customFormat="1" ht="77.25" customHeight="1" x14ac:dyDescent="0.2">
      <c r="A326" s="1561"/>
      <c r="B326" s="1492" t="s">
        <v>1702</v>
      </c>
      <c r="C326" s="1492" t="s">
        <v>184</v>
      </c>
      <c r="D326" s="287" t="s">
        <v>10</v>
      </c>
      <c r="E326" s="569" t="s">
        <v>31</v>
      </c>
      <c r="F326" s="309">
        <v>177.5</v>
      </c>
      <c r="G326" s="1507"/>
      <c r="H326" s="1507"/>
      <c r="I326" s="497"/>
      <c r="J326" s="1504" t="s">
        <v>3682</v>
      </c>
      <c r="K326" s="1504"/>
      <c r="L326" s="1504"/>
      <c r="M326" s="1527"/>
      <c r="N326" s="1527"/>
      <c r="O326" s="1527"/>
      <c r="P326" s="1527"/>
      <c r="Q326" s="1527"/>
      <c r="R326" s="1527"/>
      <c r="S326" s="1527"/>
      <c r="T326" s="1527"/>
      <c r="U326" s="1527"/>
      <c r="V326" s="1527"/>
      <c r="W326" s="3" t="s">
        <v>11</v>
      </c>
      <c r="X326" s="4"/>
    </row>
    <row r="327" spans="1:24" s="1" customFormat="1" ht="102" customHeight="1" x14ac:dyDescent="0.2">
      <c r="A327" s="1561"/>
      <c r="B327" s="1492" t="s">
        <v>1703</v>
      </c>
      <c r="C327" s="1492" t="s">
        <v>3684</v>
      </c>
      <c r="D327" s="287" t="s">
        <v>10</v>
      </c>
      <c r="E327" s="569" t="s">
        <v>31</v>
      </c>
      <c r="F327" s="309"/>
      <c r="G327" s="1507"/>
      <c r="H327" s="1507"/>
      <c r="I327" s="497"/>
      <c r="J327" s="1504" t="s">
        <v>3683</v>
      </c>
      <c r="K327" s="1504"/>
      <c r="L327" s="1504"/>
      <c r="M327" s="1527"/>
      <c r="N327" s="1527"/>
      <c r="O327" s="1527"/>
      <c r="P327" s="1527"/>
      <c r="Q327" s="1527"/>
      <c r="R327" s="1527"/>
      <c r="S327" s="1527"/>
      <c r="T327" s="1527"/>
      <c r="U327" s="1527"/>
      <c r="V327" s="1527"/>
      <c r="W327" s="3" t="s">
        <v>11</v>
      </c>
      <c r="X327" s="4"/>
    </row>
    <row r="328" spans="1:24" s="1" customFormat="1" ht="33.75" x14ac:dyDescent="0.2">
      <c r="A328" s="1561"/>
      <c r="B328" s="1492" t="s">
        <v>1704</v>
      </c>
      <c r="C328" s="1492" t="s">
        <v>185</v>
      </c>
      <c r="D328" s="287" t="s">
        <v>10</v>
      </c>
      <c r="E328" s="569" t="s">
        <v>31</v>
      </c>
      <c r="F328" s="309">
        <v>143</v>
      </c>
      <c r="G328" s="1507"/>
      <c r="H328" s="1507"/>
      <c r="I328" s="497"/>
      <c r="J328" s="1504"/>
      <c r="K328" s="1504"/>
      <c r="L328" s="1504"/>
      <c r="M328" s="1527"/>
      <c r="N328" s="1527"/>
      <c r="O328" s="1527"/>
      <c r="P328" s="1527"/>
      <c r="Q328" s="1527"/>
      <c r="R328" s="1527"/>
      <c r="S328" s="1527"/>
      <c r="T328" s="1527"/>
      <c r="U328" s="1527"/>
      <c r="V328" s="1527"/>
      <c r="W328" s="3" t="s">
        <v>11</v>
      </c>
      <c r="X328" s="4"/>
    </row>
    <row r="329" spans="1:24" s="1" customFormat="1" ht="93.75" customHeight="1" x14ac:dyDescent="0.2">
      <c r="A329" s="1561"/>
      <c r="B329" s="1492" t="s">
        <v>1705</v>
      </c>
      <c r="C329" s="1492" t="s">
        <v>186</v>
      </c>
      <c r="D329" s="287" t="s">
        <v>10</v>
      </c>
      <c r="E329" s="569" t="s">
        <v>31</v>
      </c>
      <c r="F329" s="309">
        <v>375</v>
      </c>
      <c r="G329" s="1507"/>
      <c r="H329" s="1507"/>
      <c r="I329" s="497"/>
      <c r="J329" s="1504" t="s">
        <v>3685</v>
      </c>
      <c r="K329" s="1504"/>
      <c r="L329" s="1504"/>
      <c r="M329" s="1527"/>
      <c r="N329" s="1527"/>
      <c r="O329" s="1527"/>
      <c r="P329" s="1527"/>
      <c r="Q329" s="1527"/>
      <c r="R329" s="1527"/>
      <c r="S329" s="1527"/>
      <c r="T329" s="1527"/>
      <c r="U329" s="1527"/>
      <c r="V329" s="1527"/>
      <c r="W329" s="3" t="s">
        <v>11</v>
      </c>
      <c r="X329" s="4"/>
    </row>
    <row r="330" spans="1:24" s="1" customFormat="1" ht="38.25" customHeight="1" x14ac:dyDescent="0.2">
      <c r="A330" s="1561"/>
      <c r="B330" s="1492" t="s">
        <v>1706</v>
      </c>
      <c r="C330" s="1492" t="s">
        <v>187</v>
      </c>
      <c r="D330" s="287" t="s">
        <v>10</v>
      </c>
      <c r="E330" s="569" t="s">
        <v>31</v>
      </c>
      <c r="F330" s="309">
        <v>143</v>
      </c>
      <c r="G330" s="1507"/>
      <c r="H330" s="1507"/>
      <c r="I330" s="497"/>
      <c r="J330" s="1504"/>
      <c r="K330" s="1504"/>
      <c r="L330" s="1504"/>
      <c r="M330" s="1527"/>
      <c r="N330" s="1527"/>
      <c r="O330" s="1527"/>
      <c r="P330" s="1527"/>
      <c r="Q330" s="1527"/>
      <c r="R330" s="1527"/>
      <c r="S330" s="1527"/>
      <c r="T330" s="1527"/>
      <c r="U330" s="1527"/>
      <c r="V330" s="1527"/>
      <c r="W330" s="3" t="s">
        <v>11</v>
      </c>
      <c r="X330" s="4"/>
    </row>
    <row r="331" spans="1:24" s="1" customFormat="1" ht="71.25" customHeight="1" x14ac:dyDescent="0.2">
      <c r="A331" s="1561"/>
      <c r="B331" s="1492" t="s">
        <v>1707</v>
      </c>
      <c r="C331" s="1492" t="s">
        <v>188</v>
      </c>
      <c r="D331" s="287" t="s">
        <v>10</v>
      </c>
      <c r="E331" s="569" t="s">
        <v>31</v>
      </c>
      <c r="F331" s="309"/>
      <c r="G331" s="1507"/>
      <c r="H331" s="1507"/>
      <c r="I331" s="497"/>
      <c r="J331" s="1504" t="s">
        <v>3686</v>
      </c>
      <c r="K331" s="1504"/>
      <c r="L331" s="1504"/>
      <c r="M331" s="1527"/>
      <c r="N331" s="1527"/>
      <c r="O331" s="1527"/>
      <c r="P331" s="1527"/>
      <c r="Q331" s="1527"/>
      <c r="R331" s="1527"/>
      <c r="S331" s="1527"/>
      <c r="T331" s="1527"/>
      <c r="U331" s="1527"/>
      <c r="V331" s="1527"/>
      <c r="W331" s="3" t="s">
        <v>11</v>
      </c>
      <c r="X331" s="4"/>
    </row>
    <row r="332" spans="1:24" s="1" customFormat="1" ht="66" customHeight="1" x14ac:dyDescent="0.2">
      <c r="A332" s="1561"/>
      <c r="B332" s="1492" t="s">
        <v>1708</v>
      </c>
      <c r="C332" s="1492" t="s">
        <v>3688</v>
      </c>
      <c r="D332" s="287" t="s">
        <v>10</v>
      </c>
      <c r="E332" s="1505" t="s">
        <v>1305</v>
      </c>
      <c r="F332" s="309">
        <v>143</v>
      </c>
      <c r="G332" s="1507"/>
      <c r="H332" s="1507"/>
      <c r="I332" s="497"/>
      <c r="J332" s="1504" t="s">
        <v>3687</v>
      </c>
      <c r="K332" s="1504"/>
      <c r="L332" s="1504"/>
      <c r="M332" s="1527"/>
      <c r="N332" s="1527"/>
      <c r="O332" s="1527"/>
      <c r="P332" s="1527"/>
      <c r="Q332" s="1527"/>
      <c r="R332" s="1527"/>
      <c r="S332" s="1527"/>
      <c r="T332" s="1527"/>
      <c r="U332" s="1527"/>
      <c r="V332" s="1527"/>
      <c r="W332" s="3" t="s">
        <v>11</v>
      </c>
      <c r="X332" s="4"/>
    </row>
    <row r="333" spans="1:24" s="1" customFormat="1" ht="33.75" customHeight="1" x14ac:dyDescent="0.2">
      <c r="A333" s="1561"/>
      <c r="B333" s="1492" t="s">
        <v>1709</v>
      </c>
      <c r="C333" s="1492" t="s">
        <v>1361</v>
      </c>
      <c r="D333" s="287" t="s">
        <v>10</v>
      </c>
      <c r="E333" s="1505" t="s">
        <v>1305</v>
      </c>
      <c r="F333" s="309">
        <v>400</v>
      </c>
      <c r="G333" s="1507"/>
      <c r="H333" s="1507"/>
      <c r="I333" s="497"/>
      <c r="J333" s="1504"/>
      <c r="K333" s="1504"/>
      <c r="L333" s="1504"/>
      <c r="M333" s="1527"/>
      <c r="N333" s="1527"/>
      <c r="O333" s="1527"/>
      <c r="P333" s="1527"/>
      <c r="Q333" s="1527"/>
      <c r="R333" s="1527"/>
      <c r="S333" s="1527"/>
      <c r="T333" s="1527"/>
      <c r="U333" s="1527"/>
      <c r="V333" s="1527"/>
      <c r="W333" s="3"/>
      <c r="X333" s="4"/>
    </row>
    <row r="334" spans="1:24" s="1" customFormat="1" ht="144" customHeight="1" x14ac:dyDescent="0.2">
      <c r="A334" s="1561"/>
      <c r="B334" s="1492" t="s">
        <v>1710</v>
      </c>
      <c r="C334" s="1492" t="s">
        <v>1360</v>
      </c>
      <c r="D334" s="287" t="s">
        <v>10</v>
      </c>
      <c r="E334" s="1505" t="s">
        <v>31</v>
      </c>
      <c r="F334" s="309">
        <v>1577</v>
      </c>
      <c r="G334" s="1507">
        <v>25.97803</v>
      </c>
      <c r="H334" s="1507"/>
      <c r="I334" s="497"/>
      <c r="J334" s="1504" t="s">
        <v>3973</v>
      </c>
      <c r="K334" s="1504" t="s">
        <v>5506</v>
      </c>
      <c r="L334" s="1504" t="s">
        <v>6334</v>
      </c>
      <c r="M334" s="1527"/>
      <c r="N334" s="1527"/>
      <c r="O334" s="1527"/>
      <c r="P334" s="1527"/>
      <c r="Q334" s="1527"/>
      <c r="R334" s="1527"/>
      <c r="S334" s="1527"/>
      <c r="T334" s="1527"/>
      <c r="U334" s="1527"/>
      <c r="V334" s="1527"/>
      <c r="W334" s="3"/>
      <c r="X334" s="4"/>
    </row>
    <row r="335" spans="1:24" s="1" customFormat="1" ht="98.25" customHeight="1" x14ac:dyDescent="0.2">
      <c r="A335" s="1561"/>
      <c r="B335" s="1492" t="s">
        <v>1711</v>
      </c>
      <c r="C335" s="1492" t="s">
        <v>1375</v>
      </c>
      <c r="D335" s="287" t="s">
        <v>10</v>
      </c>
      <c r="E335" s="1505" t="s">
        <v>31</v>
      </c>
      <c r="F335" s="309"/>
      <c r="G335" s="1507"/>
      <c r="H335" s="1507"/>
      <c r="I335" s="497"/>
      <c r="J335" s="1504" t="s">
        <v>3036</v>
      </c>
      <c r="K335" s="1504"/>
      <c r="L335" s="1504"/>
      <c r="M335" s="1527"/>
      <c r="N335" s="1527"/>
      <c r="O335" s="1527"/>
      <c r="P335" s="1527"/>
      <c r="Q335" s="1527"/>
      <c r="R335" s="1527"/>
      <c r="S335" s="1527"/>
      <c r="T335" s="1527"/>
      <c r="U335" s="1527"/>
      <c r="V335" s="1527"/>
      <c r="W335" s="3"/>
      <c r="X335" s="4"/>
    </row>
    <row r="336" spans="1:24" s="1" customFormat="1" ht="117" customHeight="1" x14ac:dyDescent="0.2">
      <c r="A336" s="1561"/>
      <c r="B336" s="1492" t="s">
        <v>1712</v>
      </c>
      <c r="C336" s="767" t="s">
        <v>5045</v>
      </c>
      <c r="D336" s="1497" t="s">
        <v>10</v>
      </c>
      <c r="E336" s="1505" t="s">
        <v>189</v>
      </c>
      <c r="F336" s="1507"/>
      <c r="G336" s="1507"/>
      <c r="H336" s="497"/>
      <c r="I336" s="1507">
        <v>120</v>
      </c>
      <c r="J336" s="1506" t="s">
        <v>5507</v>
      </c>
      <c r="K336" s="1506" t="s">
        <v>6352</v>
      </c>
      <c r="L336" s="1506"/>
      <c r="M336" s="1502"/>
      <c r="N336" s="1502"/>
      <c r="O336" s="1502"/>
      <c r="P336" s="1502"/>
      <c r="Q336" s="1502"/>
      <c r="R336" s="1502"/>
      <c r="S336" s="1502"/>
      <c r="T336" s="1502"/>
      <c r="U336" s="1502"/>
      <c r="V336" s="1502"/>
      <c r="W336" s="3" t="s">
        <v>11</v>
      </c>
      <c r="X336" s="4"/>
    </row>
    <row r="337" spans="1:24" s="1" customFormat="1" ht="33.75" customHeight="1" x14ac:dyDescent="0.2">
      <c r="A337" s="1561"/>
      <c r="B337" s="1492" t="s">
        <v>1713</v>
      </c>
      <c r="C337" s="767" t="s">
        <v>190</v>
      </c>
      <c r="D337" s="1497" t="s">
        <v>10</v>
      </c>
      <c r="E337" s="1505" t="s">
        <v>189</v>
      </c>
      <c r="F337" s="1012"/>
      <c r="G337" s="1496"/>
      <c r="H337" s="1496"/>
      <c r="I337" s="1507">
        <v>700</v>
      </c>
      <c r="J337" s="1506"/>
      <c r="K337" s="1506"/>
      <c r="L337" s="1506"/>
      <c r="M337" s="1502"/>
      <c r="N337" s="1502"/>
      <c r="O337" s="1502"/>
      <c r="P337" s="1502"/>
      <c r="Q337" s="1502"/>
      <c r="R337" s="1502"/>
      <c r="S337" s="1502"/>
      <c r="T337" s="1502"/>
      <c r="U337" s="1502"/>
      <c r="V337" s="1502"/>
      <c r="W337" s="3" t="s">
        <v>11</v>
      </c>
      <c r="X337" s="4"/>
    </row>
    <row r="338" spans="1:24" s="1" customFormat="1" ht="33.75" customHeight="1" x14ac:dyDescent="0.2">
      <c r="A338" s="1561"/>
      <c r="B338" s="1492" t="s">
        <v>1714</v>
      </c>
      <c r="C338" s="1020" t="s">
        <v>1380</v>
      </c>
      <c r="D338" s="1497" t="s">
        <v>10</v>
      </c>
      <c r="E338" s="1505" t="s">
        <v>191</v>
      </c>
      <c r="F338" s="309">
        <v>200</v>
      </c>
      <c r="G338" s="1496"/>
      <c r="H338" s="1496"/>
      <c r="I338" s="1507"/>
      <c r="J338" s="1506"/>
      <c r="K338" s="1506"/>
      <c r="L338" s="1506"/>
      <c r="M338" s="1502"/>
      <c r="N338" s="1502"/>
      <c r="O338" s="1502"/>
      <c r="P338" s="1502"/>
      <c r="Q338" s="1502"/>
      <c r="R338" s="1502"/>
      <c r="S338" s="1502"/>
      <c r="T338" s="1502"/>
      <c r="U338" s="1502"/>
      <c r="V338" s="1502"/>
      <c r="W338" s="3" t="s">
        <v>11</v>
      </c>
      <c r="X338" s="4"/>
    </row>
    <row r="339" spans="1:24" s="1" customFormat="1" ht="22.5" customHeight="1" x14ac:dyDescent="0.2">
      <c r="A339" s="1561"/>
      <c r="B339" s="1492" t="s">
        <v>1715</v>
      </c>
      <c r="C339" s="1492" t="s">
        <v>192</v>
      </c>
      <c r="D339" s="1569" t="s">
        <v>10</v>
      </c>
      <c r="E339" s="1596" t="s">
        <v>134</v>
      </c>
      <c r="F339" s="497"/>
      <c r="G339" s="1496"/>
      <c r="H339" s="1496"/>
      <c r="I339" s="1496"/>
      <c r="J339" s="1504"/>
      <c r="K339" s="1504"/>
      <c r="L339" s="1504"/>
      <c r="M339" s="1527"/>
      <c r="N339" s="1527"/>
      <c r="O339" s="1527"/>
      <c r="P339" s="1527"/>
      <c r="Q339" s="1527"/>
      <c r="R339" s="1527"/>
      <c r="S339" s="1527"/>
      <c r="T339" s="1527"/>
      <c r="U339" s="1527"/>
      <c r="V339" s="1527"/>
      <c r="W339" s="3" t="s">
        <v>11</v>
      </c>
      <c r="X339" s="4"/>
    </row>
    <row r="340" spans="1:24" s="1" customFormat="1" ht="12" customHeight="1" x14ac:dyDescent="0.2">
      <c r="A340" s="1561"/>
      <c r="B340" s="1492" t="s">
        <v>1716</v>
      </c>
      <c r="C340" s="1492" t="s">
        <v>193</v>
      </c>
      <c r="D340" s="1569"/>
      <c r="E340" s="1596"/>
      <c r="F340" s="1012"/>
      <c r="G340" s="1496"/>
      <c r="H340" s="1496"/>
      <c r="I340" s="1507">
        <v>27</v>
      </c>
      <c r="J340" s="1506"/>
      <c r="K340" s="1506"/>
      <c r="L340" s="1506"/>
      <c r="M340" s="1502"/>
      <c r="N340" s="1502"/>
      <c r="O340" s="1502"/>
      <c r="P340" s="1502"/>
      <c r="Q340" s="1502"/>
      <c r="R340" s="1502"/>
      <c r="S340" s="1502"/>
      <c r="T340" s="1502"/>
      <c r="U340" s="1502"/>
      <c r="V340" s="1502"/>
      <c r="W340" s="3" t="s">
        <v>11</v>
      </c>
      <c r="X340" s="4"/>
    </row>
    <row r="341" spans="1:24" s="1" customFormat="1" ht="18" customHeight="1" x14ac:dyDescent="0.2">
      <c r="A341" s="1561"/>
      <c r="B341" s="1492" t="s">
        <v>1717</v>
      </c>
      <c r="C341" s="1539" t="s">
        <v>194</v>
      </c>
      <c r="D341" s="1569"/>
      <c r="E341" s="1596"/>
      <c r="F341" s="1012"/>
      <c r="G341" s="1496"/>
      <c r="H341" s="1496"/>
      <c r="I341" s="1507">
        <v>27</v>
      </c>
      <c r="J341" s="1506"/>
      <c r="K341" s="1506"/>
      <c r="L341" s="1506"/>
      <c r="M341" s="1502"/>
      <c r="N341" s="1502"/>
      <c r="O341" s="1502"/>
      <c r="P341" s="1502"/>
      <c r="Q341" s="1502"/>
      <c r="R341" s="1502"/>
      <c r="S341" s="1502"/>
      <c r="T341" s="1502"/>
      <c r="U341" s="1502"/>
      <c r="V341" s="1502"/>
      <c r="W341" s="3" t="s">
        <v>11</v>
      </c>
      <c r="X341" s="4"/>
    </row>
    <row r="342" spans="1:24" s="1" customFormat="1" ht="33.75" customHeight="1" x14ac:dyDescent="0.2">
      <c r="A342" s="1561"/>
      <c r="B342" s="1492" t="s">
        <v>1718</v>
      </c>
      <c r="C342" s="1492" t="s">
        <v>195</v>
      </c>
      <c r="D342" s="1497" t="s">
        <v>10</v>
      </c>
      <c r="E342" s="1505" t="s">
        <v>134</v>
      </c>
      <c r="F342" s="1507"/>
      <c r="G342" s="1496"/>
      <c r="H342" s="1496"/>
      <c r="I342" s="1507">
        <v>500</v>
      </c>
      <c r="J342" s="1506"/>
      <c r="K342" s="1506"/>
      <c r="L342" s="1506"/>
      <c r="M342" s="1502"/>
      <c r="N342" s="1502"/>
      <c r="O342" s="1502"/>
      <c r="P342" s="1502"/>
      <c r="Q342" s="1502"/>
      <c r="R342" s="1502"/>
      <c r="S342" s="1502"/>
      <c r="T342" s="1502"/>
      <c r="U342" s="1502"/>
      <c r="V342" s="1502"/>
      <c r="W342" s="3" t="s">
        <v>11</v>
      </c>
      <c r="X342" s="4"/>
    </row>
    <row r="343" spans="1:24" s="1" customFormat="1" ht="24.75" customHeight="1" x14ac:dyDescent="0.2">
      <c r="A343" s="1561"/>
      <c r="B343" s="1492" t="s">
        <v>1719</v>
      </c>
      <c r="C343" s="1027" t="s">
        <v>196</v>
      </c>
      <c r="D343" s="1569" t="s">
        <v>10</v>
      </c>
      <c r="E343" s="1596" t="s">
        <v>134</v>
      </c>
      <c r="F343" s="497"/>
      <c r="G343" s="1496"/>
      <c r="H343" s="1496"/>
      <c r="I343" s="1496"/>
      <c r="J343" s="1504"/>
      <c r="K343" s="1504"/>
      <c r="L343" s="1504"/>
      <c r="M343" s="1527"/>
      <c r="N343" s="1527"/>
      <c r="O343" s="1527"/>
      <c r="P343" s="1527"/>
      <c r="Q343" s="1527"/>
      <c r="R343" s="1527"/>
      <c r="S343" s="1527"/>
      <c r="T343" s="1527"/>
      <c r="U343" s="1527"/>
      <c r="V343" s="1527"/>
      <c r="W343" s="3" t="s">
        <v>11</v>
      </c>
      <c r="X343" s="4"/>
    </row>
    <row r="344" spans="1:24" s="1" customFormat="1" ht="11.25" customHeight="1" x14ac:dyDescent="0.2">
      <c r="A344" s="1561"/>
      <c r="B344" s="1492"/>
      <c r="C344" s="1027" t="s">
        <v>197</v>
      </c>
      <c r="D344" s="1569"/>
      <c r="E344" s="1596"/>
      <c r="F344" s="1012"/>
      <c r="G344" s="1496"/>
      <c r="H344" s="1496"/>
      <c r="I344" s="1507">
        <v>10</v>
      </c>
      <c r="J344" s="1506"/>
      <c r="K344" s="1506"/>
      <c r="L344" s="1506"/>
      <c r="M344" s="1502"/>
      <c r="N344" s="1502"/>
      <c r="O344" s="1502"/>
      <c r="P344" s="1502"/>
      <c r="Q344" s="1502"/>
      <c r="R344" s="1502"/>
      <c r="S344" s="1502"/>
      <c r="T344" s="1502"/>
      <c r="U344" s="1502"/>
      <c r="V344" s="1502"/>
      <c r="W344" s="3" t="s">
        <v>11</v>
      </c>
      <c r="X344" s="4"/>
    </row>
    <row r="345" spans="1:24" s="1" customFormat="1" ht="11.25" customHeight="1" x14ac:dyDescent="0.2">
      <c r="A345" s="1561"/>
      <c r="B345" s="1492"/>
      <c r="C345" s="1027" t="s">
        <v>198</v>
      </c>
      <c r="D345" s="1569"/>
      <c r="E345" s="1596"/>
      <c r="F345" s="1012"/>
      <c r="G345" s="1496"/>
      <c r="H345" s="1496"/>
      <c r="I345" s="1507">
        <v>10</v>
      </c>
      <c r="J345" s="1506"/>
      <c r="K345" s="1506"/>
      <c r="L345" s="1506"/>
      <c r="M345" s="1502"/>
      <c r="N345" s="1502"/>
      <c r="O345" s="1502"/>
      <c r="P345" s="1502"/>
      <c r="Q345" s="1502"/>
      <c r="R345" s="1502"/>
      <c r="S345" s="1502"/>
      <c r="T345" s="1502"/>
      <c r="U345" s="1502"/>
      <c r="V345" s="1502"/>
      <c r="W345" s="3" t="s">
        <v>11</v>
      </c>
      <c r="X345" s="4"/>
    </row>
    <row r="346" spans="1:24" s="1" customFormat="1" ht="11.25" customHeight="1" x14ac:dyDescent="0.2">
      <c r="A346" s="1561"/>
      <c r="B346" s="1492"/>
      <c r="C346" s="1027" t="s">
        <v>199</v>
      </c>
      <c r="D346" s="1569"/>
      <c r="E346" s="1596"/>
      <c r="F346" s="1012"/>
      <c r="G346" s="1496"/>
      <c r="H346" s="1496"/>
      <c r="I346" s="1507">
        <v>40</v>
      </c>
      <c r="J346" s="1506"/>
      <c r="K346" s="1506"/>
      <c r="L346" s="1506"/>
      <c r="M346" s="1502"/>
      <c r="N346" s="1502"/>
      <c r="O346" s="1502"/>
      <c r="P346" s="1502"/>
      <c r="Q346" s="1502"/>
      <c r="R346" s="1502"/>
      <c r="S346" s="1502"/>
      <c r="T346" s="1502"/>
      <c r="U346" s="1502"/>
      <c r="V346" s="1502"/>
      <c r="W346" s="3" t="s">
        <v>11</v>
      </c>
      <c r="X346" s="4"/>
    </row>
    <row r="347" spans="1:24" s="1" customFormat="1" ht="11.25" customHeight="1" x14ac:dyDescent="0.2">
      <c r="A347" s="1561"/>
      <c r="B347" s="1492"/>
      <c r="C347" s="1027" t="s">
        <v>200</v>
      </c>
      <c r="D347" s="1569"/>
      <c r="E347" s="1596"/>
      <c r="F347" s="1012"/>
      <c r="G347" s="1496"/>
      <c r="H347" s="1496"/>
      <c r="I347" s="1507">
        <v>18</v>
      </c>
      <c r="J347" s="1506"/>
      <c r="K347" s="1506"/>
      <c r="L347" s="1506"/>
      <c r="M347" s="1502"/>
      <c r="N347" s="1502"/>
      <c r="O347" s="1502"/>
      <c r="P347" s="1502"/>
      <c r="Q347" s="1502"/>
      <c r="R347" s="1502"/>
      <c r="S347" s="1502"/>
      <c r="T347" s="1502"/>
      <c r="U347" s="1502"/>
      <c r="V347" s="1502"/>
      <c r="W347" s="3" t="s">
        <v>11</v>
      </c>
      <c r="X347" s="4"/>
    </row>
    <row r="348" spans="1:24" s="1" customFormat="1" ht="12.75" customHeight="1" x14ac:dyDescent="0.2">
      <c r="A348" s="1561"/>
      <c r="B348" s="1492"/>
      <c r="C348" s="1027" t="s">
        <v>201</v>
      </c>
      <c r="D348" s="1569"/>
      <c r="E348" s="1596"/>
      <c r="F348" s="1012"/>
      <c r="G348" s="1496"/>
      <c r="H348" s="1496"/>
      <c r="I348" s="1507">
        <v>6</v>
      </c>
      <c r="J348" s="1506"/>
      <c r="K348" s="1506"/>
      <c r="L348" s="1506"/>
      <c r="M348" s="1502"/>
      <c r="N348" s="1502"/>
      <c r="O348" s="1502"/>
      <c r="P348" s="1502"/>
      <c r="Q348" s="1502"/>
      <c r="R348" s="1502"/>
      <c r="S348" s="1502"/>
      <c r="T348" s="1502"/>
      <c r="U348" s="1502"/>
      <c r="V348" s="1502"/>
      <c r="W348" s="3" t="s">
        <v>11</v>
      </c>
      <c r="X348" s="4"/>
    </row>
    <row r="349" spans="1:24" s="1" customFormat="1" ht="37.5" customHeight="1" x14ac:dyDescent="0.2">
      <c r="A349" s="1561"/>
      <c r="B349" s="1492" t="s">
        <v>1720</v>
      </c>
      <c r="C349" s="1027" t="s">
        <v>202</v>
      </c>
      <c r="D349" s="1497" t="s">
        <v>10</v>
      </c>
      <c r="E349" s="1505" t="s">
        <v>37</v>
      </c>
      <c r="F349" s="1507"/>
      <c r="G349" s="1496"/>
      <c r="H349" s="1496"/>
      <c r="I349" s="1507">
        <v>30</v>
      </c>
      <c r="J349" s="1506"/>
      <c r="K349" s="1506"/>
      <c r="L349" s="1506"/>
      <c r="M349" s="1502"/>
      <c r="N349" s="1502"/>
      <c r="O349" s="1502"/>
      <c r="P349" s="1502"/>
      <c r="Q349" s="1502"/>
      <c r="R349" s="1502"/>
      <c r="S349" s="1502"/>
      <c r="T349" s="1502"/>
      <c r="U349" s="1502"/>
      <c r="V349" s="1502"/>
      <c r="W349" s="3" t="s">
        <v>11</v>
      </c>
    </row>
    <row r="350" spans="1:24" s="1" customFormat="1" ht="136.5" customHeight="1" x14ac:dyDescent="0.2">
      <c r="A350" s="1561"/>
      <c r="B350" s="1492" t="s">
        <v>1721</v>
      </c>
      <c r="C350" s="1027" t="s">
        <v>5036</v>
      </c>
      <c r="D350" s="1497" t="s">
        <v>10</v>
      </c>
      <c r="E350" s="1505" t="s">
        <v>133</v>
      </c>
      <c r="F350" s="1507">
        <v>270</v>
      </c>
      <c r="G350" s="1496">
        <v>259.23437999999999</v>
      </c>
      <c r="H350" s="1496">
        <v>0</v>
      </c>
      <c r="I350" s="1496"/>
      <c r="J350" s="1504" t="s">
        <v>3443</v>
      </c>
      <c r="K350" s="1504" t="s">
        <v>5508</v>
      </c>
      <c r="L350" s="1504" t="s">
        <v>7628</v>
      </c>
      <c r="M350" s="1527" t="s">
        <v>9147</v>
      </c>
      <c r="N350" s="1527"/>
      <c r="O350" s="1527"/>
      <c r="P350" s="1527"/>
      <c r="Q350" s="1527"/>
      <c r="R350" s="1527"/>
      <c r="S350" s="1527"/>
      <c r="T350" s="1527"/>
      <c r="U350" s="1527"/>
      <c r="V350" s="1527"/>
      <c r="W350" s="3" t="s">
        <v>11</v>
      </c>
      <c r="X350" s="4"/>
    </row>
    <row r="351" spans="1:24" s="1" customFormat="1" ht="48.75" customHeight="1" x14ac:dyDescent="0.2">
      <c r="A351" s="1561"/>
      <c r="B351" s="1492" t="s">
        <v>1722</v>
      </c>
      <c r="C351" s="1027" t="s">
        <v>3261</v>
      </c>
      <c r="D351" s="1497" t="s">
        <v>10</v>
      </c>
      <c r="E351" s="1505" t="s">
        <v>972</v>
      </c>
      <c r="F351" s="1507">
        <v>990</v>
      </c>
      <c r="G351" s="306"/>
      <c r="H351" s="497"/>
      <c r="I351" s="497"/>
      <c r="J351" s="1504" t="s">
        <v>3262</v>
      </c>
      <c r="K351" s="1504"/>
      <c r="L351" s="1504"/>
      <c r="M351" s="1527"/>
      <c r="N351" s="1527"/>
      <c r="O351" s="1527"/>
      <c r="P351" s="1527"/>
      <c r="Q351" s="1527"/>
      <c r="R351" s="1527"/>
      <c r="S351" s="1527"/>
      <c r="T351" s="1527"/>
      <c r="U351" s="1527"/>
      <c r="V351" s="1527"/>
      <c r="W351" s="3" t="s">
        <v>11</v>
      </c>
    </row>
    <row r="352" spans="1:24" s="1" customFormat="1" ht="98.25" customHeight="1" x14ac:dyDescent="0.2">
      <c r="A352" s="1561"/>
      <c r="B352" s="1492" t="s">
        <v>1723</v>
      </c>
      <c r="C352" s="1027" t="s">
        <v>4110</v>
      </c>
      <c r="D352" s="1497" t="s">
        <v>10</v>
      </c>
      <c r="E352" s="1505" t="s">
        <v>37</v>
      </c>
      <c r="F352" s="1507">
        <v>50</v>
      </c>
      <c r="G352" s="1496"/>
      <c r="H352" s="1496"/>
      <c r="I352" s="1496"/>
      <c r="J352" s="1504" t="s">
        <v>4109</v>
      </c>
      <c r="K352" s="1504"/>
      <c r="L352" s="1504"/>
      <c r="M352" s="1527"/>
      <c r="N352" s="1527"/>
      <c r="O352" s="1527"/>
      <c r="P352" s="1527"/>
      <c r="Q352" s="1527"/>
      <c r="R352" s="1527"/>
      <c r="S352" s="1527"/>
      <c r="T352" s="1527"/>
      <c r="U352" s="1527"/>
      <c r="V352" s="1527"/>
      <c r="W352" s="3" t="s">
        <v>11</v>
      </c>
    </row>
    <row r="353" spans="1:25" s="1" customFormat="1" ht="87.75" customHeight="1" x14ac:dyDescent="0.2">
      <c r="A353" s="1561"/>
      <c r="B353" s="1492" t="s">
        <v>1724</v>
      </c>
      <c r="C353" s="1027" t="s">
        <v>4900</v>
      </c>
      <c r="D353" s="1497" t="s">
        <v>10</v>
      </c>
      <c r="E353" s="1505" t="s">
        <v>133</v>
      </c>
      <c r="F353" s="1507">
        <v>50</v>
      </c>
      <c r="G353" s="1496"/>
      <c r="H353" s="1496"/>
      <c r="I353" s="1496"/>
      <c r="J353" s="1504" t="s">
        <v>3263</v>
      </c>
      <c r="K353" s="1504" t="s">
        <v>4541</v>
      </c>
      <c r="L353" s="1504" t="s">
        <v>4899</v>
      </c>
      <c r="M353" s="1527"/>
      <c r="N353" s="1527"/>
      <c r="O353" s="1527"/>
      <c r="P353" s="1527"/>
      <c r="Q353" s="1527"/>
      <c r="R353" s="1527"/>
      <c r="S353" s="1527"/>
      <c r="T353" s="1527"/>
      <c r="U353" s="1527"/>
      <c r="V353" s="1527"/>
      <c r="W353" s="3" t="s">
        <v>11</v>
      </c>
    </row>
    <row r="354" spans="1:25" s="1" customFormat="1" ht="165.75" customHeight="1" x14ac:dyDescent="0.2">
      <c r="A354" s="1561"/>
      <c r="B354" s="1492" t="s">
        <v>1725</v>
      </c>
      <c r="C354" s="1027" t="s">
        <v>5042</v>
      </c>
      <c r="D354" s="1497" t="s">
        <v>10</v>
      </c>
      <c r="E354" s="1505" t="s">
        <v>133</v>
      </c>
      <c r="F354" s="1507">
        <v>100</v>
      </c>
      <c r="G354" s="1507">
        <v>76</v>
      </c>
      <c r="H354" s="1496"/>
      <c r="I354" s="1496"/>
      <c r="J354" s="1504" t="s">
        <v>4441</v>
      </c>
      <c r="K354" s="1504" t="s">
        <v>4543</v>
      </c>
      <c r="L354" s="1504" t="s">
        <v>5509</v>
      </c>
      <c r="M354" s="1527" t="s">
        <v>6109</v>
      </c>
      <c r="N354" s="1527"/>
      <c r="O354" s="1527"/>
      <c r="P354" s="1527"/>
      <c r="Q354" s="1527"/>
      <c r="R354" s="1527"/>
      <c r="S354" s="1527"/>
      <c r="T354" s="1527"/>
      <c r="U354" s="1527"/>
      <c r="V354" s="1527"/>
      <c r="W354" s="3" t="s">
        <v>11</v>
      </c>
    </row>
    <row r="355" spans="1:25" s="1" customFormat="1" ht="88.5" customHeight="1" x14ac:dyDescent="0.2">
      <c r="A355" s="1561"/>
      <c r="B355" s="1492" t="s">
        <v>1726</v>
      </c>
      <c r="C355" s="1027" t="s">
        <v>4895</v>
      </c>
      <c r="D355" s="1497" t="s">
        <v>10</v>
      </c>
      <c r="E355" s="1505" t="s">
        <v>133</v>
      </c>
      <c r="F355" s="1507">
        <v>20</v>
      </c>
      <c r="G355" s="1496"/>
      <c r="H355" s="1496"/>
      <c r="I355" s="1496"/>
      <c r="J355" s="1504" t="s">
        <v>4896</v>
      </c>
      <c r="K355" s="1504" t="s">
        <v>4901</v>
      </c>
      <c r="L355" s="1504"/>
      <c r="M355" s="1527"/>
      <c r="N355" s="1527"/>
      <c r="O355" s="1527"/>
      <c r="P355" s="1527"/>
      <c r="Q355" s="1527"/>
      <c r="R355" s="1527"/>
      <c r="S355" s="1527"/>
      <c r="T355" s="1527"/>
      <c r="U355" s="1527"/>
      <c r="V355" s="1527"/>
      <c r="W355" s="3" t="s">
        <v>11</v>
      </c>
    </row>
    <row r="356" spans="1:25" s="1" customFormat="1" ht="95.25" customHeight="1" x14ac:dyDescent="0.2">
      <c r="A356" s="1561"/>
      <c r="B356" s="1492" t="s">
        <v>1727</v>
      </c>
      <c r="C356" s="1027" t="s">
        <v>4903</v>
      </c>
      <c r="D356" s="1497" t="s">
        <v>10</v>
      </c>
      <c r="E356" s="1505" t="s">
        <v>133</v>
      </c>
      <c r="F356" s="1507">
        <v>20</v>
      </c>
      <c r="G356" s="1496"/>
      <c r="H356" s="1496"/>
      <c r="I356" s="1496"/>
      <c r="J356" s="1504" t="s">
        <v>4897</v>
      </c>
      <c r="K356" s="1504" t="s">
        <v>4902</v>
      </c>
      <c r="L356" s="1504"/>
      <c r="M356" s="1527"/>
      <c r="N356" s="1527"/>
      <c r="O356" s="1527"/>
      <c r="P356" s="1527"/>
      <c r="Q356" s="1527"/>
      <c r="R356" s="1527"/>
      <c r="S356" s="1527"/>
      <c r="T356" s="1527"/>
      <c r="U356" s="1527"/>
      <c r="V356" s="1527"/>
      <c r="W356" s="3" t="s">
        <v>11</v>
      </c>
    </row>
    <row r="357" spans="1:25" s="1" customFormat="1" ht="23.25" customHeight="1" x14ac:dyDescent="0.2">
      <c r="A357" s="1561"/>
      <c r="B357" s="1492" t="s">
        <v>1728</v>
      </c>
      <c r="C357" s="1027" t="s">
        <v>1306</v>
      </c>
      <c r="D357" s="1569" t="s">
        <v>10</v>
      </c>
      <c r="E357" s="1596" t="s">
        <v>37</v>
      </c>
      <c r="F357" s="1496"/>
      <c r="G357" s="1496"/>
      <c r="H357" s="1496"/>
      <c r="I357" s="1496"/>
      <c r="J357" s="1504"/>
      <c r="K357" s="1504"/>
      <c r="L357" s="1504"/>
      <c r="M357" s="1527"/>
      <c r="N357" s="1527"/>
      <c r="O357" s="1527"/>
      <c r="P357" s="1527"/>
      <c r="Q357" s="1527"/>
      <c r="R357" s="1527"/>
      <c r="S357" s="1527"/>
      <c r="T357" s="1527"/>
      <c r="U357" s="1527"/>
      <c r="V357" s="1527"/>
      <c r="W357" s="3" t="s">
        <v>11</v>
      </c>
      <c r="X357" s="4"/>
    </row>
    <row r="358" spans="1:25" s="1" customFormat="1" ht="11.25" customHeight="1" x14ac:dyDescent="0.2">
      <c r="A358" s="1561"/>
      <c r="B358" s="1492"/>
      <c r="C358" s="1492" t="s">
        <v>203</v>
      </c>
      <c r="D358" s="1569"/>
      <c r="E358" s="1596"/>
      <c r="F358" s="1012"/>
      <c r="G358" s="1496"/>
      <c r="H358" s="1496"/>
      <c r="I358" s="1507">
        <v>22.5</v>
      </c>
      <c r="J358" s="1506"/>
      <c r="K358" s="1506"/>
      <c r="L358" s="1506"/>
      <c r="M358" s="1502"/>
      <c r="N358" s="1502"/>
      <c r="O358" s="1502"/>
      <c r="P358" s="1502"/>
      <c r="Q358" s="1502"/>
      <c r="R358" s="1502"/>
      <c r="S358" s="1502"/>
      <c r="T358" s="1502"/>
      <c r="U358" s="1502"/>
      <c r="V358" s="1502"/>
      <c r="W358" s="3" t="s">
        <v>11</v>
      </c>
      <c r="X358" s="4"/>
    </row>
    <row r="359" spans="1:25" s="1" customFormat="1" ht="11.25" customHeight="1" x14ac:dyDescent="0.2">
      <c r="A359" s="1561"/>
      <c r="B359" s="1492"/>
      <c r="C359" s="1492" t="s">
        <v>204</v>
      </c>
      <c r="D359" s="1569"/>
      <c r="E359" s="1596"/>
      <c r="F359" s="1012"/>
      <c r="G359" s="1496"/>
      <c r="H359" s="1496"/>
      <c r="I359" s="1507">
        <v>22.5</v>
      </c>
      <c r="J359" s="1506"/>
      <c r="K359" s="1506"/>
      <c r="L359" s="1506"/>
      <c r="M359" s="1502"/>
      <c r="N359" s="1502"/>
      <c r="O359" s="1502"/>
      <c r="P359" s="1502"/>
      <c r="Q359" s="1502"/>
      <c r="R359" s="1502"/>
      <c r="S359" s="1502"/>
      <c r="T359" s="1502"/>
      <c r="U359" s="1502"/>
      <c r="V359" s="1502"/>
      <c r="W359" s="3" t="s">
        <v>11</v>
      </c>
      <c r="X359" s="4"/>
    </row>
    <row r="360" spans="1:25" s="1" customFormat="1" ht="11.25" customHeight="1" x14ac:dyDescent="0.2">
      <c r="A360" s="1561"/>
      <c r="B360" s="1492"/>
      <c r="C360" s="1027" t="s">
        <v>205</v>
      </c>
      <c r="D360" s="1569"/>
      <c r="E360" s="1596"/>
      <c r="F360" s="1012"/>
      <c r="G360" s="1496"/>
      <c r="H360" s="1496"/>
      <c r="I360" s="1507">
        <v>285</v>
      </c>
      <c r="J360" s="1506"/>
      <c r="K360" s="1506"/>
      <c r="L360" s="1506"/>
      <c r="M360" s="1502"/>
      <c r="N360" s="1502"/>
      <c r="O360" s="1502"/>
      <c r="P360" s="1502"/>
      <c r="Q360" s="1502"/>
      <c r="R360" s="1502"/>
      <c r="S360" s="1502"/>
      <c r="T360" s="1502"/>
      <c r="U360" s="1502"/>
      <c r="V360" s="1502"/>
      <c r="W360" s="3" t="s">
        <v>11</v>
      </c>
      <c r="X360" s="4"/>
    </row>
    <row r="361" spans="1:25" s="1" customFormat="1" ht="11.25" customHeight="1" x14ac:dyDescent="0.2">
      <c r="A361" s="1561"/>
      <c r="B361" s="1492"/>
      <c r="C361" s="1027" t="s">
        <v>206</v>
      </c>
      <c r="D361" s="1569"/>
      <c r="E361" s="1596"/>
      <c r="F361" s="1012"/>
      <c r="G361" s="1496"/>
      <c r="H361" s="1496"/>
      <c r="I361" s="1616">
        <v>585</v>
      </c>
      <c r="J361" s="1506"/>
      <c r="K361" s="1506"/>
      <c r="L361" s="1506"/>
      <c r="M361" s="1502"/>
      <c r="N361" s="1502"/>
      <c r="O361" s="1502"/>
      <c r="P361" s="1502"/>
      <c r="Q361" s="1502"/>
      <c r="R361" s="1502"/>
      <c r="S361" s="1502"/>
      <c r="T361" s="1502"/>
      <c r="U361" s="1502"/>
      <c r="V361" s="1502"/>
      <c r="W361" s="3" t="s">
        <v>11</v>
      </c>
      <c r="X361" s="4"/>
    </row>
    <row r="362" spans="1:25" s="1" customFormat="1" ht="11.25" customHeight="1" x14ac:dyDescent="0.2">
      <c r="A362" s="1561"/>
      <c r="B362" s="1492"/>
      <c r="C362" s="1027" t="s">
        <v>207</v>
      </c>
      <c r="D362" s="1569"/>
      <c r="E362" s="1596"/>
      <c r="F362" s="1012"/>
      <c r="G362" s="1496"/>
      <c r="H362" s="1496"/>
      <c r="I362" s="1616"/>
      <c r="J362" s="1506"/>
      <c r="K362" s="1506"/>
      <c r="L362" s="1506"/>
      <c r="M362" s="1502"/>
      <c r="N362" s="1502"/>
      <c r="O362" s="1502"/>
      <c r="P362" s="1502"/>
      <c r="Q362" s="1502"/>
      <c r="R362" s="1502"/>
      <c r="S362" s="1502"/>
      <c r="T362" s="1502"/>
      <c r="U362" s="1502"/>
      <c r="V362" s="1502"/>
      <c r="W362" s="3" t="s">
        <v>11</v>
      </c>
      <c r="X362" s="4"/>
    </row>
    <row r="363" spans="1:25" s="1" customFormat="1" ht="11.25" customHeight="1" x14ac:dyDescent="0.2">
      <c r="A363" s="1561"/>
      <c r="B363" s="1492"/>
      <c r="C363" s="1492" t="s">
        <v>208</v>
      </c>
      <c r="D363" s="1569"/>
      <c r="E363" s="1596"/>
      <c r="F363" s="1012"/>
      <c r="G363" s="1496"/>
      <c r="H363" s="1496"/>
      <c r="I363" s="1507">
        <v>500</v>
      </c>
      <c r="J363" s="1506"/>
      <c r="K363" s="1506"/>
      <c r="L363" s="1506"/>
      <c r="M363" s="1502"/>
      <c r="N363" s="1502"/>
      <c r="O363" s="1502"/>
      <c r="P363" s="1502"/>
      <c r="Q363" s="1502"/>
      <c r="R363" s="1502"/>
      <c r="S363" s="1502"/>
      <c r="T363" s="1502"/>
      <c r="U363" s="1502"/>
      <c r="V363" s="1502"/>
      <c r="W363" s="3" t="s">
        <v>11</v>
      </c>
      <c r="X363" s="4"/>
    </row>
    <row r="364" spans="1:25" s="1" customFormat="1" ht="38.25" customHeight="1" x14ac:dyDescent="0.2">
      <c r="A364" s="1561"/>
      <c r="B364" s="1492" t="s">
        <v>1729</v>
      </c>
      <c r="C364" s="1492" t="s">
        <v>1377</v>
      </c>
      <c r="D364" s="287" t="s">
        <v>10</v>
      </c>
      <c r="E364" s="1505" t="s">
        <v>62</v>
      </c>
      <c r="F364" s="1507">
        <v>295</v>
      </c>
      <c r="G364" s="1496"/>
      <c r="H364" s="1496"/>
      <c r="I364" s="1507"/>
      <c r="J364" s="1506"/>
      <c r="K364" s="1506"/>
      <c r="L364" s="1506"/>
      <c r="M364" s="1502"/>
      <c r="N364" s="1502"/>
      <c r="O364" s="1502"/>
      <c r="P364" s="1502"/>
      <c r="Q364" s="1502"/>
      <c r="R364" s="1502"/>
      <c r="S364" s="1502"/>
      <c r="T364" s="1502"/>
      <c r="U364" s="1502"/>
      <c r="V364" s="1502"/>
      <c r="W364" s="3" t="s">
        <v>11</v>
      </c>
      <c r="X364" s="4"/>
    </row>
    <row r="365" spans="1:25" s="1" customFormat="1" ht="205.5" customHeight="1" x14ac:dyDescent="0.2">
      <c r="A365" s="1561"/>
      <c r="B365" s="1492" t="s">
        <v>1730</v>
      </c>
      <c r="C365" s="1027" t="s">
        <v>5037</v>
      </c>
      <c r="D365" s="1497" t="s">
        <v>10</v>
      </c>
      <c r="E365" s="1505" t="s">
        <v>209</v>
      </c>
      <c r="F365" s="1507">
        <v>290</v>
      </c>
      <c r="G365" s="1507">
        <v>290</v>
      </c>
      <c r="H365" s="1496"/>
      <c r="I365" s="1507"/>
      <c r="J365" s="1506" t="s">
        <v>4112</v>
      </c>
      <c r="K365" s="1506" t="s">
        <v>4443</v>
      </c>
      <c r="L365" s="1506" t="s">
        <v>4657</v>
      </c>
      <c r="M365" s="1502" t="s">
        <v>5510</v>
      </c>
      <c r="N365" s="1502"/>
      <c r="O365" s="1502"/>
      <c r="P365" s="1502"/>
      <c r="Q365" s="1502"/>
      <c r="R365" s="1502"/>
      <c r="S365" s="1502"/>
      <c r="T365" s="1502"/>
      <c r="U365" s="1502"/>
      <c r="V365" s="1502"/>
      <c r="W365" s="3" t="s">
        <v>11</v>
      </c>
      <c r="X365" s="4"/>
    </row>
    <row r="366" spans="1:25" ht="132.75" customHeight="1" x14ac:dyDescent="0.2">
      <c r="A366" s="1561"/>
      <c r="B366" s="1492" t="s">
        <v>1731</v>
      </c>
      <c r="C366" s="1027" t="s">
        <v>5044</v>
      </c>
      <c r="D366" s="1497" t="s">
        <v>10</v>
      </c>
      <c r="E366" s="1505" t="s">
        <v>131</v>
      </c>
      <c r="F366" s="1507">
        <v>49.997</v>
      </c>
      <c r="G366" s="1507">
        <v>49.997</v>
      </c>
      <c r="H366" s="1496"/>
      <c r="I366" s="1507"/>
      <c r="J366" s="1506" t="s">
        <v>5511</v>
      </c>
      <c r="K366" s="1506"/>
      <c r="L366" s="1506"/>
      <c r="M366" s="1506"/>
      <c r="N366" s="1506"/>
      <c r="O366" s="1506"/>
      <c r="P366" s="1506"/>
      <c r="Q366" s="1506"/>
      <c r="R366" s="1506"/>
      <c r="S366" s="1506"/>
      <c r="T366" s="1506"/>
      <c r="U366" s="1506"/>
      <c r="V366" s="1506"/>
      <c r="W366" s="127" t="s">
        <v>11</v>
      </c>
      <c r="Y366" s="128"/>
    </row>
    <row r="367" spans="1:25" ht="86.25" customHeight="1" x14ac:dyDescent="0.2">
      <c r="A367" s="1561"/>
      <c r="B367" s="1492" t="s">
        <v>3136</v>
      </c>
      <c r="C367" s="1027" t="s">
        <v>3135</v>
      </c>
      <c r="D367" s="1497" t="s">
        <v>3137</v>
      </c>
      <c r="E367" s="1505" t="s">
        <v>3138</v>
      </c>
      <c r="F367" s="1507"/>
      <c r="G367" s="1496"/>
      <c r="H367" s="1496"/>
      <c r="I367" s="1507"/>
      <c r="J367" s="1506" t="s">
        <v>3264</v>
      </c>
      <c r="K367" s="1506" t="s">
        <v>3689</v>
      </c>
      <c r="L367" s="1506"/>
      <c r="M367" s="1506"/>
      <c r="N367" s="1506"/>
      <c r="O367" s="1506"/>
      <c r="P367" s="1506"/>
      <c r="Q367" s="1506"/>
      <c r="R367" s="1506"/>
      <c r="S367" s="1506"/>
      <c r="T367" s="1506"/>
      <c r="U367" s="1506"/>
      <c r="V367" s="1506"/>
      <c r="Y367" s="128"/>
    </row>
    <row r="368" spans="1:25" ht="120" customHeight="1" x14ac:dyDescent="0.2">
      <c r="A368" s="1561"/>
      <c r="B368" s="1492" t="s">
        <v>3265</v>
      </c>
      <c r="C368" s="1027" t="s">
        <v>3266</v>
      </c>
      <c r="D368" s="1497" t="s">
        <v>3137</v>
      </c>
      <c r="E368" s="1505" t="s">
        <v>60</v>
      </c>
      <c r="F368" s="1507">
        <v>158</v>
      </c>
      <c r="G368" s="1496"/>
      <c r="H368" s="1496"/>
      <c r="I368" s="1507"/>
      <c r="J368" s="1506" t="s">
        <v>3267</v>
      </c>
      <c r="K368" s="1506" t="s">
        <v>4113</v>
      </c>
      <c r="L368" s="1506"/>
      <c r="M368" s="1506"/>
      <c r="N368" s="1506"/>
      <c r="O368" s="1506"/>
      <c r="P368" s="1506"/>
      <c r="Q368" s="1506"/>
      <c r="R368" s="1506"/>
      <c r="S368" s="1506"/>
      <c r="T368" s="1506"/>
      <c r="U368" s="1506"/>
      <c r="V368" s="1506"/>
      <c r="Y368" s="128"/>
    </row>
    <row r="369" spans="1:25" ht="120" customHeight="1" x14ac:dyDescent="0.2">
      <c r="A369" s="1561"/>
      <c r="B369" s="1492" t="s">
        <v>3268</v>
      </c>
      <c r="C369" s="1027" t="s">
        <v>3269</v>
      </c>
      <c r="D369" s="1497" t="s">
        <v>3137</v>
      </c>
      <c r="E369" s="1505" t="s">
        <v>60</v>
      </c>
      <c r="F369" s="1507">
        <v>158</v>
      </c>
      <c r="G369" s="1496"/>
      <c r="H369" s="1496"/>
      <c r="I369" s="1507"/>
      <c r="J369" s="1506" t="s">
        <v>3270</v>
      </c>
      <c r="K369" s="1506" t="s">
        <v>4114</v>
      </c>
      <c r="L369" s="1506"/>
      <c r="M369" s="1506"/>
      <c r="N369" s="1506"/>
      <c r="O369" s="1506"/>
      <c r="P369" s="1506"/>
      <c r="Q369" s="1506"/>
      <c r="R369" s="1506"/>
      <c r="S369" s="1506"/>
      <c r="T369" s="1506"/>
      <c r="U369" s="1506"/>
      <c r="V369" s="1506"/>
      <c r="Y369" s="128"/>
    </row>
    <row r="370" spans="1:25" ht="184.5" customHeight="1" x14ac:dyDescent="0.2">
      <c r="A370" s="1561"/>
      <c r="B370" s="1492" t="s">
        <v>3272</v>
      </c>
      <c r="C370" s="1027" t="s">
        <v>6110</v>
      </c>
      <c r="D370" s="1497" t="s">
        <v>3137</v>
      </c>
      <c r="E370" s="1505" t="s">
        <v>60</v>
      </c>
      <c r="F370" s="1544">
        <v>9.5879999999999992</v>
      </c>
      <c r="G370" s="1496">
        <v>22.978999999999999</v>
      </c>
      <c r="H370" s="1496"/>
      <c r="I370" s="1507"/>
      <c r="J370" s="1506" t="s">
        <v>3273</v>
      </c>
      <c r="K370" s="1506" t="s">
        <v>6112</v>
      </c>
      <c r="L370" s="1506"/>
      <c r="M370" s="1506"/>
      <c r="N370" s="1506"/>
      <c r="O370" s="1506"/>
      <c r="P370" s="1506"/>
      <c r="Q370" s="1506"/>
      <c r="R370" s="1506"/>
      <c r="S370" s="1506"/>
      <c r="T370" s="1506"/>
      <c r="U370" s="1506"/>
      <c r="V370" s="1506"/>
      <c r="Y370" s="128"/>
    </row>
    <row r="371" spans="1:25" ht="24" customHeight="1" x14ac:dyDescent="0.2">
      <c r="A371" s="1561"/>
      <c r="B371" s="1492" t="s">
        <v>3274</v>
      </c>
      <c r="C371" s="1027" t="s">
        <v>3275</v>
      </c>
      <c r="D371" s="1497" t="s">
        <v>3137</v>
      </c>
      <c r="E371" s="1505" t="s">
        <v>60</v>
      </c>
      <c r="F371" s="1544">
        <v>9.7919999999999998</v>
      </c>
      <c r="G371" s="1496"/>
      <c r="H371" s="1496"/>
      <c r="I371" s="1507"/>
      <c r="J371" s="1506" t="s">
        <v>3273</v>
      </c>
      <c r="K371" s="1506"/>
      <c r="L371" s="1506"/>
      <c r="M371" s="1506"/>
      <c r="N371" s="1506"/>
      <c r="O371" s="1506"/>
      <c r="P371" s="1506"/>
      <c r="Q371" s="1506"/>
      <c r="R371" s="1506"/>
      <c r="S371" s="1506"/>
      <c r="T371" s="1506"/>
      <c r="U371" s="1506"/>
      <c r="V371" s="1506"/>
      <c r="Y371" s="128"/>
    </row>
    <row r="372" spans="1:25" ht="43.5" customHeight="1" x14ac:dyDescent="0.2">
      <c r="A372" s="1561"/>
      <c r="B372" s="497" t="s">
        <v>3582</v>
      </c>
      <c r="C372" s="497" t="s">
        <v>3583</v>
      </c>
      <c r="D372" s="1496" t="s">
        <v>810</v>
      </c>
      <c r="E372" s="1496" t="s">
        <v>3584</v>
      </c>
      <c r="F372" s="1496">
        <v>14.427</v>
      </c>
      <c r="G372" s="1507"/>
      <c r="H372" s="1507"/>
      <c r="I372" s="1507"/>
      <c r="J372" s="1506" t="s">
        <v>3585</v>
      </c>
      <c r="K372" s="1506"/>
      <c r="L372" s="1506"/>
      <c r="M372" s="1506"/>
      <c r="N372" s="1506"/>
      <c r="O372" s="1506"/>
      <c r="P372" s="1506"/>
      <c r="Q372" s="1506"/>
      <c r="R372" s="1506"/>
      <c r="S372" s="1506"/>
      <c r="T372" s="1506"/>
      <c r="U372" s="1506"/>
      <c r="V372" s="1506"/>
      <c r="Y372" s="128"/>
    </row>
    <row r="373" spans="1:25" ht="37.5" customHeight="1" x14ac:dyDescent="0.2">
      <c r="A373" s="1561"/>
      <c r="B373" s="1496" t="s">
        <v>3693</v>
      </c>
      <c r="C373" s="497" t="s">
        <v>3694</v>
      </c>
      <c r="D373" s="1496" t="s">
        <v>286</v>
      </c>
      <c r="E373" s="1496" t="s">
        <v>972</v>
      </c>
      <c r="F373" s="1507">
        <v>143</v>
      </c>
      <c r="G373" s="306"/>
      <c r="H373" s="1507"/>
      <c r="I373" s="1507"/>
      <c r="J373" s="1506" t="s">
        <v>3695</v>
      </c>
      <c r="K373" s="1506"/>
      <c r="L373" s="1506"/>
      <c r="M373" s="1506"/>
      <c r="N373" s="1506"/>
      <c r="O373" s="1506"/>
      <c r="P373" s="1506"/>
      <c r="Q373" s="1506"/>
      <c r="R373" s="1506"/>
      <c r="S373" s="1506"/>
      <c r="T373" s="1506"/>
      <c r="U373" s="1506"/>
      <c r="V373" s="1506"/>
      <c r="Y373" s="128"/>
    </row>
    <row r="374" spans="1:25" ht="108.75" customHeight="1" x14ac:dyDescent="0.2">
      <c r="A374" s="1561"/>
      <c r="B374" s="1496" t="s">
        <v>3696</v>
      </c>
      <c r="C374" s="497" t="s">
        <v>3871</v>
      </c>
      <c r="D374" s="1496" t="s">
        <v>810</v>
      </c>
      <c r="E374" s="1496" t="s">
        <v>3698</v>
      </c>
      <c r="F374" s="1507">
        <v>287</v>
      </c>
      <c r="G374" s="1507"/>
      <c r="H374" s="1507"/>
      <c r="I374" s="1507"/>
      <c r="J374" s="1506" t="s">
        <v>3699</v>
      </c>
      <c r="K374" s="1506" t="s">
        <v>3870</v>
      </c>
      <c r="L374" s="1506"/>
      <c r="M374" s="1506"/>
      <c r="N374" s="1506"/>
      <c r="O374" s="1506"/>
      <c r="P374" s="1506"/>
      <c r="Q374" s="1506"/>
      <c r="R374" s="1506"/>
      <c r="S374" s="1506"/>
      <c r="T374" s="1506"/>
      <c r="U374" s="1506"/>
      <c r="V374" s="1506"/>
      <c r="Y374" s="128"/>
    </row>
    <row r="375" spans="1:25" ht="125.25" customHeight="1" x14ac:dyDescent="0.2">
      <c r="A375" s="1561"/>
      <c r="B375" s="1496" t="s">
        <v>3700</v>
      </c>
      <c r="C375" s="497" t="s">
        <v>7801</v>
      </c>
      <c r="D375" s="1496" t="s">
        <v>810</v>
      </c>
      <c r="E375" s="1496" t="s">
        <v>3435</v>
      </c>
      <c r="F375" s="1507">
        <v>138</v>
      </c>
      <c r="G375" s="1507"/>
      <c r="H375" s="1507">
        <v>2800</v>
      </c>
      <c r="I375" s="1507"/>
      <c r="J375" s="1506" t="s">
        <v>3702</v>
      </c>
      <c r="K375" s="1506" t="s">
        <v>4546</v>
      </c>
      <c r="L375" s="1506" t="s">
        <v>6853</v>
      </c>
      <c r="M375" s="1506" t="s">
        <v>6852</v>
      </c>
      <c r="N375" s="1506" t="s">
        <v>7800</v>
      </c>
      <c r="O375" s="1506" t="s">
        <v>8482</v>
      </c>
      <c r="P375" s="1506"/>
      <c r="Q375" s="1506"/>
      <c r="R375" s="1506"/>
      <c r="S375" s="1506"/>
      <c r="T375" s="1506"/>
      <c r="U375" s="1506"/>
      <c r="V375" s="1506"/>
      <c r="Y375" s="128"/>
    </row>
    <row r="376" spans="1:25" ht="27" customHeight="1" x14ac:dyDescent="0.2">
      <c r="A376" s="1561"/>
      <c r="B376" s="1496" t="s">
        <v>3703</v>
      </c>
      <c r="C376" s="497" t="s">
        <v>3704</v>
      </c>
      <c r="D376" s="1496" t="s">
        <v>810</v>
      </c>
      <c r="E376" s="1496" t="s">
        <v>3435</v>
      </c>
      <c r="F376" s="1507">
        <v>51</v>
      </c>
      <c r="G376" s="1507"/>
      <c r="H376" s="1507"/>
      <c r="I376" s="1507"/>
      <c r="J376" s="1506" t="s">
        <v>3705</v>
      </c>
      <c r="K376" s="1506"/>
      <c r="L376" s="1506"/>
      <c r="M376" s="1506"/>
      <c r="N376" s="1506"/>
      <c r="O376" s="1506"/>
      <c r="P376" s="1506"/>
      <c r="Q376" s="1506"/>
      <c r="R376" s="1506"/>
      <c r="S376" s="1506"/>
      <c r="T376" s="1506"/>
      <c r="U376" s="1506"/>
      <c r="V376" s="1506"/>
      <c r="Y376" s="128"/>
    </row>
    <row r="377" spans="1:25" ht="42" customHeight="1" x14ac:dyDescent="0.2">
      <c r="A377" s="1561"/>
      <c r="B377" s="1496" t="s">
        <v>3706</v>
      </c>
      <c r="C377" s="497" t="s">
        <v>3707</v>
      </c>
      <c r="D377" s="1496" t="s">
        <v>810</v>
      </c>
      <c r="E377" s="1496" t="s">
        <v>3435</v>
      </c>
      <c r="F377" s="1507">
        <v>68.400000000000006</v>
      </c>
      <c r="G377" s="1507"/>
      <c r="H377" s="1507"/>
      <c r="I377" s="1507"/>
      <c r="J377" s="1506" t="s">
        <v>3708</v>
      </c>
      <c r="K377" s="1506"/>
      <c r="L377" s="1506"/>
      <c r="M377" s="1506"/>
      <c r="N377" s="1506"/>
      <c r="O377" s="1506"/>
      <c r="P377" s="1506"/>
      <c r="Q377" s="1506"/>
      <c r="R377" s="1506"/>
      <c r="S377" s="1506"/>
      <c r="T377" s="1506"/>
      <c r="U377" s="1506"/>
      <c r="V377" s="1506"/>
      <c r="Y377" s="128"/>
    </row>
    <row r="378" spans="1:25" ht="71.25" customHeight="1" x14ac:dyDescent="0.2">
      <c r="A378" s="1561"/>
      <c r="B378" s="1496" t="s">
        <v>3690</v>
      </c>
      <c r="C378" s="497" t="s">
        <v>3691</v>
      </c>
      <c r="D378" s="1496" t="s">
        <v>810</v>
      </c>
      <c r="E378" s="1496" t="s">
        <v>3435</v>
      </c>
      <c r="F378" s="1496">
        <v>329.3</v>
      </c>
      <c r="G378" s="1507">
        <v>280</v>
      </c>
      <c r="H378" s="1507"/>
      <c r="I378" s="1507"/>
      <c r="J378" s="1506" t="s">
        <v>3692</v>
      </c>
      <c r="K378" s="1506" t="s">
        <v>5512</v>
      </c>
      <c r="L378" s="1506"/>
      <c r="M378" s="1506"/>
      <c r="N378" s="1506"/>
      <c r="O378" s="1506"/>
      <c r="P378" s="1506"/>
      <c r="Q378" s="1506"/>
      <c r="R378" s="1506"/>
      <c r="S378" s="1506"/>
      <c r="T378" s="1506"/>
      <c r="U378" s="1506"/>
      <c r="V378" s="1506"/>
      <c r="Y378" s="128"/>
    </row>
    <row r="379" spans="1:25" ht="44.25" customHeight="1" x14ac:dyDescent="0.2">
      <c r="A379" s="1561"/>
      <c r="B379" s="1496" t="s">
        <v>3974</v>
      </c>
      <c r="C379" s="497" t="s">
        <v>3975</v>
      </c>
      <c r="D379" s="1496" t="s">
        <v>810</v>
      </c>
      <c r="E379" s="1496" t="s">
        <v>3435</v>
      </c>
      <c r="F379" s="1507">
        <v>200</v>
      </c>
      <c r="G379" s="1507"/>
      <c r="H379" s="1507"/>
      <c r="I379" s="1507"/>
      <c r="J379" s="1597" t="s">
        <v>3976</v>
      </c>
      <c r="K379" s="1506"/>
      <c r="L379" s="1506"/>
      <c r="M379" s="1506"/>
      <c r="N379" s="1506"/>
      <c r="O379" s="1506"/>
      <c r="P379" s="1506"/>
      <c r="Q379" s="1506"/>
      <c r="R379" s="1506"/>
      <c r="S379" s="1506"/>
      <c r="T379" s="1506"/>
      <c r="U379" s="1506"/>
      <c r="V379" s="1506"/>
      <c r="Y379" s="128"/>
    </row>
    <row r="380" spans="1:25" ht="44.25" customHeight="1" x14ac:dyDescent="0.2">
      <c r="A380" s="1561"/>
      <c r="B380" s="1496" t="s">
        <v>3977</v>
      </c>
      <c r="C380" s="497" t="s">
        <v>3978</v>
      </c>
      <c r="D380" s="1496" t="s">
        <v>810</v>
      </c>
      <c r="E380" s="1496" t="s">
        <v>3435</v>
      </c>
      <c r="F380" s="1507">
        <v>250</v>
      </c>
      <c r="G380" s="1507"/>
      <c r="H380" s="1507"/>
      <c r="I380" s="1507"/>
      <c r="J380" s="1597"/>
      <c r="K380" s="1506"/>
      <c r="L380" s="1506"/>
      <c r="M380" s="1506"/>
      <c r="N380" s="1506"/>
      <c r="O380" s="1506"/>
      <c r="P380" s="1506"/>
      <c r="Q380" s="1506"/>
      <c r="R380" s="1506"/>
      <c r="S380" s="1506"/>
      <c r="T380" s="1506"/>
      <c r="U380" s="1506"/>
      <c r="V380" s="1506"/>
      <c r="Y380" s="128"/>
    </row>
    <row r="381" spans="1:25" ht="64.5" customHeight="1" x14ac:dyDescent="0.2">
      <c r="A381" s="1561"/>
      <c r="B381" s="1496" t="s">
        <v>4057</v>
      </c>
      <c r="C381" s="497" t="s">
        <v>4058</v>
      </c>
      <c r="D381" s="1496" t="s">
        <v>810</v>
      </c>
      <c r="E381" s="1496" t="s">
        <v>60</v>
      </c>
      <c r="F381" s="1507">
        <v>193</v>
      </c>
      <c r="G381" s="1507"/>
      <c r="H381" s="1507"/>
      <c r="I381" s="1507"/>
      <c r="J381" s="1506" t="s">
        <v>4115</v>
      </c>
      <c r="K381" s="1506"/>
      <c r="L381" s="1506"/>
      <c r="M381" s="1506"/>
      <c r="N381" s="1506"/>
      <c r="O381" s="1506"/>
      <c r="P381" s="1506"/>
      <c r="Q381" s="1506"/>
      <c r="R381" s="1506"/>
      <c r="S381" s="1506"/>
      <c r="T381" s="1506"/>
      <c r="U381" s="1506"/>
      <c r="V381" s="1506"/>
      <c r="Y381" s="128"/>
    </row>
    <row r="382" spans="1:25" ht="64.5" customHeight="1" x14ac:dyDescent="0.2">
      <c r="A382" s="1561"/>
      <c r="B382" s="1496" t="s">
        <v>4117</v>
      </c>
      <c r="C382" s="497" t="s">
        <v>4118</v>
      </c>
      <c r="D382" s="1496" t="s">
        <v>286</v>
      </c>
      <c r="E382" s="1496" t="s">
        <v>4119</v>
      </c>
      <c r="F382" s="1507">
        <v>7.2009999999999996</v>
      </c>
      <c r="G382" s="1507"/>
      <c r="H382" s="1507"/>
      <c r="I382" s="1507"/>
      <c r="J382" s="1506" t="s">
        <v>4120</v>
      </c>
      <c r="K382" s="1506"/>
      <c r="L382" s="1506"/>
      <c r="M382" s="1506"/>
      <c r="N382" s="1506"/>
      <c r="O382" s="1506"/>
      <c r="P382" s="1506"/>
      <c r="Q382" s="1506"/>
      <c r="R382" s="1506"/>
      <c r="S382" s="1506"/>
      <c r="T382" s="1506"/>
      <c r="U382" s="1506"/>
      <c r="V382" s="1506"/>
      <c r="Y382" s="128"/>
    </row>
    <row r="383" spans="1:25" ht="64.5" customHeight="1" x14ac:dyDescent="0.2">
      <c r="A383" s="1561"/>
      <c r="B383" s="1028" t="s">
        <v>4364</v>
      </c>
      <c r="C383" s="455" t="s">
        <v>4365</v>
      </c>
      <c r="D383" s="1028" t="s">
        <v>810</v>
      </c>
      <c r="E383" s="1028" t="s">
        <v>60</v>
      </c>
      <c r="F383" s="1028">
        <v>230</v>
      </c>
      <c r="G383" s="1507"/>
      <c r="H383" s="1507"/>
      <c r="I383" s="1507"/>
      <c r="J383" s="1506" t="s">
        <v>4425</v>
      </c>
      <c r="K383" s="1506"/>
      <c r="L383" s="1506"/>
      <c r="M383" s="1506"/>
      <c r="N383" s="1506"/>
      <c r="O383" s="1506"/>
      <c r="P383" s="1506"/>
      <c r="Q383" s="1506"/>
      <c r="R383" s="1506"/>
      <c r="S383" s="1506"/>
      <c r="T383" s="1506"/>
      <c r="U383" s="1506"/>
      <c r="V383" s="1506"/>
      <c r="Y383" s="128"/>
    </row>
    <row r="384" spans="1:25" ht="64.5" customHeight="1" x14ac:dyDescent="0.2">
      <c r="A384" s="1561"/>
      <c r="B384" s="1028" t="s">
        <v>4366</v>
      </c>
      <c r="C384" s="455" t="s">
        <v>4367</v>
      </c>
      <c r="D384" s="1028" t="s">
        <v>810</v>
      </c>
      <c r="E384" s="1028" t="s">
        <v>60</v>
      </c>
      <c r="F384" s="1028">
        <v>320</v>
      </c>
      <c r="G384" s="1507"/>
      <c r="H384" s="1507"/>
      <c r="I384" s="1507"/>
      <c r="J384" s="1506" t="s">
        <v>4426</v>
      </c>
      <c r="K384" s="1506"/>
      <c r="L384" s="1506"/>
      <c r="M384" s="1506"/>
      <c r="N384" s="1506"/>
      <c r="O384" s="1506"/>
      <c r="P384" s="1506"/>
      <c r="Q384" s="1506"/>
      <c r="R384" s="1506"/>
      <c r="S384" s="1506"/>
      <c r="T384" s="1506"/>
      <c r="U384" s="1506"/>
      <c r="V384" s="1506"/>
      <c r="Y384" s="128"/>
    </row>
    <row r="385" spans="1:25" ht="64.5" customHeight="1" x14ac:dyDescent="0.2">
      <c r="A385" s="1561"/>
      <c r="B385" s="1028" t="s">
        <v>4547</v>
      </c>
      <c r="C385" s="455" t="s">
        <v>4548</v>
      </c>
      <c r="D385" s="1028" t="s">
        <v>3137</v>
      </c>
      <c r="E385" s="1028" t="s">
        <v>4549</v>
      </c>
      <c r="F385" s="1028">
        <v>300</v>
      </c>
      <c r="G385" s="1507"/>
      <c r="H385" s="1507"/>
      <c r="I385" s="1507"/>
      <c r="J385" s="1524" t="s">
        <v>4552</v>
      </c>
      <c r="K385" s="1506"/>
      <c r="L385" s="1506"/>
      <c r="M385" s="1506"/>
      <c r="N385" s="1506"/>
      <c r="O385" s="1506"/>
      <c r="P385" s="1506"/>
      <c r="Q385" s="1506"/>
      <c r="R385" s="1506"/>
      <c r="S385" s="1506"/>
      <c r="T385" s="1506"/>
      <c r="U385" s="1506"/>
      <c r="V385" s="1506"/>
      <c r="Y385" s="128"/>
    </row>
    <row r="386" spans="1:25" ht="117.75" customHeight="1" x14ac:dyDescent="0.2">
      <c r="A386" s="1561"/>
      <c r="B386" s="1028" t="s">
        <v>4550</v>
      </c>
      <c r="C386" s="455" t="s">
        <v>4551</v>
      </c>
      <c r="D386" s="1028" t="s">
        <v>3137</v>
      </c>
      <c r="E386" s="1028" t="s">
        <v>4549</v>
      </c>
      <c r="F386" s="1028">
        <v>50</v>
      </c>
      <c r="G386" s="1507">
        <v>721</v>
      </c>
      <c r="H386" s="1507">
        <v>208.26900000000001</v>
      </c>
      <c r="I386" s="1507"/>
      <c r="J386" s="1524" t="s">
        <v>4552</v>
      </c>
      <c r="K386" s="1506" t="s">
        <v>4659</v>
      </c>
      <c r="L386" s="1506" t="s">
        <v>5513</v>
      </c>
      <c r="M386" s="1506" t="s">
        <v>8131</v>
      </c>
      <c r="N386" s="1506" t="s">
        <v>8483</v>
      </c>
      <c r="O386" s="1506"/>
      <c r="P386" s="1506"/>
      <c r="Q386" s="1506"/>
      <c r="R386" s="1506"/>
      <c r="S386" s="1506"/>
      <c r="T386" s="1506"/>
      <c r="U386" s="1506"/>
      <c r="V386" s="1506"/>
      <c r="Y386" s="128"/>
    </row>
    <row r="387" spans="1:25" ht="171" customHeight="1" x14ac:dyDescent="0.2">
      <c r="A387" s="1561"/>
      <c r="B387" s="1028" t="s">
        <v>5027</v>
      </c>
      <c r="C387" s="1492" t="s">
        <v>7588</v>
      </c>
      <c r="D387" s="1497" t="s">
        <v>10</v>
      </c>
      <c r="E387" s="1505" t="s">
        <v>31</v>
      </c>
      <c r="F387" s="330"/>
      <c r="G387" s="330">
        <v>400</v>
      </c>
      <c r="H387" s="1507">
        <v>0.54</v>
      </c>
      <c r="I387" s="1507"/>
      <c r="J387" s="974" t="s">
        <v>5505</v>
      </c>
      <c r="K387" s="1506" t="s">
        <v>7587</v>
      </c>
      <c r="L387" s="1506" t="s">
        <v>8484</v>
      </c>
      <c r="M387" s="1506"/>
      <c r="N387" s="1506"/>
      <c r="O387" s="1506"/>
      <c r="P387" s="1506"/>
      <c r="Q387" s="1506"/>
      <c r="R387" s="1506"/>
      <c r="S387" s="1506"/>
      <c r="T387" s="1506"/>
      <c r="U387" s="1506"/>
      <c r="V387" s="1506"/>
      <c r="Y387" s="128"/>
    </row>
    <row r="388" spans="1:25" ht="46.5" customHeight="1" x14ac:dyDescent="0.2">
      <c r="A388" s="1561"/>
      <c r="B388" s="1028" t="s">
        <v>5029</v>
      </c>
      <c r="C388" s="1492" t="s">
        <v>5028</v>
      </c>
      <c r="D388" s="1497" t="s">
        <v>10</v>
      </c>
      <c r="E388" s="1505" t="s">
        <v>31</v>
      </c>
      <c r="F388" s="330"/>
      <c r="G388" s="330">
        <v>200</v>
      </c>
      <c r="H388" s="1507"/>
      <c r="I388" s="1507"/>
      <c r="J388" s="974" t="s">
        <v>5505</v>
      </c>
      <c r="K388" s="1506"/>
      <c r="L388" s="1506"/>
      <c r="M388" s="1506"/>
      <c r="N388" s="1506"/>
      <c r="O388" s="1506"/>
      <c r="P388" s="1506"/>
      <c r="Q388" s="1506"/>
      <c r="R388" s="1506"/>
      <c r="S388" s="1506"/>
      <c r="T388" s="1506"/>
      <c r="U388" s="1506"/>
      <c r="V388" s="1506"/>
      <c r="Y388" s="128"/>
    </row>
    <row r="389" spans="1:25" ht="46.5" customHeight="1" x14ac:dyDescent="0.2">
      <c r="A389" s="1561"/>
      <c r="B389" s="1028" t="s">
        <v>5031</v>
      </c>
      <c r="C389" s="1492" t="s">
        <v>5030</v>
      </c>
      <c r="D389" s="1497" t="s">
        <v>10</v>
      </c>
      <c r="E389" s="1505" t="s">
        <v>31</v>
      </c>
      <c r="F389" s="330"/>
      <c r="G389" s="330">
        <v>500</v>
      </c>
      <c r="H389" s="1507"/>
      <c r="I389" s="1507"/>
      <c r="J389" s="974" t="s">
        <v>5505</v>
      </c>
      <c r="K389" s="1506"/>
      <c r="L389" s="1506"/>
      <c r="M389" s="1506"/>
      <c r="N389" s="1506"/>
      <c r="O389" s="1506"/>
      <c r="P389" s="1506"/>
      <c r="Q389" s="1506"/>
      <c r="R389" s="1506"/>
      <c r="S389" s="1506"/>
      <c r="T389" s="1506"/>
      <c r="U389" s="1506"/>
      <c r="V389" s="1506"/>
      <c r="Y389" s="128"/>
    </row>
    <row r="390" spans="1:25" ht="170.25" customHeight="1" x14ac:dyDescent="0.2">
      <c r="A390" s="1561"/>
      <c r="B390" s="1028" t="s">
        <v>5033</v>
      </c>
      <c r="C390" s="1027" t="s">
        <v>7583</v>
      </c>
      <c r="D390" s="1496" t="s">
        <v>213</v>
      </c>
      <c r="E390" s="307" t="s">
        <v>551</v>
      </c>
      <c r="F390" s="279"/>
      <c r="G390" s="330">
        <v>200</v>
      </c>
      <c r="H390" s="1507">
        <v>308.51949999999999</v>
      </c>
      <c r="I390" s="1507"/>
      <c r="J390" s="974" t="s">
        <v>5505</v>
      </c>
      <c r="K390" s="1506" t="s">
        <v>7585</v>
      </c>
      <c r="L390" s="1506" t="s">
        <v>8344</v>
      </c>
      <c r="M390" s="1506" t="s">
        <v>8485</v>
      </c>
      <c r="N390" s="1506"/>
      <c r="O390" s="1506"/>
      <c r="P390" s="1506"/>
      <c r="Q390" s="1506"/>
      <c r="R390" s="1506"/>
      <c r="S390" s="1506"/>
      <c r="T390" s="1506"/>
      <c r="U390" s="1506"/>
      <c r="V390" s="1506"/>
      <c r="Y390" s="128"/>
    </row>
    <row r="391" spans="1:25" ht="122.25" customHeight="1" x14ac:dyDescent="0.2">
      <c r="A391" s="1561"/>
      <c r="B391" s="1028" t="s">
        <v>5035</v>
      </c>
      <c r="C391" s="1027" t="s">
        <v>7584</v>
      </c>
      <c r="D391" s="1496" t="s">
        <v>213</v>
      </c>
      <c r="E391" s="307" t="s">
        <v>551</v>
      </c>
      <c r="F391" s="279"/>
      <c r="G391" s="330">
        <v>200</v>
      </c>
      <c r="H391" s="1507">
        <v>299.58028000000002</v>
      </c>
      <c r="I391" s="1507"/>
      <c r="J391" s="974" t="s">
        <v>5505</v>
      </c>
      <c r="K391" s="1506" t="s">
        <v>7586</v>
      </c>
      <c r="L391" s="1506" t="s">
        <v>8345</v>
      </c>
      <c r="M391" s="1506" t="s">
        <v>8486</v>
      </c>
      <c r="N391" s="1506"/>
      <c r="O391" s="1506"/>
      <c r="P391" s="1506"/>
      <c r="Q391" s="1506"/>
      <c r="R391" s="1506"/>
      <c r="S391" s="1506"/>
      <c r="T391" s="1506"/>
      <c r="U391" s="1506"/>
      <c r="V391" s="1506"/>
      <c r="Y391" s="128"/>
    </row>
    <row r="392" spans="1:25" ht="114" customHeight="1" x14ac:dyDescent="0.2">
      <c r="A392" s="1561"/>
      <c r="B392" s="1028" t="s">
        <v>5039</v>
      </c>
      <c r="C392" s="982" t="s">
        <v>7589</v>
      </c>
      <c r="D392" s="1497" t="s">
        <v>10</v>
      </c>
      <c r="E392" s="1505" t="s">
        <v>209</v>
      </c>
      <c r="F392" s="279"/>
      <c r="G392" s="330">
        <v>70</v>
      </c>
      <c r="H392" s="1507">
        <v>116.666</v>
      </c>
      <c r="I392" s="1507"/>
      <c r="J392" s="974" t="s">
        <v>5505</v>
      </c>
      <c r="K392" s="1506" t="s">
        <v>7590</v>
      </c>
      <c r="L392" s="1506" t="s">
        <v>8487</v>
      </c>
      <c r="M392" s="1506"/>
      <c r="N392" s="1506"/>
      <c r="O392" s="1506"/>
      <c r="P392" s="1506"/>
      <c r="Q392" s="1506"/>
      <c r="R392" s="1506"/>
      <c r="S392" s="1506"/>
      <c r="T392" s="1506"/>
      <c r="U392" s="1506"/>
      <c r="V392" s="1506"/>
      <c r="Y392" s="128"/>
    </row>
    <row r="393" spans="1:25" ht="99" customHeight="1" x14ac:dyDescent="0.2">
      <c r="A393" s="1561"/>
      <c r="B393" s="1028" t="s">
        <v>5041</v>
      </c>
      <c r="C393" s="982" t="s">
        <v>7592</v>
      </c>
      <c r="D393" s="1497" t="s">
        <v>10</v>
      </c>
      <c r="E393" s="1505" t="s">
        <v>209</v>
      </c>
      <c r="F393" s="279"/>
      <c r="G393" s="330">
        <v>70</v>
      </c>
      <c r="H393" s="1507">
        <v>116.666</v>
      </c>
      <c r="I393" s="1507"/>
      <c r="J393" s="974" t="s">
        <v>5505</v>
      </c>
      <c r="K393" s="1506" t="s">
        <v>7591</v>
      </c>
      <c r="L393" s="1506" t="s">
        <v>8487</v>
      </c>
      <c r="M393" s="1506"/>
      <c r="N393" s="1506"/>
      <c r="O393" s="1506"/>
      <c r="P393" s="1506"/>
      <c r="Q393" s="1506"/>
      <c r="R393" s="1506"/>
      <c r="S393" s="1506"/>
      <c r="T393" s="1506"/>
      <c r="U393" s="1506"/>
      <c r="V393" s="1506"/>
      <c r="Y393" s="128"/>
    </row>
    <row r="394" spans="1:25" ht="46.5" customHeight="1" x14ac:dyDescent="0.2">
      <c r="A394" s="1561"/>
      <c r="B394" s="1028" t="s">
        <v>5102</v>
      </c>
      <c r="C394" s="1492" t="s">
        <v>5180</v>
      </c>
      <c r="D394" s="1496" t="s">
        <v>986</v>
      </c>
      <c r="E394" s="307" t="s">
        <v>60</v>
      </c>
      <c r="F394" s="279"/>
      <c r="G394" s="279">
        <v>1500</v>
      </c>
      <c r="H394" s="1507"/>
      <c r="I394" s="1507"/>
      <c r="J394" s="974" t="s">
        <v>5505</v>
      </c>
      <c r="K394" s="1506"/>
      <c r="L394" s="1506"/>
      <c r="M394" s="1506"/>
      <c r="N394" s="1506"/>
      <c r="O394" s="1506"/>
      <c r="P394" s="1506"/>
      <c r="Q394" s="1506"/>
      <c r="R394" s="1506"/>
      <c r="S394" s="1506"/>
      <c r="T394" s="1506"/>
      <c r="U394" s="1506"/>
      <c r="V394" s="1506"/>
      <c r="Y394" s="128"/>
    </row>
    <row r="395" spans="1:25" ht="46.5" customHeight="1" x14ac:dyDescent="0.2">
      <c r="A395" s="1561"/>
      <c r="B395" s="1028" t="s">
        <v>5191</v>
      </c>
      <c r="C395" s="1492" t="s">
        <v>5190</v>
      </c>
      <c r="D395" s="1497" t="s">
        <v>810</v>
      </c>
      <c r="E395" s="1496" t="s">
        <v>29</v>
      </c>
      <c r="F395" s="279"/>
      <c r="G395" s="330">
        <v>100</v>
      </c>
      <c r="H395" s="1507"/>
      <c r="I395" s="1507"/>
      <c r="J395" s="974" t="s">
        <v>5505</v>
      </c>
      <c r="K395" s="1506"/>
      <c r="L395" s="1506"/>
      <c r="M395" s="1506"/>
      <c r="N395" s="1506"/>
      <c r="O395" s="1506"/>
      <c r="P395" s="1506"/>
      <c r="Q395" s="1506"/>
      <c r="R395" s="1506"/>
      <c r="S395" s="1506"/>
      <c r="T395" s="1506"/>
      <c r="U395" s="1506"/>
      <c r="V395" s="1506"/>
      <c r="Y395" s="128"/>
    </row>
    <row r="396" spans="1:25" ht="150" customHeight="1" x14ac:dyDescent="0.2">
      <c r="A396" s="1561"/>
      <c r="B396" s="1028" t="s">
        <v>5193</v>
      </c>
      <c r="C396" s="1492" t="s">
        <v>7685</v>
      </c>
      <c r="D396" s="1497" t="s">
        <v>810</v>
      </c>
      <c r="E396" s="1496" t="s">
        <v>1216</v>
      </c>
      <c r="F396" s="279"/>
      <c r="G396" s="330">
        <v>700</v>
      </c>
      <c r="H396" s="1507">
        <v>1442</v>
      </c>
      <c r="I396" s="1507"/>
      <c r="J396" s="974" t="s">
        <v>5505</v>
      </c>
      <c r="K396" s="1506" t="s">
        <v>7684</v>
      </c>
      <c r="L396" s="1506" t="s">
        <v>8878</v>
      </c>
      <c r="M396" s="1506"/>
      <c r="N396" s="1506"/>
      <c r="O396" s="1506"/>
      <c r="P396" s="1506"/>
      <c r="Q396" s="1506"/>
      <c r="R396" s="1506"/>
      <c r="S396" s="1506"/>
      <c r="T396" s="1506"/>
      <c r="U396" s="1506"/>
      <c r="V396" s="1506"/>
      <c r="Y396" s="128"/>
    </row>
    <row r="397" spans="1:25" ht="90.75" customHeight="1" x14ac:dyDescent="0.2">
      <c r="A397" s="1561"/>
      <c r="B397" s="1028" t="s">
        <v>6856</v>
      </c>
      <c r="C397" s="1492" t="s">
        <v>7792</v>
      </c>
      <c r="D397" s="1497" t="s">
        <v>6860</v>
      </c>
      <c r="E397" s="1496" t="s">
        <v>29</v>
      </c>
      <c r="F397" s="279"/>
      <c r="G397" s="330">
        <v>61.8</v>
      </c>
      <c r="H397" s="1507">
        <v>61.8</v>
      </c>
      <c r="I397" s="1507"/>
      <c r="J397" s="1506" t="s">
        <v>6855</v>
      </c>
      <c r="K397" s="1506" t="s">
        <v>7794</v>
      </c>
      <c r="L397" s="1506"/>
      <c r="M397" s="1506"/>
      <c r="N397" s="1506"/>
      <c r="O397" s="1506"/>
      <c r="P397" s="1506"/>
      <c r="Q397" s="1506"/>
      <c r="R397" s="1506"/>
      <c r="S397" s="1506"/>
      <c r="T397" s="1506"/>
      <c r="U397" s="1506"/>
      <c r="V397" s="1506"/>
      <c r="Y397" s="128"/>
    </row>
    <row r="398" spans="1:25" ht="90.75" customHeight="1" x14ac:dyDescent="0.2">
      <c r="A398" s="1561"/>
      <c r="B398" s="1028" t="s">
        <v>6857</v>
      </c>
      <c r="C398" s="1492" t="s">
        <v>7793</v>
      </c>
      <c r="D398" s="1497" t="s">
        <v>6862</v>
      </c>
      <c r="E398" s="1496" t="s">
        <v>29</v>
      </c>
      <c r="F398" s="279"/>
      <c r="G398" s="330">
        <v>61.8</v>
      </c>
      <c r="H398" s="1507">
        <v>61.8</v>
      </c>
      <c r="I398" s="1507"/>
      <c r="J398" s="1506" t="s">
        <v>6855</v>
      </c>
      <c r="K398" s="1506" t="s">
        <v>7794</v>
      </c>
      <c r="L398" s="1506"/>
      <c r="M398" s="1506"/>
      <c r="N398" s="1506"/>
      <c r="O398" s="1506"/>
      <c r="P398" s="1506"/>
      <c r="Q398" s="1506"/>
      <c r="R398" s="1506"/>
      <c r="S398" s="1506"/>
      <c r="T398" s="1506"/>
      <c r="U398" s="1506"/>
      <c r="V398" s="1506"/>
      <c r="Y398" s="128"/>
    </row>
    <row r="399" spans="1:25" ht="46.5" customHeight="1" x14ac:dyDescent="0.2">
      <c r="A399" s="1561"/>
      <c r="B399" s="1028" t="s">
        <v>6858</v>
      </c>
      <c r="C399" s="1492" t="s">
        <v>6866</v>
      </c>
      <c r="D399" s="1497" t="s">
        <v>6862</v>
      </c>
      <c r="E399" s="1496" t="s">
        <v>29</v>
      </c>
      <c r="F399" s="279"/>
      <c r="G399" s="330">
        <v>61.8</v>
      </c>
      <c r="H399" s="1507">
        <v>61.8</v>
      </c>
      <c r="I399" s="1507"/>
      <c r="J399" s="1506" t="s">
        <v>6855</v>
      </c>
      <c r="K399" s="1506" t="s">
        <v>7795</v>
      </c>
      <c r="L399" s="1506"/>
      <c r="M399" s="1506"/>
      <c r="N399" s="1506"/>
      <c r="O399" s="1506"/>
      <c r="P399" s="1506"/>
      <c r="Q399" s="1506"/>
      <c r="R399" s="1506"/>
      <c r="S399" s="1506"/>
      <c r="T399" s="1506"/>
      <c r="U399" s="1506"/>
      <c r="V399" s="1506"/>
      <c r="Y399" s="128"/>
    </row>
    <row r="400" spans="1:25" ht="46.5" customHeight="1" x14ac:dyDescent="0.2">
      <c r="A400" s="1561"/>
      <c r="B400" s="1028" t="s">
        <v>6863</v>
      </c>
      <c r="C400" s="1492" t="s">
        <v>6867</v>
      </c>
      <c r="D400" s="1497" t="s">
        <v>6862</v>
      </c>
      <c r="E400" s="1496" t="s">
        <v>29</v>
      </c>
      <c r="F400" s="279"/>
      <c r="G400" s="330">
        <v>61.8</v>
      </c>
      <c r="H400" s="1507">
        <v>61.8</v>
      </c>
      <c r="I400" s="1507"/>
      <c r="J400" s="1506" t="s">
        <v>6855</v>
      </c>
      <c r="K400" s="1506" t="s">
        <v>7795</v>
      </c>
      <c r="L400" s="1506"/>
      <c r="M400" s="1506"/>
      <c r="N400" s="1506"/>
      <c r="O400" s="1506"/>
      <c r="P400" s="1506"/>
      <c r="Q400" s="1506"/>
      <c r="R400" s="1506"/>
      <c r="S400" s="1506"/>
      <c r="T400" s="1506"/>
      <c r="U400" s="1506"/>
      <c r="V400" s="1506"/>
      <c r="Y400" s="128"/>
    </row>
    <row r="401" spans="1:25" ht="46.5" customHeight="1" x14ac:dyDescent="0.2">
      <c r="A401" s="1561"/>
      <c r="B401" s="1028" t="s">
        <v>6864</v>
      </c>
      <c r="C401" s="1492" t="s">
        <v>6868</v>
      </c>
      <c r="D401" s="1497" t="s">
        <v>6862</v>
      </c>
      <c r="E401" s="1496" t="s">
        <v>29</v>
      </c>
      <c r="F401" s="279"/>
      <c r="G401" s="330">
        <v>61.8</v>
      </c>
      <c r="H401" s="1507">
        <v>61.8</v>
      </c>
      <c r="I401" s="1507"/>
      <c r="J401" s="1506" t="s">
        <v>6855</v>
      </c>
      <c r="K401" s="1506" t="s">
        <v>7795</v>
      </c>
      <c r="L401" s="1506"/>
      <c r="M401" s="1506"/>
      <c r="N401" s="1506"/>
      <c r="O401" s="1506"/>
      <c r="P401" s="1506"/>
      <c r="Q401" s="1506"/>
      <c r="R401" s="1506"/>
      <c r="S401" s="1506"/>
      <c r="T401" s="1506"/>
      <c r="U401" s="1506"/>
      <c r="V401" s="1506"/>
      <c r="Y401" s="128"/>
    </row>
    <row r="402" spans="1:25" ht="46.5" customHeight="1" x14ac:dyDescent="0.2">
      <c r="A402" s="1561"/>
      <c r="B402" s="1028" t="s">
        <v>6865</v>
      </c>
      <c r="C402" s="1492" t="s">
        <v>6869</v>
      </c>
      <c r="D402" s="1497" t="s">
        <v>6862</v>
      </c>
      <c r="E402" s="1496" t="s">
        <v>29</v>
      </c>
      <c r="F402" s="279"/>
      <c r="G402" s="330">
        <v>82.4</v>
      </c>
      <c r="H402" s="1507">
        <v>82.4</v>
      </c>
      <c r="I402" s="1507"/>
      <c r="J402" s="1506" t="s">
        <v>6870</v>
      </c>
      <c r="K402" s="1506" t="s">
        <v>7796</v>
      </c>
      <c r="L402" s="1506"/>
      <c r="M402" s="1506"/>
      <c r="N402" s="1506"/>
      <c r="O402" s="1506"/>
      <c r="P402" s="1506"/>
      <c r="Q402" s="1506"/>
      <c r="R402" s="1506"/>
      <c r="S402" s="1506"/>
      <c r="T402" s="1506"/>
      <c r="U402" s="1506"/>
      <c r="V402" s="1506"/>
      <c r="Y402" s="128"/>
    </row>
    <row r="403" spans="1:25" ht="46.5" customHeight="1" x14ac:dyDescent="0.2">
      <c r="A403" s="1561"/>
      <c r="B403" s="1028" t="s">
        <v>6872</v>
      </c>
      <c r="C403" s="1492" t="s">
        <v>6871</v>
      </c>
      <c r="D403" s="1497" t="s">
        <v>6862</v>
      </c>
      <c r="E403" s="1496" t="s">
        <v>29</v>
      </c>
      <c r="F403" s="279"/>
      <c r="G403" s="330">
        <v>61.8</v>
      </c>
      <c r="H403" s="1507">
        <v>61.8</v>
      </c>
      <c r="I403" s="1507"/>
      <c r="J403" s="1506" t="s">
        <v>6855</v>
      </c>
      <c r="K403" s="1506" t="s">
        <v>7795</v>
      </c>
      <c r="L403" s="1506"/>
      <c r="M403" s="1506"/>
      <c r="N403" s="1506"/>
      <c r="O403" s="1506"/>
      <c r="P403" s="1506"/>
      <c r="Q403" s="1506"/>
      <c r="R403" s="1506"/>
      <c r="S403" s="1506"/>
      <c r="T403" s="1506"/>
      <c r="U403" s="1506"/>
      <c r="V403" s="1506"/>
      <c r="Y403" s="128"/>
    </row>
    <row r="404" spans="1:25" ht="112.5" customHeight="1" x14ac:dyDescent="0.2">
      <c r="A404" s="1561"/>
      <c r="B404" s="1028" t="s">
        <v>7680</v>
      </c>
      <c r="C404" s="1492" t="s">
        <v>7681</v>
      </c>
      <c r="D404" s="1497" t="s">
        <v>810</v>
      </c>
      <c r="E404" s="1496" t="s">
        <v>902</v>
      </c>
      <c r="F404" s="279"/>
      <c r="G404" s="330"/>
      <c r="H404" s="1507">
        <v>1619</v>
      </c>
      <c r="I404" s="1507"/>
      <c r="J404" s="1506" t="s">
        <v>7242</v>
      </c>
      <c r="K404" s="1506" t="s">
        <v>8488</v>
      </c>
      <c r="L404" s="1506" t="s">
        <v>8879</v>
      </c>
      <c r="M404" s="1506"/>
      <c r="N404" s="1506"/>
      <c r="O404" s="1506"/>
      <c r="P404" s="1506"/>
      <c r="Q404" s="1506"/>
      <c r="R404" s="1506"/>
      <c r="S404" s="1506"/>
      <c r="T404" s="1506"/>
      <c r="U404" s="1506"/>
      <c r="V404" s="1506"/>
      <c r="Y404" s="128"/>
    </row>
    <row r="405" spans="1:25" ht="139.5" customHeight="1" x14ac:dyDescent="0.2">
      <c r="A405" s="1561"/>
      <c r="B405" s="1028" t="s">
        <v>7580</v>
      </c>
      <c r="C405" s="1492" t="s">
        <v>7682</v>
      </c>
      <c r="D405" s="1497" t="s">
        <v>810</v>
      </c>
      <c r="E405" s="1496" t="s">
        <v>3435</v>
      </c>
      <c r="F405" s="279"/>
      <c r="G405" s="330"/>
      <c r="H405" s="1507">
        <v>0</v>
      </c>
      <c r="I405" s="1507">
        <v>450</v>
      </c>
      <c r="J405" s="1506" t="s">
        <v>7579</v>
      </c>
      <c r="K405" s="1506" t="s">
        <v>8489</v>
      </c>
      <c r="L405" s="1506"/>
      <c r="M405" s="1506"/>
      <c r="N405" s="1506"/>
      <c r="O405" s="1506"/>
      <c r="P405" s="1506"/>
      <c r="Q405" s="1506"/>
      <c r="R405" s="1506"/>
      <c r="S405" s="1506"/>
      <c r="T405" s="1506"/>
      <c r="U405" s="1506"/>
      <c r="V405" s="1506"/>
      <c r="Y405" s="128"/>
    </row>
    <row r="406" spans="1:25" ht="84" customHeight="1" x14ac:dyDescent="0.2">
      <c r="A406" s="1562"/>
      <c r="B406" s="1028" t="s">
        <v>7673</v>
      </c>
      <c r="C406" s="1492" t="s">
        <v>7674</v>
      </c>
      <c r="D406" s="1497" t="s">
        <v>810</v>
      </c>
      <c r="E406" s="1496" t="s">
        <v>902</v>
      </c>
      <c r="F406" s="279"/>
      <c r="G406" s="330"/>
      <c r="H406" s="1507"/>
      <c r="I406" s="1507"/>
      <c r="J406" s="1506" t="s">
        <v>7579</v>
      </c>
      <c r="K406" s="1506" t="s">
        <v>8490</v>
      </c>
      <c r="L406" s="1506"/>
      <c r="M406" s="1506"/>
      <c r="N406" s="1506"/>
      <c r="O406" s="1506"/>
      <c r="P406" s="1506"/>
      <c r="Q406" s="1506"/>
      <c r="R406" s="1506"/>
      <c r="S406" s="1506"/>
      <c r="T406" s="1506"/>
      <c r="U406" s="1506"/>
      <c r="V406" s="1506"/>
      <c r="Y406" s="128"/>
    </row>
    <row r="407" spans="1:25" s="4" customFormat="1" ht="33.75" customHeight="1" x14ac:dyDescent="0.2">
      <c r="A407" s="1563" t="s">
        <v>3131</v>
      </c>
      <c r="B407" s="1492" t="s">
        <v>1733</v>
      </c>
      <c r="C407" s="1027" t="s">
        <v>210</v>
      </c>
      <c r="D407" s="1496" t="s">
        <v>13</v>
      </c>
      <c r="E407" s="1505" t="s">
        <v>211</v>
      </c>
      <c r="F407" s="1012"/>
      <c r="G407" s="1496"/>
      <c r="H407" s="1496"/>
      <c r="I407" s="1507">
        <v>3000</v>
      </c>
      <c r="J407" s="1506"/>
      <c r="K407" s="1506"/>
      <c r="L407" s="1506"/>
      <c r="M407" s="1502"/>
      <c r="N407" s="1502"/>
      <c r="O407" s="1502"/>
      <c r="P407" s="1502"/>
      <c r="Q407" s="1502"/>
      <c r="R407" s="1502"/>
      <c r="S407" s="1502"/>
      <c r="T407" s="1502"/>
      <c r="U407" s="1502"/>
      <c r="V407" s="1502"/>
      <c r="W407" s="3" t="s">
        <v>11</v>
      </c>
    </row>
    <row r="408" spans="1:25" s="4" customFormat="1" ht="33.75" customHeight="1" x14ac:dyDescent="0.2">
      <c r="A408" s="1561"/>
      <c r="B408" s="1492" t="s">
        <v>1732</v>
      </c>
      <c r="C408" s="1027" t="s">
        <v>212</v>
      </c>
      <c r="D408" s="1496" t="s">
        <v>213</v>
      </c>
      <c r="E408" s="1505" t="s">
        <v>211</v>
      </c>
      <c r="F408" s="1012"/>
      <c r="G408" s="1012"/>
      <c r="H408" s="1012"/>
      <c r="I408" s="1507">
        <v>600</v>
      </c>
      <c r="J408" s="1506"/>
      <c r="K408" s="1506"/>
      <c r="L408" s="1506"/>
      <c r="M408" s="1502"/>
      <c r="N408" s="1502"/>
      <c r="O408" s="1502"/>
      <c r="P408" s="1502"/>
      <c r="Q408" s="1502"/>
      <c r="R408" s="1502"/>
      <c r="S408" s="1502"/>
      <c r="T408" s="1502"/>
      <c r="U408" s="1502"/>
      <c r="V408" s="1502"/>
      <c r="W408" s="3" t="s">
        <v>11</v>
      </c>
    </row>
    <row r="409" spans="1:25" s="4" customFormat="1" ht="156" customHeight="1" x14ac:dyDescent="0.2">
      <c r="A409" s="1561"/>
      <c r="B409" s="1492" t="s">
        <v>1734</v>
      </c>
      <c r="C409" s="1027" t="s">
        <v>214</v>
      </c>
      <c r="D409" s="1496" t="s">
        <v>13</v>
      </c>
      <c r="E409" s="1505" t="s">
        <v>211</v>
      </c>
      <c r="F409" s="1507">
        <v>5613</v>
      </c>
      <c r="G409" s="1496">
        <v>6.4299999999999996E-2</v>
      </c>
      <c r="H409" s="1496">
        <v>400</v>
      </c>
      <c r="I409" s="1496"/>
      <c r="J409" s="1504" t="s">
        <v>4327</v>
      </c>
      <c r="K409" s="1504" t="s">
        <v>5514</v>
      </c>
      <c r="L409" s="1504" t="s">
        <v>5945</v>
      </c>
      <c r="M409" s="3" t="s">
        <v>6113</v>
      </c>
      <c r="N409" s="1527" t="s">
        <v>6873</v>
      </c>
      <c r="O409" s="1527" t="s">
        <v>8044</v>
      </c>
      <c r="P409" s="1527" t="s">
        <v>8182</v>
      </c>
      <c r="Q409" s="1527" t="s">
        <v>8493</v>
      </c>
      <c r="R409" s="1527" t="s">
        <v>8880</v>
      </c>
      <c r="S409" s="1527" t="s">
        <v>9148</v>
      </c>
      <c r="T409" s="1527"/>
      <c r="U409" s="1527"/>
      <c r="V409" s="1527"/>
      <c r="W409" s="3" t="s">
        <v>11</v>
      </c>
    </row>
    <row r="410" spans="1:25" s="4" customFormat="1" ht="212.25" customHeight="1" x14ac:dyDescent="0.2">
      <c r="A410" s="1561"/>
      <c r="B410" s="1492" t="s">
        <v>1735</v>
      </c>
      <c r="C410" s="1027" t="s">
        <v>8882</v>
      </c>
      <c r="D410" s="1496" t="s">
        <v>213</v>
      </c>
      <c r="E410" s="1496" t="s">
        <v>216</v>
      </c>
      <c r="F410" s="1507">
        <v>4615.8</v>
      </c>
      <c r="G410" s="1507">
        <v>1400</v>
      </c>
      <c r="H410" s="1507">
        <v>250</v>
      </c>
      <c r="I410" s="1496"/>
      <c r="J410" s="1504" t="s">
        <v>3037</v>
      </c>
      <c r="K410" s="1504" t="s">
        <v>3276</v>
      </c>
      <c r="L410" s="1504" t="s">
        <v>4121</v>
      </c>
      <c r="M410" s="1527" t="s">
        <v>4445</v>
      </c>
      <c r="N410" s="1527" t="s">
        <v>5515</v>
      </c>
      <c r="O410" s="1527" t="s">
        <v>5946</v>
      </c>
      <c r="P410" s="1527" t="s">
        <v>6617</v>
      </c>
      <c r="Q410" s="1527" t="s">
        <v>8034</v>
      </c>
      <c r="R410" s="1527" t="s">
        <v>8346</v>
      </c>
      <c r="S410" s="1527" t="s">
        <v>8494</v>
      </c>
      <c r="T410" s="1527" t="s">
        <v>8881</v>
      </c>
      <c r="U410" s="1527"/>
      <c r="V410" s="1527"/>
      <c r="W410" s="3" t="s">
        <v>123</v>
      </c>
    </row>
    <row r="411" spans="1:25" s="4" customFormat="1" ht="49.5" customHeight="1" x14ac:dyDescent="0.2">
      <c r="A411" s="1561"/>
      <c r="B411" s="1492" t="s">
        <v>1736</v>
      </c>
      <c r="C411" s="1027" t="s">
        <v>217</v>
      </c>
      <c r="D411" s="1496" t="s">
        <v>213</v>
      </c>
      <c r="E411" s="1505" t="s">
        <v>211</v>
      </c>
      <c r="F411" s="1012"/>
      <c r="G411" s="1507"/>
      <c r="H411" s="1507">
        <v>0</v>
      </c>
      <c r="I411" s="1507">
        <v>5496.6</v>
      </c>
      <c r="J411" s="1506" t="s">
        <v>5749</v>
      </c>
      <c r="K411" s="1506" t="s">
        <v>8030</v>
      </c>
      <c r="L411" s="1506"/>
      <c r="M411" s="1502"/>
      <c r="N411" s="1502"/>
      <c r="O411" s="1502"/>
      <c r="P411" s="1502"/>
      <c r="Q411" s="1502"/>
      <c r="R411" s="1502"/>
      <c r="S411" s="1502"/>
      <c r="T411" s="1502"/>
      <c r="U411" s="1502"/>
      <c r="V411" s="1502"/>
      <c r="W411" s="3" t="s">
        <v>11</v>
      </c>
    </row>
    <row r="412" spans="1:25" s="4" customFormat="1" ht="35.25" customHeight="1" x14ac:dyDescent="0.2">
      <c r="A412" s="1561"/>
      <c r="B412" s="1492" t="s">
        <v>1737</v>
      </c>
      <c r="C412" s="1027" t="s">
        <v>2993</v>
      </c>
      <c r="D412" s="1496" t="s">
        <v>213</v>
      </c>
      <c r="E412" s="1505" t="s">
        <v>211</v>
      </c>
      <c r="F412" s="1507"/>
      <c r="G412" s="1507"/>
      <c r="H412" s="1507"/>
      <c r="I412" s="1507"/>
      <c r="J412" s="1506" t="s">
        <v>3445</v>
      </c>
      <c r="K412" s="1506"/>
      <c r="L412" s="1506"/>
      <c r="M412" s="1502"/>
      <c r="N412" s="1502"/>
      <c r="O412" s="1502"/>
      <c r="P412" s="1502"/>
      <c r="Q412" s="1502"/>
      <c r="R412" s="1502"/>
      <c r="S412" s="1502"/>
      <c r="T412" s="1502"/>
      <c r="U412" s="1502"/>
      <c r="V412" s="1502"/>
      <c r="W412" s="3" t="s">
        <v>11</v>
      </c>
    </row>
    <row r="413" spans="1:25" s="4" customFormat="1" ht="77.25" customHeight="1" x14ac:dyDescent="0.2">
      <c r="A413" s="1561"/>
      <c r="B413" s="1492" t="s">
        <v>1738</v>
      </c>
      <c r="C413" s="1027" t="s">
        <v>218</v>
      </c>
      <c r="D413" s="1496" t="s">
        <v>213</v>
      </c>
      <c r="E413" s="1505" t="s">
        <v>211</v>
      </c>
      <c r="F413" s="1507">
        <v>28.71</v>
      </c>
      <c r="G413" s="1507"/>
      <c r="H413" s="1507"/>
      <c r="I413" s="1507"/>
      <c r="J413" s="1506" t="s">
        <v>4660</v>
      </c>
      <c r="K413" s="1506"/>
      <c r="L413" s="1506"/>
      <c r="M413" s="1502"/>
      <c r="N413" s="1502"/>
      <c r="O413" s="1502"/>
      <c r="P413" s="1502"/>
      <c r="Q413" s="1502"/>
      <c r="R413" s="1502"/>
      <c r="S413" s="1502"/>
      <c r="T413" s="1502"/>
      <c r="U413" s="1502"/>
      <c r="V413" s="1502"/>
      <c r="W413" s="3" t="s">
        <v>11</v>
      </c>
    </row>
    <row r="414" spans="1:25" s="4" customFormat="1" ht="116.25" customHeight="1" x14ac:dyDescent="0.2">
      <c r="A414" s="1561"/>
      <c r="B414" s="1492" t="s">
        <v>1739</v>
      </c>
      <c r="C414" s="1027" t="s">
        <v>219</v>
      </c>
      <c r="D414" s="1496" t="s">
        <v>213</v>
      </c>
      <c r="E414" s="1505" t="s">
        <v>211</v>
      </c>
      <c r="F414" s="1507">
        <v>74.02</v>
      </c>
      <c r="G414" s="1507"/>
      <c r="H414" s="1507"/>
      <c r="I414" s="1507"/>
      <c r="J414" s="1506" t="s">
        <v>4661</v>
      </c>
      <c r="K414" s="1506"/>
      <c r="L414" s="1506"/>
      <c r="M414" s="1502"/>
      <c r="N414" s="1502"/>
      <c r="O414" s="1502"/>
      <c r="P414" s="1502"/>
      <c r="Q414" s="1502"/>
      <c r="R414" s="1502"/>
      <c r="S414" s="1502"/>
      <c r="T414" s="1502"/>
      <c r="U414" s="1502"/>
      <c r="V414" s="1502"/>
      <c r="W414" s="3" t="s">
        <v>11</v>
      </c>
    </row>
    <row r="415" spans="1:25" s="4" customFormat="1" ht="100.5" customHeight="1" x14ac:dyDescent="0.2">
      <c r="A415" s="1561"/>
      <c r="B415" s="1492" t="s">
        <v>1740</v>
      </c>
      <c r="C415" s="1027" t="s">
        <v>220</v>
      </c>
      <c r="D415" s="1496" t="s">
        <v>213</v>
      </c>
      <c r="E415" s="1505" t="s">
        <v>211</v>
      </c>
      <c r="F415" s="1507">
        <v>47.27</v>
      </c>
      <c r="G415" s="1507"/>
      <c r="H415" s="1507"/>
      <c r="I415" s="1507"/>
      <c r="J415" s="1506" t="s">
        <v>4662</v>
      </c>
      <c r="K415" s="1506"/>
      <c r="L415" s="1506"/>
      <c r="M415" s="1502"/>
      <c r="N415" s="1502"/>
      <c r="O415" s="1502"/>
      <c r="P415" s="1502"/>
      <c r="Q415" s="1502"/>
      <c r="R415" s="1502"/>
      <c r="S415" s="1502"/>
      <c r="T415" s="1502"/>
      <c r="U415" s="1502"/>
      <c r="V415" s="1502"/>
      <c r="W415" s="3" t="s">
        <v>11</v>
      </c>
    </row>
    <row r="416" spans="1:25" s="1" customFormat="1" ht="88.5" customHeight="1" x14ac:dyDescent="0.2">
      <c r="A416" s="1561"/>
      <c r="B416" s="1492" t="s">
        <v>1741</v>
      </c>
      <c r="C416" s="1027" t="s">
        <v>3139</v>
      </c>
      <c r="D416" s="1496" t="s">
        <v>213</v>
      </c>
      <c r="E416" s="1505" t="s">
        <v>211</v>
      </c>
      <c r="F416" s="1507">
        <v>29.016999999999999</v>
      </c>
      <c r="G416" s="1507"/>
      <c r="H416" s="1507"/>
      <c r="I416" s="1507"/>
      <c r="J416" s="1506" t="s">
        <v>3277</v>
      </c>
      <c r="K416" s="1506" t="s">
        <v>4663</v>
      </c>
      <c r="L416" s="1506"/>
      <c r="M416" s="1502"/>
      <c r="N416" s="1502"/>
      <c r="O416" s="1502"/>
      <c r="P416" s="1502"/>
      <c r="Q416" s="1502"/>
      <c r="R416" s="1502"/>
      <c r="S416" s="1502"/>
      <c r="T416" s="1502"/>
      <c r="U416" s="1502"/>
      <c r="V416" s="1502"/>
      <c r="W416" s="3" t="s">
        <v>11</v>
      </c>
      <c r="X416" s="4"/>
    </row>
    <row r="417" spans="1:27" s="1" customFormat="1" ht="99" customHeight="1" x14ac:dyDescent="0.2">
      <c r="A417" s="1561"/>
      <c r="B417" s="1492" t="s">
        <v>1742</v>
      </c>
      <c r="C417" s="1027" t="s">
        <v>221</v>
      </c>
      <c r="D417" s="1496" t="s">
        <v>213</v>
      </c>
      <c r="E417" s="1505" t="s">
        <v>211</v>
      </c>
      <c r="F417" s="1507">
        <v>47.353999999999999</v>
      </c>
      <c r="G417" s="1507"/>
      <c r="H417" s="1507"/>
      <c r="I417" s="1507"/>
      <c r="J417" s="1506" t="s">
        <v>4664</v>
      </c>
      <c r="K417" s="1506"/>
      <c r="L417" s="1506"/>
      <c r="M417" s="1502"/>
      <c r="N417" s="1502"/>
      <c r="O417" s="1502"/>
      <c r="P417" s="1502"/>
      <c r="Q417" s="1502"/>
      <c r="R417" s="1502"/>
      <c r="S417" s="1502"/>
      <c r="T417" s="1502"/>
      <c r="U417" s="1502"/>
      <c r="V417" s="1502"/>
      <c r="W417" s="3" t="s">
        <v>11</v>
      </c>
      <c r="X417" s="4"/>
    </row>
    <row r="418" spans="1:27" s="1" customFormat="1" ht="113.25" customHeight="1" x14ac:dyDescent="0.2">
      <c r="A418" s="1561"/>
      <c r="B418" s="1492" t="s">
        <v>1743</v>
      </c>
      <c r="C418" s="1027" t="s">
        <v>222</v>
      </c>
      <c r="D418" s="1496" t="s">
        <v>213</v>
      </c>
      <c r="E418" s="1505" t="s">
        <v>211</v>
      </c>
      <c r="F418" s="1507">
        <v>73.629000000000005</v>
      </c>
      <c r="G418" s="1507"/>
      <c r="H418" s="1507"/>
      <c r="I418" s="1507"/>
      <c r="J418" s="1506" t="s">
        <v>4665</v>
      </c>
      <c r="K418" s="1506"/>
      <c r="L418" s="1506"/>
      <c r="M418" s="1502"/>
      <c r="N418" s="1502"/>
      <c r="O418" s="1502"/>
      <c r="P418" s="1502"/>
      <c r="Q418" s="1502"/>
      <c r="R418" s="1502"/>
      <c r="S418" s="1502"/>
      <c r="T418" s="1502"/>
      <c r="U418" s="1502"/>
      <c r="V418" s="1502"/>
      <c r="W418" s="3" t="s">
        <v>11</v>
      </c>
      <c r="X418" s="86">
        <f>SUM(F42:F418)</f>
        <v>61022.463270000015</v>
      </c>
      <c r="Y418" s="86">
        <f>SUM(G42:G418)</f>
        <v>53170.343770000021</v>
      </c>
      <c r="Z418" s="86">
        <f>SUM(H42:H418)</f>
        <v>41859.313790000022</v>
      </c>
      <c r="AA418" s="86">
        <f>SUM(I42:I418)</f>
        <v>223706.61599999995</v>
      </c>
    </row>
    <row r="419" spans="1:27" s="1" customFormat="1" ht="114" customHeight="1" x14ac:dyDescent="0.2">
      <c r="A419" s="1561"/>
      <c r="B419" s="1492" t="s">
        <v>3170</v>
      </c>
      <c r="C419" s="1027" t="s">
        <v>3171</v>
      </c>
      <c r="D419" s="1496" t="s">
        <v>3172</v>
      </c>
      <c r="E419" s="1505" t="s">
        <v>3173</v>
      </c>
      <c r="F419" s="1507">
        <v>760</v>
      </c>
      <c r="G419" s="1507">
        <v>700</v>
      </c>
      <c r="H419" s="1507"/>
      <c r="I419" s="1507"/>
      <c r="J419" s="1506" t="s">
        <v>3278</v>
      </c>
      <c r="K419" s="1506" t="s">
        <v>5516</v>
      </c>
      <c r="L419" s="1506"/>
      <c r="M419" s="1502"/>
      <c r="N419" s="1502"/>
      <c r="O419" s="1502"/>
      <c r="P419" s="1502"/>
      <c r="Q419" s="1502"/>
      <c r="R419" s="1502"/>
      <c r="S419" s="1502"/>
      <c r="T419" s="1502"/>
      <c r="U419" s="1502"/>
      <c r="V419" s="1502"/>
      <c r="W419" s="3"/>
      <c r="X419" s="86"/>
      <c r="Y419" s="86"/>
      <c r="Z419" s="86"/>
      <c r="AA419" s="86"/>
    </row>
    <row r="420" spans="1:27" s="1" customFormat="1" ht="51" customHeight="1" x14ac:dyDescent="0.2">
      <c r="A420" s="1561"/>
      <c r="B420" s="1492" t="s">
        <v>3279</v>
      </c>
      <c r="C420" s="1027" t="s">
        <v>3448</v>
      </c>
      <c r="D420" s="1496" t="s">
        <v>986</v>
      </c>
      <c r="E420" s="1505" t="s">
        <v>3447</v>
      </c>
      <c r="F420" s="1507">
        <v>700</v>
      </c>
      <c r="G420" s="1507"/>
      <c r="H420" s="1507"/>
      <c r="I420" s="1507"/>
      <c r="J420" s="1506" t="s">
        <v>3282</v>
      </c>
      <c r="K420" s="1506" t="s">
        <v>3446</v>
      </c>
      <c r="L420" s="1506"/>
      <c r="M420" s="1502"/>
      <c r="N420" s="1502"/>
      <c r="O420" s="1502"/>
      <c r="P420" s="1502"/>
      <c r="Q420" s="1502"/>
      <c r="R420" s="1502"/>
      <c r="S420" s="1502"/>
      <c r="T420" s="1502"/>
      <c r="U420" s="1502"/>
      <c r="V420" s="1502"/>
      <c r="W420" s="3"/>
      <c r="X420" s="86"/>
      <c r="Y420" s="86"/>
      <c r="Z420" s="86"/>
      <c r="AA420" s="86"/>
    </row>
    <row r="421" spans="1:27" s="1" customFormat="1" ht="96" customHeight="1" x14ac:dyDescent="0.2">
      <c r="A421" s="1561"/>
      <c r="B421" s="497" t="s">
        <v>3586</v>
      </c>
      <c r="C421" s="497" t="s">
        <v>3587</v>
      </c>
      <c r="D421" s="1496" t="s">
        <v>3490</v>
      </c>
      <c r="E421" s="1496" t="s">
        <v>3588</v>
      </c>
      <c r="F421" s="1507">
        <v>110</v>
      </c>
      <c r="G421" s="1507"/>
      <c r="H421" s="1507"/>
      <c r="I421" s="1507"/>
      <c r="J421" s="1506" t="s">
        <v>3589</v>
      </c>
      <c r="K421" s="1506" t="s">
        <v>4666</v>
      </c>
      <c r="L421" s="1506"/>
      <c r="M421" s="1502"/>
      <c r="N421" s="1502"/>
      <c r="O421" s="1502"/>
      <c r="P421" s="1502"/>
      <c r="Q421" s="1502"/>
      <c r="R421" s="1502"/>
      <c r="S421" s="1502"/>
      <c r="T421" s="1502"/>
      <c r="U421" s="1502"/>
      <c r="V421" s="1502"/>
      <c r="W421" s="3"/>
      <c r="X421" s="86"/>
      <c r="Y421" s="86"/>
      <c r="Z421" s="86"/>
      <c r="AA421" s="86"/>
    </row>
    <row r="422" spans="1:27" s="1" customFormat="1" ht="114" customHeight="1" x14ac:dyDescent="0.2">
      <c r="A422" s="1561"/>
      <c r="B422" s="497" t="s">
        <v>3590</v>
      </c>
      <c r="C422" s="497" t="s">
        <v>3591</v>
      </c>
      <c r="D422" s="1496" t="s">
        <v>3490</v>
      </c>
      <c r="E422" s="1496" t="s">
        <v>3588</v>
      </c>
      <c r="F422" s="1507">
        <v>85</v>
      </c>
      <c r="G422" s="1507"/>
      <c r="H422" s="1507"/>
      <c r="I422" s="1507"/>
      <c r="J422" s="1506" t="s">
        <v>3592</v>
      </c>
      <c r="K422" s="1506" t="s">
        <v>4667</v>
      </c>
      <c r="L422" s="1506"/>
      <c r="M422" s="1502"/>
      <c r="N422" s="1502"/>
      <c r="O422" s="1502"/>
      <c r="P422" s="1502"/>
      <c r="Q422" s="1502"/>
      <c r="R422" s="1502"/>
      <c r="S422" s="1502"/>
      <c r="T422" s="1502"/>
      <c r="U422" s="1502"/>
      <c r="V422" s="1502"/>
      <c r="W422" s="3"/>
      <c r="X422" s="86"/>
      <c r="Y422" s="86"/>
      <c r="Z422" s="86"/>
      <c r="AA422" s="86"/>
    </row>
    <row r="423" spans="1:27" ht="114" customHeight="1" x14ac:dyDescent="0.2">
      <c r="A423" s="1561"/>
      <c r="B423" s="497" t="s">
        <v>5047</v>
      </c>
      <c r="C423" s="497" t="s">
        <v>4940</v>
      </c>
      <c r="D423" s="1496" t="s">
        <v>986</v>
      </c>
      <c r="E423" s="1496" t="s">
        <v>4742</v>
      </c>
      <c r="F423" s="1507"/>
      <c r="G423" s="279">
        <v>147.96</v>
      </c>
      <c r="H423" s="1507"/>
      <c r="I423" s="1507"/>
      <c r="J423" s="974" t="s">
        <v>5505</v>
      </c>
      <c r="K423" s="1506" t="s">
        <v>6233</v>
      </c>
      <c r="L423" s="1506"/>
      <c r="M423" s="1506"/>
      <c r="N423" s="1506"/>
      <c r="O423" s="1506"/>
      <c r="P423" s="1506"/>
      <c r="Q423" s="1506"/>
      <c r="R423" s="1506"/>
      <c r="S423" s="1506"/>
      <c r="T423" s="1506"/>
      <c r="U423" s="1506"/>
      <c r="V423" s="1506"/>
      <c r="X423" s="605"/>
      <c r="Y423" s="605"/>
      <c r="Z423" s="605"/>
      <c r="AA423" s="605"/>
    </row>
    <row r="424" spans="1:27" s="1" customFormat="1" ht="69" customHeight="1" x14ac:dyDescent="0.2">
      <c r="A424" s="1561"/>
      <c r="B424" s="497" t="s">
        <v>5048</v>
      </c>
      <c r="C424" s="1027" t="s">
        <v>5046</v>
      </c>
      <c r="D424" s="1496" t="s">
        <v>13</v>
      </c>
      <c r="E424" s="1505" t="s">
        <v>211</v>
      </c>
      <c r="F424" s="279"/>
      <c r="G424" s="975">
        <v>100</v>
      </c>
      <c r="H424" s="1507"/>
      <c r="I424" s="1507"/>
      <c r="J424" s="974" t="s">
        <v>5505</v>
      </c>
      <c r="K424" s="1506"/>
      <c r="L424" s="1506"/>
      <c r="M424" s="1502"/>
      <c r="N424" s="1502"/>
      <c r="O424" s="1502"/>
      <c r="P424" s="1502"/>
      <c r="Q424" s="1502"/>
      <c r="R424" s="1502"/>
      <c r="S424" s="1502"/>
      <c r="T424" s="1502"/>
      <c r="U424" s="1502"/>
      <c r="V424" s="1502"/>
      <c r="W424" s="3"/>
      <c r="X424" s="86"/>
      <c r="Y424" s="86"/>
      <c r="Z424" s="86"/>
      <c r="AA424" s="86"/>
    </row>
    <row r="425" spans="1:27" s="1" customFormat="1" ht="69" customHeight="1" x14ac:dyDescent="0.2">
      <c r="A425" s="1561"/>
      <c r="B425" s="497" t="s">
        <v>5050</v>
      </c>
      <c r="C425" s="1027" t="s">
        <v>5049</v>
      </c>
      <c r="D425" s="1496" t="s">
        <v>13</v>
      </c>
      <c r="E425" s="1505" t="s">
        <v>211</v>
      </c>
      <c r="F425" s="279"/>
      <c r="G425" s="975">
        <v>100</v>
      </c>
      <c r="H425" s="1507"/>
      <c r="I425" s="1507"/>
      <c r="J425" s="974" t="s">
        <v>5505</v>
      </c>
      <c r="K425" s="1506"/>
      <c r="L425" s="1506"/>
      <c r="M425" s="1502"/>
      <c r="N425" s="1502"/>
      <c r="O425" s="1502"/>
      <c r="P425" s="1502"/>
      <c r="Q425" s="1502"/>
      <c r="R425" s="1502"/>
      <c r="S425" s="1502"/>
      <c r="T425" s="1502"/>
      <c r="U425" s="1502"/>
      <c r="V425" s="1502"/>
      <c r="W425" s="3"/>
      <c r="X425" s="86"/>
      <c r="Y425" s="86"/>
      <c r="Z425" s="86"/>
      <c r="AA425" s="86"/>
    </row>
    <row r="426" spans="1:27" s="1" customFormat="1" ht="69" customHeight="1" x14ac:dyDescent="0.2">
      <c r="A426" s="1561"/>
      <c r="B426" s="497" t="s">
        <v>5052</v>
      </c>
      <c r="C426" s="1027" t="s">
        <v>5051</v>
      </c>
      <c r="D426" s="1496" t="s">
        <v>13</v>
      </c>
      <c r="E426" s="1505" t="s">
        <v>211</v>
      </c>
      <c r="F426" s="279"/>
      <c r="G426" s="975">
        <v>100</v>
      </c>
      <c r="H426" s="1507">
        <v>75</v>
      </c>
      <c r="I426" s="1507"/>
      <c r="J426" s="974" t="s">
        <v>5505</v>
      </c>
      <c r="K426" s="1506" t="s">
        <v>7647</v>
      </c>
      <c r="L426" s="1506"/>
      <c r="M426" s="1502"/>
      <c r="N426" s="1502"/>
      <c r="O426" s="1502"/>
      <c r="P426" s="1502"/>
      <c r="Q426" s="1502"/>
      <c r="R426" s="1502"/>
      <c r="S426" s="1502"/>
      <c r="T426" s="1502"/>
      <c r="U426" s="1502"/>
      <c r="V426" s="1502"/>
      <c r="W426" s="3"/>
      <c r="X426" s="86"/>
      <c r="Y426" s="86"/>
      <c r="Z426" s="86"/>
      <c r="AA426" s="86"/>
    </row>
    <row r="427" spans="1:27" s="1" customFormat="1" ht="210.75" customHeight="1" x14ac:dyDescent="0.2">
      <c r="A427" s="1561"/>
      <c r="B427" s="497" t="s">
        <v>5054</v>
      </c>
      <c r="C427" s="1027" t="s">
        <v>7870</v>
      </c>
      <c r="D427" s="1496" t="s">
        <v>286</v>
      </c>
      <c r="E427" s="1505" t="s">
        <v>3588</v>
      </c>
      <c r="F427" s="279"/>
      <c r="G427" s="975">
        <v>1500</v>
      </c>
      <c r="H427" s="1507">
        <v>987</v>
      </c>
      <c r="I427" s="1507"/>
      <c r="J427" s="974" t="s">
        <v>5505</v>
      </c>
      <c r="K427" s="1506" t="s">
        <v>7869</v>
      </c>
      <c r="L427" s="1506" t="s">
        <v>8883</v>
      </c>
      <c r="M427" s="1502"/>
      <c r="N427" s="1502"/>
      <c r="O427" s="1502"/>
      <c r="P427" s="1502"/>
      <c r="Q427" s="1502"/>
      <c r="R427" s="1502"/>
      <c r="S427" s="1502"/>
      <c r="T427" s="1502"/>
      <c r="U427" s="1502"/>
      <c r="V427" s="1502"/>
      <c r="W427" s="3"/>
      <c r="X427" s="86"/>
      <c r="Y427" s="86"/>
      <c r="Z427" s="86"/>
      <c r="AA427" s="86"/>
    </row>
    <row r="428" spans="1:27" s="1" customFormat="1" ht="36.75" customHeight="1" x14ac:dyDescent="0.2">
      <c r="A428" s="1561"/>
      <c r="B428" s="497" t="s">
        <v>5768</v>
      </c>
      <c r="C428" s="1027" t="s">
        <v>5769</v>
      </c>
      <c r="D428" s="1496" t="s">
        <v>810</v>
      </c>
      <c r="E428" s="1505" t="s">
        <v>3435</v>
      </c>
      <c r="F428" s="279"/>
      <c r="G428" s="975"/>
      <c r="H428" s="1507"/>
      <c r="I428" s="1507" t="s">
        <v>5770</v>
      </c>
      <c r="J428" s="1599" t="s">
        <v>5947</v>
      </c>
      <c r="K428" s="1506"/>
      <c r="L428" s="1506"/>
      <c r="M428" s="1502"/>
      <c r="N428" s="1502"/>
      <c r="O428" s="1502"/>
      <c r="P428" s="1502"/>
      <c r="Q428" s="1502"/>
      <c r="R428" s="1502"/>
      <c r="S428" s="1502"/>
      <c r="T428" s="1502"/>
      <c r="U428" s="1502"/>
      <c r="V428" s="1502"/>
      <c r="W428" s="3"/>
      <c r="X428" s="86"/>
      <c r="Y428" s="86"/>
      <c r="Z428" s="86"/>
      <c r="AA428" s="86"/>
    </row>
    <row r="429" spans="1:27" s="1" customFormat="1" ht="36.75" customHeight="1" x14ac:dyDescent="0.2">
      <c r="A429" s="1561"/>
      <c r="B429" s="497" t="s">
        <v>5772</v>
      </c>
      <c r="C429" s="1027" t="s">
        <v>5771</v>
      </c>
      <c r="F429" s="279"/>
      <c r="G429" s="975"/>
      <c r="H429" s="1507"/>
      <c r="I429" s="1507">
        <v>60</v>
      </c>
      <c r="J429" s="1599"/>
      <c r="K429" s="1506"/>
      <c r="L429" s="1506"/>
      <c r="M429" s="1502"/>
      <c r="N429" s="1502"/>
      <c r="O429" s="1502"/>
      <c r="P429" s="1502"/>
      <c r="Q429" s="1502"/>
      <c r="R429" s="1502"/>
      <c r="S429" s="1502"/>
      <c r="T429" s="1502"/>
      <c r="U429" s="1502"/>
      <c r="V429" s="1502"/>
      <c r="W429" s="3"/>
      <c r="X429" s="86"/>
      <c r="Y429" s="86"/>
      <c r="Z429" s="86"/>
      <c r="AA429" s="86"/>
    </row>
    <row r="430" spans="1:27" s="1" customFormat="1" ht="84" customHeight="1" x14ac:dyDescent="0.2">
      <c r="A430" s="1561"/>
      <c r="B430" s="497" t="s">
        <v>5774</v>
      </c>
      <c r="C430" s="1027" t="s">
        <v>5773</v>
      </c>
      <c r="D430" s="1496" t="s">
        <v>286</v>
      </c>
      <c r="E430" s="1505" t="s">
        <v>3435</v>
      </c>
      <c r="F430" s="279"/>
      <c r="G430" s="975">
        <v>1500</v>
      </c>
      <c r="H430" s="1507"/>
      <c r="I430" s="1507"/>
      <c r="J430" s="1506" t="s">
        <v>5948</v>
      </c>
      <c r="K430" s="1506"/>
      <c r="L430" s="1506"/>
      <c r="M430" s="1502"/>
      <c r="N430" s="1502"/>
      <c r="O430" s="1502"/>
      <c r="P430" s="1502"/>
      <c r="Q430" s="1502"/>
      <c r="R430" s="1502"/>
      <c r="S430" s="1502"/>
      <c r="T430" s="1502"/>
      <c r="U430" s="1502"/>
      <c r="V430" s="1502"/>
      <c r="W430" s="3"/>
      <c r="X430" s="86"/>
      <c r="Y430" s="86"/>
      <c r="Z430" s="86"/>
      <c r="AA430" s="86"/>
    </row>
    <row r="431" spans="1:27" s="1" customFormat="1" ht="82.5" customHeight="1" x14ac:dyDescent="0.2">
      <c r="A431" s="1561"/>
      <c r="B431" s="497" t="s">
        <v>6634</v>
      </c>
      <c r="C431" s="1027" t="s">
        <v>6633</v>
      </c>
      <c r="D431" s="1496" t="s">
        <v>810</v>
      </c>
      <c r="E431" s="1505" t="s">
        <v>3435</v>
      </c>
      <c r="F431" s="279"/>
      <c r="G431" s="975">
        <v>100</v>
      </c>
      <c r="H431" s="1507"/>
      <c r="I431" s="1507"/>
      <c r="J431" s="1506" t="s">
        <v>6636</v>
      </c>
      <c r="K431" s="1506"/>
      <c r="L431" s="1506"/>
      <c r="M431" s="1502"/>
      <c r="N431" s="1502"/>
      <c r="O431" s="1502"/>
      <c r="P431" s="1502"/>
      <c r="Q431" s="1502"/>
      <c r="R431" s="1502"/>
      <c r="S431" s="1502"/>
      <c r="T431" s="1502"/>
      <c r="U431" s="1502"/>
      <c r="V431" s="1502"/>
      <c r="W431" s="3"/>
      <c r="X431" s="86"/>
      <c r="Y431" s="86"/>
      <c r="Z431" s="86"/>
      <c r="AA431" s="86"/>
    </row>
    <row r="432" spans="1:27" s="1" customFormat="1" ht="42" customHeight="1" x14ac:dyDescent="0.2">
      <c r="A432" s="1561"/>
      <c r="B432" s="497" t="s">
        <v>6635</v>
      </c>
      <c r="C432" s="1027" t="s">
        <v>6637</v>
      </c>
      <c r="D432" s="1496" t="s">
        <v>810</v>
      </c>
      <c r="E432" s="1505" t="s">
        <v>3435</v>
      </c>
      <c r="F432" s="279"/>
      <c r="G432" s="975">
        <v>100</v>
      </c>
      <c r="H432" s="1507"/>
      <c r="I432" s="1507"/>
      <c r="J432" s="1506"/>
      <c r="K432" s="1506"/>
      <c r="L432" s="1506"/>
      <c r="M432" s="1502"/>
      <c r="N432" s="1502"/>
      <c r="O432" s="1502"/>
      <c r="P432" s="1502"/>
      <c r="Q432" s="1502"/>
      <c r="R432" s="1502"/>
      <c r="S432" s="1502"/>
      <c r="T432" s="1502"/>
      <c r="U432" s="1502"/>
      <c r="V432" s="1502"/>
      <c r="W432" s="3"/>
      <c r="X432" s="86"/>
      <c r="Y432" s="86"/>
      <c r="Z432" s="86"/>
      <c r="AA432" s="86"/>
    </row>
    <row r="433" spans="1:27" s="1" customFormat="1" ht="42" customHeight="1" x14ac:dyDescent="0.2">
      <c r="A433" s="1561"/>
      <c r="B433" s="497" t="s">
        <v>6638</v>
      </c>
      <c r="C433" s="1027" t="s">
        <v>6639</v>
      </c>
      <c r="D433" s="1496" t="s">
        <v>810</v>
      </c>
      <c r="E433" s="1505" t="s">
        <v>3435</v>
      </c>
      <c r="F433" s="279"/>
      <c r="G433" s="975">
        <v>100</v>
      </c>
      <c r="H433" s="1507"/>
      <c r="I433" s="1507"/>
      <c r="J433" s="1506"/>
      <c r="K433" s="1506"/>
      <c r="L433" s="1506"/>
      <c r="M433" s="1502"/>
      <c r="N433" s="1502"/>
      <c r="O433" s="1502"/>
      <c r="P433" s="1502"/>
      <c r="Q433" s="1502"/>
      <c r="R433" s="1502"/>
      <c r="S433" s="1502"/>
      <c r="T433" s="1502"/>
      <c r="U433" s="1502"/>
      <c r="V433" s="1502"/>
      <c r="W433" s="3"/>
      <c r="X433" s="86"/>
      <c r="Y433" s="86"/>
      <c r="Z433" s="86"/>
      <c r="AA433" s="86"/>
    </row>
    <row r="434" spans="1:27" s="1" customFormat="1" ht="42" customHeight="1" x14ac:dyDescent="0.2">
      <c r="A434" s="1561"/>
      <c r="B434" s="497" t="s">
        <v>6640</v>
      </c>
      <c r="C434" s="1027" t="s">
        <v>6641</v>
      </c>
      <c r="D434" s="1496" t="s">
        <v>810</v>
      </c>
      <c r="E434" s="1505" t="s">
        <v>3435</v>
      </c>
      <c r="F434" s="279"/>
      <c r="G434" s="975">
        <v>200</v>
      </c>
      <c r="H434" s="1507"/>
      <c r="I434" s="1507"/>
      <c r="J434" s="1506"/>
      <c r="K434" s="1506"/>
      <c r="L434" s="1506"/>
      <c r="M434" s="1502"/>
      <c r="N434" s="1502"/>
      <c r="O434" s="1502"/>
      <c r="P434" s="1502"/>
      <c r="Q434" s="1502"/>
      <c r="R434" s="1502"/>
      <c r="S434" s="1502"/>
      <c r="T434" s="1502"/>
      <c r="U434" s="1502"/>
      <c r="V434" s="1502"/>
      <c r="W434" s="3"/>
      <c r="X434" s="86"/>
      <c r="Y434" s="86"/>
      <c r="Z434" s="86"/>
      <c r="AA434" s="86"/>
    </row>
    <row r="435" spans="1:27" s="1" customFormat="1" ht="130.5" customHeight="1" x14ac:dyDescent="0.2">
      <c r="A435" s="1561"/>
      <c r="B435" s="497" t="s">
        <v>7636</v>
      </c>
      <c r="C435" s="1027" t="s">
        <v>7635</v>
      </c>
      <c r="D435" s="1496" t="s">
        <v>810</v>
      </c>
      <c r="E435" s="1505" t="s">
        <v>3435</v>
      </c>
      <c r="F435" s="279"/>
      <c r="G435" s="975"/>
      <c r="H435" s="1507">
        <v>110</v>
      </c>
      <c r="I435" s="1507"/>
      <c r="J435" s="1506" t="s">
        <v>7072</v>
      </c>
      <c r="K435" s="1506" t="s">
        <v>8495</v>
      </c>
      <c r="L435" s="1506" t="s">
        <v>8884</v>
      </c>
      <c r="M435" s="1502"/>
      <c r="N435" s="1502"/>
      <c r="O435" s="1502"/>
      <c r="P435" s="1502"/>
      <c r="Q435" s="1502"/>
      <c r="R435" s="1502"/>
      <c r="S435" s="1502"/>
      <c r="T435" s="1502"/>
      <c r="U435" s="1502"/>
      <c r="V435" s="1502"/>
      <c r="W435" s="3"/>
      <c r="X435" s="86"/>
      <c r="Y435" s="86"/>
      <c r="Z435" s="86"/>
      <c r="AA435" s="86"/>
    </row>
    <row r="436" spans="1:27" s="1" customFormat="1" ht="126.75" customHeight="1" x14ac:dyDescent="0.2">
      <c r="A436" s="1561"/>
      <c r="B436" s="497" t="s">
        <v>7638</v>
      </c>
      <c r="C436" s="1027" t="s">
        <v>7637</v>
      </c>
      <c r="D436" s="1496" t="s">
        <v>810</v>
      </c>
      <c r="E436" s="1505" t="s">
        <v>3435</v>
      </c>
      <c r="F436" s="279"/>
      <c r="G436" s="975"/>
      <c r="H436" s="1507">
        <v>65</v>
      </c>
      <c r="I436" s="1507"/>
      <c r="J436" s="1506" t="s">
        <v>7072</v>
      </c>
      <c r="K436" s="1506" t="s">
        <v>8885</v>
      </c>
      <c r="L436" s="1506"/>
      <c r="M436" s="1502"/>
      <c r="N436" s="1502"/>
      <c r="O436" s="1502"/>
      <c r="P436" s="1502"/>
      <c r="Q436" s="1502"/>
      <c r="R436" s="1502"/>
      <c r="S436" s="1502"/>
      <c r="T436" s="1502"/>
      <c r="U436" s="1502"/>
      <c r="V436" s="1502"/>
      <c r="W436" s="3"/>
      <c r="X436" s="86"/>
      <c r="Y436" s="86"/>
      <c r="Z436" s="86"/>
      <c r="AA436" s="86"/>
    </row>
    <row r="437" spans="1:27" s="1" customFormat="1" ht="42" customHeight="1" x14ac:dyDescent="0.2">
      <c r="A437" s="1561"/>
      <c r="B437" s="497" t="s">
        <v>7629</v>
      </c>
      <c r="C437" s="1027" t="s">
        <v>7630</v>
      </c>
      <c r="D437" s="1496" t="s">
        <v>810</v>
      </c>
      <c r="E437" s="1505" t="s">
        <v>3435</v>
      </c>
      <c r="F437" s="279"/>
      <c r="G437" s="975"/>
      <c r="H437" s="1507">
        <v>110</v>
      </c>
      <c r="I437" s="1507"/>
      <c r="J437" s="1506" t="s">
        <v>7217</v>
      </c>
      <c r="K437" s="1506"/>
      <c r="L437" s="1506"/>
      <c r="M437" s="1502"/>
      <c r="N437" s="1502"/>
      <c r="O437" s="1502"/>
      <c r="P437" s="1502"/>
      <c r="Q437" s="1502"/>
      <c r="R437" s="1502"/>
      <c r="S437" s="1502"/>
      <c r="T437" s="1502"/>
      <c r="U437" s="1502"/>
      <c r="V437" s="1502"/>
      <c r="W437" s="3"/>
      <c r="X437" s="86"/>
      <c r="Y437" s="86"/>
      <c r="Z437" s="86"/>
      <c r="AA437" s="86"/>
    </row>
    <row r="438" spans="1:27" s="1" customFormat="1" ht="128.25" customHeight="1" x14ac:dyDescent="0.2">
      <c r="A438" s="1561"/>
      <c r="B438" s="497" t="s">
        <v>7631</v>
      </c>
      <c r="C438" s="1027" t="s">
        <v>7632</v>
      </c>
      <c r="D438" s="1496" t="s">
        <v>810</v>
      </c>
      <c r="E438" s="1505" t="s">
        <v>3435</v>
      </c>
      <c r="F438" s="279"/>
      <c r="G438" s="975"/>
      <c r="H438" s="1507">
        <v>10.49</v>
      </c>
      <c r="I438" s="1507"/>
      <c r="J438" s="1506" t="s">
        <v>7072</v>
      </c>
      <c r="K438" s="1506" t="s">
        <v>8496</v>
      </c>
      <c r="L438" s="1506"/>
      <c r="M438" s="1502"/>
      <c r="N438" s="1502"/>
      <c r="O438" s="1502"/>
      <c r="P438" s="1502"/>
      <c r="Q438" s="1502"/>
      <c r="R438" s="1502"/>
      <c r="S438" s="1502"/>
      <c r="T438" s="1502"/>
      <c r="U438" s="1502"/>
      <c r="V438" s="1502"/>
      <c r="W438" s="3"/>
      <c r="X438" s="86"/>
      <c r="Y438" s="86"/>
      <c r="Z438" s="86"/>
      <c r="AA438" s="86"/>
    </row>
    <row r="439" spans="1:27" s="1" customFormat="1" ht="103.5" customHeight="1" x14ac:dyDescent="0.2">
      <c r="A439" s="1561"/>
      <c r="B439" s="497" t="s">
        <v>7641</v>
      </c>
      <c r="C439" s="1027" t="s">
        <v>7639</v>
      </c>
      <c r="D439" s="1496" t="s">
        <v>810</v>
      </c>
      <c r="E439" s="1505" t="s">
        <v>3435</v>
      </c>
      <c r="F439" s="279"/>
      <c r="G439" s="975"/>
      <c r="H439" s="1507">
        <v>65.91</v>
      </c>
      <c r="I439" s="1507"/>
      <c r="J439" s="1506" t="s">
        <v>7066</v>
      </c>
      <c r="K439" s="1506" t="s">
        <v>8497</v>
      </c>
      <c r="L439" s="1506"/>
      <c r="M439" s="1502"/>
      <c r="N439" s="1502"/>
      <c r="O439" s="1502"/>
      <c r="P439" s="1502"/>
      <c r="Q439" s="1502"/>
      <c r="R439" s="1502"/>
      <c r="S439" s="1502"/>
      <c r="T439" s="1502"/>
      <c r="U439" s="1502"/>
      <c r="V439" s="1502"/>
      <c r="W439" s="3"/>
      <c r="X439" s="86"/>
      <c r="Y439" s="86"/>
      <c r="Z439" s="86"/>
      <c r="AA439" s="86"/>
    </row>
    <row r="440" spans="1:27" s="1" customFormat="1" ht="42" customHeight="1" x14ac:dyDescent="0.2">
      <c r="A440" s="1561"/>
      <c r="B440" s="497" t="s">
        <v>7642</v>
      </c>
      <c r="C440" s="1027" t="s">
        <v>7640</v>
      </c>
      <c r="D440" s="1496" t="s">
        <v>810</v>
      </c>
      <c r="E440" s="1505" t="s">
        <v>3435</v>
      </c>
      <c r="F440" s="279"/>
      <c r="G440" s="975"/>
      <c r="H440" s="1507">
        <v>100</v>
      </c>
      <c r="I440" s="1507"/>
      <c r="J440" s="1506" t="s">
        <v>7066</v>
      </c>
      <c r="K440" s="1506"/>
      <c r="L440" s="1506"/>
      <c r="M440" s="1502"/>
      <c r="N440" s="1502"/>
      <c r="O440" s="1502"/>
      <c r="P440" s="1502"/>
      <c r="Q440" s="1502"/>
      <c r="R440" s="1502"/>
      <c r="S440" s="1502"/>
      <c r="T440" s="1502"/>
      <c r="U440" s="1502"/>
      <c r="V440" s="1502"/>
      <c r="W440" s="3"/>
      <c r="X440" s="86"/>
      <c r="Y440" s="86"/>
      <c r="Z440" s="86"/>
      <c r="AA440" s="86"/>
    </row>
    <row r="441" spans="1:27" s="1" customFormat="1" ht="42" customHeight="1" x14ac:dyDescent="0.2">
      <c r="A441" s="1561"/>
      <c r="B441" s="497" t="s">
        <v>7643</v>
      </c>
      <c r="C441" s="1027" t="s">
        <v>7645</v>
      </c>
      <c r="D441" s="1496" t="s">
        <v>810</v>
      </c>
      <c r="E441" s="1505" t="s">
        <v>3435</v>
      </c>
      <c r="F441" s="279"/>
      <c r="G441" s="975"/>
      <c r="H441" s="1507">
        <v>100</v>
      </c>
      <c r="I441" s="1507"/>
      <c r="J441" s="1506" t="s">
        <v>7066</v>
      </c>
      <c r="K441" s="1506"/>
      <c r="L441" s="1506"/>
      <c r="M441" s="1502"/>
      <c r="N441" s="1502"/>
      <c r="O441" s="1502"/>
      <c r="P441" s="1502"/>
      <c r="Q441" s="1502"/>
      <c r="R441" s="1502"/>
      <c r="S441" s="1502"/>
      <c r="T441" s="1502"/>
      <c r="U441" s="1502"/>
      <c r="V441" s="1502"/>
      <c r="W441" s="3"/>
      <c r="X441" s="86"/>
      <c r="Y441" s="86"/>
      <c r="Z441" s="86"/>
      <c r="AA441" s="86"/>
    </row>
    <row r="442" spans="1:27" s="1" customFormat="1" ht="42" customHeight="1" x14ac:dyDescent="0.2">
      <c r="A442" s="1561"/>
      <c r="B442" s="497" t="s">
        <v>7644</v>
      </c>
      <c r="C442" s="1027" t="s">
        <v>7646</v>
      </c>
      <c r="D442" s="1496" t="s">
        <v>810</v>
      </c>
      <c r="E442" s="1505" t="s">
        <v>3435</v>
      </c>
      <c r="F442" s="279"/>
      <c r="G442" s="975"/>
      <c r="H442" s="1507">
        <v>100</v>
      </c>
      <c r="I442" s="1507"/>
      <c r="J442" s="1506" t="s">
        <v>7066</v>
      </c>
      <c r="K442" s="1506"/>
      <c r="L442" s="1506"/>
      <c r="M442" s="1502"/>
      <c r="N442" s="1502"/>
      <c r="O442" s="1502"/>
      <c r="P442" s="1502"/>
      <c r="Q442" s="1502"/>
      <c r="R442" s="1502"/>
      <c r="S442" s="1502"/>
      <c r="T442" s="1502"/>
      <c r="U442" s="1502"/>
      <c r="V442" s="1502"/>
      <c r="W442" s="3"/>
      <c r="X442" s="86"/>
      <c r="Y442" s="86"/>
      <c r="Z442" s="86"/>
      <c r="AA442" s="86"/>
    </row>
    <row r="443" spans="1:27" s="1" customFormat="1" ht="42" customHeight="1" x14ac:dyDescent="0.2">
      <c r="A443" s="1561"/>
      <c r="B443" s="497" t="s">
        <v>7868</v>
      </c>
      <c r="C443" s="1027" t="s">
        <v>7867</v>
      </c>
      <c r="D443" s="1496" t="s">
        <v>810</v>
      </c>
      <c r="E443" s="1505" t="s">
        <v>7871</v>
      </c>
      <c r="F443" s="279"/>
      <c r="G443" s="975"/>
      <c r="H443" s="1507">
        <v>50</v>
      </c>
      <c r="I443" s="1507"/>
      <c r="J443" s="1506" t="s">
        <v>7066</v>
      </c>
      <c r="K443" s="1506"/>
      <c r="L443" s="1506"/>
      <c r="M443" s="1502"/>
      <c r="N443" s="1502"/>
      <c r="O443" s="1502"/>
      <c r="P443" s="1502"/>
      <c r="Q443" s="1502"/>
      <c r="R443" s="1502"/>
      <c r="S443" s="1502"/>
      <c r="T443" s="1502"/>
      <c r="U443" s="1502"/>
      <c r="V443" s="1502"/>
      <c r="W443" s="3"/>
      <c r="X443" s="86"/>
      <c r="Y443" s="86"/>
      <c r="Z443" s="86"/>
      <c r="AA443" s="86"/>
    </row>
    <row r="444" spans="1:27" s="1" customFormat="1" ht="56.25" customHeight="1" x14ac:dyDescent="0.2">
      <c r="A444" s="1561"/>
      <c r="B444" s="497" t="s">
        <v>8042</v>
      </c>
      <c r="C444" s="1027" t="s">
        <v>8043</v>
      </c>
      <c r="D444" s="1496" t="s">
        <v>286</v>
      </c>
      <c r="E444" s="1505" t="s">
        <v>7670</v>
      </c>
      <c r="F444" s="279"/>
      <c r="G444" s="975"/>
      <c r="H444" s="1507">
        <v>480</v>
      </c>
      <c r="I444" s="1507"/>
      <c r="J444" s="1506" t="s">
        <v>8048</v>
      </c>
      <c r="K444" s="1506"/>
      <c r="L444" s="1506"/>
      <c r="M444" s="1502"/>
      <c r="N444" s="1502"/>
      <c r="O444" s="1502"/>
      <c r="P444" s="1502"/>
      <c r="Q444" s="1502"/>
      <c r="R444" s="1502"/>
      <c r="S444" s="1502"/>
      <c r="T444" s="1502"/>
      <c r="U444" s="1502"/>
      <c r="V444" s="1502"/>
      <c r="W444" s="3"/>
      <c r="X444" s="86"/>
      <c r="Y444" s="86"/>
      <c r="Z444" s="86"/>
      <c r="AA444" s="86"/>
    </row>
    <row r="445" spans="1:27" s="1" customFormat="1" ht="90.75" customHeight="1" x14ac:dyDescent="0.2">
      <c r="A445" s="1561"/>
      <c r="B445" s="497" t="s">
        <v>8491</v>
      </c>
      <c r="C445" s="1027" t="s">
        <v>8492</v>
      </c>
      <c r="D445" s="1496" t="s">
        <v>810</v>
      </c>
      <c r="E445" s="1505" t="s">
        <v>7871</v>
      </c>
      <c r="F445" s="279"/>
      <c r="G445" s="975"/>
      <c r="H445" s="1507">
        <v>138</v>
      </c>
      <c r="I445" s="1507"/>
      <c r="J445" s="1506" t="s">
        <v>8498</v>
      </c>
      <c r="K445" s="1506" t="s">
        <v>8886</v>
      </c>
      <c r="L445" s="1506"/>
      <c r="M445" s="1502"/>
      <c r="N445" s="1502"/>
      <c r="O445" s="1502"/>
      <c r="P445" s="1502"/>
      <c r="Q445" s="1502"/>
      <c r="R445" s="1502"/>
      <c r="S445" s="1502"/>
      <c r="T445" s="1502"/>
      <c r="U445" s="1502"/>
      <c r="V445" s="1502"/>
      <c r="W445" s="3"/>
      <c r="X445" s="86"/>
      <c r="Y445" s="86"/>
      <c r="Z445" s="86"/>
      <c r="AA445" s="86"/>
    </row>
    <row r="446" spans="1:27" s="1" customFormat="1" ht="90.75" customHeight="1" x14ac:dyDescent="0.2">
      <c r="A446" s="1562"/>
      <c r="B446" s="497" t="s">
        <v>9068</v>
      </c>
      <c r="C446" s="1027" t="s">
        <v>9069</v>
      </c>
      <c r="D446" s="1551" t="s">
        <v>810</v>
      </c>
      <c r="E446" s="1550" t="s">
        <v>9070</v>
      </c>
      <c r="F446" s="279"/>
      <c r="G446" s="975"/>
      <c r="H446" s="1549">
        <v>140</v>
      </c>
      <c r="I446" s="1549"/>
      <c r="J446" s="1548" t="s">
        <v>9071</v>
      </c>
      <c r="K446" s="1506"/>
      <c r="L446" s="1506"/>
      <c r="M446" s="1502"/>
      <c r="N446" s="1502"/>
      <c r="O446" s="1502"/>
      <c r="P446" s="1502"/>
      <c r="Q446" s="1502"/>
      <c r="R446" s="1502"/>
      <c r="S446" s="1502"/>
      <c r="T446" s="1502"/>
      <c r="U446" s="1502"/>
      <c r="V446" s="1502"/>
      <c r="W446" s="3"/>
      <c r="X446" s="86"/>
      <c r="Y446" s="86"/>
      <c r="Z446" s="86"/>
      <c r="AA446" s="86"/>
    </row>
    <row r="447" spans="1:27" s="24" customFormat="1" ht="12" customHeight="1" x14ac:dyDescent="0.2">
      <c r="A447" s="1604" t="s">
        <v>1476</v>
      </c>
      <c r="B447" s="1605"/>
      <c r="C447" s="1605"/>
      <c r="D447" s="1605"/>
      <c r="E447" s="1605"/>
      <c r="F447" s="1605"/>
      <c r="G447" s="1605"/>
      <c r="H447" s="1605"/>
      <c r="I447" s="1606"/>
      <c r="J447" s="254"/>
      <c r="K447" s="254"/>
      <c r="L447" s="254"/>
      <c r="M447" s="140"/>
      <c r="N447" s="140"/>
      <c r="O447" s="140"/>
      <c r="P447" s="140"/>
      <c r="Q447" s="140"/>
      <c r="R447" s="140"/>
      <c r="S447" s="140"/>
      <c r="T447" s="140"/>
      <c r="U447" s="140"/>
      <c r="V447" s="140"/>
      <c r="W447" s="3" t="s">
        <v>11</v>
      </c>
    </row>
    <row r="448" spans="1:27" s="4" customFormat="1" ht="35.25" customHeight="1" x14ac:dyDescent="0.2">
      <c r="A448" s="1563" t="s">
        <v>1477</v>
      </c>
      <c r="B448" s="1492" t="s">
        <v>1744</v>
      </c>
      <c r="C448" s="1492" t="s">
        <v>223</v>
      </c>
      <c r="D448" s="1496" t="s">
        <v>224</v>
      </c>
      <c r="E448" s="1497" t="s">
        <v>225</v>
      </c>
      <c r="F448" s="1012"/>
      <c r="G448" s="203"/>
      <c r="H448" s="1507"/>
      <c r="I448" s="1507">
        <v>2600</v>
      </c>
      <c r="J448" s="1592" t="s">
        <v>5749</v>
      </c>
      <c r="K448" s="1504"/>
      <c r="L448" s="1504"/>
      <c r="M448" s="1527"/>
      <c r="N448" s="1527"/>
      <c r="O448" s="1527"/>
      <c r="P448" s="1527"/>
      <c r="Q448" s="1527"/>
      <c r="R448" s="1527"/>
      <c r="S448" s="1527"/>
      <c r="T448" s="1527"/>
      <c r="U448" s="1527"/>
      <c r="V448" s="1527"/>
      <c r="W448" s="3" t="s">
        <v>11</v>
      </c>
    </row>
    <row r="449" spans="1:24" s="4" customFormat="1" ht="35.25" customHeight="1" x14ac:dyDescent="0.2">
      <c r="A449" s="1561"/>
      <c r="B449" s="1492" t="s">
        <v>1745</v>
      </c>
      <c r="C449" s="1492" t="s">
        <v>226</v>
      </c>
      <c r="D449" s="1496" t="s">
        <v>224</v>
      </c>
      <c r="E449" s="1497" t="s">
        <v>225</v>
      </c>
      <c r="F449" s="1012"/>
      <c r="G449" s="203"/>
      <c r="H449" s="1507"/>
      <c r="I449" s="1507">
        <v>940</v>
      </c>
      <c r="J449" s="1592"/>
      <c r="K449" s="1504"/>
      <c r="L449" s="1504"/>
      <c r="M449" s="1527"/>
      <c r="N449" s="1527"/>
      <c r="O449" s="1527"/>
      <c r="P449" s="1527"/>
      <c r="Q449" s="1527"/>
      <c r="R449" s="1527"/>
      <c r="S449" s="1527"/>
      <c r="T449" s="1527"/>
      <c r="U449" s="1527"/>
      <c r="V449" s="1527"/>
      <c r="W449" s="3" t="s">
        <v>11</v>
      </c>
    </row>
    <row r="450" spans="1:24" s="4" customFormat="1" ht="35.25" customHeight="1" x14ac:dyDescent="0.2">
      <c r="A450" s="1561"/>
      <c r="B450" s="1492" t="s">
        <v>1746</v>
      </c>
      <c r="C450" s="1492" t="s">
        <v>227</v>
      </c>
      <c r="D450" s="1496" t="s">
        <v>224</v>
      </c>
      <c r="E450" s="1497" t="s">
        <v>225</v>
      </c>
      <c r="F450" s="1012"/>
      <c r="G450" s="203"/>
      <c r="H450" s="1507"/>
      <c r="I450" s="1507">
        <v>450</v>
      </c>
      <c r="J450" s="1592"/>
      <c r="K450" s="1504"/>
      <c r="L450" s="1504"/>
      <c r="M450" s="1527"/>
      <c r="N450" s="1527"/>
      <c r="O450" s="1527"/>
      <c r="P450" s="1527"/>
      <c r="Q450" s="1527"/>
      <c r="R450" s="1527"/>
      <c r="S450" s="1527"/>
      <c r="T450" s="1527"/>
      <c r="U450" s="1527"/>
      <c r="V450" s="1527"/>
      <c r="W450" s="3" t="s">
        <v>11</v>
      </c>
    </row>
    <row r="451" spans="1:24" s="4" customFormat="1" ht="33.75" customHeight="1" x14ac:dyDescent="0.2">
      <c r="A451" s="1561"/>
      <c r="B451" s="1492" t="s">
        <v>1747</v>
      </c>
      <c r="C451" s="1492" t="s">
        <v>228</v>
      </c>
      <c r="D451" s="1496" t="s">
        <v>224</v>
      </c>
      <c r="E451" s="1497" t="s">
        <v>225</v>
      </c>
      <c r="F451" s="1012"/>
      <c r="G451" s="203"/>
      <c r="H451" s="1507"/>
      <c r="I451" s="1507">
        <v>1650</v>
      </c>
      <c r="J451" s="1592"/>
      <c r="K451" s="1504"/>
      <c r="L451" s="1504"/>
      <c r="M451" s="1527"/>
      <c r="N451" s="1527"/>
      <c r="O451" s="1527"/>
      <c r="P451" s="1527"/>
      <c r="Q451" s="1527"/>
      <c r="R451" s="1527"/>
      <c r="S451" s="1527"/>
      <c r="T451" s="1527"/>
      <c r="U451" s="1527"/>
      <c r="V451" s="1527"/>
      <c r="W451" s="3" t="s">
        <v>11</v>
      </c>
    </row>
    <row r="452" spans="1:24" s="4" customFormat="1" ht="33.75" customHeight="1" x14ac:dyDescent="0.2">
      <c r="A452" s="1561"/>
      <c r="B452" s="1492" t="s">
        <v>1748</v>
      </c>
      <c r="C452" s="1492" t="s">
        <v>229</v>
      </c>
      <c r="D452" s="1496" t="s">
        <v>224</v>
      </c>
      <c r="E452" s="1497" t="s">
        <v>225</v>
      </c>
      <c r="F452" s="1012"/>
      <c r="G452" s="203"/>
      <c r="H452" s="1507"/>
      <c r="I452" s="1507">
        <v>3700</v>
      </c>
      <c r="J452" s="1592"/>
      <c r="K452" s="1504"/>
      <c r="L452" s="1504"/>
      <c r="M452" s="1527"/>
      <c r="N452" s="1527"/>
      <c r="O452" s="1527"/>
      <c r="P452" s="1527"/>
      <c r="Q452" s="1527"/>
      <c r="R452" s="1527"/>
      <c r="S452" s="1527"/>
      <c r="T452" s="1527"/>
      <c r="U452" s="1527"/>
      <c r="V452" s="1527"/>
      <c r="W452" s="3" t="s">
        <v>11</v>
      </c>
    </row>
    <row r="453" spans="1:24" s="1" customFormat="1" ht="35.450000000000003" customHeight="1" x14ac:dyDescent="0.2">
      <c r="A453" s="1561"/>
      <c r="B453" s="1492" t="s">
        <v>1749</v>
      </c>
      <c r="C453" s="1492" t="s">
        <v>230</v>
      </c>
      <c r="D453" s="1496" t="s">
        <v>224</v>
      </c>
      <c r="E453" s="1497" t="s">
        <v>225</v>
      </c>
      <c r="F453" s="1012"/>
      <c r="G453" s="1030"/>
      <c r="H453" s="1507"/>
      <c r="I453" s="1507">
        <v>1000</v>
      </c>
      <c r="J453" s="1592"/>
      <c r="K453" s="1504"/>
      <c r="L453" s="1504"/>
      <c r="M453" s="1527"/>
      <c r="N453" s="1527"/>
      <c r="O453" s="1527"/>
      <c r="P453" s="1527"/>
      <c r="Q453" s="1527"/>
      <c r="R453" s="1527"/>
      <c r="S453" s="1527"/>
      <c r="T453" s="1527"/>
      <c r="U453" s="1527"/>
      <c r="V453" s="1527"/>
      <c r="W453" s="3" t="s">
        <v>11</v>
      </c>
      <c r="X453" s="4"/>
    </row>
    <row r="454" spans="1:24" s="1" customFormat="1" ht="33.75" customHeight="1" x14ac:dyDescent="0.2">
      <c r="A454" s="1561"/>
      <c r="B454" s="1492" t="s">
        <v>1750</v>
      </c>
      <c r="C454" s="1492" t="s">
        <v>231</v>
      </c>
      <c r="D454" s="1496" t="s">
        <v>224</v>
      </c>
      <c r="E454" s="1497" t="s">
        <v>225</v>
      </c>
      <c r="F454" s="1012"/>
      <c r="G454" s="1030"/>
      <c r="H454" s="1507"/>
      <c r="I454" s="1507">
        <v>2000</v>
      </c>
      <c r="J454" s="1592"/>
      <c r="K454" s="1504"/>
      <c r="L454" s="1504"/>
      <c r="M454" s="1527"/>
      <c r="N454" s="1527"/>
      <c r="O454" s="1527"/>
      <c r="P454" s="1527"/>
      <c r="Q454" s="1527"/>
      <c r="R454" s="1527"/>
      <c r="S454" s="1527"/>
      <c r="T454" s="1527"/>
      <c r="U454" s="1527"/>
      <c r="V454" s="1527"/>
      <c r="W454" s="3" t="s">
        <v>11</v>
      </c>
      <c r="X454" s="4"/>
    </row>
    <row r="455" spans="1:24" s="1" customFormat="1" ht="33.75" customHeight="1" x14ac:dyDescent="0.2">
      <c r="A455" s="1561"/>
      <c r="B455" s="1492" t="s">
        <v>1751</v>
      </c>
      <c r="C455" s="1492" t="s">
        <v>232</v>
      </c>
      <c r="D455" s="1496" t="s">
        <v>224</v>
      </c>
      <c r="E455" s="1497" t="s">
        <v>225</v>
      </c>
      <c r="F455" s="1012"/>
      <c r="G455" s="1507"/>
      <c r="H455" s="1012"/>
      <c r="I455" s="1507">
        <v>2000</v>
      </c>
      <c r="J455" s="1506"/>
      <c r="K455" s="1506"/>
      <c r="L455" s="1506"/>
      <c r="M455" s="1502"/>
      <c r="N455" s="1502"/>
      <c r="O455" s="1502"/>
      <c r="P455" s="1502"/>
      <c r="Q455" s="1502"/>
      <c r="R455" s="1502"/>
      <c r="S455" s="1502"/>
      <c r="T455" s="1502"/>
      <c r="U455" s="1502"/>
      <c r="V455" s="1502"/>
      <c r="W455" s="3" t="s">
        <v>11</v>
      </c>
      <c r="X455" s="4"/>
    </row>
    <row r="456" spans="1:24" s="1" customFormat="1" ht="30" customHeight="1" x14ac:dyDescent="0.2">
      <c r="A456" s="1561"/>
      <c r="B456" s="1492" t="s">
        <v>1752</v>
      </c>
      <c r="C456" s="1492" t="s">
        <v>233</v>
      </c>
      <c r="D456" s="1496" t="s">
        <v>224</v>
      </c>
      <c r="E456" s="1497" t="s">
        <v>22</v>
      </c>
      <c r="F456" s="1012"/>
      <c r="G456" s="1030"/>
      <c r="H456" s="1507"/>
      <c r="I456" s="1507">
        <v>3100</v>
      </c>
      <c r="J456" s="1504" t="s">
        <v>5749</v>
      </c>
      <c r="K456" s="1504"/>
      <c r="L456" s="1504"/>
      <c r="M456" s="1527"/>
      <c r="N456" s="1527"/>
      <c r="O456" s="1527"/>
      <c r="P456" s="1527"/>
      <c r="Q456" s="1527"/>
      <c r="R456" s="1527"/>
      <c r="S456" s="1527"/>
      <c r="T456" s="1527"/>
      <c r="U456" s="1527"/>
      <c r="V456" s="1527"/>
      <c r="W456" s="3" t="s">
        <v>11</v>
      </c>
      <c r="X456" s="4"/>
    </row>
    <row r="457" spans="1:24" s="1" customFormat="1" ht="27" customHeight="1" x14ac:dyDescent="0.2">
      <c r="A457" s="1561"/>
      <c r="B457" s="1492" t="s">
        <v>1753</v>
      </c>
      <c r="C457" s="1492" t="s">
        <v>234</v>
      </c>
      <c r="D457" s="1496" t="s">
        <v>224</v>
      </c>
      <c r="E457" s="1497" t="s">
        <v>22</v>
      </c>
      <c r="F457" s="1507"/>
      <c r="G457" s="1030"/>
      <c r="H457" s="1507"/>
      <c r="I457" s="1507">
        <v>3100</v>
      </c>
      <c r="J457" s="1504"/>
      <c r="K457" s="1504"/>
      <c r="L457" s="1504"/>
      <c r="M457" s="1527"/>
      <c r="N457" s="1527"/>
      <c r="O457" s="1527"/>
      <c r="P457" s="1527"/>
      <c r="Q457" s="1527"/>
      <c r="R457" s="1527"/>
      <c r="S457" s="1527"/>
      <c r="T457" s="1527"/>
      <c r="U457" s="1527"/>
      <c r="V457" s="1527"/>
      <c r="W457" s="3" t="s">
        <v>11</v>
      </c>
      <c r="X457" s="4"/>
    </row>
    <row r="458" spans="1:24" s="1" customFormat="1" ht="33.75" customHeight="1" x14ac:dyDescent="0.2">
      <c r="A458" s="1561"/>
      <c r="B458" s="1492" t="s">
        <v>1754</v>
      </c>
      <c r="C458" s="1492" t="s">
        <v>235</v>
      </c>
      <c r="D458" s="1496" t="s">
        <v>224</v>
      </c>
      <c r="E458" s="1497" t="s">
        <v>22</v>
      </c>
      <c r="F458" s="1507"/>
      <c r="G458" s="1030"/>
      <c r="H458" s="1507"/>
      <c r="I458" s="1507">
        <v>400</v>
      </c>
      <c r="J458" s="1504"/>
      <c r="K458" s="1504"/>
      <c r="L458" s="1504"/>
      <c r="M458" s="1527"/>
      <c r="N458" s="1527"/>
      <c r="O458" s="1527"/>
      <c r="P458" s="1527"/>
      <c r="Q458" s="1527"/>
      <c r="R458" s="1527"/>
      <c r="S458" s="1527"/>
      <c r="T458" s="1527"/>
      <c r="U458" s="1527"/>
      <c r="V458" s="1527"/>
      <c r="W458" s="3" t="s">
        <v>11</v>
      </c>
      <c r="X458" s="4"/>
    </row>
    <row r="459" spans="1:24" s="1" customFormat="1" ht="112.5" customHeight="1" x14ac:dyDescent="0.2">
      <c r="A459" s="1561"/>
      <c r="B459" s="1492" t="s">
        <v>1755</v>
      </c>
      <c r="C459" s="1492" t="s">
        <v>236</v>
      </c>
      <c r="D459" s="1496" t="s">
        <v>224</v>
      </c>
      <c r="E459" s="1497" t="s">
        <v>22</v>
      </c>
      <c r="F459" s="1507">
        <v>2394.5</v>
      </c>
      <c r="G459" s="1030"/>
      <c r="H459" s="1507"/>
      <c r="I459" s="1507">
        <v>2700</v>
      </c>
      <c r="J459" s="1504" t="s">
        <v>3283</v>
      </c>
      <c r="K459" s="1504" t="s">
        <v>4328</v>
      </c>
      <c r="L459" s="1504" t="s">
        <v>5749</v>
      </c>
      <c r="M459" s="1527"/>
      <c r="N459" s="1527"/>
      <c r="O459" s="1527"/>
      <c r="P459" s="1527"/>
      <c r="Q459" s="1527"/>
      <c r="R459" s="1527"/>
      <c r="S459" s="1527"/>
      <c r="T459" s="1527"/>
      <c r="U459" s="1527"/>
      <c r="V459" s="1527"/>
      <c r="W459" s="3" t="s">
        <v>11</v>
      </c>
      <c r="X459" s="4"/>
    </row>
    <row r="460" spans="1:24" s="1" customFormat="1" ht="60.75" customHeight="1" x14ac:dyDescent="0.2">
      <c r="A460" s="1561"/>
      <c r="B460" s="1492" t="s">
        <v>1756</v>
      </c>
      <c r="C460" s="1492" t="s">
        <v>237</v>
      </c>
      <c r="D460" s="1496" t="s">
        <v>224</v>
      </c>
      <c r="E460" s="1497" t="s">
        <v>22</v>
      </c>
      <c r="F460" s="1507"/>
      <c r="G460" s="1030"/>
      <c r="H460" s="1507">
        <v>0</v>
      </c>
      <c r="I460" s="1507">
        <v>2400</v>
      </c>
      <c r="J460" s="1592" t="s">
        <v>5749</v>
      </c>
      <c r="K460" s="1504" t="s">
        <v>8030</v>
      </c>
      <c r="L460" s="1504"/>
      <c r="M460" s="1527"/>
      <c r="N460" s="1527"/>
      <c r="O460" s="1527"/>
      <c r="P460" s="1527"/>
      <c r="Q460" s="1527"/>
      <c r="R460" s="1527"/>
      <c r="S460" s="1527"/>
      <c r="T460" s="1527"/>
      <c r="U460" s="1527"/>
      <c r="V460" s="1527"/>
      <c r="W460" s="3" t="s">
        <v>11</v>
      </c>
      <c r="X460" s="4"/>
    </row>
    <row r="461" spans="1:24" s="1" customFormat="1" ht="33.75" customHeight="1" x14ac:dyDescent="0.2">
      <c r="A461" s="1561"/>
      <c r="B461" s="1492" t="s">
        <v>1757</v>
      </c>
      <c r="C461" s="1492" t="s">
        <v>238</v>
      </c>
      <c r="D461" s="1496" t="s">
        <v>224</v>
      </c>
      <c r="E461" s="1497" t="s">
        <v>22</v>
      </c>
      <c r="F461" s="1507"/>
      <c r="G461" s="1030"/>
      <c r="H461" s="1507"/>
      <c r="I461" s="1507">
        <v>2200</v>
      </c>
      <c r="J461" s="1592"/>
      <c r="K461" s="1504"/>
      <c r="L461" s="1504"/>
      <c r="M461" s="1527"/>
      <c r="N461" s="1527"/>
      <c r="O461" s="1527"/>
      <c r="P461" s="1527"/>
      <c r="Q461" s="1527"/>
      <c r="R461" s="1527"/>
      <c r="S461" s="1527"/>
      <c r="T461" s="1527"/>
      <c r="U461" s="1527"/>
      <c r="V461" s="1527"/>
      <c r="W461" s="3" t="s">
        <v>11</v>
      </c>
      <c r="X461" s="4"/>
    </row>
    <row r="462" spans="1:24" s="1" customFormat="1" ht="97.5" customHeight="1" x14ac:dyDescent="0.2">
      <c r="A462" s="1561"/>
      <c r="B462" s="1492" t="s">
        <v>1758</v>
      </c>
      <c r="C462" s="1492" t="s">
        <v>3710</v>
      </c>
      <c r="D462" s="1496" t="s">
        <v>224</v>
      </c>
      <c r="E462" s="1497" t="s">
        <v>22</v>
      </c>
      <c r="F462" s="1507">
        <v>1169.5</v>
      </c>
      <c r="G462" s="1507"/>
      <c r="H462" s="1507">
        <v>0</v>
      </c>
      <c r="I462" s="1496"/>
      <c r="J462" s="1504" t="s">
        <v>3284</v>
      </c>
      <c r="K462" s="1504" t="s">
        <v>3709</v>
      </c>
      <c r="L462" s="1504" t="s">
        <v>4329</v>
      </c>
      <c r="M462" s="1527" t="s">
        <v>4668</v>
      </c>
      <c r="N462" s="1527" t="s">
        <v>8030</v>
      </c>
      <c r="O462" s="1527"/>
      <c r="P462" s="1527"/>
      <c r="Q462" s="1527"/>
      <c r="R462" s="1527"/>
      <c r="S462" s="1527"/>
      <c r="T462" s="1527"/>
      <c r="U462" s="1527"/>
      <c r="V462" s="1527"/>
      <c r="W462" s="3" t="s">
        <v>11</v>
      </c>
      <c r="X462" s="4"/>
    </row>
    <row r="463" spans="1:24" s="1" customFormat="1" ht="33" customHeight="1" x14ac:dyDescent="0.2">
      <c r="A463" s="1561"/>
      <c r="B463" s="1492" t="s">
        <v>1759</v>
      </c>
      <c r="C463" s="1492" t="s">
        <v>240</v>
      </c>
      <c r="D463" s="1496" t="s">
        <v>224</v>
      </c>
      <c r="E463" s="1497" t="s">
        <v>22</v>
      </c>
      <c r="F463" s="1507"/>
      <c r="G463" s="1507"/>
      <c r="H463" s="1507"/>
      <c r="I463" s="1496"/>
      <c r="J463" s="1504" t="s">
        <v>3285</v>
      </c>
      <c r="K463" s="1504"/>
      <c r="L463" s="1504"/>
      <c r="M463" s="1527"/>
      <c r="N463" s="1527"/>
      <c r="O463" s="1527"/>
      <c r="P463" s="1527"/>
      <c r="Q463" s="1527"/>
      <c r="R463" s="1527"/>
      <c r="S463" s="1527"/>
      <c r="T463" s="1527"/>
      <c r="U463" s="1527"/>
      <c r="V463" s="1527"/>
      <c r="W463" s="3" t="s">
        <v>11</v>
      </c>
      <c r="X463" s="4"/>
    </row>
    <row r="464" spans="1:24" s="1" customFormat="1" ht="34.5" customHeight="1" x14ac:dyDescent="0.2">
      <c r="A464" s="1561"/>
      <c r="B464" s="1492" t="s">
        <v>1760</v>
      </c>
      <c r="C464" s="1492" t="s">
        <v>3174</v>
      </c>
      <c r="D464" s="1496" t="s">
        <v>224</v>
      </c>
      <c r="E464" s="1497" t="s">
        <v>22</v>
      </c>
      <c r="F464" s="1507">
        <v>1510</v>
      </c>
      <c r="G464" s="1507"/>
      <c r="H464" s="1507"/>
      <c r="I464" s="1496"/>
      <c r="J464" s="1504" t="s">
        <v>3286</v>
      </c>
      <c r="K464" s="1504"/>
      <c r="L464" s="1504"/>
      <c r="M464" s="1527"/>
      <c r="N464" s="1527"/>
      <c r="O464" s="1527"/>
      <c r="P464" s="1527"/>
      <c r="Q464" s="1527"/>
      <c r="R464" s="1527"/>
      <c r="S464" s="1527"/>
      <c r="T464" s="1527"/>
      <c r="U464" s="1527"/>
      <c r="V464" s="1527"/>
      <c r="W464" s="3" t="s">
        <v>11</v>
      </c>
      <c r="X464" s="4"/>
    </row>
    <row r="465" spans="1:24" s="1" customFormat="1" ht="93" customHeight="1" x14ac:dyDescent="0.2">
      <c r="A465" s="1561"/>
      <c r="B465" s="1492" t="s">
        <v>1761</v>
      </c>
      <c r="C465" s="1492" t="s">
        <v>241</v>
      </c>
      <c r="D465" s="1496" t="s">
        <v>224</v>
      </c>
      <c r="E465" s="1497" t="s">
        <v>22</v>
      </c>
      <c r="F465" s="1507">
        <v>2300</v>
      </c>
      <c r="G465" s="1507"/>
      <c r="H465" s="1507"/>
      <c r="I465" s="1496"/>
      <c r="J465" s="1504" t="s">
        <v>3287</v>
      </c>
      <c r="K465" s="1504" t="s">
        <v>4330</v>
      </c>
      <c r="L465" s="1504"/>
      <c r="M465" s="1527"/>
      <c r="N465" s="1527"/>
      <c r="O465" s="1527"/>
      <c r="P465" s="1527"/>
      <c r="Q465" s="1527"/>
      <c r="R465" s="1527"/>
      <c r="S465" s="1527"/>
      <c r="T465" s="1527"/>
      <c r="U465" s="1527"/>
      <c r="V465" s="1527"/>
      <c r="W465" s="3" t="s">
        <v>11</v>
      </c>
      <c r="X465" s="4"/>
    </row>
    <row r="466" spans="1:24" s="1" customFormat="1" ht="34.15" customHeight="1" x14ac:dyDescent="0.2">
      <c r="A466" s="1561"/>
      <c r="B466" s="1492" t="s">
        <v>1762</v>
      </c>
      <c r="C466" s="1492" t="s">
        <v>242</v>
      </c>
      <c r="D466" s="1496" t="s">
        <v>224</v>
      </c>
      <c r="E466" s="1497" t="s">
        <v>22</v>
      </c>
      <c r="F466" s="1507"/>
      <c r="G466" s="1030"/>
      <c r="H466" s="1507"/>
      <c r="I466" s="1507">
        <v>1000</v>
      </c>
      <c r="J466" s="1592" t="s">
        <v>5749</v>
      </c>
      <c r="K466" s="1504"/>
      <c r="L466" s="1504"/>
      <c r="M466" s="1527"/>
      <c r="N466" s="1527"/>
      <c r="O466" s="1527"/>
      <c r="P466" s="1527"/>
      <c r="Q466" s="1527"/>
      <c r="R466" s="1527"/>
      <c r="S466" s="1527"/>
      <c r="T466" s="1527"/>
      <c r="U466" s="1527"/>
      <c r="V466" s="1527"/>
      <c r="W466" s="3" t="s">
        <v>11</v>
      </c>
      <c r="X466" s="4"/>
    </row>
    <row r="467" spans="1:24" s="1" customFormat="1" ht="33" customHeight="1" x14ac:dyDescent="0.2">
      <c r="A467" s="1561"/>
      <c r="B467" s="1492" t="s">
        <v>1763</v>
      </c>
      <c r="C467" s="1492" t="s">
        <v>243</v>
      </c>
      <c r="D467" s="1496" t="s">
        <v>224</v>
      </c>
      <c r="E467" s="1497" t="s">
        <v>22</v>
      </c>
      <c r="F467" s="1507"/>
      <c r="G467" s="1030"/>
      <c r="H467" s="1507"/>
      <c r="I467" s="1507">
        <v>250</v>
      </c>
      <c r="J467" s="1592"/>
      <c r="K467" s="1504"/>
      <c r="L467" s="1504"/>
      <c r="M467" s="1527"/>
      <c r="N467" s="1527"/>
      <c r="O467" s="1527"/>
      <c r="P467" s="1527"/>
      <c r="Q467" s="1527"/>
      <c r="R467" s="1527"/>
      <c r="S467" s="1527"/>
      <c r="T467" s="1527"/>
      <c r="U467" s="1527"/>
      <c r="V467" s="1527"/>
      <c r="W467" s="3" t="s">
        <v>11</v>
      </c>
      <c r="X467" s="4"/>
    </row>
    <row r="468" spans="1:24" s="1" customFormat="1" ht="13.5" customHeight="1" x14ac:dyDescent="0.2">
      <c r="A468" s="1561"/>
      <c r="B468" s="1492" t="s">
        <v>1764</v>
      </c>
      <c r="C468" s="1492" t="s">
        <v>244</v>
      </c>
      <c r="D468" s="1569" t="s">
        <v>21</v>
      </c>
      <c r="E468" s="1569" t="s">
        <v>22</v>
      </c>
      <c r="F468" s="1616"/>
      <c r="G468" s="1030"/>
      <c r="H468" s="1616"/>
      <c r="I468" s="1616">
        <v>1544</v>
      </c>
      <c r="J468" s="1592"/>
      <c r="K468" s="1506"/>
      <c r="L468" s="1506"/>
      <c r="M468" s="1502"/>
      <c r="N468" s="1502"/>
      <c r="O468" s="1502"/>
      <c r="P468" s="1502"/>
      <c r="Q468" s="1502"/>
      <c r="R468" s="1502"/>
      <c r="S468" s="1502"/>
      <c r="T468" s="1502"/>
      <c r="U468" s="1502"/>
      <c r="V468" s="1502"/>
      <c r="W468" s="3" t="s">
        <v>11</v>
      </c>
      <c r="X468" s="4"/>
    </row>
    <row r="469" spans="1:24" s="1" customFormat="1" ht="15" customHeight="1" x14ac:dyDescent="0.2">
      <c r="A469" s="1561"/>
      <c r="B469" s="1492"/>
      <c r="C469" s="1492" t="s">
        <v>245</v>
      </c>
      <c r="D469" s="1569"/>
      <c r="E469" s="1569"/>
      <c r="F469" s="1616"/>
      <c r="G469" s="1030"/>
      <c r="H469" s="1616"/>
      <c r="I469" s="1616"/>
      <c r="J469" s="1592"/>
      <c r="K469" s="1506"/>
      <c r="L469" s="1506"/>
      <c r="M469" s="1502"/>
      <c r="N469" s="1502"/>
      <c r="O469" s="1502"/>
      <c r="P469" s="1502"/>
      <c r="Q469" s="1502"/>
      <c r="R469" s="1502"/>
      <c r="S469" s="1502"/>
      <c r="T469" s="1502"/>
      <c r="U469" s="1502"/>
      <c r="V469" s="1502"/>
      <c r="W469" s="3" t="s">
        <v>11</v>
      </c>
      <c r="X469" s="4"/>
    </row>
    <row r="470" spans="1:24" s="1" customFormat="1" ht="13.5" customHeight="1" x14ac:dyDescent="0.2">
      <c r="A470" s="1561"/>
      <c r="B470" s="1492"/>
      <c r="C470" s="1492" t="s">
        <v>246</v>
      </c>
      <c r="D470" s="1569"/>
      <c r="E470" s="1569"/>
      <c r="F470" s="1616"/>
      <c r="G470" s="1030"/>
      <c r="H470" s="1616"/>
      <c r="I470" s="1616"/>
      <c r="J470" s="1592"/>
      <c r="K470" s="1506"/>
      <c r="L470" s="1506"/>
      <c r="M470" s="1502"/>
      <c r="N470" s="1502"/>
      <c r="O470" s="1502"/>
      <c r="P470" s="1502"/>
      <c r="Q470" s="1502"/>
      <c r="R470" s="1502"/>
      <c r="S470" s="1502"/>
      <c r="T470" s="1502"/>
      <c r="U470" s="1502"/>
      <c r="V470" s="1502"/>
      <c r="W470" s="3" t="s">
        <v>11</v>
      </c>
      <c r="X470" s="4"/>
    </row>
    <row r="471" spans="1:24" s="1" customFormat="1" ht="13.5" customHeight="1" x14ac:dyDescent="0.2">
      <c r="A471" s="1561"/>
      <c r="B471" s="1492"/>
      <c r="C471" s="1492" t="s">
        <v>247</v>
      </c>
      <c r="D471" s="1569"/>
      <c r="E471" s="1569"/>
      <c r="F471" s="1616"/>
      <c r="G471" s="1030"/>
      <c r="H471" s="1616"/>
      <c r="I471" s="1616"/>
      <c r="J471" s="1592"/>
      <c r="K471" s="1506"/>
      <c r="L471" s="1506"/>
      <c r="M471" s="1502"/>
      <c r="N471" s="1502"/>
      <c r="O471" s="1502"/>
      <c r="P471" s="1502"/>
      <c r="Q471" s="1502"/>
      <c r="R471" s="1502"/>
      <c r="S471" s="1502"/>
      <c r="T471" s="1502"/>
      <c r="U471" s="1502"/>
      <c r="V471" s="1502"/>
      <c r="W471" s="3" t="s">
        <v>11</v>
      </c>
      <c r="X471" s="4"/>
    </row>
    <row r="472" spans="1:24" s="1" customFormat="1" ht="86.25" customHeight="1" x14ac:dyDescent="0.2">
      <c r="A472" s="1561"/>
      <c r="B472" s="1492" t="s">
        <v>1765</v>
      </c>
      <c r="C472" s="767" t="s">
        <v>248</v>
      </c>
      <c r="D472" s="1497" t="s">
        <v>249</v>
      </c>
      <c r="E472" s="1505" t="s">
        <v>189</v>
      </c>
      <c r="F472" s="1012"/>
      <c r="G472" s="1030"/>
      <c r="H472" s="1507">
        <v>0</v>
      </c>
      <c r="I472" s="1507">
        <v>650</v>
      </c>
      <c r="J472" s="1592"/>
      <c r="K472" s="1504" t="s">
        <v>8030</v>
      </c>
      <c r="L472" s="1504"/>
      <c r="M472" s="1527"/>
      <c r="N472" s="1527"/>
      <c r="O472" s="1527"/>
      <c r="P472" s="1527"/>
      <c r="Q472" s="1527"/>
      <c r="R472" s="1527"/>
      <c r="S472" s="1527"/>
      <c r="T472" s="1527"/>
      <c r="U472" s="1527"/>
      <c r="V472" s="1527"/>
      <c r="W472" s="3" t="s">
        <v>11</v>
      </c>
      <c r="X472" s="4"/>
    </row>
    <row r="473" spans="1:24" s="1" customFormat="1" ht="34.5" customHeight="1" x14ac:dyDescent="0.2">
      <c r="A473" s="1561"/>
      <c r="B473" s="1492" t="s">
        <v>1766</v>
      </c>
      <c r="C473" s="767" t="s">
        <v>250</v>
      </c>
      <c r="D473" s="1497" t="s">
        <v>249</v>
      </c>
      <c r="E473" s="1505" t="s">
        <v>189</v>
      </c>
      <c r="F473" s="1012"/>
      <c r="G473" s="1496"/>
      <c r="H473" s="1496"/>
      <c r="I473" s="1507">
        <v>305</v>
      </c>
      <c r="J473" s="1506"/>
      <c r="K473" s="1506"/>
      <c r="L473" s="1506"/>
      <c r="M473" s="1502"/>
      <c r="N473" s="1502"/>
      <c r="O473" s="1502"/>
      <c r="P473" s="1502"/>
      <c r="Q473" s="1502"/>
      <c r="R473" s="1502"/>
      <c r="S473" s="1502"/>
      <c r="T473" s="1502"/>
      <c r="U473" s="1502"/>
      <c r="V473" s="1502"/>
      <c r="W473" s="3" t="s">
        <v>11</v>
      </c>
      <c r="X473" s="4"/>
    </row>
    <row r="474" spans="1:24" s="1" customFormat="1" ht="39" customHeight="1" x14ac:dyDescent="0.2">
      <c r="A474" s="1561"/>
      <c r="B474" s="1492" t="s">
        <v>1767</v>
      </c>
      <c r="C474" s="767" t="s">
        <v>251</v>
      </c>
      <c r="D474" s="1497" t="s">
        <v>249</v>
      </c>
      <c r="E474" s="1505" t="s">
        <v>189</v>
      </c>
      <c r="F474" s="1012"/>
      <c r="G474" s="1496"/>
      <c r="H474" s="1496"/>
      <c r="I474" s="1507">
        <v>740</v>
      </c>
      <c r="J474" s="1506"/>
      <c r="K474" s="1506"/>
      <c r="L474" s="1506"/>
      <c r="M474" s="1502"/>
      <c r="N474" s="1502"/>
      <c r="O474" s="1502"/>
      <c r="P474" s="1502"/>
      <c r="Q474" s="1502"/>
      <c r="R474" s="1502"/>
      <c r="S474" s="1502"/>
      <c r="T474" s="1502"/>
      <c r="U474" s="1502"/>
      <c r="V474" s="1502"/>
      <c r="W474" s="3" t="s">
        <v>11</v>
      </c>
      <c r="X474" s="4"/>
    </row>
    <row r="475" spans="1:24" s="1" customFormat="1" ht="36" customHeight="1" x14ac:dyDescent="0.2">
      <c r="A475" s="1561"/>
      <c r="B475" s="1492" t="s">
        <v>1768</v>
      </c>
      <c r="C475" s="1027" t="s">
        <v>252</v>
      </c>
      <c r="D475" s="1497" t="s">
        <v>10</v>
      </c>
      <c r="E475" s="1505" t="s">
        <v>131</v>
      </c>
      <c r="F475" s="1012"/>
      <c r="G475" s="1496"/>
      <c r="H475" s="1496"/>
      <c r="I475" s="1507">
        <v>255</v>
      </c>
      <c r="J475" s="1506"/>
      <c r="K475" s="1506"/>
      <c r="L475" s="1506"/>
      <c r="M475" s="1502"/>
      <c r="N475" s="1502"/>
      <c r="O475" s="1502"/>
      <c r="P475" s="1502"/>
      <c r="Q475" s="1502"/>
      <c r="R475" s="1502"/>
      <c r="S475" s="1502"/>
      <c r="T475" s="1502"/>
      <c r="U475" s="1502"/>
      <c r="V475" s="1502"/>
      <c r="W475" s="3" t="s">
        <v>11</v>
      </c>
      <c r="X475" s="4"/>
    </row>
    <row r="476" spans="1:24" s="1" customFormat="1" ht="36" customHeight="1" x14ac:dyDescent="0.2">
      <c r="A476" s="1561"/>
      <c r="B476" s="1492" t="s">
        <v>1769</v>
      </c>
      <c r="C476" s="1027" t="s">
        <v>253</v>
      </c>
      <c r="D476" s="1497" t="s">
        <v>10</v>
      </c>
      <c r="E476" s="1505" t="s">
        <v>131</v>
      </c>
      <c r="F476" s="1012"/>
      <c r="G476" s="1496"/>
      <c r="H476" s="1496"/>
      <c r="I476" s="1507">
        <v>450</v>
      </c>
      <c r="J476" s="1506"/>
      <c r="K476" s="1506"/>
      <c r="L476" s="1506"/>
      <c r="M476" s="1502"/>
      <c r="N476" s="1502"/>
      <c r="O476" s="1502"/>
      <c r="P476" s="1502"/>
      <c r="Q476" s="1502"/>
      <c r="R476" s="1502"/>
      <c r="S476" s="1502"/>
      <c r="T476" s="1502"/>
      <c r="U476" s="1502"/>
      <c r="V476" s="1502"/>
      <c r="W476" s="3" t="s">
        <v>11</v>
      </c>
      <c r="X476" s="4"/>
    </row>
    <row r="477" spans="1:24" s="1" customFormat="1" ht="33" customHeight="1" x14ac:dyDescent="0.2">
      <c r="A477" s="1561"/>
      <c r="B477" s="1492" t="s">
        <v>1770</v>
      </c>
      <c r="C477" s="1027" t="s">
        <v>254</v>
      </c>
      <c r="D477" s="1497" t="s">
        <v>10</v>
      </c>
      <c r="E477" s="1505" t="s">
        <v>131</v>
      </c>
      <c r="F477" s="1012"/>
      <c r="G477" s="1496"/>
      <c r="H477" s="1496"/>
      <c r="I477" s="1507">
        <v>780</v>
      </c>
      <c r="J477" s="1506"/>
      <c r="K477" s="1506"/>
      <c r="L477" s="1506"/>
      <c r="M477" s="1502"/>
      <c r="N477" s="1502"/>
      <c r="O477" s="1502"/>
      <c r="P477" s="1502"/>
      <c r="Q477" s="1502"/>
      <c r="R477" s="1502"/>
      <c r="S477" s="1502"/>
      <c r="T477" s="1502"/>
      <c r="U477" s="1502"/>
      <c r="V477" s="1502"/>
      <c r="W477" s="3" t="s">
        <v>11</v>
      </c>
      <c r="X477" s="4"/>
    </row>
    <row r="478" spans="1:24" s="1" customFormat="1" ht="35.25" customHeight="1" x14ac:dyDescent="0.2">
      <c r="A478" s="1561"/>
      <c r="B478" s="1492" t="s">
        <v>1771</v>
      </c>
      <c r="C478" s="1027" t="s">
        <v>255</v>
      </c>
      <c r="D478" s="1497" t="s">
        <v>10</v>
      </c>
      <c r="E478" s="1505" t="s">
        <v>131</v>
      </c>
      <c r="F478" s="1012"/>
      <c r="G478" s="1496"/>
      <c r="H478" s="1496"/>
      <c r="I478" s="1507">
        <f>950*2</f>
        <v>1900</v>
      </c>
      <c r="J478" s="1506"/>
      <c r="K478" s="1506"/>
      <c r="L478" s="1506"/>
      <c r="M478" s="1502"/>
      <c r="N478" s="1502"/>
      <c r="O478" s="1502"/>
      <c r="P478" s="1502"/>
      <c r="Q478" s="1502"/>
      <c r="R478" s="1502"/>
      <c r="S478" s="1502"/>
      <c r="T478" s="1502"/>
      <c r="U478" s="1502"/>
      <c r="V478" s="1502"/>
      <c r="W478" s="3" t="s">
        <v>11</v>
      </c>
    </row>
    <row r="479" spans="1:24" s="1" customFormat="1" ht="48" customHeight="1" x14ac:dyDescent="0.2">
      <c r="A479" s="1561"/>
      <c r="B479" s="1492" t="s">
        <v>1772</v>
      </c>
      <c r="C479" s="1027" t="s">
        <v>256</v>
      </c>
      <c r="D479" s="1496" t="s">
        <v>257</v>
      </c>
      <c r="E479" s="1505" t="s">
        <v>134</v>
      </c>
      <c r="F479" s="1507">
        <v>1979</v>
      </c>
      <c r="G479" s="1030"/>
      <c r="H479" s="1507"/>
      <c r="I479" s="1507">
        <v>650</v>
      </c>
      <c r="J479" s="1504" t="s">
        <v>3288</v>
      </c>
      <c r="K479" s="1504" t="s">
        <v>5749</v>
      </c>
      <c r="L479" s="1504"/>
      <c r="M479" s="1527"/>
      <c r="N479" s="1527"/>
      <c r="O479" s="1527"/>
      <c r="P479" s="1527"/>
      <c r="Q479" s="1527"/>
      <c r="R479" s="1527"/>
      <c r="S479" s="1527"/>
      <c r="T479" s="1527"/>
      <c r="U479" s="1527"/>
      <c r="V479" s="1527"/>
      <c r="W479" s="3" t="s">
        <v>11</v>
      </c>
    </row>
    <row r="480" spans="1:24" s="1" customFormat="1" ht="65.25" customHeight="1" x14ac:dyDescent="0.2">
      <c r="A480" s="1561"/>
      <c r="B480" s="1492" t="s">
        <v>1773</v>
      </c>
      <c r="C480" s="1027" t="s">
        <v>258</v>
      </c>
      <c r="D480" s="1496" t="s">
        <v>257</v>
      </c>
      <c r="E480" s="1505" t="s">
        <v>211</v>
      </c>
      <c r="F480" s="1507"/>
      <c r="G480" s="1030"/>
      <c r="H480" s="1507">
        <v>0</v>
      </c>
      <c r="I480" s="1507">
        <v>1000</v>
      </c>
      <c r="J480" s="1504" t="s">
        <v>5749</v>
      </c>
      <c r="K480" s="1504" t="s">
        <v>8034</v>
      </c>
      <c r="L480" s="1504"/>
      <c r="M480" s="1527"/>
      <c r="N480" s="1527"/>
      <c r="O480" s="1527"/>
      <c r="P480" s="1527"/>
      <c r="Q480" s="1527"/>
      <c r="R480" s="1527"/>
      <c r="S480" s="1527"/>
      <c r="T480" s="1527"/>
      <c r="U480" s="1527"/>
      <c r="V480" s="1527"/>
      <c r="W480" s="3" t="s">
        <v>11</v>
      </c>
    </row>
    <row r="481" spans="1:24" s="1" customFormat="1" ht="33" customHeight="1" x14ac:dyDescent="0.2">
      <c r="A481" s="1561"/>
      <c r="B481" s="1492" t="s">
        <v>1774</v>
      </c>
      <c r="C481" s="1027" t="s">
        <v>259</v>
      </c>
      <c r="D481" s="1496" t="s">
        <v>257</v>
      </c>
      <c r="E481" s="1505" t="s">
        <v>211</v>
      </c>
      <c r="F481" s="1507"/>
      <c r="G481" s="1507"/>
      <c r="H481" s="1507"/>
      <c r="I481" s="1507">
        <v>1950</v>
      </c>
      <c r="J481" s="1506"/>
      <c r="K481" s="1506"/>
      <c r="L481" s="1506"/>
      <c r="M481" s="1502"/>
      <c r="N481" s="1502"/>
      <c r="O481" s="1502"/>
      <c r="P481" s="1502"/>
      <c r="Q481" s="1502"/>
      <c r="R481" s="1502"/>
      <c r="S481" s="1502"/>
      <c r="T481" s="1502"/>
      <c r="U481" s="1502"/>
      <c r="V481" s="1502"/>
      <c r="W481" s="3" t="s">
        <v>11</v>
      </c>
      <c r="X481" s="4"/>
    </row>
    <row r="482" spans="1:24" s="1" customFormat="1" ht="35.25" customHeight="1" x14ac:dyDescent="0.2">
      <c r="A482" s="1561"/>
      <c r="B482" s="1492" t="s">
        <v>1775</v>
      </c>
      <c r="C482" s="1027" t="s">
        <v>260</v>
      </c>
      <c r="D482" s="1496" t="s">
        <v>257</v>
      </c>
      <c r="E482" s="1505" t="s">
        <v>211</v>
      </c>
      <c r="F482" s="1507"/>
      <c r="G482" s="1507"/>
      <c r="H482" s="1507"/>
      <c r="I482" s="1507">
        <v>1125</v>
      </c>
      <c r="J482" s="1506"/>
      <c r="K482" s="1506"/>
      <c r="L482" s="1506"/>
      <c r="M482" s="1502"/>
      <c r="N482" s="1502"/>
      <c r="O482" s="1502"/>
      <c r="P482" s="1502"/>
      <c r="Q482" s="1502"/>
      <c r="R482" s="1502"/>
      <c r="S482" s="1502"/>
      <c r="T482" s="1502"/>
      <c r="U482" s="1502"/>
      <c r="V482" s="1502"/>
      <c r="W482" s="3" t="s">
        <v>11</v>
      </c>
      <c r="X482" s="4"/>
    </row>
    <row r="483" spans="1:24" s="1" customFormat="1" ht="45" customHeight="1" x14ac:dyDescent="0.2">
      <c r="A483" s="1561"/>
      <c r="B483" s="1492" t="s">
        <v>1776</v>
      </c>
      <c r="C483" s="1027" t="s">
        <v>261</v>
      </c>
      <c r="D483" s="1496" t="s">
        <v>257</v>
      </c>
      <c r="E483" s="1505" t="s">
        <v>211</v>
      </c>
      <c r="F483" s="1012"/>
      <c r="G483" s="1507"/>
      <c r="H483" s="1507"/>
      <c r="I483" s="1507">
        <v>390</v>
      </c>
      <c r="J483" s="1506"/>
      <c r="K483" s="1506"/>
      <c r="L483" s="1506"/>
      <c r="M483" s="1502"/>
      <c r="N483" s="1502"/>
      <c r="O483" s="1502"/>
      <c r="P483" s="1502"/>
      <c r="Q483" s="1502"/>
      <c r="R483" s="1502"/>
      <c r="S483" s="1502"/>
      <c r="T483" s="1502"/>
      <c r="U483" s="1502"/>
      <c r="V483" s="1502"/>
      <c r="W483" s="3" t="s">
        <v>11</v>
      </c>
      <c r="X483" s="4"/>
    </row>
    <row r="484" spans="1:24" s="4" customFormat="1" ht="36.75" customHeight="1" x14ac:dyDescent="0.2">
      <c r="A484" s="1561"/>
      <c r="B484" s="1492" t="s">
        <v>1777</v>
      </c>
      <c r="C484" s="1027" t="s">
        <v>262</v>
      </c>
      <c r="D484" s="1496" t="s">
        <v>257</v>
      </c>
      <c r="E484" s="1505" t="s">
        <v>211</v>
      </c>
      <c r="F484" s="1012"/>
      <c r="G484" s="203"/>
      <c r="H484" s="1507"/>
      <c r="I484" s="1507">
        <v>110</v>
      </c>
      <c r="J484" s="1506" t="s">
        <v>5749</v>
      </c>
      <c r="K484" s="1506"/>
      <c r="L484" s="1506"/>
      <c r="M484" s="1502"/>
      <c r="N484" s="1502"/>
      <c r="O484" s="1502"/>
      <c r="P484" s="1502"/>
      <c r="Q484" s="1502"/>
      <c r="R484" s="1502"/>
      <c r="S484" s="1502"/>
      <c r="T484" s="1502"/>
      <c r="U484" s="1502"/>
      <c r="V484" s="1502"/>
      <c r="W484" s="3" t="s">
        <v>11</v>
      </c>
    </row>
    <row r="485" spans="1:24" s="4" customFormat="1" ht="39" customHeight="1" x14ac:dyDescent="0.2">
      <c r="A485" s="1561"/>
      <c r="B485" s="1492" t="s">
        <v>1778</v>
      </c>
      <c r="C485" s="1027" t="s">
        <v>263</v>
      </c>
      <c r="D485" s="1496" t="s">
        <v>257</v>
      </c>
      <c r="E485" s="1505" t="s">
        <v>211</v>
      </c>
      <c r="F485" s="1507"/>
      <c r="G485" s="1507"/>
      <c r="H485" s="1012"/>
      <c r="I485" s="1507">
        <v>3000</v>
      </c>
      <c r="J485" s="1506"/>
      <c r="K485" s="1506"/>
      <c r="L485" s="1506"/>
      <c r="M485" s="1502"/>
      <c r="N485" s="1502"/>
      <c r="O485" s="1502"/>
      <c r="P485" s="1502"/>
      <c r="Q485" s="1502"/>
      <c r="R485" s="1502"/>
      <c r="S485" s="1502"/>
      <c r="T485" s="1502"/>
      <c r="U485" s="1502"/>
      <c r="V485" s="1502"/>
      <c r="W485" s="3" t="s">
        <v>11</v>
      </c>
    </row>
    <row r="486" spans="1:24" s="4" customFormat="1" ht="56.25" customHeight="1" x14ac:dyDescent="0.2">
      <c r="A486" s="1561"/>
      <c r="B486" s="1492" t="s">
        <v>1779</v>
      </c>
      <c r="C486" s="1027" t="s">
        <v>264</v>
      </c>
      <c r="D486" s="1496" t="s">
        <v>249</v>
      </c>
      <c r="E486" s="1497" t="s">
        <v>265</v>
      </c>
      <c r="F486" s="1507"/>
      <c r="G486" s="1507"/>
      <c r="H486" s="1507"/>
      <c r="I486" s="1507">
        <v>5300</v>
      </c>
      <c r="J486" s="1506"/>
      <c r="K486" s="1506"/>
      <c r="L486" s="1506"/>
      <c r="M486" s="1502"/>
      <c r="N486" s="1502"/>
      <c r="O486" s="1502"/>
      <c r="P486" s="1502"/>
      <c r="Q486" s="1502"/>
      <c r="R486" s="1502"/>
      <c r="S486" s="1502"/>
      <c r="T486" s="1502"/>
      <c r="U486" s="1502"/>
      <c r="V486" s="1502"/>
      <c r="W486" s="3" t="s">
        <v>11</v>
      </c>
    </row>
    <row r="487" spans="1:24" s="4" customFormat="1" ht="36.75" customHeight="1" x14ac:dyDescent="0.2">
      <c r="A487" s="1561"/>
      <c r="B487" s="1492" t="s">
        <v>1780</v>
      </c>
      <c r="C487" s="1027" t="s">
        <v>266</v>
      </c>
      <c r="D487" s="1496" t="s">
        <v>249</v>
      </c>
      <c r="E487" s="1505" t="s">
        <v>211</v>
      </c>
      <c r="F487" s="1012"/>
      <c r="G487" s="1507"/>
      <c r="H487" s="497"/>
      <c r="I487" s="1507">
        <v>2600</v>
      </c>
      <c r="J487" s="1506"/>
      <c r="K487" s="1506"/>
      <c r="L487" s="1506"/>
      <c r="M487" s="1502"/>
      <c r="N487" s="1502"/>
      <c r="O487" s="1502"/>
      <c r="P487" s="1502"/>
      <c r="Q487" s="1502"/>
      <c r="R487" s="1502"/>
      <c r="S487" s="1502"/>
      <c r="T487" s="1502"/>
      <c r="U487" s="1502"/>
      <c r="V487" s="1502"/>
      <c r="W487" s="3" t="s">
        <v>11</v>
      </c>
    </row>
    <row r="488" spans="1:24" s="1" customFormat="1" ht="36" customHeight="1" x14ac:dyDescent="0.2">
      <c r="A488" s="1561"/>
      <c r="B488" s="1492" t="s">
        <v>1781</v>
      </c>
      <c r="C488" s="1027" t="s">
        <v>267</v>
      </c>
      <c r="D488" s="1496" t="s">
        <v>249</v>
      </c>
      <c r="E488" s="1505" t="s">
        <v>211</v>
      </c>
      <c r="F488" s="1012"/>
      <c r="G488" s="497"/>
      <c r="H488" s="497"/>
      <c r="I488" s="1507">
        <v>1000</v>
      </c>
      <c r="J488" s="1506"/>
      <c r="K488" s="1506"/>
      <c r="L488" s="1506"/>
      <c r="M488" s="1502"/>
      <c r="N488" s="1502"/>
      <c r="O488" s="1502"/>
      <c r="P488" s="1502"/>
      <c r="Q488" s="1502"/>
      <c r="R488" s="1502"/>
      <c r="S488" s="1502"/>
      <c r="T488" s="1502"/>
      <c r="U488" s="1502"/>
      <c r="V488" s="1502"/>
      <c r="W488" s="3" t="s">
        <v>11</v>
      </c>
      <c r="X488" s="4"/>
    </row>
    <row r="489" spans="1:24" s="1" customFormat="1" ht="33" customHeight="1" x14ac:dyDescent="0.2">
      <c r="A489" s="1561"/>
      <c r="B489" s="1492" t="s">
        <v>1782</v>
      </c>
      <c r="C489" s="1027" t="s">
        <v>268</v>
      </c>
      <c r="D489" s="1496" t="s">
        <v>249</v>
      </c>
      <c r="E489" s="1497" t="s">
        <v>265</v>
      </c>
      <c r="F489" s="1507"/>
      <c r="G489" s="497"/>
      <c r="H489" s="497"/>
      <c r="I489" s="1507">
        <v>110</v>
      </c>
      <c r="J489" s="1506"/>
      <c r="K489" s="1506"/>
      <c r="L489" s="1506"/>
      <c r="M489" s="1502"/>
      <c r="N489" s="1502"/>
      <c r="O489" s="1502"/>
      <c r="P489" s="1502"/>
      <c r="Q489" s="1502"/>
      <c r="R489" s="1502"/>
      <c r="S489" s="1502"/>
      <c r="T489" s="1502"/>
      <c r="U489" s="1502"/>
      <c r="V489" s="1502"/>
      <c r="W489" s="3" t="s">
        <v>11</v>
      </c>
      <c r="X489" s="4"/>
    </row>
    <row r="490" spans="1:24" s="1" customFormat="1" ht="35.25" customHeight="1" x14ac:dyDescent="0.2">
      <c r="A490" s="1561"/>
      <c r="B490" s="1492" t="s">
        <v>1783</v>
      </c>
      <c r="C490" s="1027" t="s">
        <v>269</v>
      </c>
      <c r="D490" s="1496" t="s">
        <v>249</v>
      </c>
      <c r="E490" s="1497" t="s">
        <v>265</v>
      </c>
      <c r="F490" s="497"/>
      <c r="G490" s="497"/>
      <c r="H490" s="1012"/>
      <c r="I490" s="1507">
        <v>1000</v>
      </c>
      <c r="J490" s="1506"/>
      <c r="K490" s="1506"/>
      <c r="L490" s="1506"/>
      <c r="M490" s="1502"/>
      <c r="N490" s="1502"/>
      <c r="O490" s="1502"/>
      <c r="P490" s="1502"/>
      <c r="Q490" s="1502"/>
      <c r="R490" s="1502"/>
      <c r="S490" s="1502"/>
      <c r="T490" s="1502"/>
      <c r="U490" s="1502"/>
      <c r="V490" s="1502"/>
      <c r="W490" s="3" t="s">
        <v>11</v>
      </c>
      <c r="X490" s="4"/>
    </row>
    <row r="491" spans="1:24" s="1" customFormat="1" ht="33.75" customHeight="1" x14ac:dyDescent="0.2">
      <c r="A491" s="1561"/>
      <c r="B491" s="1492" t="s">
        <v>1784</v>
      </c>
      <c r="C491" s="1027" t="s">
        <v>270</v>
      </c>
      <c r="D491" s="1496" t="s">
        <v>249</v>
      </c>
      <c r="E491" s="1497" t="s">
        <v>265</v>
      </c>
      <c r="F491" s="1507">
        <v>80</v>
      </c>
      <c r="G491" s="1507"/>
      <c r="H491" s="497"/>
      <c r="I491" s="497"/>
      <c r="J491" s="1504"/>
      <c r="K491" s="1504"/>
      <c r="L491" s="1504"/>
      <c r="M491" s="1527"/>
      <c r="N491" s="1527"/>
      <c r="O491" s="1527"/>
      <c r="P491" s="1527"/>
      <c r="Q491" s="1527"/>
      <c r="R491" s="1527"/>
      <c r="S491" s="1527"/>
      <c r="T491" s="1527"/>
      <c r="U491" s="1527"/>
      <c r="V491" s="1527"/>
      <c r="W491" s="3" t="s">
        <v>11</v>
      </c>
      <c r="X491" s="4"/>
    </row>
    <row r="492" spans="1:24" s="1" customFormat="1" ht="33.75" customHeight="1" x14ac:dyDescent="0.2">
      <c r="A492" s="1561"/>
      <c r="B492" s="1492" t="s">
        <v>1785</v>
      </c>
      <c r="C492" s="1027" t="s">
        <v>1349</v>
      </c>
      <c r="D492" s="1496" t="s">
        <v>249</v>
      </c>
      <c r="E492" s="1497" t="s">
        <v>265</v>
      </c>
      <c r="F492" s="1507">
        <v>15</v>
      </c>
      <c r="G492" s="1507"/>
      <c r="H492" s="497"/>
      <c r="I492" s="497"/>
      <c r="J492" s="1504"/>
      <c r="K492" s="1504"/>
      <c r="L492" s="1504"/>
      <c r="M492" s="1527"/>
      <c r="N492" s="1527"/>
      <c r="O492" s="1527"/>
      <c r="P492" s="1527"/>
      <c r="Q492" s="1527"/>
      <c r="R492" s="1527"/>
      <c r="S492" s="1527"/>
      <c r="T492" s="1527"/>
      <c r="U492" s="1527"/>
      <c r="V492" s="1527"/>
      <c r="W492" s="3"/>
      <c r="X492" s="4"/>
    </row>
    <row r="493" spans="1:24" s="1" customFormat="1" ht="33.75" customHeight="1" x14ac:dyDescent="0.2">
      <c r="A493" s="1561"/>
      <c r="B493" s="1492" t="s">
        <v>1786</v>
      </c>
      <c r="C493" s="1027" t="s">
        <v>1350</v>
      </c>
      <c r="D493" s="1496" t="s">
        <v>249</v>
      </c>
      <c r="E493" s="1497" t="s">
        <v>265</v>
      </c>
      <c r="F493" s="1507">
        <v>10</v>
      </c>
      <c r="G493" s="1507"/>
      <c r="H493" s="497"/>
      <c r="I493" s="497"/>
      <c r="J493" s="1504"/>
      <c r="K493" s="1504"/>
      <c r="L493" s="1504"/>
      <c r="M493" s="1527"/>
      <c r="N493" s="1527"/>
      <c r="O493" s="1527"/>
      <c r="P493" s="1527"/>
      <c r="Q493" s="1527"/>
      <c r="R493" s="1527"/>
      <c r="S493" s="1527"/>
      <c r="T493" s="1527"/>
      <c r="U493" s="1527"/>
      <c r="V493" s="1527"/>
      <c r="W493" s="3"/>
      <c r="X493" s="4"/>
    </row>
    <row r="494" spans="1:24" s="1" customFormat="1" ht="33.75" customHeight="1" x14ac:dyDescent="0.2">
      <c r="A494" s="1561"/>
      <c r="B494" s="1492" t="s">
        <v>1787</v>
      </c>
      <c r="C494" s="1027" t="s">
        <v>1351</v>
      </c>
      <c r="D494" s="1496" t="s">
        <v>249</v>
      </c>
      <c r="E494" s="1497" t="s">
        <v>265</v>
      </c>
      <c r="F494" s="1507">
        <v>7</v>
      </c>
      <c r="G494" s="1507"/>
      <c r="H494" s="497"/>
      <c r="I494" s="497"/>
      <c r="J494" s="1504"/>
      <c r="K494" s="1504"/>
      <c r="L494" s="1504"/>
      <c r="M494" s="1527"/>
      <c r="N494" s="1527"/>
      <c r="O494" s="1527"/>
      <c r="P494" s="1527"/>
      <c r="Q494" s="1527"/>
      <c r="R494" s="1527"/>
      <c r="S494" s="1527"/>
      <c r="T494" s="1527"/>
      <c r="U494" s="1527"/>
      <c r="V494" s="1527"/>
      <c r="W494" s="3"/>
      <c r="X494" s="4"/>
    </row>
    <row r="495" spans="1:24" s="1" customFormat="1" ht="33.75" customHeight="1" x14ac:dyDescent="0.2">
      <c r="A495" s="1561"/>
      <c r="B495" s="1492" t="s">
        <v>1788</v>
      </c>
      <c r="C495" s="1027" t="s">
        <v>1352</v>
      </c>
      <c r="D495" s="1496" t="s">
        <v>249</v>
      </c>
      <c r="E495" s="1497" t="s">
        <v>265</v>
      </c>
      <c r="F495" s="1507">
        <v>7</v>
      </c>
      <c r="G495" s="1507"/>
      <c r="H495" s="497"/>
      <c r="I495" s="497"/>
      <c r="J495" s="1504"/>
      <c r="K495" s="1504"/>
      <c r="L495" s="1504"/>
      <c r="M495" s="1527"/>
      <c r="N495" s="1527"/>
      <c r="O495" s="1527"/>
      <c r="P495" s="1527"/>
      <c r="Q495" s="1527"/>
      <c r="R495" s="1527"/>
      <c r="S495" s="1527"/>
      <c r="T495" s="1527"/>
      <c r="U495" s="1527"/>
      <c r="V495" s="1527"/>
      <c r="W495" s="3"/>
      <c r="X495" s="4"/>
    </row>
    <row r="496" spans="1:24" s="1" customFormat="1" ht="126.75" customHeight="1" x14ac:dyDescent="0.2">
      <c r="A496" s="1561"/>
      <c r="B496" s="1492" t="s">
        <v>1789</v>
      </c>
      <c r="C496" s="1027" t="s">
        <v>7626</v>
      </c>
      <c r="D496" s="1496" t="s">
        <v>249</v>
      </c>
      <c r="E496" s="1497" t="s">
        <v>265</v>
      </c>
      <c r="F496" s="1507">
        <v>81</v>
      </c>
      <c r="G496" s="1507"/>
      <c r="H496" s="1507">
        <v>190</v>
      </c>
      <c r="I496" s="497"/>
      <c r="J496" s="1504" t="s">
        <v>7627</v>
      </c>
      <c r="K496" s="1504" t="s">
        <v>8049</v>
      </c>
      <c r="L496" s="1504"/>
      <c r="M496" s="1527"/>
      <c r="N496" s="1527"/>
      <c r="O496" s="1527"/>
      <c r="P496" s="1527"/>
      <c r="Q496" s="1527"/>
      <c r="R496" s="1527"/>
      <c r="S496" s="1527"/>
      <c r="T496" s="1527"/>
      <c r="U496" s="1527"/>
      <c r="V496" s="1527"/>
      <c r="W496" s="3"/>
      <c r="X496" s="4"/>
    </row>
    <row r="497" spans="1:24" s="1" customFormat="1" ht="35.25" customHeight="1" x14ac:dyDescent="0.2">
      <c r="A497" s="1561"/>
      <c r="B497" s="1492" t="s">
        <v>1790</v>
      </c>
      <c r="C497" s="1027" t="s">
        <v>271</v>
      </c>
      <c r="D497" s="1496" t="s">
        <v>272</v>
      </c>
      <c r="E497" s="1497" t="s">
        <v>273</v>
      </c>
      <c r="F497" s="1012"/>
      <c r="G497" s="497"/>
      <c r="H497" s="497"/>
      <c r="I497" s="1507">
        <v>450</v>
      </c>
      <c r="J497" s="1506"/>
      <c r="K497" s="1506"/>
      <c r="L497" s="1506"/>
      <c r="M497" s="1502"/>
      <c r="N497" s="1502"/>
      <c r="O497" s="1502"/>
      <c r="P497" s="1502"/>
      <c r="Q497" s="1502"/>
      <c r="R497" s="1502"/>
      <c r="S497" s="1502"/>
      <c r="T497" s="1502"/>
      <c r="U497" s="1502"/>
      <c r="V497" s="1502"/>
      <c r="W497" s="3" t="s">
        <v>11</v>
      </c>
      <c r="X497" s="4"/>
    </row>
    <row r="498" spans="1:24" s="1" customFormat="1" ht="44.25" customHeight="1" x14ac:dyDescent="0.2">
      <c r="A498" s="1561"/>
      <c r="B498" s="1492" t="s">
        <v>1791</v>
      </c>
      <c r="C498" s="656" t="s">
        <v>274</v>
      </c>
      <c r="D498" s="1496" t="s">
        <v>275</v>
      </c>
      <c r="E498" s="1496" t="s">
        <v>276</v>
      </c>
      <c r="F498" s="1012"/>
      <c r="G498" s="1496"/>
      <c r="H498" s="1496"/>
      <c r="I498" s="657">
        <v>920</v>
      </c>
      <c r="J498" s="658"/>
      <c r="K498" s="658"/>
      <c r="L498" s="658"/>
      <c r="M498" s="145"/>
      <c r="N498" s="145"/>
      <c r="O498" s="145"/>
      <c r="P498" s="145"/>
      <c r="Q498" s="145"/>
      <c r="R498" s="145"/>
      <c r="S498" s="145"/>
      <c r="T498" s="145"/>
      <c r="U498" s="145"/>
      <c r="V498" s="145"/>
      <c r="W498" s="3" t="s">
        <v>11</v>
      </c>
      <c r="X498" s="4"/>
    </row>
    <row r="499" spans="1:24" s="1" customFormat="1" ht="113.25" customHeight="1" x14ac:dyDescent="0.2">
      <c r="A499" s="1561"/>
      <c r="B499" s="1492" t="s">
        <v>1792</v>
      </c>
      <c r="C499" s="656" t="s">
        <v>8010</v>
      </c>
      <c r="D499" s="1496" t="s">
        <v>275</v>
      </c>
      <c r="E499" s="1496" t="s">
        <v>276</v>
      </c>
      <c r="F499" s="1012"/>
      <c r="G499" s="1496"/>
      <c r="H499" s="1507">
        <v>2400</v>
      </c>
      <c r="I499" s="657">
        <v>1400</v>
      </c>
      <c r="J499" s="658" t="s">
        <v>8009</v>
      </c>
      <c r="K499" s="658" t="s">
        <v>8499</v>
      </c>
      <c r="L499" s="658" t="s">
        <v>8887</v>
      </c>
      <c r="M499" s="145"/>
      <c r="N499" s="145"/>
      <c r="O499" s="145"/>
      <c r="P499" s="145"/>
      <c r="Q499" s="145"/>
      <c r="R499" s="145"/>
      <c r="S499" s="145"/>
      <c r="T499" s="145"/>
      <c r="U499" s="145"/>
      <c r="V499" s="145"/>
      <c r="W499" s="3" t="s">
        <v>11</v>
      </c>
      <c r="X499" s="4"/>
    </row>
    <row r="500" spans="1:24" s="1" customFormat="1" ht="45.75" customHeight="1" x14ac:dyDescent="0.2">
      <c r="A500" s="1561"/>
      <c r="B500" s="1492" t="s">
        <v>1793</v>
      </c>
      <c r="C500" s="656" t="s">
        <v>277</v>
      </c>
      <c r="D500" s="1496" t="s">
        <v>275</v>
      </c>
      <c r="E500" s="1496" t="s">
        <v>276</v>
      </c>
      <c r="F500" s="1012"/>
      <c r="G500" s="1030"/>
      <c r="H500" s="1496"/>
      <c r="I500" s="657">
        <v>1800</v>
      </c>
      <c r="J500" s="1504" t="s">
        <v>5749</v>
      </c>
      <c r="K500" s="1504"/>
      <c r="L500" s="1504"/>
      <c r="M500" s="1527"/>
      <c r="N500" s="1527"/>
      <c r="O500" s="1527"/>
      <c r="P500" s="1527"/>
      <c r="Q500" s="1527"/>
      <c r="R500" s="1527"/>
      <c r="S500" s="1527"/>
      <c r="T500" s="1527"/>
      <c r="U500" s="1527"/>
      <c r="V500" s="1527"/>
      <c r="W500" s="3" t="s">
        <v>11</v>
      </c>
      <c r="X500" s="4"/>
    </row>
    <row r="501" spans="1:24" s="1" customFormat="1" ht="27.75" customHeight="1" x14ac:dyDescent="0.2">
      <c r="A501" s="1561"/>
      <c r="B501" s="1492" t="s">
        <v>1794</v>
      </c>
      <c r="C501" s="656" t="s">
        <v>278</v>
      </c>
      <c r="D501" s="1496" t="s">
        <v>275</v>
      </c>
      <c r="E501" s="1496" t="s">
        <v>276</v>
      </c>
      <c r="F501" s="657">
        <v>25</v>
      </c>
      <c r="G501" s="1496"/>
      <c r="H501" s="1496"/>
      <c r="I501" s="1496"/>
      <c r="J501" s="1504"/>
      <c r="K501" s="1504"/>
      <c r="L501" s="1504"/>
      <c r="M501" s="1527"/>
      <c r="N501" s="1527"/>
      <c r="O501" s="1527"/>
      <c r="P501" s="1527"/>
      <c r="Q501" s="1527"/>
      <c r="R501" s="1527"/>
      <c r="S501" s="1527"/>
      <c r="T501" s="1527"/>
      <c r="U501" s="1527"/>
      <c r="V501" s="1527"/>
      <c r="W501" s="3" t="s">
        <v>11</v>
      </c>
      <c r="X501" s="4"/>
    </row>
    <row r="502" spans="1:24" s="1" customFormat="1" ht="33.75" customHeight="1" x14ac:dyDescent="0.2">
      <c r="A502" s="1561"/>
      <c r="B502" s="1492" t="s">
        <v>1795</v>
      </c>
      <c r="C502" s="656" t="s">
        <v>279</v>
      </c>
      <c r="D502" s="1496" t="s">
        <v>275</v>
      </c>
      <c r="E502" s="1496" t="s">
        <v>276</v>
      </c>
      <c r="F502" s="657">
        <v>15</v>
      </c>
      <c r="G502" s="1496"/>
      <c r="H502" s="1496"/>
      <c r="I502" s="1496"/>
      <c r="J502" s="1504"/>
      <c r="K502" s="1504"/>
      <c r="L502" s="1504"/>
      <c r="M502" s="1527"/>
      <c r="N502" s="1527"/>
      <c r="O502" s="1527"/>
      <c r="P502" s="1527"/>
      <c r="Q502" s="1527"/>
      <c r="R502" s="1527"/>
      <c r="S502" s="1527"/>
      <c r="T502" s="1527"/>
      <c r="U502" s="1527"/>
      <c r="V502" s="1527"/>
      <c r="W502" s="3" t="s">
        <v>11</v>
      </c>
      <c r="X502" s="4"/>
    </row>
    <row r="503" spans="1:24" s="1" customFormat="1" ht="47.25" customHeight="1" x14ac:dyDescent="0.2">
      <c r="A503" s="1561"/>
      <c r="B503" s="1492" t="s">
        <v>1796</v>
      </c>
      <c r="C503" s="1027" t="s">
        <v>280</v>
      </c>
      <c r="D503" s="1496" t="s">
        <v>13</v>
      </c>
      <c r="E503" s="351" t="s">
        <v>281</v>
      </c>
      <c r="F503" s="1507"/>
      <c r="G503" s="1496"/>
      <c r="H503" s="1496"/>
      <c r="I503" s="657">
        <v>250</v>
      </c>
      <c r="J503" s="658"/>
      <c r="K503" s="658"/>
      <c r="L503" s="658"/>
      <c r="M503" s="145"/>
      <c r="N503" s="145"/>
      <c r="O503" s="145"/>
      <c r="P503" s="145"/>
      <c r="Q503" s="145"/>
      <c r="R503" s="145"/>
      <c r="S503" s="145"/>
      <c r="T503" s="145"/>
      <c r="U503" s="145"/>
      <c r="V503" s="145"/>
      <c r="W503" s="3" t="s">
        <v>11</v>
      </c>
      <c r="X503" s="4"/>
    </row>
    <row r="504" spans="1:24" s="1" customFormat="1" ht="45" customHeight="1" x14ac:dyDescent="0.2">
      <c r="A504" s="1561"/>
      <c r="B504" s="1492" t="s">
        <v>1797</v>
      </c>
      <c r="C504" s="1492" t="s">
        <v>282</v>
      </c>
      <c r="D504" s="1496" t="s">
        <v>13</v>
      </c>
      <c r="E504" s="1496" t="s">
        <v>281</v>
      </c>
      <c r="F504" s="1507"/>
      <c r="G504" s="1030"/>
      <c r="H504" s="1496"/>
      <c r="I504" s="657">
        <v>1100</v>
      </c>
      <c r="J504" s="658" t="s">
        <v>5749</v>
      </c>
      <c r="K504" s="658"/>
      <c r="L504" s="658"/>
      <c r="M504" s="145"/>
      <c r="N504" s="145"/>
      <c r="O504" s="145"/>
      <c r="P504" s="145"/>
      <c r="Q504" s="145"/>
      <c r="R504" s="145"/>
      <c r="S504" s="145"/>
      <c r="T504" s="145"/>
      <c r="U504" s="145"/>
      <c r="V504" s="145"/>
      <c r="W504" s="3" t="s">
        <v>11</v>
      </c>
      <c r="X504" s="4"/>
    </row>
    <row r="505" spans="1:24" s="1" customFormat="1" ht="82.5" customHeight="1" x14ac:dyDescent="0.2">
      <c r="A505" s="1561"/>
      <c r="B505" s="1492" t="s">
        <v>1798</v>
      </c>
      <c r="C505" s="1492" t="s">
        <v>283</v>
      </c>
      <c r="D505" s="1496" t="s">
        <v>13</v>
      </c>
      <c r="E505" s="1496" t="s">
        <v>281</v>
      </c>
      <c r="F505" s="1507"/>
      <c r="G505" s="1030"/>
      <c r="H505" s="608">
        <v>0</v>
      </c>
      <c r="I505" s="657"/>
      <c r="J505" s="658" t="s">
        <v>8034</v>
      </c>
      <c r="K505" s="658"/>
      <c r="L505" s="658"/>
      <c r="M505" s="145"/>
      <c r="N505" s="145"/>
      <c r="O505" s="145"/>
      <c r="P505" s="145"/>
      <c r="Q505" s="145"/>
      <c r="R505" s="145"/>
      <c r="S505" s="145"/>
      <c r="T505" s="145"/>
      <c r="U505" s="145"/>
      <c r="V505" s="145"/>
      <c r="W505" s="3" t="s">
        <v>11</v>
      </c>
      <c r="X505" s="4"/>
    </row>
    <row r="506" spans="1:24" s="1" customFormat="1" ht="33" customHeight="1" x14ac:dyDescent="0.2">
      <c r="A506" s="1561"/>
      <c r="B506" s="1492" t="s">
        <v>1799</v>
      </c>
      <c r="C506" s="1492" t="s">
        <v>284</v>
      </c>
      <c r="D506" s="1496" t="s">
        <v>13</v>
      </c>
      <c r="E506" s="1496" t="s">
        <v>281</v>
      </c>
      <c r="F506" s="1507"/>
      <c r="G506" s="1030"/>
      <c r="H506" s="1496"/>
      <c r="I506" s="657">
        <v>1600</v>
      </c>
      <c r="J506" s="1594" t="s">
        <v>5749</v>
      </c>
      <c r="K506" s="658"/>
      <c r="L506" s="658"/>
      <c r="M506" s="145"/>
      <c r="N506" s="145"/>
      <c r="O506" s="145"/>
      <c r="P506" s="145"/>
      <c r="Q506" s="145"/>
      <c r="R506" s="145"/>
      <c r="S506" s="145"/>
      <c r="T506" s="145"/>
      <c r="U506" s="145"/>
      <c r="V506" s="145"/>
      <c r="W506" s="3" t="s">
        <v>11</v>
      </c>
      <c r="X506" s="4"/>
    </row>
    <row r="507" spans="1:24" s="1" customFormat="1" ht="30.75" customHeight="1" x14ac:dyDescent="0.2">
      <c r="A507" s="1561"/>
      <c r="B507" s="1492" t="s">
        <v>1800</v>
      </c>
      <c r="C507" s="1027" t="s">
        <v>285</v>
      </c>
      <c r="D507" s="1496" t="s">
        <v>286</v>
      </c>
      <c r="E507" s="1497" t="s">
        <v>287</v>
      </c>
      <c r="F507" s="1012"/>
      <c r="G507" s="1030"/>
      <c r="H507" s="1496"/>
      <c r="I507" s="1507">
        <v>2600</v>
      </c>
      <c r="J507" s="1594"/>
      <c r="K507" s="1504"/>
      <c r="L507" s="1504"/>
      <c r="M507" s="1527"/>
      <c r="N507" s="1527"/>
      <c r="O507" s="1527"/>
      <c r="P507" s="1527"/>
      <c r="Q507" s="1527"/>
      <c r="R507" s="1527"/>
      <c r="S507" s="1527"/>
      <c r="T507" s="1527"/>
      <c r="U507" s="1527"/>
      <c r="V507" s="1527"/>
      <c r="W507" s="3" t="s">
        <v>11</v>
      </c>
      <c r="X507" s="4"/>
    </row>
    <row r="508" spans="1:24" s="1" customFormat="1" ht="30.75" customHeight="1" x14ac:dyDescent="0.2">
      <c r="A508" s="1561"/>
      <c r="B508" s="1492" t="s">
        <v>1801</v>
      </c>
      <c r="C508" s="1027" t="s">
        <v>288</v>
      </c>
      <c r="D508" s="1496" t="s">
        <v>286</v>
      </c>
      <c r="E508" s="1497" t="s">
        <v>287</v>
      </c>
      <c r="F508" s="1012"/>
      <c r="G508" s="1030"/>
      <c r="H508" s="1496"/>
      <c r="I508" s="1507">
        <v>5000</v>
      </c>
      <c r="J508" s="1594"/>
      <c r="K508" s="1504"/>
      <c r="L508" s="1504"/>
      <c r="M508" s="1527"/>
      <c r="N508" s="1527"/>
      <c r="O508" s="1527"/>
      <c r="P508" s="1527"/>
      <c r="Q508" s="1527"/>
      <c r="R508" s="1527"/>
      <c r="S508" s="1527"/>
      <c r="T508" s="1527"/>
      <c r="U508" s="1527"/>
      <c r="V508" s="1527"/>
      <c r="W508" s="3" t="s">
        <v>11</v>
      </c>
      <c r="X508" s="4"/>
    </row>
    <row r="509" spans="1:24" s="1" customFormat="1" ht="92.25" customHeight="1" x14ac:dyDescent="0.2">
      <c r="A509" s="1561"/>
      <c r="B509" s="1492" t="s">
        <v>1802</v>
      </c>
      <c r="C509" s="1027" t="s">
        <v>289</v>
      </c>
      <c r="D509" s="1496" t="s">
        <v>286</v>
      </c>
      <c r="E509" s="1497" t="s">
        <v>287</v>
      </c>
      <c r="F509" s="1507"/>
      <c r="G509" s="1507"/>
      <c r="H509" s="1496"/>
      <c r="I509" s="1496"/>
      <c r="J509" s="1504" t="s">
        <v>4331</v>
      </c>
      <c r="K509" s="1504"/>
      <c r="L509" s="1504"/>
      <c r="M509" s="1527"/>
      <c r="N509" s="1527"/>
      <c r="O509" s="1527"/>
      <c r="P509" s="1527"/>
      <c r="Q509" s="1527"/>
      <c r="R509" s="1527"/>
      <c r="S509" s="1527"/>
      <c r="T509" s="1527"/>
      <c r="U509" s="1527"/>
      <c r="V509" s="1527"/>
      <c r="W509" s="3" t="s">
        <v>11</v>
      </c>
      <c r="X509" s="4"/>
    </row>
    <row r="510" spans="1:24" s="1" customFormat="1" ht="30.75" customHeight="1" x14ac:dyDescent="0.2">
      <c r="A510" s="1561"/>
      <c r="B510" s="1492" t="s">
        <v>1803</v>
      </c>
      <c r="C510" s="1027" t="s">
        <v>290</v>
      </c>
      <c r="D510" s="1496" t="s">
        <v>286</v>
      </c>
      <c r="E510" s="1497" t="s">
        <v>287</v>
      </c>
      <c r="F510" s="1507">
        <f>2000-1400-123.6-476.4</f>
        <v>0</v>
      </c>
      <c r="G510" s="1496"/>
      <c r="H510" s="1496"/>
      <c r="I510" s="1507">
        <v>2000</v>
      </c>
      <c r="J510" s="1506"/>
      <c r="K510" s="1506"/>
      <c r="L510" s="1506"/>
      <c r="M510" s="1502"/>
      <c r="N510" s="1502"/>
      <c r="O510" s="1502"/>
      <c r="P510" s="1502"/>
      <c r="Q510" s="1502"/>
      <c r="R510" s="1502"/>
      <c r="S510" s="1502"/>
      <c r="T510" s="1502"/>
      <c r="U510" s="1502"/>
      <c r="V510" s="1502"/>
      <c r="W510" s="3" t="s">
        <v>11</v>
      </c>
      <c r="X510" s="4"/>
    </row>
    <row r="511" spans="1:24" s="1" customFormat="1" ht="105.75" customHeight="1" x14ac:dyDescent="0.2">
      <c r="A511" s="1561"/>
      <c r="B511" s="1492" t="s">
        <v>1804</v>
      </c>
      <c r="C511" s="1027" t="s">
        <v>1374</v>
      </c>
      <c r="D511" s="1496" t="s">
        <v>286</v>
      </c>
      <c r="E511" s="1497" t="s">
        <v>287</v>
      </c>
      <c r="F511" s="1507">
        <v>345</v>
      </c>
      <c r="G511" s="1496"/>
      <c r="H511" s="1496"/>
      <c r="I511" s="1507"/>
      <c r="J511" s="1506" t="s">
        <v>4332</v>
      </c>
      <c r="K511" s="1506"/>
      <c r="L511" s="1506"/>
      <c r="M511" s="1502"/>
      <c r="N511" s="1502"/>
      <c r="O511" s="1502"/>
      <c r="P511" s="1502"/>
      <c r="Q511" s="1502"/>
      <c r="R511" s="1502"/>
      <c r="S511" s="1502"/>
      <c r="T511" s="1502"/>
      <c r="U511" s="1502"/>
      <c r="V511" s="1502"/>
      <c r="W511" s="3"/>
      <c r="X511" s="4"/>
    </row>
    <row r="512" spans="1:24" s="1" customFormat="1" ht="36.75" customHeight="1" x14ac:dyDescent="0.2">
      <c r="A512" s="1561"/>
      <c r="B512" s="1492" t="s">
        <v>1805</v>
      </c>
      <c r="C512" s="1027" t="s">
        <v>291</v>
      </c>
      <c r="D512" s="1496" t="s">
        <v>286</v>
      </c>
      <c r="E512" s="1497" t="s">
        <v>287</v>
      </c>
      <c r="F512" s="1507"/>
      <c r="G512" s="1030"/>
      <c r="H512" s="1496"/>
      <c r="I512" s="1507">
        <f>462*2</f>
        <v>924</v>
      </c>
      <c r="J512" s="1504" t="s">
        <v>5749</v>
      </c>
      <c r="K512" s="1504"/>
      <c r="L512" s="1504"/>
      <c r="M512" s="1527"/>
      <c r="N512" s="1527"/>
      <c r="O512" s="1527"/>
      <c r="P512" s="1527"/>
      <c r="Q512" s="1527"/>
      <c r="R512" s="1527"/>
      <c r="S512" s="1527"/>
      <c r="T512" s="1527"/>
      <c r="U512" s="1527"/>
      <c r="V512" s="1527"/>
      <c r="W512" s="3" t="s">
        <v>11</v>
      </c>
      <c r="X512" s="4"/>
    </row>
    <row r="513" spans="1:24" s="1" customFormat="1" ht="63.75" customHeight="1" x14ac:dyDescent="0.2">
      <c r="A513" s="1561"/>
      <c r="B513" s="1492" t="s">
        <v>1806</v>
      </c>
      <c r="C513" s="1027" t="s">
        <v>292</v>
      </c>
      <c r="D513" s="1496" t="s">
        <v>286</v>
      </c>
      <c r="E513" s="1497" t="s">
        <v>287</v>
      </c>
      <c r="F513" s="1507"/>
      <c r="G513" s="1030"/>
      <c r="H513" s="1496"/>
      <c r="I513" s="1507"/>
      <c r="J513" s="1504" t="s">
        <v>4333</v>
      </c>
      <c r="K513" s="1504"/>
      <c r="L513" s="1504"/>
      <c r="M513" s="1527"/>
      <c r="N513" s="1527"/>
      <c r="O513" s="1527"/>
      <c r="P513" s="1527"/>
      <c r="Q513" s="1527"/>
      <c r="R513" s="1527"/>
      <c r="S513" s="1527"/>
      <c r="T513" s="1527"/>
      <c r="U513" s="1527"/>
      <c r="V513" s="1527"/>
      <c r="W513" s="3" t="s">
        <v>11</v>
      </c>
      <c r="X513" s="4"/>
    </row>
    <row r="514" spans="1:24" s="1" customFormat="1" ht="30.75" customHeight="1" x14ac:dyDescent="0.2">
      <c r="A514" s="1561"/>
      <c r="B514" s="1492" t="s">
        <v>1807</v>
      </c>
      <c r="C514" s="1027" t="s">
        <v>293</v>
      </c>
      <c r="D514" s="1496" t="s">
        <v>286</v>
      </c>
      <c r="E514" s="1497" t="s">
        <v>287</v>
      </c>
      <c r="F514" s="1507"/>
      <c r="G514" s="1030"/>
      <c r="H514" s="1496"/>
      <c r="I514" s="1507">
        <v>2600</v>
      </c>
      <c r="J514" s="1504" t="s">
        <v>5749</v>
      </c>
      <c r="K514" s="1504"/>
      <c r="L514" s="1504"/>
      <c r="M514" s="1527"/>
      <c r="N514" s="1527"/>
      <c r="O514" s="1527"/>
      <c r="P514" s="1527"/>
      <c r="Q514" s="1527"/>
      <c r="R514" s="1527"/>
      <c r="S514" s="1527"/>
      <c r="T514" s="1527"/>
      <c r="U514" s="1527"/>
      <c r="V514" s="1527"/>
      <c r="W514" s="3" t="s">
        <v>11</v>
      </c>
      <c r="X514" s="4"/>
    </row>
    <row r="515" spans="1:24" s="1" customFormat="1" ht="58.5" customHeight="1" x14ac:dyDescent="0.2">
      <c r="A515" s="1561"/>
      <c r="B515" s="1492" t="s">
        <v>1808</v>
      </c>
      <c r="C515" s="1027" t="s">
        <v>294</v>
      </c>
      <c r="D515" s="1496" t="s">
        <v>286</v>
      </c>
      <c r="E515" s="1497" t="s">
        <v>287</v>
      </c>
      <c r="F515" s="1507"/>
      <c r="G515" s="1507"/>
      <c r="H515" s="1496"/>
      <c r="I515" s="1496"/>
      <c r="J515" s="1504" t="s">
        <v>4122</v>
      </c>
      <c r="K515" s="1504"/>
      <c r="L515" s="1504"/>
      <c r="M515" s="1527"/>
      <c r="N515" s="1527"/>
      <c r="O515" s="1527"/>
      <c r="P515" s="1527"/>
      <c r="Q515" s="1527"/>
      <c r="R515" s="1527"/>
      <c r="S515" s="1527"/>
      <c r="T515" s="1527"/>
      <c r="U515" s="1527"/>
      <c r="V515" s="1527"/>
      <c r="W515" s="3" t="s">
        <v>11</v>
      </c>
      <c r="X515" s="4"/>
    </row>
    <row r="516" spans="1:24" s="1" customFormat="1" ht="97.5" customHeight="1" x14ac:dyDescent="0.2">
      <c r="A516" s="1561"/>
      <c r="B516" s="1492" t="s">
        <v>1809</v>
      </c>
      <c r="C516" s="1027" t="s">
        <v>295</v>
      </c>
      <c r="D516" s="1496" t="s">
        <v>286</v>
      </c>
      <c r="E516" s="1497" t="s">
        <v>287</v>
      </c>
      <c r="F516" s="1507">
        <v>3577</v>
      </c>
      <c r="G516" s="1507"/>
      <c r="H516" s="1496"/>
      <c r="I516" s="1496"/>
      <c r="J516" s="1504" t="s">
        <v>4123</v>
      </c>
      <c r="K516" s="1504"/>
      <c r="L516" s="1504"/>
      <c r="M516" s="1527"/>
      <c r="N516" s="1527"/>
      <c r="O516" s="1527"/>
      <c r="P516" s="1527"/>
      <c r="Q516" s="1527"/>
      <c r="R516" s="1527"/>
      <c r="S516" s="1527"/>
      <c r="T516" s="1527"/>
      <c r="U516" s="1527"/>
      <c r="V516" s="1527"/>
      <c r="W516" s="3" t="s">
        <v>11</v>
      </c>
      <c r="X516" s="4"/>
    </row>
    <row r="517" spans="1:24" s="1" customFormat="1" ht="155.25" customHeight="1" x14ac:dyDescent="0.2">
      <c r="A517" s="1561"/>
      <c r="B517" s="1492" t="s">
        <v>1810</v>
      </c>
      <c r="C517" s="1027" t="s">
        <v>3038</v>
      </c>
      <c r="D517" s="1496" t="s">
        <v>286</v>
      </c>
      <c r="E517" s="1497" t="s">
        <v>287</v>
      </c>
      <c r="F517" s="1507">
        <v>5820.4</v>
      </c>
      <c r="G517" s="1496"/>
      <c r="H517" s="1496"/>
      <c r="I517" s="1496"/>
      <c r="J517" s="1504" t="s">
        <v>3039</v>
      </c>
      <c r="K517" s="1504"/>
      <c r="L517" s="1504"/>
      <c r="M517" s="1527"/>
      <c r="N517" s="1527"/>
      <c r="O517" s="1527"/>
      <c r="P517" s="1527"/>
      <c r="Q517" s="1527"/>
      <c r="R517" s="1527"/>
      <c r="S517" s="1527"/>
      <c r="T517" s="1527"/>
      <c r="U517" s="1527"/>
      <c r="V517" s="1527"/>
      <c r="W517" s="3" t="s">
        <v>11</v>
      </c>
      <c r="X517" s="4"/>
    </row>
    <row r="518" spans="1:24" s="1" customFormat="1" ht="115.5" customHeight="1" x14ac:dyDescent="0.2">
      <c r="A518" s="1561"/>
      <c r="B518" s="1492" t="s">
        <v>1811</v>
      </c>
      <c r="C518" s="1027" t="s">
        <v>296</v>
      </c>
      <c r="D518" s="1496" t="s">
        <v>286</v>
      </c>
      <c r="E518" s="1497" t="s">
        <v>287</v>
      </c>
      <c r="F518" s="1507"/>
      <c r="G518" s="1496"/>
      <c r="H518" s="1496"/>
      <c r="I518" s="1496"/>
      <c r="J518" s="1504" t="s">
        <v>4334</v>
      </c>
      <c r="K518" s="1504"/>
      <c r="L518" s="1504"/>
      <c r="M518" s="1527"/>
      <c r="N518" s="1527"/>
      <c r="O518" s="1527"/>
      <c r="P518" s="1527"/>
      <c r="Q518" s="1527"/>
      <c r="R518" s="1527"/>
      <c r="S518" s="1527"/>
      <c r="T518" s="1527"/>
      <c r="U518" s="1527"/>
      <c r="V518" s="1527"/>
      <c r="W518" s="3" t="s">
        <v>11</v>
      </c>
      <c r="X518" s="4"/>
    </row>
    <row r="519" spans="1:24" s="1" customFormat="1" ht="36" customHeight="1" x14ac:dyDescent="0.2">
      <c r="A519" s="1561"/>
      <c r="B519" s="1492" t="s">
        <v>1812</v>
      </c>
      <c r="C519" s="1027" t="s">
        <v>1355</v>
      </c>
      <c r="D519" s="1496"/>
      <c r="E519" s="1497" t="s">
        <v>287</v>
      </c>
      <c r="F519" s="1507">
        <v>73.599999999999994</v>
      </c>
      <c r="G519" s="1496"/>
      <c r="H519" s="1496"/>
      <c r="I519" s="1496"/>
      <c r="J519" s="1504"/>
      <c r="K519" s="1504"/>
      <c r="L519" s="1504"/>
      <c r="M519" s="1527"/>
      <c r="N519" s="1527"/>
      <c r="O519" s="1527"/>
      <c r="P519" s="1527"/>
      <c r="Q519" s="1527"/>
      <c r="R519" s="1527"/>
      <c r="S519" s="1527"/>
      <c r="T519" s="1527"/>
      <c r="U519" s="1527"/>
      <c r="V519" s="1527"/>
      <c r="W519" s="3"/>
      <c r="X519" s="4"/>
    </row>
    <row r="520" spans="1:24" s="1" customFormat="1" ht="81" customHeight="1" x14ac:dyDescent="0.2">
      <c r="A520" s="1561"/>
      <c r="B520" s="1492" t="s">
        <v>1813</v>
      </c>
      <c r="C520" s="1027" t="s">
        <v>297</v>
      </c>
      <c r="D520" s="1496" t="s">
        <v>286</v>
      </c>
      <c r="E520" s="1505" t="s">
        <v>298</v>
      </c>
      <c r="F520" s="1544"/>
      <c r="G520" s="1544"/>
      <c r="H520" s="1507">
        <v>0</v>
      </c>
      <c r="I520" s="1544">
        <v>73000</v>
      </c>
      <c r="J520" s="1511" t="s">
        <v>5749</v>
      </c>
      <c r="K520" s="1511" t="s">
        <v>8030</v>
      </c>
      <c r="L520" s="1511"/>
      <c r="M520" s="146"/>
      <c r="N520" s="146"/>
      <c r="O520" s="146"/>
      <c r="P520" s="146"/>
      <c r="Q520" s="146"/>
      <c r="R520" s="146"/>
      <c r="S520" s="146"/>
      <c r="T520" s="146"/>
      <c r="U520" s="146"/>
      <c r="V520" s="146"/>
      <c r="W520" s="3" t="s">
        <v>11</v>
      </c>
    </row>
    <row r="521" spans="1:24" s="1" customFormat="1" ht="130.5" customHeight="1" x14ac:dyDescent="0.2">
      <c r="A521" s="1561"/>
      <c r="B521" s="1492" t="s">
        <v>1814</v>
      </c>
      <c r="C521" s="1027" t="s">
        <v>299</v>
      </c>
      <c r="D521" s="1496" t="s">
        <v>286</v>
      </c>
      <c r="E521" s="1497" t="s">
        <v>300</v>
      </c>
      <c r="F521" s="1507"/>
      <c r="G521" s="1507"/>
      <c r="H521" s="1507">
        <v>0</v>
      </c>
      <c r="I521" s="1507">
        <v>6600</v>
      </c>
      <c r="J521" s="1506" t="s">
        <v>3711</v>
      </c>
      <c r="K521" s="1506" t="s">
        <v>5749</v>
      </c>
      <c r="L521" s="1506" t="s">
        <v>8030</v>
      </c>
      <c r="M521" s="1502"/>
      <c r="N521" s="1502"/>
      <c r="O521" s="1502"/>
      <c r="P521" s="1502"/>
      <c r="Q521" s="1502"/>
      <c r="R521" s="1502"/>
      <c r="S521" s="1502"/>
      <c r="T521" s="1502"/>
      <c r="U521" s="1502"/>
      <c r="V521" s="1502"/>
      <c r="W521" s="3" t="s">
        <v>11</v>
      </c>
    </row>
    <row r="522" spans="1:24" s="1" customFormat="1" ht="35.25" customHeight="1" x14ac:dyDescent="0.2">
      <c r="A522" s="1561"/>
      <c r="B522" s="1492" t="s">
        <v>1815</v>
      </c>
      <c r="C522" s="1492" t="s">
        <v>301</v>
      </c>
      <c r="D522" s="1496" t="s">
        <v>286</v>
      </c>
      <c r="E522" s="1497" t="s">
        <v>302</v>
      </c>
      <c r="F522" s="1012"/>
      <c r="G522" s="1507"/>
      <c r="H522" s="1507"/>
      <c r="I522" s="1544">
        <v>24.75</v>
      </c>
      <c r="J522" s="1511"/>
      <c r="K522" s="1511"/>
      <c r="L522" s="1511"/>
      <c r="M522" s="146"/>
      <c r="N522" s="146"/>
      <c r="O522" s="146"/>
      <c r="P522" s="146"/>
      <c r="Q522" s="146"/>
      <c r="R522" s="146"/>
      <c r="S522" s="146"/>
      <c r="T522" s="146"/>
      <c r="U522" s="146"/>
      <c r="V522" s="146"/>
      <c r="W522" s="3" t="s">
        <v>11</v>
      </c>
    </row>
    <row r="523" spans="1:24" s="1" customFormat="1" ht="36" customHeight="1" x14ac:dyDescent="0.2">
      <c r="A523" s="1561"/>
      <c r="B523" s="1492" t="s">
        <v>1816</v>
      </c>
      <c r="C523" s="1027" t="s">
        <v>303</v>
      </c>
      <c r="D523" s="1568" t="s">
        <v>304</v>
      </c>
      <c r="E523" s="1569" t="s">
        <v>302</v>
      </c>
      <c r="F523" s="1012"/>
      <c r="G523" s="1507"/>
      <c r="H523" s="1496"/>
      <c r="I523" s="1507">
        <v>1730</v>
      </c>
      <c r="J523" s="1506"/>
      <c r="K523" s="1506"/>
      <c r="L523" s="1506"/>
      <c r="M523" s="1502"/>
      <c r="N523" s="1502"/>
      <c r="O523" s="1502"/>
      <c r="P523" s="1502"/>
      <c r="Q523" s="1502"/>
      <c r="R523" s="1502"/>
      <c r="S523" s="1502"/>
      <c r="T523" s="1502"/>
      <c r="U523" s="1502"/>
      <c r="V523" s="1502"/>
      <c r="W523" s="3" t="s">
        <v>11</v>
      </c>
    </row>
    <row r="524" spans="1:24" s="1" customFormat="1" ht="22.5" customHeight="1" x14ac:dyDescent="0.2">
      <c r="A524" s="1561"/>
      <c r="B524" s="1492"/>
      <c r="C524" s="1027" t="s">
        <v>305</v>
      </c>
      <c r="D524" s="1568"/>
      <c r="E524" s="1569"/>
      <c r="F524" s="1507"/>
      <c r="G524" s="1507"/>
      <c r="H524" s="1496"/>
      <c r="I524" s="1496"/>
      <c r="J524" s="1504"/>
      <c r="K524" s="1504"/>
      <c r="L524" s="1504"/>
      <c r="M524" s="1527"/>
      <c r="N524" s="1527"/>
      <c r="O524" s="1527"/>
      <c r="P524" s="1527"/>
      <c r="Q524" s="1527"/>
      <c r="R524" s="1527"/>
      <c r="S524" s="1527"/>
      <c r="T524" s="1527"/>
      <c r="U524" s="1527"/>
      <c r="V524" s="1527"/>
      <c r="W524" s="3" t="s">
        <v>11</v>
      </c>
    </row>
    <row r="525" spans="1:24" s="1" customFormat="1" ht="11.25" customHeight="1" x14ac:dyDescent="0.2">
      <c r="A525" s="1561"/>
      <c r="B525" s="1492"/>
      <c r="C525" s="1027" t="s">
        <v>306</v>
      </c>
      <c r="D525" s="1568"/>
      <c r="E525" s="1569"/>
      <c r="F525" s="1507"/>
      <c r="G525" s="1507"/>
      <c r="H525" s="1496"/>
      <c r="I525" s="1496"/>
      <c r="J525" s="1504"/>
      <c r="K525" s="1504"/>
      <c r="L525" s="1504"/>
      <c r="M525" s="1527"/>
      <c r="N525" s="1527"/>
      <c r="O525" s="1527"/>
      <c r="P525" s="1527"/>
      <c r="Q525" s="1527"/>
      <c r="R525" s="1527"/>
      <c r="S525" s="1527"/>
      <c r="T525" s="1527"/>
      <c r="U525" s="1527"/>
      <c r="V525" s="1527"/>
      <c r="W525" s="3" t="s">
        <v>11</v>
      </c>
    </row>
    <row r="526" spans="1:24" s="1" customFormat="1" ht="33.75" customHeight="1" x14ac:dyDescent="0.2">
      <c r="A526" s="1561"/>
      <c r="B526" s="1492"/>
      <c r="C526" s="1027" t="s">
        <v>307</v>
      </c>
      <c r="D526" s="1568"/>
      <c r="E526" s="1569"/>
      <c r="F526" s="1507"/>
      <c r="G526" s="1507"/>
      <c r="H526" s="1496"/>
      <c r="I526" s="1496"/>
      <c r="J526" s="1504"/>
      <c r="K526" s="1504"/>
      <c r="L526" s="1504"/>
      <c r="M526" s="1527"/>
      <c r="N526" s="1527"/>
      <c r="O526" s="1527"/>
      <c r="P526" s="1527"/>
      <c r="Q526" s="1527"/>
      <c r="R526" s="1527"/>
      <c r="S526" s="1527"/>
      <c r="T526" s="1527"/>
      <c r="U526" s="1527"/>
      <c r="V526" s="1527"/>
      <c r="W526" s="3" t="s">
        <v>11</v>
      </c>
    </row>
    <row r="527" spans="1:24" s="1" customFormat="1" ht="14.25" customHeight="1" x14ac:dyDescent="0.2">
      <c r="A527" s="1561"/>
      <c r="B527" s="1492"/>
      <c r="C527" s="1027" t="s">
        <v>308</v>
      </c>
      <c r="D527" s="1568"/>
      <c r="E527" s="1569"/>
      <c r="F527" s="1507"/>
      <c r="G527" s="1507"/>
      <c r="H527" s="1496"/>
      <c r="I527" s="1496"/>
      <c r="J527" s="1504"/>
      <c r="K527" s="1504"/>
      <c r="L527" s="1504"/>
      <c r="M527" s="1527"/>
      <c r="N527" s="1527"/>
      <c r="O527" s="1527"/>
      <c r="P527" s="1527"/>
      <c r="Q527" s="1527"/>
      <c r="R527" s="1527"/>
      <c r="S527" s="1527"/>
      <c r="T527" s="1527"/>
      <c r="U527" s="1527"/>
      <c r="V527" s="1527"/>
      <c r="W527" s="3" t="s">
        <v>11</v>
      </c>
    </row>
    <row r="528" spans="1:24" s="1" customFormat="1" ht="45.75" customHeight="1" x14ac:dyDescent="0.2">
      <c r="A528" s="1561"/>
      <c r="B528" s="1492"/>
      <c r="C528" s="1027" t="s">
        <v>309</v>
      </c>
      <c r="D528" s="1568"/>
      <c r="E528" s="1569"/>
      <c r="F528" s="1507"/>
      <c r="G528" s="1507"/>
      <c r="H528" s="1496"/>
      <c r="I528" s="1496"/>
      <c r="J528" s="1504"/>
      <c r="K528" s="1504"/>
      <c r="L528" s="1504"/>
      <c r="M528" s="1527"/>
      <c r="N528" s="1527"/>
      <c r="O528" s="1527"/>
      <c r="P528" s="1527"/>
      <c r="Q528" s="1527"/>
      <c r="R528" s="1527"/>
      <c r="S528" s="1527"/>
      <c r="T528" s="1527"/>
      <c r="U528" s="1527"/>
      <c r="V528" s="1527"/>
      <c r="W528" s="3" t="s">
        <v>11</v>
      </c>
      <c r="X528" s="4"/>
    </row>
    <row r="529" spans="1:24" s="1" customFormat="1" ht="12.75" customHeight="1" x14ac:dyDescent="0.2">
      <c r="A529" s="1561"/>
      <c r="B529" s="1492"/>
      <c r="C529" s="1027" t="s">
        <v>310</v>
      </c>
      <c r="D529" s="1568"/>
      <c r="E529" s="1569"/>
      <c r="F529" s="1507"/>
      <c r="G529" s="1507"/>
      <c r="H529" s="1496"/>
      <c r="I529" s="1496"/>
      <c r="J529" s="1504"/>
      <c r="K529" s="1504"/>
      <c r="L529" s="1504"/>
      <c r="M529" s="1527"/>
      <c r="N529" s="1527"/>
      <c r="O529" s="1527"/>
      <c r="P529" s="1527"/>
      <c r="Q529" s="1527"/>
      <c r="R529" s="1527"/>
      <c r="S529" s="1527"/>
      <c r="T529" s="1527"/>
      <c r="U529" s="1527"/>
      <c r="V529" s="1527"/>
      <c r="W529" s="3" t="s">
        <v>11</v>
      </c>
      <c r="X529" s="4"/>
    </row>
    <row r="530" spans="1:24" s="1" customFormat="1" ht="36" customHeight="1" x14ac:dyDescent="0.2">
      <c r="A530" s="1561"/>
      <c r="B530" s="1492" t="s">
        <v>1817</v>
      </c>
      <c r="C530" s="1492" t="s">
        <v>311</v>
      </c>
      <c r="D530" s="1497" t="s">
        <v>286</v>
      </c>
      <c r="E530" s="1497" t="s">
        <v>312</v>
      </c>
      <c r="F530" s="1012"/>
      <c r="G530" s="1507"/>
      <c r="H530" s="1496"/>
      <c r="I530" s="1507">
        <v>25</v>
      </c>
      <c r="J530" s="1506"/>
      <c r="K530" s="1506"/>
      <c r="L530" s="1506"/>
      <c r="M530" s="1502"/>
      <c r="N530" s="1502"/>
      <c r="O530" s="1502"/>
      <c r="P530" s="1502"/>
      <c r="Q530" s="1502"/>
      <c r="R530" s="1502"/>
      <c r="S530" s="1502"/>
      <c r="T530" s="1502"/>
      <c r="U530" s="1502"/>
      <c r="V530" s="1502"/>
      <c r="W530" s="3" t="s">
        <v>11</v>
      </c>
      <c r="X530" s="4"/>
    </row>
    <row r="531" spans="1:24" s="1" customFormat="1" ht="35.25" customHeight="1" x14ac:dyDescent="0.2">
      <c r="A531" s="1561"/>
      <c r="B531" s="1492" t="s">
        <v>1818</v>
      </c>
      <c r="C531" s="1492" t="s">
        <v>313</v>
      </c>
      <c r="D531" s="1497" t="s">
        <v>13</v>
      </c>
      <c r="E531" s="1497" t="s">
        <v>312</v>
      </c>
      <c r="F531" s="1012"/>
      <c r="G531" s="1507"/>
      <c r="H531" s="1496"/>
      <c r="I531" s="1507">
        <v>15</v>
      </c>
      <c r="J531" s="1506"/>
      <c r="K531" s="1506"/>
      <c r="L531" s="1506"/>
      <c r="M531" s="1502"/>
      <c r="N531" s="1502"/>
      <c r="O531" s="1502"/>
      <c r="P531" s="1502"/>
      <c r="Q531" s="1502"/>
      <c r="R531" s="1502"/>
      <c r="S531" s="1502"/>
      <c r="T531" s="1502"/>
      <c r="U531" s="1502"/>
      <c r="V531" s="1502"/>
      <c r="W531" s="3" t="s">
        <v>11</v>
      </c>
      <c r="X531" s="4"/>
    </row>
    <row r="532" spans="1:24" s="1" customFormat="1" ht="45.75" customHeight="1" x14ac:dyDescent="0.2">
      <c r="A532" s="1561"/>
      <c r="B532" s="1492" t="s">
        <v>1819</v>
      </c>
      <c r="C532" s="1492" t="s">
        <v>314</v>
      </c>
      <c r="D532" s="1497" t="s">
        <v>13</v>
      </c>
      <c r="E532" s="1497" t="s">
        <v>312</v>
      </c>
      <c r="F532" s="1012"/>
      <c r="G532" s="1507"/>
      <c r="H532" s="1496"/>
      <c r="I532" s="1507">
        <v>151</v>
      </c>
      <c r="J532" s="1506"/>
      <c r="K532" s="1506"/>
      <c r="L532" s="1506"/>
      <c r="M532" s="1502"/>
      <c r="N532" s="1502"/>
      <c r="O532" s="1502"/>
      <c r="P532" s="1502"/>
      <c r="Q532" s="1502"/>
      <c r="R532" s="1502"/>
      <c r="S532" s="1502"/>
      <c r="T532" s="1502"/>
      <c r="U532" s="1502"/>
      <c r="V532" s="1502"/>
      <c r="W532" s="3" t="s">
        <v>11</v>
      </c>
      <c r="X532" s="4"/>
    </row>
    <row r="533" spans="1:24" s="1" customFormat="1" ht="33" customHeight="1" x14ac:dyDescent="0.2">
      <c r="A533" s="1561"/>
      <c r="B533" s="1492" t="s">
        <v>1820</v>
      </c>
      <c r="C533" s="1492" t="s">
        <v>315</v>
      </c>
      <c r="D533" s="1497" t="s">
        <v>13</v>
      </c>
      <c r="E533" s="1497" t="s">
        <v>312</v>
      </c>
      <c r="F533" s="1012"/>
      <c r="G533" s="1507"/>
      <c r="H533" s="1496"/>
      <c r="I533" s="1507">
        <v>1524</v>
      </c>
      <c r="J533" s="1506"/>
      <c r="K533" s="1506"/>
      <c r="L533" s="1506"/>
      <c r="M533" s="1502"/>
      <c r="N533" s="1502"/>
      <c r="O533" s="1502"/>
      <c r="P533" s="1502"/>
      <c r="Q533" s="1502"/>
      <c r="R533" s="1502"/>
      <c r="S533" s="1502"/>
      <c r="T533" s="1502"/>
      <c r="U533" s="1502"/>
      <c r="V533" s="1502"/>
      <c r="W533" s="3" t="s">
        <v>11</v>
      </c>
      <c r="X533" s="4"/>
    </row>
    <row r="534" spans="1:24" s="1" customFormat="1" ht="106.5" customHeight="1" x14ac:dyDescent="0.2">
      <c r="A534" s="1561"/>
      <c r="B534" s="1492" t="s">
        <v>1821</v>
      </c>
      <c r="C534" s="1492" t="s">
        <v>316</v>
      </c>
      <c r="D534" s="1497" t="s">
        <v>13</v>
      </c>
      <c r="E534" s="1497" t="s">
        <v>312</v>
      </c>
      <c r="F534" s="1012"/>
      <c r="G534" s="1507"/>
      <c r="H534" s="1507">
        <v>173</v>
      </c>
      <c r="I534" s="1507">
        <v>180</v>
      </c>
      <c r="J534" s="1506" t="s">
        <v>7880</v>
      </c>
      <c r="K534" s="1506" t="s">
        <v>8500</v>
      </c>
      <c r="L534" s="1506"/>
      <c r="M534" s="1502"/>
      <c r="N534" s="1502"/>
      <c r="O534" s="1502"/>
      <c r="P534" s="1502"/>
      <c r="Q534" s="1502"/>
      <c r="R534" s="1502"/>
      <c r="S534" s="1502"/>
      <c r="T534" s="1502"/>
      <c r="U534" s="1502"/>
      <c r="V534" s="1502"/>
      <c r="W534" s="3" t="s">
        <v>11</v>
      </c>
      <c r="X534" s="4"/>
    </row>
    <row r="535" spans="1:24" s="1" customFormat="1" ht="34.5" customHeight="1" x14ac:dyDescent="0.2">
      <c r="A535" s="1561"/>
      <c r="B535" s="1492" t="s">
        <v>1822</v>
      </c>
      <c r="C535" s="1492" t="s">
        <v>317</v>
      </c>
      <c r="D535" s="1497" t="s">
        <v>13</v>
      </c>
      <c r="E535" s="1497" t="s">
        <v>312</v>
      </c>
      <c r="F535" s="1012"/>
      <c r="G535" s="1030"/>
      <c r="H535" s="1496"/>
      <c r="I535" s="1507">
        <v>147</v>
      </c>
      <c r="J535" s="1504" t="s">
        <v>5749</v>
      </c>
      <c r="K535" s="1504"/>
      <c r="L535" s="1504"/>
      <c r="M535" s="1527"/>
      <c r="N535" s="1527"/>
      <c r="O535" s="1527"/>
      <c r="P535" s="1527"/>
      <c r="Q535" s="1527"/>
      <c r="R535" s="1527"/>
      <c r="S535" s="1527"/>
      <c r="T535" s="1527"/>
      <c r="U535" s="1527"/>
      <c r="V535" s="1527"/>
      <c r="W535" s="3" t="s">
        <v>11</v>
      </c>
      <c r="X535" s="4"/>
    </row>
    <row r="536" spans="1:24" s="1" customFormat="1" ht="55.5" customHeight="1" x14ac:dyDescent="0.2">
      <c r="A536" s="1561"/>
      <c r="B536" s="1492" t="s">
        <v>1823</v>
      </c>
      <c r="C536" s="1492" t="s">
        <v>318</v>
      </c>
      <c r="D536" s="1497" t="s">
        <v>13</v>
      </c>
      <c r="E536" s="1497" t="s">
        <v>312</v>
      </c>
      <c r="F536" s="1012"/>
      <c r="G536" s="1507"/>
      <c r="H536" s="1507">
        <v>0</v>
      </c>
      <c r="I536" s="1496"/>
      <c r="J536" s="1504" t="s">
        <v>8034</v>
      </c>
      <c r="K536" s="1504"/>
      <c r="L536" s="1504"/>
      <c r="M536" s="1527"/>
      <c r="N536" s="1527"/>
      <c r="O536" s="1527"/>
      <c r="P536" s="1527"/>
      <c r="Q536" s="1527"/>
      <c r="R536" s="1527"/>
      <c r="S536" s="1527"/>
      <c r="T536" s="1527"/>
      <c r="U536" s="1527"/>
      <c r="V536" s="1527"/>
      <c r="W536" s="3" t="s">
        <v>11</v>
      </c>
      <c r="X536" s="4"/>
    </row>
    <row r="537" spans="1:24" s="1" customFormat="1" ht="34.5" customHeight="1" x14ac:dyDescent="0.2">
      <c r="A537" s="1561"/>
      <c r="B537" s="1492" t="s">
        <v>1824</v>
      </c>
      <c r="C537" s="1492" t="s">
        <v>319</v>
      </c>
      <c r="D537" s="1497" t="s">
        <v>13</v>
      </c>
      <c r="E537" s="1497" t="s">
        <v>312</v>
      </c>
      <c r="F537" s="1012"/>
      <c r="G537" s="1507"/>
      <c r="H537" s="1507">
        <v>0</v>
      </c>
      <c r="I537" s="1496"/>
      <c r="J537" s="1504" t="s">
        <v>8030</v>
      </c>
      <c r="K537" s="1504"/>
      <c r="L537" s="1504"/>
      <c r="M537" s="1527"/>
      <c r="N537" s="1527"/>
      <c r="O537" s="1527"/>
      <c r="P537" s="1527"/>
      <c r="Q537" s="1527"/>
      <c r="R537" s="1527"/>
      <c r="S537" s="1527"/>
      <c r="T537" s="1527"/>
      <c r="U537" s="1527"/>
      <c r="V537" s="1527"/>
      <c r="W537" s="3" t="s">
        <v>11</v>
      </c>
      <c r="X537" s="4"/>
    </row>
    <row r="538" spans="1:24" s="1" customFormat="1" ht="33" customHeight="1" x14ac:dyDescent="0.2">
      <c r="A538" s="1561"/>
      <c r="B538" s="1492" t="s">
        <v>1825</v>
      </c>
      <c r="C538" s="1492" t="s">
        <v>320</v>
      </c>
      <c r="D538" s="1497" t="s">
        <v>13</v>
      </c>
      <c r="E538" s="1497" t="s">
        <v>312</v>
      </c>
      <c r="F538" s="1012"/>
      <c r="G538" s="1507"/>
      <c r="H538" s="1496"/>
      <c r="I538" s="1507">
        <v>435</v>
      </c>
      <c r="J538" s="1506"/>
      <c r="K538" s="1506"/>
      <c r="L538" s="1506"/>
      <c r="M538" s="1502"/>
      <c r="N538" s="1502"/>
      <c r="O538" s="1502"/>
      <c r="P538" s="1502"/>
      <c r="Q538" s="1502"/>
      <c r="R538" s="1502"/>
      <c r="S538" s="1502"/>
      <c r="T538" s="1502"/>
      <c r="U538" s="1502"/>
      <c r="V538" s="1502"/>
      <c r="W538" s="3" t="s">
        <v>11</v>
      </c>
      <c r="X538" s="4"/>
    </row>
    <row r="539" spans="1:24" s="1" customFormat="1" ht="33" customHeight="1" x14ac:dyDescent="0.2">
      <c r="A539" s="1561"/>
      <c r="B539" s="1492" t="s">
        <v>1826</v>
      </c>
      <c r="C539" s="1492" t="s">
        <v>321</v>
      </c>
      <c r="D539" s="1497" t="s">
        <v>13</v>
      </c>
      <c r="E539" s="1497" t="s">
        <v>312</v>
      </c>
      <c r="F539" s="1012"/>
      <c r="G539" s="1507"/>
      <c r="H539" s="1496"/>
      <c r="I539" s="1507">
        <v>63</v>
      </c>
      <c r="J539" s="1506"/>
      <c r="K539" s="1506"/>
      <c r="L539" s="1506"/>
      <c r="M539" s="1502"/>
      <c r="N539" s="1502"/>
      <c r="O539" s="1502"/>
      <c r="P539" s="1502"/>
      <c r="Q539" s="1502"/>
      <c r="R539" s="1502"/>
      <c r="S539" s="1502"/>
      <c r="T539" s="1502"/>
      <c r="U539" s="1502"/>
      <c r="V539" s="1502"/>
      <c r="W539" s="3" t="s">
        <v>11</v>
      </c>
      <c r="X539" s="4"/>
    </row>
    <row r="540" spans="1:24" s="1" customFormat="1" ht="37.5" customHeight="1" x14ac:dyDescent="0.2">
      <c r="A540" s="1561"/>
      <c r="B540" s="1492" t="s">
        <v>1827</v>
      </c>
      <c r="C540" s="495" t="s">
        <v>322</v>
      </c>
      <c r="D540" s="1496" t="s">
        <v>13</v>
      </c>
      <c r="E540" s="351" t="s">
        <v>312</v>
      </c>
      <c r="F540" s="496"/>
      <c r="G540" s="1496"/>
      <c r="H540" s="1496"/>
      <c r="I540" s="496">
        <v>70</v>
      </c>
      <c r="J540" s="659"/>
      <c r="K540" s="659"/>
      <c r="L540" s="659"/>
      <c r="M540" s="147"/>
      <c r="N540" s="147"/>
      <c r="O540" s="147"/>
      <c r="P540" s="147"/>
      <c r="Q540" s="147"/>
      <c r="R540" s="147"/>
      <c r="S540" s="147"/>
      <c r="T540" s="147"/>
      <c r="U540" s="147"/>
      <c r="V540" s="147"/>
      <c r="W540" s="3" t="s">
        <v>11</v>
      </c>
      <c r="X540" s="4"/>
    </row>
    <row r="541" spans="1:24" s="1" customFormat="1" ht="112.5" customHeight="1" x14ac:dyDescent="0.2">
      <c r="A541" s="1561"/>
      <c r="B541" s="1492" t="s">
        <v>1828</v>
      </c>
      <c r="C541" s="495" t="s">
        <v>323</v>
      </c>
      <c r="D541" s="1496" t="s">
        <v>286</v>
      </c>
      <c r="E541" s="351" t="s">
        <v>312</v>
      </c>
      <c r="F541" s="309">
        <v>320</v>
      </c>
      <c r="G541" s="496"/>
      <c r="H541" s="1496"/>
      <c r="I541" s="1496"/>
      <c r="J541" s="1504" t="s">
        <v>3712</v>
      </c>
      <c r="K541" s="1504"/>
      <c r="L541" s="1504"/>
      <c r="M541" s="1527"/>
      <c r="N541" s="1527"/>
      <c r="O541" s="1527"/>
      <c r="P541" s="1527"/>
      <c r="Q541" s="1527"/>
      <c r="R541" s="1527"/>
      <c r="S541" s="1527"/>
      <c r="T541" s="1527"/>
      <c r="U541" s="1527"/>
      <c r="V541" s="1527"/>
      <c r="W541" s="3" t="s">
        <v>11</v>
      </c>
      <c r="X541" s="4"/>
    </row>
    <row r="542" spans="1:24" s="1" customFormat="1" ht="107.25" customHeight="1" x14ac:dyDescent="0.2">
      <c r="A542" s="1561"/>
      <c r="B542" s="1492" t="s">
        <v>1829</v>
      </c>
      <c r="C542" s="495" t="s">
        <v>1356</v>
      </c>
      <c r="D542" s="1496" t="s">
        <v>286</v>
      </c>
      <c r="E542" s="351" t="s">
        <v>312</v>
      </c>
      <c r="F542" s="330">
        <v>434.14</v>
      </c>
      <c r="G542" s="496"/>
      <c r="H542" s="1496"/>
      <c r="I542" s="1496"/>
      <c r="J542" s="1504" t="s">
        <v>3713</v>
      </c>
      <c r="K542" s="1504"/>
      <c r="L542" s="1504"/>
      <c r="M542" s="1527"/>
      <c r="N542" s="1527"/>
      <c r="O542" s="1527"/>
      <c r="P542" s="1527"/>
      <c r="Q542" s="1527"/>
      <c r="R542" s="1527"/>
      <c r="S542" s="1527"/>
      <c r="T542" s="1527"/>
      <c r="U542" s="1527"/>
      <c r="V542" s="1527"/>
      <c r="W542" s="3"/>
      <c r="X542" s="4"/>
    </row>
    <row r="543" spans="1:24" s="1" customFormat="1" ht="75.75" customHeight="1" x14ac:dyDescent="0.2">
      <c r="A543" s="1561"/>
      <c r="B543" s="1492" t="s">
        <v>1830</v>
      </c>
      <c r="C543" s="1492" t="s">
        <v>7877</v>
      </c>
      <c r="D543" s="1497" t="s">
        <v>13</v>
      </c>
      <c r="E543" s="1497" t="s">
        <v>312</v>
      </c>
      <c r="F543" s="1012"/>
      <c r="G543" s="1030"/>
      <c r="H543" s="1507">
        <v>145</v>
      </c>
      <c r="I543" s="1507">
        <v>145</v>
      </c>
      <c r="J543" s="1504" t="s">
        <v>5749</v>
      </c>
      <c r="K543" s="1504" t="s">
        <v>7876</v>
      </c>
      <c r="L543" s="1504"/>
      <c r="M543" s="1527"/>
      <c r="N543" s="1527"/>
      <c r="O543" s="1527"/>
      <c r="P543" s="1527"/>
      <c r="Q543" s="1527"/>
      <c r="R543" s="1527"/>
      <c r="S543" s="1527"/>
      <c r="T543" s="1527"/>
      <c r="U543" s="1527"/>
      <c r="V543" s="1527"/>
      <c r="W543" s="3" t="s">
        <v>11</v>
      </c>
      <c r="X543" s="4"/>
    </row>
    <row r="544" spans="1:24" s="1" customFormat="1" ht="33.75" customHeight="1" x14ac:dyDescent="0.2">
      <c r="A544" s="1561"/>
      <c r="B544" s="1492" t="s">
        <v>1831</v>
      </c>
      <c r="C544" s="1492" t="s">
        <v>1379</v>
      </c>
      <c r="D544" s="1496" t="s">
        <v>286</v>
      </c>
      <c r="E544" s="1496" t="s">
        <v>312</v>
      </c>
      <c r="F544" s="1507">
        <v>48</v>
      </c>
      <c r="G544" s="1030"/>
      <c r="H544" s="1507"/>
      <c r="I544" s="1507"/>
      <c r="J544" s="1504"/>
      <c r="K544" s="1504"/>
      <c r="L544" s="1504"/>
      <c r="M544" s="1527"/>
      <c r="N544" s="1527"/>
      <c r="O544" s="1527"/>
      <c r="P544" s="1527"/>
      <c r="Q544" s="1527"/>
      <c r="R544" s="1527"/>
      <c r="S544" s="1527"/>
      <c r="T544" s="1527"/>
      <c r="U544" s="1527"/>
      <c r="V544" s="1527"/>
      <c r="W544" s="3"/>
      <c r="X544" s="4"/>
    </row>
    <row r="545" spans="1:27" s="1" customFormat="1" ht="39" customHeight="1" x14ac:dyDescent="0.2">
      <c r="A545" s="1561"/>
      <c r="B545" s="1492" t="s">
        <v>1832</v>
      </c>
      <c r="C545" s="1027" t="s">
        <v>324</v>
      </c>
      <c r="D545" s="336" t="s">
        <v>286</v>
      </c>
      <c r="E545" s="336" t="s">
        <v>325</v>
      </c>
      <c r="F545" s="1507"/>
      <c r="G545" s="1030"/>
      <c r="H545" s="1507">
        <v>0</v>
      </c>
      <c r="I545" s="1507">
        <v>195</v>
      </c>
      <c r="J545" s="1504" t="s">
        <v>5749</v>
      </c>
      <c r="K545" s="1504" t="s">
        <v>8030</v>
      </c>
      <c r="L545" s="1504"/>
      <c r="M545" s="1527"/>
      <c r="N545" s="1527"/>
      <c r="O545" s="1527"/>
      <c r="P545" s="1527"/>
      <c r="Q545" s="1527"/>
      <c r="R545" s="1527"/>
      <c r="S545" s="1527"/>
      <c r="T545" s="1527"/>
      <c r="U545" s="1527"/>
      <c r="V545" s="1527"/>
      <c r="W545" s="4" t="s">
        <v>326</v>
      </c>
      <c r="X545" s="4"/>
    </row>
    <row r="546" spans="1:27" s="1" customFormat="1" ht="71.25" customHeight="1" x14ac:dyDescent="0.2">
      <c r="A546" s="1561"/>
      <c r="B546" s="1492" t="s">
        <v>1833</v>
      </c>
      <c r="C546" s="339" t="s">
        <v>1358</v>
      </c>
      <c r="D546" s="351" t="s">
        <v>327</v>
      </c>
      <c r="E546" s="336" t="s">
        <v>328</v>
      </c>
      <c r="F546" s="1507"/>
      <c r="G546" s="1496"/>
      <c r="H546" s="1496"/>
      <c r="I546" s="1496"/>
      <c r="J546" s="1504" t="s">
        <v>3872</v>
      </c>
      <c r="K546" s="1504"/>
      <c r="L546" s="1504"/>
      <c r="M546" s="1527"/>
      <c r="N546" s="1527"/>
      <c r="O546" s="1527"/>
      <c r="P546" s="1527"/>
      <c r="Q546" s="1527"/>
      <c r="R546" s="1527"/>
      <c r="S546" s="1527"/>
      <c r="T546" s="1527"/>
      <c r="U546" s="1527"/>
      <c r="V546" s="1527"/>
      <c r="W546" s="9" t="s">
        <v>329</v>
      </c>
    </row>
    <row r="547" spans="1:27" s="1" customFormat="1" ht="34.5" customHeight="1" x14ac:dyDescent="0.2">
      <c r="A547" s="1561"/>
      <c r="B547" s="1492" t="s">
        <v>1834</v>
      </c>
      <c r="C547" s="339" t="s">
        <v>330</v>
      </c>
      <c r="D547" s="351" t="s">
        <v>327</v>
      </c>
      <c r="E547" s="336" t="s">
        <v>328</v>
      </c>
      <c r="F547" s="1507">
        <v>140</v>
      </c>
      <c r="G547" s="1496"/>
      <c r="H547" s="1496"/>
      <c r="I547" s="1496"/>
      <c r="J547" s="1504"/>
      <c r="K547" s="1504"/>
      <c r="L547" s="1504"/>
      <c r="M547" s="1527"/>
      <c r="N547" s="1527"/>
      <c r="O547" s="1527"/>
      <c r="P547" s="1527"/>
      <c r="Q547" s="1527"/>
      <c r="R547" s="1527"/>
      <c r="S547" s="1527"/>
      <c r="T547" s="1527"/>
      <c r="U547" s="1527"/>
      <c r="V547" s="1527"/>
      <c r="W547" s="9" t="s">
        <v>329</v>
      </c>
    </row>
    <row r="548" spans="1:27" s="1" customFormat="1" ht="102.75" customHeight="1" x14ac:dyDescent="0.2">
      <c r="A548" s="1561"/>
      <c r="B548" s="1492" t="s">
        <v>1835</v>
      </c>
      <c r="C548" s="339" t="s">
        <v>331</v>
      </c>
      <c r="D548" s="351" t="s">
        <v>327</v>
      </c>
      <c r="E548" s="336" t="s">
        <v>328</v>
      </c>
      <c r="F548" s="1507">
        <v>58</v>
      </c>
      <c r="G548" s="1496"/>
      <c r="H548" s="1496"/>
      <c r="I548" s="1496"/>
      <c r="J548" s="1504" t="s">
        <v>4124</v>
      </c>
      <c r="K548" s="1504"/>
      <c r="L548" s="1504"/>
      <c r="M548" s="1527"/>
      <c r="N548" s="1527"/>
      <c r="O548" s="1527"/>
      <c r="P548" s="1527"/>
      <c r="Q548" s="1527"/>
      <c r="R548" s="1527"/>
      <c r="S548" s="1527"/>
      <c r="T548" s="1527"/>
      <c r="U548" s="1527"/>
      <c r="V548" s="1527"/>
      <c r="W548" s="9" t="s">
        <v>329</v>
      </c>
      <c r="X548" s="1">
        <f>SUM(F448:F548)</f>
        <v>20409.14</v>
      </c>
      <c r="Y548" s="1">
        <f>SUM(G448:G548)</f>
        <v>0</v>
      </c>
      <c r="Z548" s="1">
        <f>SUM(H448:H548)</f>
        <v>2908</v>
      </c>
      <c r="AA548" s="1">
        <f>SUM(I448:I548)</f>
        <v>159297.75</v>
      </c>
    </row>
    <row r="549" spans="1:27" s="1" customFormat="1" ht="111.75" customHeight="1" x14ac:dyDescent="0.2">
      <c r="A549" s="1561"/>
      <c r="B549" s="1492" t="s">
        <v>3042</v>
      </c>
      <c r="C549" s="339" t="s">
        <v>3040</v>
      </c>
      <c r="D549" s="351" t="s">
        <v>286</v>
      </c>
      <c r="E549" s="351" t="s">
        <v>3041</v>
      </c>
      <c r="F549" s="1507"/>
      <c r="G549" s="1496"/>
      <c r="H549" s="1496"/>
      <c r="I549" s="1496"/>
      <c r="J549" s="1504" t="s">
        <v>3048</v>
      </c>
      <c r="K549" s="1504" t="s">
        <v>4125</v>
      </c>
      <c r="L549" s="1504"/>
      <c r="M549" s="1527"/>
      <c r="N549" s="1527"/>
      <c r="O549" s="1527"/>
      <c r="P549" s="1527"/>
      <c r="Q549" s="1527"/>
      <c r="R549" s="1527"/>
      <c r="S549" s="1527"/>
      <c r="T549" s="1527"/>
      <c r="U549" s="1527"/>
      <c r="V549" s="1527"/>
      <c r="W549" s="9"/>
    </row>
    <row r="550" spans="1:27" s="1" customFormat="1" ht="75" customHeight="1" x14ac:dyDescent="0.2">
      <c r="A550" s="1561"/>
      <c r="B550" s="1492" t="s">
        <v>3043</v>
      </c>
      <c r="C550" s="339" t="s">
        <v>3046</v>
      </c>
      <c r="D550" s="351" t="s">
        <v>286</v>
      </c>
      <c r="E550" s="351" t="s">
        <v>3041</v>
      </c>
      <c r="F550" s="1507"/>
      <c r="G550" s="1496"/>
      <c r="H550" s="1496"/>
      <c r="I550" s="1496"/>
      <c r="J550" s="379" t="s">
        <v>4126</v>
      </c>
      <c r="K550" s="1504" t="s">
        <v>4127</v>
      </c>
      <c r="L550" s="1504"/>
      <c r="M550" s="1527"/>
      <c r="N550" s="1527"/>
      <c r="O550" s="1527"/>
      <c r="P550" s="1527"/>
      <c r="Q550" s="1527"/>
      <c r="R550" s="1527"/>
      <c r="S550" s="1527"/>
      <c r="T550" s="1527"/>
      <c r="U550" s="1527"/>
      <c r="V550" s="1527"/>
      <c r="W550" s="9"/>
    </row>
    <row r="551" spans="1:27" s="1" customFormat="1" ht="97.5" customHeight="1" x14ac:dyDescent="0.2">
      <c r="A551" s="1561"/>
      <c r="B551" s="1492" t="s">
        <v>3044</v>
      </c>
      <c r="C551" s="339" t="s">
        <v>3049</v>
      </c>
      <c r="D551" s="351" t="s">
        <v>286</v>
      </c>
      <c r="E551" s="351" t="s">
        <v>3041</v>
      </c>
      <c r="F551" s="1507"/>
      <c r="G551" s="1496"/>
      <c r="H551" s="1496"/>
      <c r="I551" s="1496"/>
      <c r="J551" s="379" t="s">
        <v>4126</v>
      </c>
      <c r="K551" s="1504" t="s">
        <v>4128</v>
      </c>
      <c r="L551" s="1504"/>
      <c r="M551" s="1527"/>
      <c r="N551" s="1527"/>
      <c r="O551" s="1527"/>
      <c r="P551" s="1527"/>
      <c r="Q551" s="1527"/>
      <c r="R551" s="1527"/>
      <c r="S551" s="1527"/>
      <c r="T551" s="1527"/>
      <c r="U551" s="1527"/>
      <c r="V551" s="1527"/>
      <c r="W551" s="9"/>
    </row>
    <row r="552" spans="1:27" s="1" customFormat="1" ht="113.25" customHeight="1" x14ac:dyDescent="0.2">
      <c r="A552" s="1561"/>
      <c r="B552" s="1492" t="s">
        <v>3045</v>
      </c>
      <c r="C552" s="339" t="s">
        <v>3050</v>
      </c>
      <c r="D552" s="351" t="s">
        <v>286</v>
      </c>
      <c r="E552" s="351" t="s">
        <v>3041</v>
      </c>
      <c r="F552" s="1507"/>
      <c r="G552" s="1496"/>
      <c r="H552" s="1496"/>
      <c r="I552" s="1496"/>
      <c r="J552" s="379" t="s">
        <v>4126</v>
      </c>
      <c r="K552" s="1504" t="s">
        <v>4335</v>
      </c>
      <c r="L552" s="1504"/>
      <c r="M552" s="1527"/>
      <c r="N552" s="1527"/>
      <c r="O552" s="1527"/>
      <c r="P552" s="1527"/>
      <c r="Q552" s="1527"/>
      <c r="R552" s="1527"/>
      <c r="S552" s="1527"/>
      <c r="T552" s="1527"/>
      <c r="U552" s="1527"/>
      <c r="V552" s="1527"/>
      <c r="W552" s="9"/>
    </row>
    <row r="553" spans="1:27" s="1" customFormat="1" ht="80.25" customHeight="1" x14ac:dyDescent="0.2">
      <c r="A553" s="1561"/>
      <c r="B553" s="1492" t="s">
        <v>3289</v>
      </c>
      <c r="C553" s="1027" t="s">
        <v>3290</v>
      </c>
      <c r="D553" s="1496" t="s">
        <v>3137</v>
      </c>
      <c r="E553" s="1505" t="s">
        <v>60</v>
      </c>
      <c r="F553" s="1507">
        <v>900</v>
      </c>
      <c r="G553" s="1507"/>
      <c r="H553" s="1507"/>
      <c r="I553" s="1496"/>
      <c r="J553" s="1504" t="s">
        <v>3431</v>
      </c>
      <c r="K553" s="1504" t="s">
        <v>3449</v>
      </c>
      <c r="L553" s="1504" t="s">
        <v>3593</v>
      </c>
      <c r="M553" s="1527" t="s">
        <v>5517</v>
      </c>
      <c r="N553" s="1527"/>
      <c r="O553" s="1527"/>
      <c r="P553" s="1527"/>
      <c r="Q553" s="1527"/>
      <c r="R553" s="1527"/>
      <c r="S553" s="1527"/>
      <c r="T553" s="1527"/>
      <c r="U553" s="1527"/>
      <c r="V553" s="1527"/>
      <c r="W553" s="9"/>
    </row>
    <row r="554" spans="1:27" s="1" customFormat="1" ht="80.25" customHeight="1" x14ac:dyDescent="0.2">
      <c r="A554" s="1561"/>
      <c r="B554" s="497" t="s">
        <v>3594</v>
      </c>
      <c r="C554" s="497" t="s">
        <v>3595</v>
      </c>
      <c r="D554" s="1496" t="s">
        <v>3490</v>
      </c>
      <c r="E554" s="1496" t="s">
        <v>3596</v>
      </c>
      <c r="F554" s="1507">
        <v>180</v>
      </c>
      <c r="G554" s="1507"/>
      <c r="H554" s="1507"/>
      <c r="I554" s="1507"/>
      <c r="J554" s="1504" t="s">
        <v>3597</v>
      </c>
      <c r="K554" s="1504"/>
      <c r="L554" s="1504"/>
      <c r="M554" s="1527"/>
      <c r="N554" s="1527"/>
      <c r="O554" s="1527"/>
      <c r="P554" s="1527"/>
      <c r="Q554" s="1527"/>
      <c r="R554" s="1527"/>
      <c r="S554" s="1527"/>
      <c r="T554" s="1527"/>
      <c r="U554" s="1527"/>
      <c r="V554" s="1527"/>
      <c r="W554" s="9"/>
    </row>
    <row r="555" spans="1:27" s="1" customFormat="1" ht="80.25" customHeight="1" x14ac:dyDescent="0.2">
      <c r="A555" s="1561"/>
      <c r="B555" s="497" t="s">
        <v>3598</v>
      </c>
      <c r="C555" s="497" t="s">
        <v>3599</v>
      </c>
      <c r="D555" s="1496" t="s">
        <v>3490</v>
      </c>
      <c r="E555" s="1496" t="s">
        <v>3596</v>
      </c>
      <c r="F555" s="1507"/>
      <c r="G555" s="1507"/>
      <c r="H555" s="1507"/>
      <c r="I555" s="1507"/>
      <c r="J555" s="1504" t="s">
        <v>3597</v>
      </c>
      <c r="K555" s="1504" t="s">
        <v>4446</v>
      </c>
      <c r="L555" s="1504"/>
      <c r="M555" s="1527"/>
      <c r="N555" s="1527"/>
      <c r="O555" s="1527"/>
      <c r="P555" s="1527"/>
      <c r="Q555" s="1527"/>
      <c r="R555" s="1527"/>
      <c r="S555" s="1527"/>
      <c r="T555" s="1527"/>
      <c r="U555" s="1527"/>
      <c r="V555" s="1527"/>
      <c r="W555" s="9"/>
    </row>
    <row r="556" spans="1:27" s="1" customFormat="1" ht="124.5" customHeight="1" x14ac:dyDescent="0.2">
      <c r="A556" s="1561"/>
      <c r="B556" s="497" t="s">
        <v>3600</v>
      </c>
      <c r="C556" s="497" t="s">
        <v>3874</v>
      </c>
      <c r="D556" s="1496" t="s">
        <v>810</v>
      </c>
      <c r="E556" s="1496" t="s">
        <v>3435</v>
      </c>
      <c r="F556" s="1507"/>
      <c r="G556" s="1507"/>
      <c r="H556" s="1507"/>
      <c r="I556" s="1507"/>
      <c r="J556" s="1504" t="s">
        <v>3602</v>
      </c>
      <c r="K556" s="1504" t="s">
        <v>3873</v>
      </c>
      <c r="L556" s="1504" t="s">
        <v>4669</v>
      </c>
      <c r="M556" s="1527"/>
      <c r="N556" s="1527"/>
      <c r="O556" s="1527"/>
      <c r="P556" s="1527"/>
      <c r="Q556" s="1527"/>
      <c r="R556" s="1527"/>
      <c r="S556" s="1527"/>
      <c r="T556" s="1527"/>
      <c r="U556" s="1527"/>
      <c r="V556" s="1527"/>
      <c r="W556" s="9"/>
    </row>
    <row r="557" spans="1:27" s="1" customFormat="1" ht="78.75" customHeight="1" x14ac:dyDescent="0.2">
      <c r="A557" s="1561"/>
      <c r="B557" s="1496" t="s">
        <v>3714</v>
      </c>
      <c r="C557" s="497" t="s">
        <v>3715</v>
      </c>
      <c r="D557" s="1496" t="s">
        <v>810</v>
      </c>
      <c r="E557" s="1496" t="s">
        <v>3435</v>
      </c>
      <c r="F557" s="1507"/>
      <c r="G557" s="1507"/>
      <c r="H557" s="1507"/>
      <c r="I557" s="1507"/>
      <c r="J557" s="1504" t="s">
        <v>3716</v>
      </c>
      <c r="K557" s="1504" t="s">
        <v>4670</v>
      </c>
      <c r="L557" s="1504"/>
      <c r="M557" s="1527"/>
      <c r="N557" s="1527"/>
      <c r="O557" s="1527"/>
      <c r="P557" s="1527"/>
      <c r="Q557" s="1527"/>
      <c r="R557" s="1527"/>
      <c r="S557" s="1527"/>
      <c r="T557" s="1527"/>
      <c r="U557" s="1527"/>
      <c r="V557" s="1527"/>
      <c r="W557" s="9"/>
    </row>
    <row r="558" spans="1:27" s="1" customFormat="1" ht="94.5" customHeight="1" x14ac:dyDescent="0.2">
      <c r="A558" s="1561"/>
      <c r="B558" s="1496" t="s">
        <v>3717</v>
      </c>
      <c r="C558" s="497" t="s">
        <v>3718</v>
      </c>
      <c r="D558" s="1496" t="s">
        <v>810</v>
      </c>
      <c r="E558" s="1496" t="s">
        <v>3584</v>
      </c>
      <c r="F558" s="1496"/>
      <c r="G558" s="1507"/>
      <c r="H558" s="1507"/>
      <c r="I558" s="1507"/>
      <c r="J558" s="1504" t="s">
        <v>3719</v>
      </c>
      <c r="K558" s="1504" t="s">
        <v>4447</v>
      </c>
      <c r="L558" s="1504"/>
      <c r="M558" s="1527"/>
      <c r="N558" s="1527"/>
      <c r="O558" s="1527"/>
      <c r="P558" s="1527"/>
      <c r="Q558" s="1527"/>
      <c r="R558" s="1527"/>
      <c r="S558" s="1527"/>
      <c r="T558" s="1527"/>
      <c r="U558" s="1527"/>
      <c r="V558" s="1527"/>
      <c r="W558" s="9"/>
    </row>
    <row r="559" spans="1:27" s="1" customFormat="1" ht="134.25" customHeight="1" x14ac:dyDescent="0.2">
      <c r="A559" s="1561"/>
      <c r="B559" s="1496" t="s">
        <v>4336</v>
      </c>
      <c r="C559" s="497" t="s">
        <v>4130</v>
      </c>
      <c r="D559" s="1496" t="s">
        <v>286</v>
      </c>
      <c r="E559" s="1496" t="s">
        <v>4131</v>
      </c>
      <c r="F559" s="1496">
        <v>918</v>
      </c>
      <c r="G559" s="1507"/>
      <c r="H559" s="1507"/>
      <c r="I559" s="1507"/>
      <c r="J559" s="1504" t="s">
        <v>4132</v>
      </c>
      <c r="K559" s="1504" t="s">
        <v>4671</v>
      </c>
      <c r="L559" s="1504"/>
      <c r="M559" s="1527"/>
      <c r="N559" s="1527"/>
      <c r="O559" s="1527"/>
      <c r="P559" s="1527"/>
      <c r="Q559" s="1527"/>
      <c r="R559" s="1527"/>
      <c r="S559" s="1527"/>
      <c r="T559" s="1527"/>
      <c r="U559" s="1527"/>
      <c r="V559" s="1527"/>
      <c r="W559" s="9"/>
    </row>
    <row r="560" spans="1:27" s="1" customFormat="1" ht="60" customHeight="1" x14ac:dyDescent="0.2">
      <c r="A560" s="1561"/>
      <c r="B560" s="1496" t="s">
        <v>4337</v>
      </c>
      <c r="C560" s="497" t="s">
        <v>4134</v>
      </c>
      <c r="D560" s="1496" t="s">
        <v>286</v>
      </c>
      <c r="E560" s="1496" t="s">
        <v>3435</v>
      </c>
      <c r="F560" s="1496">
        <v>978.38400000000001</v>
      </c>
      <c r="G560" s="1507"/>
      <c r="H560" s="1507"/>
      <c r="I560" s="1507"/>
      <c r="J560" s="1504" t="s">
        <v>4135</v>
      </c>
      <c r="K560" s="1504"/>
      <c r="L560" s="1504"/>
      <c r="M560" s="1527"/>
      <c r="N560" s="1527"/>
      <c r="O560" s="1527"/>
      <c r="P560" s="1527"/>
      <c r="Q560" s="1527"/>
      <c r="R560" s="1527"/>
      <c r="S560" s="1527"/>
      <c r="T560" s="1527"/>
      <c r="U560" s="1527"/>
      <c r="V560" s="1527"/>
      <c r="W560" s="9"/>
    </row>
    <row r="561" spans="1:23" s="1" customFormat="1" ht="60" customHeight="1" x14ac:dyDescent="0.2">
      <c r="A561" s="1561"/>
      <c r="B561" s="1496" t="s">
        <v>4129</v>
      </c>
      <c r="C561" s="497" t="s">
        <v>4137</v>
      </c>
      <c r="D561" s="1496" t="s">
        <v>286</v>
      </c>
      <c r="E561" s="1496" t="s">
        <v>3435</v>
      </c>
      <c r="F561" s="1496">
        <v>25</v>
      </c>
      <c r="G561" s="1507"/>
      <c r="H561" s="1507"/>
      <c r="I561" s="1507"/>
      <c r="J561" s="1504" t="s">
        <v>4338</v>
      </c>
      <c r="K561" s="1504"/>
      <c r="L561" s="1504"/>
      <c r="M561" s="1527"/>
      <c r="N561" s="1527"/>
      <c r="O561" s="1527"/>
      <c r="P561" s="1527"/>
      <c r="Q561" s="1527"/>
      <c r="R561" s="1527"/>
      <c r="S561" s="1527"/>
      <c r="T561" s="1527"/>
      <c r="U561" s="1527"/>
      <c r="V561" s="1527"/>
      <c r="W561" s="9"/>
    </row>
    <row r="562" spans="1:23" s="1" customFormat="1" ht="97.5" customHeight="1" x14ac:dyDescent="0.2">
      <c r="A562" s="1561"/>
      <c r="B562" s="1496" t="s">
        <v>4133</v>
      </c>
      <c r="C562" s="497" t="s">
        <v>4139</v>
      </c>
      <c r="D562" s="1496" t="s">
        <v>286</v>
      </c>
      <c r="E562" s="1496" t="s">
        <v>3435</v>
      </c>
      <c r="F562" s="1496">
        <v>30</v>
      </c>
      <c r="G562" s="1507"/>
      <c r="H562" s="1507"/>
      <c r="I562" s="1507"/>
      <c r="J562" s="1504" t="s">
        <v>4138</v>
      </c>
      <c r="K562" s="1504" t="s">
        <v>4448</v>
      </c>
      <c r="L562" s="1504"/>
      <c r="M562" s="1527"/>
      <c r="N562" s="1527"/>
      <c r="O562" s="1527"/>
      <c r="P562" s="1527"/>
      <c r="Q562" s="1527"/>
      <c r="R562" s="1527"/>
      <c r="S562" s="1527"/>
      <c r="T562" s="1527"/>
      <c r="U562" s="1527"/>
      <c r="V562" s="1527"/>
      <c r="W562" s="9"/>
    </row>
    <row r="563" spans="1:23" s="1" customFormat="1" ht="116.25" customHeight="1" x14ac:dyDescent="0.2">
      <c r="A563" s="1561"/>
      <c r="B563" s="1496" t="s">
        <v>4136</v>
      </c>
      <c r="C563" s="497" t="s">
        <v>4140</v>
      </c>
      <c r="D563" s="1496" t="s">
        <v>286</v>
      </c>
      <c r="E563" s="1496" t="s">
        <v>3435</v>
      </c>
      <c r="F563" s="1496">
        <v>174.35</v>
      </c>
      <c r="G563" s="1507"/>
      <c r="H563" s="1507"/>
      <c r="I563" s="1507"/>
      <c r="J563" s="1504" t="s">
        <v>4138</v>
      </c>
      <c r="K563" s="1504" t="s">
        <v>4449</v>
      </c>
      <c r="L563" s="1504"/>
      <c r="M563" s="1527"/>
      <c r="N563" s="1527"/>
      <c r="O563" s="1527"/>
      <c r="P563" s="1527"/>
      <c r="Q563" s="1527"/>
      <c r="R563" s="1527"/>
      <c r="S563" s="1527"/>
      <c r="T563" s="1527"/>
      <c r="U563" s="1527"/>
      <c r="V563" s="1527"/>
      <c r="W563" s="9"/>
    </row>
    <row r="564" spans="1:23" s="1" customFormat="1" ht="63.75" customHeight="1" x14ac:dyDescent="0.2">
      <c r="A564" s="1561"/>
      <c r="B564" s="1496" t="s">
        <v>4450</v>
      </c>
      <c r="C564" s="497" t="s">
        <v>4451</v>
      </c>
      <c r="D564" s="1496" t="s">
        <v>286</v>
      </c>
      <c r="E564" s="1496" t="s">
        <v>4452</v>
      </c>
      <c r="F564" s="1507">
        <v>45</v>
      </c>
      <c r="G564" s="1507"/>
      <c r="H564" s="1507"/>
      <c r="I564" s="1507"/>
      <c r="J564" s="1504" t="s">
        <v>4453</v>
      </c>
      <c r="K564" s="1504"/>
      <c r="L564" s="1504"/>
      <c r="M564" s="1527"/>
      <c r="N564" s="1527"/>
      <c r="O564" s="1527"/>
      <c r="P564" s="1527"/>
      <c r="Q564" s="1527"/>
      <c r="R564" s="1527"/>
      <c r="S564" s="1527"/>
      <c r="T564" s="1527"/>
      <c r="U564" s="1527"/>
      <c r="V564" s="1527"/>
      <c r="W564" s="9"/>
    </row>
    <row r="565" spans="1:23" s="1" customFormat="1" ht="63.75" customHeight="1" x14ac:dyDescent="0.2">
      <c r="A565" s="1561"/>
      <c r="B565" s="1496" t="s">
        <v>4672</v>
      </c>
      <c r="C565" s="497" t="s">
        <v>4673</v>
      </c>
      <c r="D565" s="1496" t="s">
        <v>286</v>
      </c>
      <c r="E565" s="1496" t="s">
        <v>4452</v>
      </c>
      <c r="F565" s="1507">
        <v>632.79</v>
      </c>
      <c r="G565" s="1507"/>
      <c r="H565" s="1507"/>
      <c r="I565" s="1507"/>
      <c r="J565" s="1504" t="s">
        <v>4674</v>
      </c>
      <c r="K565" s="1504"/>
      <c r="L565" s="1504"/>
      <c r="M565" s="1527"/>
      <c r="N565" s="1527"/>
      <c r="O565" s="1527"/>
      <c r="P565" s="1527"/>
      <c r="Q565" s="1527"/>
      <c r="R565" s="1527"/>
      <c r="S565" s="1527"/>
      <c r="T565" s="1527"/>
      <c r="U565" s="1527"/>
      <c r="V565" s="1527"/>
      <c r="W565" s="9"/>
    </row>
    <row r="566" spans="1:23" s="1" customFormat="1" ht="63.75" customHeight="1" x14ac:dyDescent="0.2">
      <c r="A566" s="1561"/>
      <c r="B566" s="1496" t="s">
        <v>4675</v>
      </c>
      <c r="C566" s="497" t="s">
        <v>4676</v>
      </c>
      <c r="D566" s="1496" t="s">
        <v>286</v>
      </c>
      <c r="E566" s="1496" t="s">
        <v>3041</v>
      </c>
      <c r="F566" s="1507">
        <v>199</v>
      </c>
      <c r="G566" s="1507"/>
      <c r="H566" s="1507"/>
      <c r="I566" s="1507"/>
      <c r="J566" s="1504" t="s">
        <v>4674</v>
      </c>
      <c r="K566" s="1504"/>
      <c r="L566" s="1504"/>
      <c r="M566" s="1527"/>
      <c r="N566" s="1527"/>
      <c r="O566" s="1527"/>
      <c r="P566" s="1527"/>
      <c r="Q566" s="1527"/>
      <c r="R566" s="1527"/>
      <c r="S566" s="1527"/>
      <c r="T566" s="1527"/>
      <c r="U566" s="1527"/>
      <c r="V566" s="1527"/>
      <c r="W566" s="9"/>
    </row>
    <row r="567" spans="1:23" s="1" customFormat="1" ht="63.75" customHeight="1" x14ac:dyDescent="0.2">
      <c r="A567" s="1561"/>
      <c r="B567" s="1496" t="s">
        <v>4677</v>
      </c>
      <c r="C567" s="497" t="s">
        <v>4678</v>
      </c>
      <c r="D567" s="1496" t="s">
        <v>286</v>
      </c>
      <c r="E567" s="1496" t="s">
        <v>3041</v>
      </c>
      <c r="F567" s="1507">
        <v>60</v>
      </c>
      <c r="G567" s="1507"/>
      <c r="H567" s="1507"/>
      <c r="I567" s="1507"/>
      <c r="J567" s="1504" t="s">
        <v>4674</v>
      </c>
      <c r="K567" s="1504"/>
      <c r="L567" s="1504"/>
      <c r="M567" s="1527"/>
      <c r="N567" s="1527"/>
      <c r="O567" s="1527"/>
      <c r="P567" s="1527"/>
      <c r="Q567" s="1527"/>
      <c r="R567" s="1527"/>
      <c r="S567" s="1527"/>
      <c r="T567" s="1527"/>
      <c r="U567" s="1527"/>
      <c r="V567" s="1527"/>
      <c r="W567" s="9"/>
    </row>
    <row r="568" spans="1:23" s="1" customFormat="1" ht="63.75" customHeight="1" x14ac:dyDescent="0.2">
      <c r="A568" s="1561"/>
      <c r="B568" s="1496" t="s">
        <v>4679</v>
      </c>
      <c r="C568" s="497" t="s">
        <v>4680</v>
      </c>
      <c r="D568" s="1496" t="s">
        <v>286</v>
      </c>
      <c r="E568" s="1496" t="s">
        <v>3041</v>
      </c>
      <c r="F568" s="1507">
        <v>60</v>
      </c>
      <c r="G568" s="1507"/>
      <c r="H568" s="1507"/>
      <c r="I568" s="1507"/>
      <c r="J568" s="1504" t="s">
        <v>4674</v>
      </c>
      <c r="K568" s="1504"/>
      <c r="L568" s="1504"/>
      <c r="M568" s="1527"/>
      <c r="N568" s="1527"/>
      <c r="O568" s="1527"/>
      <c r="P568" s="1527"/>
      <c r="Q568" s="1527"/>
      <c r="R568" s="1527"/>
      <c r="S568" s="1527"/>
      <c r="T568" s="1527"/>
      <c r="U568" s="1527"/>
      <c r="V568" s="1527"/>
      <c r="W568" s="9"/>
    </row>
    <row r="569" spans="1:23" s="1" customFormat="1" ht="63.75" customHeight="1" x14ac:dyDescent="0.2">
      <c r="A569" s="1561"/>
      <c r="B569" s="1496" t="s">
        <v>4681</v>
      </c>
      <c r="C569" s="497" t="s">
        <v>4682</v>
      </c>
      <c r="D569" s="1496" t="s">
        <v>286</v>
      </c>
      <c r="E569" s="1496" t="s">
        <v>3041</v>
      </c>
      <c r="F569" s="1507">
        <v>110</v>
      </c>
      <c r="G569" s="1507"/>
      <c r="H569" s="1507"/>
      <c r="I569" s="1507"/>
      <c r="J569" s="1504" t="s">
        <v>4683</v>
      </c>
      <c r="K569" s="1504"/>
      <c r="L569" s="1504"/>
      <c r="M569" s="1527"/>
      <c r="N569" s="1527"/>
      <c r="O569" s="1527"/>
      <c r="P569" s="1527"/>
      <c r="Q569" s="1527"/>
      <c r="R569" s="1527"/>
      <c r="S569" s="1527"/>
      <c r="T569" s="1527"/>
      <c r="U569" s="1527"/>
      <c r="V569" s="1527"/>
      <c r="W569" s="9"/>
    </row>
    <row r="570" spans="1:23" s="1" customFormat="1" ht="78.75" customHeight="1" x14ac:dyDescent="0.2">
      <c r="A570" s="1561"/>
      <c r="B570" s="1496" t="s">
        <v>5056</v>
      </c>
      <c r="C570" s="1027" t="s">
        <v>6678</v>
      </c>
      <c r="D570" s="1496" t="s">
        <v>3137</v>
      </c>
      <c r="E570" s="1505" t="s">
        <v>60</v>
      </c>
      <c r="F570" s="330"/>
      <c r="G570" s="330"/>
      <c r="H570" s="1507"/>
      <c r="I570" s="1507"/>
      <c r="J570" s="127" t="s">
        <v>5505</v>
      </c>
      <c r="K570" s="1504" t="s">
        <v>6677</v>
      </c>
      <c r="L570" s="1504" t="s">
        <v>6874</v>
      </c>
      <c r="M570" s="1527"/>
      <c r="N570" s="1527"/>
      <c r="O570" s="1527"/>
      <c r="P570" s="1527"/>
      <c r="Q570" s="1527"/>
      <c r="R570" s="1527"/>
      <c r="S570" s="1527"/>
      <c r="T570" s="1527"/>
      <c r="U570" s="1527"/>
      <c r="V570" s="1527"/>
      <c r="W570" s="9"/>
    </row>
    <row r="571" spans="1:23" s="1" customFormat="1" ht="63.75" customHeight="1" x14ac:dyDescent="0.2">
      <c r="A571" s="1561"/>
      <c r="B571" s="1496" t="s">
        <v>5058</v>
      </c>
      <c r="C571" s="1027" t="s">
        <v>5057</v>
      </c>
      <c r="D571" s="1497" t="s">
        <v>3137</v>
      </c>
      <c r="E571" s="1505" t="s">
        <v>3041</v>
      </c>
      <c r="F571" s="330"/>
      <c r="G571" s="330">
        <v>66</v>
      </c>
      <c r="H571" s="1507"/>
      <c r="I571" s="1507"/>
      <c r="J571" s="1593" t="s">
        <v>5720</v>
      </c>
      <c r="K571" s="1504"/>
      <c r="L571" s="1504"/>
      <c r="M571" s="1527"/>
      <c r="N571" s="1527"/>
      <c r="O571" s="1527"/>
      <c r="P571" s="1527"/>
      <c r="Q571" s="1527"/>
      <c r="R571" s="1527"/>
      <c r="S571" s="1527"/>
      <c r="T571" s="1527"/>
      <c r="U571" s="1527"/>
      <c r="V571" s="1527"/>
      <c r="W571" s="9"/>
    </row>
    <row r="572" spans="1:23" s="1" customFormat="1" ht="124.5" customHeight="1" x14ac:dyDescent="0.2">
      <c r="A572" s="1561"/>
      <c r="B572" s="1496" t="s">
        <v>5060</v>
      </c>
      <c r="C572" s="1027" t="s">
        <v>5775</v>
      </c>
      <c r="D572" s="1497" t="s">
        <v>3137</v>
      </c>
      <c r="E572" s="1505" t="s">
        <v>3041</v>
      </c>
      <c r="F572" s="330"/>
      <c r="G572" s="330">
        <v>35</v>
      </c>
      <c r="H572" s="1507"/>
      <c r="I572" s="1507"/>
      <c r="J572" s="1593"/>
      <c r="K572" s="1504" t="s">
        <v>5949</v>
      </c>
      <c r="L572" s="1504"/>
      <c r="M572" s="1527"/>
      <c r="N572" s="1527"/>
      <c r="O572" s="1527"/>
      <c r="P572" s="1527"/>
      <c r="Q572" s="1527"/>
      <c r="R572" s="1527"/>
      <c r="S572" s="1527"/>
      <c r="T572" s="1527"/>
      <c r="U572" s="1527"/>
      <c r="V572" s="1527"/>
      <c r="W572" s="9"/>
    </row>
    <row r="573" spans="1:23" s="1" customFormat="1" ht="63.75" customHeight="1" x14ac:dyDescent="0.2">
      <c r="A573" s="1561"/>
      <c r="B573" s="1496" t="s">
        <v>5062</v>
      </c>
      <c r="C573" s="1027" t="s">
        <v>5061</v>
      </c>
      <c r="D573" s="1497" t="s">
        <v>3137</v>
      </c>
      <c r="E573" s="1505" t="s">
        <v>3041</v>
      </c>
      <c r="F573" s="330"/>
      <c r="G573" s="330">
        <v>14.5</v>
      </c>
      <c r="H573" s="1507"/>
      <c r="I573" s="1507"/>
      <c r="J573" s="1593"/>
      <c r="K573" s="1504"/>
      <c r="L573" s="1504"/>
      <c r="M573" s="1527"/>
      <c r="N573" s="1527"/>
      <c r="O573" s="1527"/>
      <c r="P573" s="1527"/>
      <c r="Q573" s="1527"/>
      <c r="R573" s="1527"/>
      <c r="S573" s="1527"/>
      <c r="T573" s="1527"/>
      <c r="U573" s="1527"/>
      <c r="V573" s="1527"/>
      <c r="W573" s="9"/>
    </row>
    <row r="574" spans="1:23" s="1" customFormat="1" ht="132.75" customHeight="1" x14ac:dyDescent="0.2">
      <c r="A574" s="1561"/>
      <c r="B574" s="1496" t="s">
        <v>5185</v>
      </c>
      <c r="C574" s="1027" t="s">
        <v>7947</v>
      </c>
      <c r="D574" s="1496" t="s">
        <v>3137</v>
      </c>
      <c r="E574" s="1505" t="s">
        <v>60</v>
      </c>
      <c r="F574" s="279"/>
      <c r="G574" s="330">
        <v>547.17079000000001</v>
      </c>
      <c r="H574" s="1507">
        <v>5.8696299999999999</v>
      </c>
      <c r="I574" s="1507"/>
      <c r="J574" s="127" t="s">
        <v>6775</v>
      </c>
      <c r="K574" s="1504" t="s">
        <v>7946</v>
      </c>
      <c r="L574" s="1504" t="s">
        <v>8501</v>
      </c>
      <c r="M574" s="1527"/>
      <c r="N574" s="1527"/>
      <c r="O574" s="1527"/>
      <c r="P574" s="1527"/>
      <c r="Q574" s="1527"/>
      <c r="R574" s="1527"/>
      <c r="S574" s="1527"/>
      <c r="T574" s="1527"/>
      <c r="U574" s="1527"/>
      <c r="V574" s="1527"/>
      <c r="W574" s="9"/>
    </row>
    <row r="575" spans="1:23" s="1" customFormat="1" ht="127.5" customHeight="1" x14ac:dyDescent="0.2">
      <c r="A575" s="1561"/>
      <c r="B575" s="1496" t="s">
        <v>5776</v>
      </c>
      <c r="C575" s="1027" t="s">
        <v>5777</v>
      </c>
      <c r="D575" s="1496" t="s">
        <v>286</v>
      </c>
      <c r="E575" s="1505" t="s">
        <v>3435</v>
      </c>
      <c r="F575" s="279"/>
      <c r="G575" s="330">
        <v>3626.6363999999999</v>
      </c>
      <c r="H575" s="1507"/>
      <c r="I575" s="1507"/>
      <c r="J575" s="127" t="s">
        <v>5950</v>
      </c>
      <c r="K575" s="1504" t="s">
        <v>6339</v>
      </c>
      <c r="L575" s="1504"/>
      <c r="M575" s="1527"/>
      <c r="N575" s="1527"/>
      <c r="O575" s="1527"/>
      <c r="P575" s="1527"/>
      <c r="Q575" s="1527"/>
      <c r="R575" s="1527"/>
      <c r="S575" s="1527"/>
      <c r="T575" s="1527"/>
      <c r="U575" s="1527"/>
      <c r="V575" s="1527"/>
      <c r="W575" s="9"/>
    </row>
    <row r="576" spans="1:23" s="1" customFormat="1" ht="63.75" customHeight="1" x14ac:dyDescent="0.2">
      <c r="A576" s="1561"/>
      <c r="B576" s="1496" t="s">
        <v>6114</v>
      </c>
      <c r="C576" s="1027" t="s">
        <v>6115</v>
      </c>
      <c r="D576" s="1496" t="s">
        <v>286</v>
      </c>
      <c r="E576" s="307" t="s">
        <v>5806</v>
      </c>
      <c r="F576" s="279"/>
      <c r="G576" s="330">
        <v>195.95099999999999</v>
      </c>
      <c r="H576" s="1507"/>
      <c r="I576" s="1507"/>
      <c r="J576" s="127" t="s">
        <v>6116</v>
      </c>
      <c r="K576" s="1504"/>
      <c r="L576" s="1504"/>
      <c r="M576" s="1527"/>
      <c r="N576" s="1527"/>
      <c r="O576" s="1527"/>
      <c r="P576" s="1527"/>
      <c r="Q576" s="1527"/>
      <c r="R576" s="1527"/>
      <c r="S576" s="1527"/>
      <c r="T576" s="1527"/>
      <c r="U576" s="1527"/>
      <c r="V576" s="1527"/>
      <c r="W576" s="9"/>
    </row>
    <row r="577" spans="1:23" s="1" customFormat="1" ht="63.75" customHeight="1" x14ac:dyDescent="0.2">
      <c r="A577" s="1561"/>
      <c r="B577" s="1496" t="s">
        <v>6117</v>
      </c>
      <c r="C577" s="1027" t="s">
        <v>6118</v>
      </c>
      <c r="D577" s="1496" t="s">
        <v>286</v>
      </c>
      <c r="E577" s="307" t="s">
        <v>5806</v>
      </c>
      <c r="F577" s="279"/>
      <c r="G577" s="330">
        <v>115</v>
      </c>
      <c r="H577" s="1507"/>
      <c r="I577" s="1507"/>
      <c r="J577" s="127" t="s">
        <v>6116</v>
      </c>
      <c r="K577" s="1504"/>
      <c r="L577" s="1504"/>
      <c r="M577" s="1527"/>
      <c r="N577" s="1527"/>
      <c r="O577" s="1527"/>
      <c r="P577" s="1527"/>
      <c r="Q577" s="1527"/>
      <c r="R577" s="1527"/>
      <c r="S577" s="1527"/>
      <c r="T577" s="1527"/>
      <c r="U577" s="1527"/>
      <c r="V577" s="1527"/>
      <c r="W577" s="9"/>
    </row>
    <row r="578" spans="1:23" s="1" customFormat="1" ht="63.75" customHeight="1" x14ac:dyDescent="0.2">
      <c r="A578" s="1561"/>
      <c r="B578" s="1496" t="s">
        <v>6119</v>
      </c>
      <c r="C578" s="1027" t="s">
        <v>6120</v>
      </c>
      <c r="D578" s="1496" t="s">
        <v>286</v>
      </c>
      <c r="E578" s="307" t="s">
        <v>5806</v>
      </c>
      <c r="F578" s="279"/>
      <c r="G578" s="330"/>
      <c r="H578" s="1507"/>
      <c r="I578" s="1507"/>
      <c r="J578" s="127" t="s">
        <v>6116</v>
      </c>
      <c r="K578" s="1504" t="s">
        <v>6875</v>
      </c>
      <c r="L578" s="1504"/>
      <c r="M578" s="1527"/>
      <c r="N578" s="1527"/>
      <c r="O578" s="1527"/>
      <c r="P578" s="1527"/>
      <c r="Q578" s="1527"/>
      <c r="R578" s="1527"/>
      <c r="S578" s="1527"/>
      <c r="T578" s="1527"/>
      <c r="U578" s="1527"/>
      <c r="V578" s="1527"/>
      <c r="W578" s="9"/>
    </row>
    <row r="579" spans="1:23" s="1" customFormat="1" ht="34.5" customHeight="1" x14ac:dyDescent="0.2">
      <c r="A579" s="1561"/>
      <c r="B579" s="1496" t="s">
        <v>6740</v>
      </c>
      <c r="C579" s="1027" t="s">
        <v>6741</v>
      </c>
      <c r="D579" s="1496" t="s">
        <v>6757</v>
      </c>
      <c r="E579" s="307" t="s">
        <v>915</v>
      </c>
      <c r="F579" s="279"/>
      <c r="G579" s="330">
        <v>60</v>
      </c>
      <c r="H579" s="1507"/>
      <c r="I579" s="1507"/>
      <c r="J579" s="1592" t="s">
        <v>6739</v>
      </c>
      <c r="K579" s="1504"/>
      <c r="L579" s="1504"/>
      <c r="M579" s="1527"/>
      <c r="N579" s="1527"/>
      <c r="O579" s="1527"/>
      <c r="P579" s="1527"/>
      <c r="Q579" s="1527"/>
      <c r="R579" s="1527"/>
      <c r="S579" s="1527"/>
      <c r="T579" s="1527"/>
      <c r="U579" s="1527"/>
      <c r="V579" s="1527"/>
      <c r="W579" s="9"/>
    </row>
    <row r="580" spans="1:23" s="1" customFormat="1" ht="24.75" customHeight="1" x14ac:dyDescent="0.2">
      <c r="A580" s="1561"/>
      <c r="B580" s="1496" t="s">
        <v>6742</v>
      </c>
      <c r="C580" s="1027" t="s">
        <v>6748</v>
      </c>
      <c r="D580" s="1496" t="s">
        <v>1240</v>
      </c>
      <c r="E580" s="307" t="s">
        <v>915</v>
      </c>
      <c r="F580" s="279"/>
      <c r="G580" s="330">
        <v>120</v>
      </c>
      <c r="H580" s="1507"/>
      <c r="I580" s="1507"/>
      <c r="J580" s="1592"/>
      <c r="K580" s="1504"/>
      <c r="L580" s="1504"/>
      <c r="M580" s="1527"/>
      <c r="N580" s="1527"/>
      <c r="O580" s="1527"/>
      <c r="P580" s="1527"/>
      <c r="Q580" s="1527"/>
      <c r="R580" s="1527"/>
      <c r="S580" s="1527"/>
      <c r="T580" s="1527"/>
      <c r="U580" s="1527"/>
      <c r="V580" s="1527"/>
      <c r="W580" s="9"/>
    </row>
    <row r="581" spans="1:23" s="1" customFormat="1" ht="24.75" customHeight="1" x14ac:dyDescent="0.2">
      <c r="A581" s="1561"/>
      <c r="B581" s="1496" t="s">
        <v>6743</v>
      </c>
      <c r="C581" s="1027" t="s">
        <v>6749</v>
      </c>
      <c r="D581" s="1496" t="s">
        <v>1240</v>
      </c>
      <c r="E581" s="307" t="s">
        <v>915</v>
      </c>
      <c r="F581" s="279"/>
      <c r="G581" s="330">
        <v>300</v>
      </c>
      <c r="H581" s="1507"/>
      <c r="I581" s="1507"/>
      <c r="J581" s="1592"/>
      <c r="K581" s="1504"/>
      <c r="L581" s="1504"/>
      <c r="M581" s="1527"/>
      <c r="N581" s="1527"/>
      <c r="O581" s="1527"/>
      <c r="P581" s="1527"/>
      <c r="Q581" s="1527"/>
      <c r="R581" s="1527"/>
      <c r="S581" s="1527"/>
      <c r="T581" s="1527"/>
      <c r="U581" s="1527"/>
      <c r="V581" s="1527"/>
      <c r="W581" s="9"/>
    </row>
    <row r="582" spans="1:23" s="1" customFormat="1" ht="24.75" customHeight="1" x14ac:dyDescent="0.2">
      <c r="A582" s="1561"/>
      <c r="B582" s="1496" t="s">
        <v>6744</v>
      </c>
      <c r="C582" s="1027" t="s">
        <v>6750</v>
      </c>
      <c r="D582" s="1496" t="s">
        <v>1240</v>
      </c>
      <c r="E582" s="307" t="s">
        <v>915</v>
      </c>
      <c r="F582" s="279"/>
      <c r="G582" s="330">
        <v>26.5</v>
      </c>
      <c r="H582" s="1507"/>
      <c r="I582" s="1507"/>
      <c r="J582" s="1592"/>
      <c r="K582" s="1504"/>
      <c r="L582" s="1504"/>
      <c r="M582" s="1527"/>
      <c r="N582" s="1527"/>
      <c r="O582" s="1527"/>
      <c r="P582" s="1527"/>
      <c r="Q582" s="1527"/>
      <c r="R582" s="1527"/>
      <c r="S582" s="1527"/>
      <c r="T582" s="1527"/>
      <c r="U582" s="1527"/>
      <c r="V582" s="1527"/>
      <c r="W582" s="9"/>
    </row>
    <row r="583" spans="1:23" s="1" customFormat="1" ht="24.75" customHeight="1" x14ac:dyDescent="0.2">
      <c r="A583" s="1561"/>
      <c r="B583" s="1496" t="s">
        <v>6745</v>
      </c>
      <c r="C583" s="1027" t="s">
        <v>6751</v>
      </c>
      <c r="D583" s="1496" t="s">
        <v>1240</v>
      </c>
      <c r="E583" s="307" t="s">
        <v>915</v>
      </c>
      <c r="F583" s="279"/>
      <c r="G583" s="330">
        <v>70</v>
      </c>
      <c r="H583" s="1507"/>
      <c r="I583" s="1507"/>
      <c r="J583" s="1592"/>
      <c r="K583" s="1504"/>
      <c r="L583" s="1504"/>
      <c r="M583" s="1527"/>
      <c r="N583" s="1527"/>
      <c r="O583" s="1527"/>
      <c r="P583" s="1527"/>
      <c r="Q583" s="1527"/>
      <c r="R583" s="1527"/>
      <c r="S583" s="1527"/>
      <c r="T583" s="1527"/>
      <c r="U583" s="1527"/>
      <c r="V583" s="1527"/>
      <c r="W583" s="9"/>
    </row>
    <row r="584" spans="1:23" s="1" customFormat="1" ht="24.75" customHeight="1" x14ac:dyDescent="0.2">
      <c r="A584" s="1561"/>
      <c r="B584" s="1496" t="s">
        <v>6746</v>
      </c>
      <c r="C584" s="1027" t="s">
        <v>6752</v>
      </c>
      <c r="D584" s="1496" t="s">
        <v>1240</v>
      </c>
      <c r="E584" s="307" t="s">
        <v>915</v>
      </c>
      <c r="F584" s="279"/>
      <c r="G584" s="330">
        <v>30</v>
      </c>
      <c r="H584" s="1507"/>
      <c r="I584" s="1507"/>
      <c r="J584" s="1592"/>
      <c r="K584" s="1504"/>
      <c r="L584" s="1504"/>
      <c r="M584" s="1527"/>
      <c r="N584" s="1527"/>
      <c r="O584" s="1527"/>
      <c r="P584" s="1527"/>
      <c r="Q584" s="1527"/>
      <c r="R584" s="1527"/>
      <c r="S584" s="1527"/>
      <c r="T584" s="1527"/>
      <c r="U584" s="1527"/>
      <c r="V584" s="1527"/>
      <c r="W584" s="9"/>
    </row>
    <row r="585" spans="1:23" s="1" customFormat="1" ht="24.75" customHeight="1" x14ac:dyDescent="0.2">
      <c r="A585" s="1561"/>
      <c r="B585" s="1496" t="s">
        <v>6747</v>
      </c>
      <c r="C585" s="1027" t="s">
        <v>6753</v>
      </c>
      <c r="D585" s="1496" t="s">
        <v>810</v>
      </c>
      <c r="E585" s="307" t="s">
        <v>915</v>
      </c>
      <c r="F585" s="279"/>
      <c r="G585" s="330">
        <v>199.9</v>
      </c>
      <c r="H585" s="1507"/>
      <c r="I585" s="1507"/>
      <c r="J585" s="1592"/>
      <c r="K585" s="1504"/>
      <c r="L585" s="1504"/>
      <c r="M585" s="1527"/>
      <c r="N585" s="1527"/>
      <c r="O585" s="1527"/>
      <c r="P585" s="1527"/>
      <c r="Q585" s="1527"/>
      <c r="R585" s="1527"/>
      <c r="S585" s="1527"/>
      <c r="T585" s="1527"/>
      <c r="U585" s="1527"/>
      <c r="V585" s="1527"/>
      <c r="W585" s="9"/>
    </row>
    <row r="586" spans="1:23" s="1" customFormat="1" ht="24.75" customHeight="1" x14ac:dyDescent="0.2">
      <c r="A586" s="1561"/>
      <c r="B586" s="1496" t="s">
        <v>6754</v>
      </c>
      <c r="C586" s="1027" t="s">
        <v>6758</v>
      </c>
      <c r="D586" s="1496" t="s">
        <v>810</v>
      </c>
      <c r="E586" s="307" t="s">
        <v>915</v>
      </c>
      <c r="F586" s="279"/>
      <c r="G586" s="330">
        <v>140</v>
      </c>
      <c r="H586" s="1507"/>
      <c r="I586" s="1507"/>
      <c r="J586" s="1592"/>
      <c r="K586" s="1504"/>
      <c r="L586" s="1504"/>
      <c r="M586" s="1527"/>
      <c r="N586" s="1527"/>
      <c r="O586" s="1527"/>
      <c r="P586" s="1527"/>
      <c r="Q586" s="1527"/>
      <c r="R586" s="1527"/>
      <c r="S586" s="1527"/>
      <c r="T586" s="1527"/>
      <c r="U586" s="1527"/>
      <c r="V586" s="1527"/>
      <c r="W586" s="9"/>
    </row>
    <row r="587" spans="1:23" s="1" customFormat="1" ht="24.75" customHeight="1" x14ac:dyDescent="0.2">
      <c r="A587" s="1561"/>
      <c r="B587" s="1496" t="s">
        <v>6755</v>
      </c>
      <c r="C587" s="1027" t="s">
        <v>6759</v>
      </c>
      <c r="D587" s="1496" t="s">
        <v>1240</v>
      </c>
      <c r="E587" s="307" t="s">
        <v>915</v>
      </c>
      <c r="F587" s="279"/>
      <c r="G587" s="330">
        <v>500</v>
      </c>
      <c r="H587" s="1507"/>
      <c r="I587" s="1507"/>
      <c r="J587" s="1592"/>
      <c r="K587" s="1504"/>
      <c r="L587" s="1504"/>
      <c r="M587" s="1527"/>
      <c r="N587" s="1527"/>
      <c r="O587" s="1527"/>
      <c r="P587" s="1527"/>
      <c r="Q587" s="1527"/>
      <c r="R587" s="1527"/>
      <c r="S587" s="1527"/>
      <c r="T587" s="1527"/>
      <c r="U587" s="1527"/>
      <c r="V587" s="1527"/>
      <c r="W587" s="9"/>
    </row>
    <row r="588" spans="1:23" s="1" customFormat="1" ht="198" customHeight="1" x14ac:dyDescent="0.2">
      <c r="A588" s="1561"/>
      <c r="B588" s="1496" t="s">
        <v>6756</v>
      </c>
      <c r="C588" s="1027" t="s">
        <v>8434</v>
      </c>
      <c r="D588" s="1496" t="s">
        <v>1240</v>
      </c>
      <c r="E588" s="307" t="s">
        <v>3236</v>
      </c>
      <c r="F588" s="279"/>
      <c r="G588" s="330"/>
      <c r="H588" s="1435"/>
      <c r="I588" s="1507"/>
      <c r="J588" s="728" t="s">
        <v>6876</v>
      </c>
      <c r="K588" s="1504" t="s">
        <v>7959</v>
      </c>
      <c r="L588" s="1504" t="s">
        <v>8050</v>
      </c>
      <c r="M588" s="1527" t="s">
        <v>8347</v>
      </c>
      <c r="N588" s="1527" t="s">
        <v>8502</v>
      </c>
      <c r="O588" s="1527" t="s">
        <v>8888</v>
      </c>
      <c r="P588" s="1527"/>
      <c r="Q588" s="1527"/>
      <c r="R588" s="1527"/>
      <c r="S588" s="1527"/>
      <c r="T588" s="1527"/>
      <c r="U588" s="1527"/>
      <c r="V588" s="1527"/>
      <c r="W588" s="9"/>
    </row>
    <row r="589" spans="1:23" s="1" customFormat="1" ht="63.75" customHeight="1" x14ac:dyDescent="0.2">
      <c r="A589" s="1561"/>
      <c r="B589" s="1496" t="s">
        <v>6327</v>
      </c>
      <c r="C589" s="1027" t="s">
        <v>6328</v>
      </c>
      <c r="D589" s="1496" t="s">
        <v>224</v>
      </c>
      <c r="E589" s="1497" t="s">
        <v>225</v>
      </c>
      <c r="F589" s="279"/>
      <c r="G589" s="330">
        <v>4000</v>
      </c>
      <c r="H589" s="1507"/>
      <c r="I589" s="1507"/>
      <c r="J589" s="127" t="s">
        <v>6326</v>
      </c>
      <c r="K589" s="1504"/>
      <c r="L589" s="1504"/>
      <c r="M589" s="1527"/>
      <c r="N589" s="1527"/>
      <c r="O589" s="1527"/>
      <c r="P589" s="1527"/>
      <c r="Q589" s="1527"/>
      <c r="R589" s="1527"/>
      <c r="S589" s="1527"/>
      <c r="T589" s="1527"/>
      <c r="U589" s="1527"/>
      <c r="V589" s="1527"/>
      <c r="W589" s="9"/>
    </row>
    <row r="590" spans="1:23" s="1" customFormat="1" ht="115.5" customHeight="1" x14ac:dyDescent="0.2">
      <c r="A590" s="1561"/>
      <c r="B590" s="1496" t="s">
        <v>7856</v>
      </c>
      <c r="C590" s="1027" t="s">
        <v>8132</v>
      </c>
      <c r="D590" s="1496" t="s">
        <v>286</v>
      </c>
      <c r="E590" s="1497" t="s">
        <v>7858</v>
      </c>
      <c r="F590" s="279"/>
      <c r="G590" s="330"/>
      <c r="H590" s="1507">
        <v>5000</v>
      </c>
      <c r="I590" s="1507"/>
      <c r="J590" s="127" t="s">
        <v>7066</v>
      </c>
      <c r="K590" s="1504" t="s">
        <v>8051</v>
      </c>
      <c r="L590" s="1504"/>
      <c r="M590" s="1527"/>
      <c r="N590" s="1527"/>
      <c r="O590" s="1527"/>
      <c r="P590" s="1527"/>
      <c r="Q590" s="1527"/>
      <c r="R590" s="1527"/>
      <c r="S590" s="1527"/>
      <c r="T590" s="1527"/>
      <c r="U590" s="1527"/>
      <c r="V590" s="1527"/>
      <c r="W590" s="9"/>
    </row>
    <row r="591" spans="1:23" s="1" customFormat="1" ht="63.75" customHeight="1" x14ac:dyDescent="0.2">
      <c r="A591" s="1561"/>
      <c r="B591" s="1496" t="s">
        <v>7872</v>
      </c>
      <c r="C591" s="1027" t="s">
        <v>7873</v>
      </c>
      <c r="D591" s="1496" t="s">
        <v>286</v>
      </c>
      <c r="E591" s="1497" t="s">
        <v>7670</v>
      </c>
      <c r="F591" s="279"/>
      <c r="G591" s="330"/>
      <c r="H591" s="1507">
        <v>2000</v>
      </c>
      <c r="I591" s="1507"/>
      <c r="J591" s="127" t="s">
        <v>7066</v>
      </c>
      <c r="K591" s="1504"/>
      <c r="L591" s="1504"/>
      <c r="M591" s="1527"/>
      <c r="N591" s="1527"/>
      <c r="O591" s="1527"/>
      <c r="P591" s="1527"/>
      <c r="Q591" s="1527"/>
      <c r="R591" s="1527"/>
      <c r="S591" s="1527"/>
      <c r="T591" s="1527"/>
      <c r="U591" s="1527"/>
      <c r="V591" s="1527"/>
      <c r="W591" s="9"/>
    </row>
    <row r="592" spans="1:23" s="1" customFormat="1" ht="108" customHeight="1" x14ac:dyDescent="0.2">
      <c r="A592" s="1561"/>
      <c r="B592" s="1496" t="s">
        <v>7881</v>
      </c>
      <c r="C592" s="1027" t="s">
        <v>7882</v>
      </c>
      <c r="D592" s="1496" t="s">
        <v>286</v>
      </c>
      <c r="E592" s="1497" t="s">
        <v>3596</v>
      </c>
      <c r="F592" s="279"/>
      <c r="G592" s="330"/>
      <c r="H592" s="1507">
        <v>795</v>
      </c>
      <c r="I592" s="1507"/>
      <c r="J592" s="127" t="s">
        <v>7066</v>
      </c>
      <c r="K592" s="1504" t="s">
        <v>8052</v>
      </c>
      <c r="L592" s="1504" t="s">
        <v>8348</v>
      </c>
      <c r="M592" s="1527" t="s">
        <v>8503</v>
      </c>
      <c r="N592" s="1527"/>
      <c r="O592" s="1527"/>
      <c r="P592" s="1527"/>
      <c r="Q592" s="1527"/>
      <c r="R592" s="1527"/>
      <c r="S592" s="1527"/>
      <c r="T592" s="1527"/>
      <c r="U592" s="1527"/>
      <c r="V592" s="1527"/>
      <c r="W592" s="9"/>
    </row>
    <row r="593" spans="1:41" s="1" customFormat="1" ht="63.75" customHeight="1" x14ac:dyDescent="0.2">
      <c r="A593" s="1561"/>
      <c r="B593" s="1496" t="s">
        <v>7888</v>
      </c>
      <c r="C593" s="1027" t="s">
        <v>7889</v>
      </c>
      <c r="D593" s="1496" t="s">
        <v>286</v>
      </c>
      <c r="E593" s="1497" t="s">
        <v>3596</v>
      </c>
      <c r="F593" s="279"/>
      <c r="G593" s="330"/>
      <c r="H593" s="1507">
        <v>88</v>
      </c>
      <c r="I593" s="1507"/>
      <c r="J593" s="127" t="s">
        <v>7066</v>
      </c>
      <c r="K593" s="1504"/>
      <c r="L593" s="1504"/>
      <c r="M593" s="1527"/>
      <c r="N593" s="1527"/>
      <c r="O593" s="1527"/>
      <c r="P593" s="1527"/>
      <c r="Q593" s="1527"/>
      <c r="R593" s="1527"/>
      <c r="S593" s="1527"/>
      <c r="T593" s="1527"/>
      <c r="U593" s="1527"/>
      <c r="V593" s="1527"/>
      <c r="W593" s="9"/>
    </row>
    <row r="594" spans="1:41" s="1" customFormat="1" ht="142.5" customHeight="1" x14ac:dyDescent="0.2">
      <c r="A594" s="1561"/>
      <c r="B594" s="1496" t="s">
        <v>7891</v>
      </c>
      <c r="C594" s="1027" t="s">
        <v>7890</v>
      </c>
      <c r="D594" s="1496" t="s">
        <v>286</v>
      </c>
      <c r="E594" s="1497" t="s">
        <v>3596</v>
      </c>
      <c r="F594" s="279"/>
      <c r="G594" s="330"/>
      <c r="H594" s="1507">
        <v>0</v>
      </c>
      <c r="I594" s="1507"/>
      <c r="J594" s="127" t="s">
        <v>7066</v>
      </c>
      <c r="K594" s="1504" t="s">
        <v>8504</v>
      </c>
      <c r="L594" s="1504"/>
      <c r="M594" s="1527"/>
      <c r="N594" s="1527"/>
      <c r="O594" s="1527"/>
      <c r="P594" s="1527"/>
      <c r="Q594" s="1527"/>
      <c r="R594" s="1527"/>
      <c r="S594" s="1527"/>
      <c r="T594" s="1527"/>
      <c r="U594" s="1527"/>
      <c r="V594" s="1527"/>
      <c r="W594" s="9"/>
    </row>
    <row r="595" spans="1:41" s="1" customFormat="1" ht="108" customHeight="1" x14ac:dyDescent="0.2">
      <c r="A595" s="1561"/>
      <c r="B595" s="1496" t="s">
        <v>7893</v>
      </c>
      <c r="C595" s="1027" t="s">
        <v>7892</v>
      </c>
      <c r="D595" s="1496" t="s">
        <v>286</v>
      </c>
      <c r="E595" s="1497" t="s">
        <v>3596</v>
      </c>
      <c r="F595" s="279"/>
      <c r="G595" s="330"/>
      <c r="H595" s="1507">
        <v>44.55</v>
      </c>
      <c r="I595" s="1507"/>
      <c r="J595" s="127" t="s">
        <v>7066</v>
      </c>
      <c r="K595" s="1504" t="s">
        <v>8505</v>
      </c>
      <c r="L595" s="1504"/>
      <c r="M595" s="1527"/>
      <c r="N595" s="1527"/>
      <c r="O595" s="1527"/>
      <c r="P595" s="1527"/>
      <c r="Q595" s="1527"/>
      <c r="R595" s="1527"/>
      <c r="S595" s="1527"/>
      <c r="T595" s="1527"/>
      <c r="U595" s="1527"/>
      <c r="V595" s="1527"/>
      <c r="W595" s="9"/>
    </row>
    <row r="596" spans="1:41" s="1" customFormat="1" ht="138.75" customHeight="1" x14ac:dyDescent="0.2">
      <c r="A596" s="1561"/>
      <c r="B596" s="1496" t="s">
        <v>7954</v>
      </c>
      <c r="C596" s="1027" t="s">
        <v>8308</v>
      </c>
      <c r="D596" s="1496" t="s">
        <v>810</v>
      </c>
      <c r="E596" s="1497" t="s">
        <v>6763</v>
      </c>
      <c r="F596" s="279"/>
      <c r="G596" s="330"/>
      <c r="H596" s="1507">
        <v>10593</v>
      </c>
      <c r="I596" s="1507"/>
      <c r="J596" s="127" t="s">
        <v>7066</v>
      </c>
      <c r="K596" s="1504" t="s">
        <v>8053</v>
      </c>
      <c r="L596" s="1504" t="s">
        <v>8349</v>
      </c>
      <c r="M596" s="1527" t="s">
        <v>8506</v>
      </c>
      <c r="N596" s="1527"/>
      <c r="O596" s="1527"/>
      <c r="P596" s="1527"/>
      <c r="Q596" s="1527"/>
      <c r="R596" s="1527"/>
      <c r="S596" s="1527"/>
      <c r="T596" s="1527"/>
      <c r="U596" s="1527"/>
      <c r="V596" s="1527"/>
      <c r="W596" s="9"/>
    </row>
    <row r="597" spans="1:41" s="1" customFormat="1" ht="131.25" customHeight="1" x14ac:dyDescent="0.2">
      <c r="A597" s="1561"/>
      <c r="B597" s="1496" t="s">
        <v>8309</v>
      </c>
      <c r="C597" s="1027" t="s">
        <v>8352</v>
      </c>
      <c r="D597" s="1496" t="s">
        <v>286</v>
      </c>
      <c r="E597" s="1497" t="s">
        <v>5806</v>
      </c>
      <c r="F597" s="279"/>
      <c r="G597" s="330"/>
      <c r="H597" s="1507">
        <v>26</v>
      </c>
      <c r="I597" s="1507"/>
      <c r="J597" s="127" t="s">
        <v>8354</v>
      </c>
      <c r="K597" s="1504" t="s">
        <v>8889</v>
      </c>
      <c r="L597" s="1504"/>
      <c r="M597" s="1527"/>
      <c r="N597" s="1527"/>
      <c r="O597" s="1527"/>
      <c r="P597" s="1527"/>
      <c r="Q597" s="1527"/>
      <c r="R597" s="1527"/>
      <c r="S597" s="1527"/>
      <c r="T597" s="1527"/>
      <c r="U597" s="1527"/>
      <c r="V597" s="1527"/>
      <c r="W597" s="9"/>
    </row>
    <row r="598" spans="1:41" s="1" customFormat="1" ht="60.75" customHeight="1" x14ac:dyDescent="0.2">
      <c r="A598" s="1561"/>
      <c r="B598" s="1496" t="s">
        <v>8350</v>
      </c>
      <c r="C598" s="1027" t="s">
        <v>8872</v>
      </c>
      <c r="D598" s="1496" t="s">
        <v>286</v>
      </c>
      <c r="E598" s="1497" t="s">
        <v>5806</v>
      </c>
      <c r="F598" s="279"/>
      <c r="G598" s="330"/>
      <c r="H598" s="1507">
        <v>33</v>
      </c>
      <c r="I598" s="1507"/>
      <c r="J598" s="127" t="s">
        <v>8355</v>
      </c>
      <c r="K598" s="1504"/>
      <c r="L598" s="1504"/>
      <c r="M598" s="1527"/>
      <c r="N598" s="1527"/>
      <c r="O598" s="1527"/>
      <c r="P598" s="1527"/>
      <c r="Q598" s="1527"/>
      <c r="R598" s="1527"/>
      <c r="S598" s="1527"/>
      <c r="T598" s="1527"/>
      <c r="U598" s="1527"/>
      <c r="V598" s="1527"/>
      <c r="W598" s="9"/>
    </row>
    <row r="599" spans="1:41" s="1" customFormat="1" ht="139.5" customHeight="1" x14ac:dyDescent="0.2">
      <c r="A599" s="1561"/>
      <c r="B599" s="1496" t="s">
        <v>8351</v>
      </c>
      <c r="C599" s="1027" t="s">
        <v>8353</v>
      </c>
      <c r="D599" s="1496" t="s">
        <v>286</v>
      </c>
      <c r="E599" s="1497" t="s">
        <v>5806</v>
      </c>
      <c r="F599" s="279"/>
      <c r="G599" s="330"/>
      <c r="H599" s="1507">
        <v>28.3</v>
      </c>
      <c r="I599" s="1507"/>
      <c r="J599" s="127" t="s">
        <v>8356</v>
      </c>
      <c r="K599" s="1504" t="s">
        <v>8507</v>
      </c>
      <c r="L599" s="1504"/>
      <c r="M599" s="1527"/>
      <c r="N599" s="1527"/>
      <c r="O599" s="1527"/>
      <c r="P599" s="1527"/>
      <c r="Q599" s="1527"/>
      <c r="R599" s="1527"/>
      <c r="S599" s="1527"/>
      <c r="T599" s="1527"/>
      <c r="U599" s="1527"/>
      <c r="V599" s="1527"/>
      <c r="W599" s="9"/>
    </row>
    <row r="600" spans="1:41" s="1" customFormat="1" ht="139.5" customHeight="1" x14ac:dyDescent="0.2">
      <c r="A600" s="1562"/>
      <c r="B600" s="1496" t="s">
        <v>8890</v>
      </c>
      <c r="C600" s="1027" t="s">
        <v>8891</v>
      </c>
      <c r="D600" s="1496" t="s">
        <v>327</v>
      </c>
      <c r="E600" s="1497" t="s">
        <v>3435</v>
      </c>
      <c r="F600" s="279"/>
      <c r="G600" s="330"/>
      <c r="H600" s="1507">
        <v>48</v>
      </c>
      <c r="I600" s="1507"/>
      <c r="J600" s="127" t="s">
        <v>8892</v>
      </c>
      <c r="K600" s="1504"/>
      <c r="L600" s="1504"/>
      <c r="M600" s="1527"/>
      <c r="N600" s="1527"/>
      <c r="O600" s="1527"/>
      <c r="P600" s="1527"/>
      <c r="Q600" s="1527"/>
      <c r="R600" s="1527"/>
      <c r="S600" s="1527"/>
      <c r="T600" s="1527"/>
      <c r="U600" s="1527"/>
      <c r="V600" s="1527"/>
      <c r="W600" s="9"/>
    </row>
    <row r="601" spans="1:41" s="1" customFormat="1" ht="15.75" customHeight="1" x14ac:dyDescent="0.2">
      <c r="A601" s="1583" t="s">
        <v>1478</v>
      </c>
      <c r="B601" s="1591"/>
      <c r="C601" s="1591"/>
      <c r="D601" s="1591"/>
      <c r="E601" s="1591"/>
      <c r="F601" s="1591"/>
      <c r="G601" s="1591"/>
      <c r="H601" s="1591"/>
      <c r="I601" s="1585"/>
      <c r="J601" s="254"/>
      <c r="K601" s="254"/>
      <c r="L601" s="254"/>
      <c r="M601" s="140"/>
      <c r="N601" s="140"/>
      <c r="O601" s="140"/>
      <c r="P601" s="140"/>
      <c r="Q601" s="140"/>
      <c r="R601" s="140"/>
      <c r="S601" s="140"/>
      <c r="T601" s="140"/>
      <c r="U601" s="140"/>
      <c r="V601" s="140"/>
      <c r="W601" s="3"/>
      <c r="X601" s="4"/>
      <c r="Y601" s="4"/>
      <c r="Z601" s="4"/>
      <c r="AA601" s="4"/>
      <c r="AB601" s="4"/>
      <c r="AC601" s="4"/>
      <c r="AD601" s="4"/>
      <c r="AE601" s="4"/>
      <c r="AF601" s="4"/>
      <c r="AG601" s="4"/>
      <c r="AH601" s="4"/>
      <c r="AI601" s="4"/>
      <c r="AJ601" s="4"/>
      <c r="AK601" s="4"/>
      <c r="AL601" s="4"/>
      <c r="AM601" s="4"/>
      <c r="AN601" s="4"/>
    </row>
    <row r="602" spans="1:41" s="10" customFormat="1" ht="105.75" customHeight="1" x14ac:dyDescent="0.2">
      <c r="A602" s="1615" t="s">
        <v>3026</v>
      </c>
      <c r="B602" s="1517" t="s">
        <v>1836</v>
      </c>
      <c r="C602" s="1027" t="s">
        <v>332</v>
      </c>
      <c r="D602" s="336" t="s">
        <v>286</v>
      </c>
      <c r="E602" s="336" t="s">
        <v>325</v>
      </c>
      <c r="F602" s="1507">
        <v>245.76480000000001</v>
      </c>
      <c r="G602" s="1507"/>
      <c r="H602" s="1507">
        <v>0</v>
      </c>
      <c r="I602" s="1496">
        <v>70</v>
      </c>
      <c r="J602" s="1504" t="s">
        <v>4339</v>
      </c>
      <c r="K602" s="1504" t="s">
        <v>5749</v>
      </c>
      <c r="L602" s="1504" t="s">
        <v>8030</v>
      </c>
      <c r="M602" s="1527"/>
      <c r="N602" s="1527"/>
      <c r="O602" s="1527"/>
      <c r="P602" s="1527"/>
      <c r="Q602" s="1527"/>
      <c r="R602" s="1527"/>
      <c r="S602" s="1527"/>
      <c r="T602" s="1527"/>
      <c r="U602" s="1527"/>
      <c r="V602" s="1527"/>
      <c r="W602" s="3" t="s">
        <v>326</v>
      </c>
      <c r="X602" s="4"/>
      <c r="Y602" s="4"/>
      <c r="Z602" s="4"/>
      <c r="AA602" s="4"/>
      <c r="AB602" s="4"/>
      <c r="AC602" s="4"/>
      <c r="AD602" s="4"/>
      <c r="AE602" s="4"/>
      <c r="AF602" s="4"/>
      <c r="AG602" s="4"/>
      <c r="AH602" s="4"/>
      <c r="AI602" s="4"/>
      <c r="AJ602" s="4"/>
      <c r="AK602" s="4"/>
      <c r="AL602" s="4"/>
      <c r="AM602" s="4"/>
      <c r="AN602" s="4"/>
      <c r="AO602" s="27"/>
    </row>
    <row r="603" spans="1:41" s="25" customFormat="1" ht="39" customHeight="1" x14ac:dyDescent="0.2">
      <c r="A603" s="1615"/>
      <c r="B603" s="1517" t="s">
        <v>3027</v>
      </c>
      <c r="C603" s="1027" t="s">
        <v>3028</v>
      </c>
      <c r="D603" s="1496" t="s">
        <v>21</v>
      </c>
      <c r="E603" s="336" t="s">
        <v>325</v>
      </c>
      <c r="F603" s="1507">
        <v>500</v>
      </c>
      <c r="G603" s="1507"/>
      <c r="H603" s="1507"/>
      <c r="I603" s="1496"/>
      <c r="J603" s="1504"/>
      <c r="K603" s="1504"/>
      <c r="L603" s="1504"/>
      <c r="M603" s="1527"/>
      <c r="N603" s="1527"/>
      <c r="O603" s="1527"/>
      <c r="P603" s="1527"/>
      <c r="Q603" s="1527"/>
      <c r="R603" s="1527"/>
      <c r="S603" s="1527"/>
      <c r="T603" s="1527"/>
      <c r="U603" s="1527"/>
      <c r="V603" s="1527"/>
      <c r="W603" s="3"/>
      <c r="X603" s="4"/>
      <c r="Y603" s="4"/>
      <c r="Z603" s="4"/>
      <c r="AA603" s="4"/>
      <c r="AB603" s="4"/>
      <c r="AC603" s="4"/>
      <c r="AD603" s="4"/>
      <c r="AE603" s="4"/>
      <c r="AF603" s="4"/>
      <c r="AG603" s="4"/>
      <c r="AH603" s="4"/>
      <c r="AI603" s="4"/>
      <c r="AJ603" s="4"/>
      <c r="AK603" s="4"/>
      <c r="AL603" s="4"/>
      <c r="AM603" s="4"/>
      <c r="AN603" s="4"/>
      <c r="AO603" s="22"/>
    </row>
    <row r="604" spans="1:41" s="203" customFormat="1" ht="58.5" customHeight="1" x14ac:dyDescent="0.2">
      <c r="A604" s="1615"/>
      <c r="B604" s="1517" t="s">
        <v>4684</v>
      </c>
      <c r="C604" s="1027" t="s">
        <v>4685</v>
      </c>
      <c r="D604" s="1496" t="s">
        <v>286</v>
      </c>
      <c r="E604" s="336" t="s">
        <v>325</v>
      </c>
      <c r="F604" s="1507">
        <v>65.001000000000005</v>
      </c>
      <c r="G604" s="1507"/>
      <c r="H604" s="1507"/>
      <c r="I604" s="1496"/>
      <c r="J604" s="1504" t="s">
        <v>4674</v>
      </c>
      <c r="K604" s="1504"/>
      <c r="L604" s="1504"/>
      <c r="M604" s="1527"/>
      <c r="N604" s="1527"/>
      <c r="O604" s="1527"/>
      <c r="P604" s="1527"/>
      <c r="Q604" s="1527"/>
      <c r="R604" s="1527"/>
      <c r="S604" s="1527"/>
      <c r="T604" s="1527"/>
      <c r="U604" s="1527"/>
      <c r="V604" s="1527"/>
      <c r="W604" s="3"/>
      <c r="X604" s="4"/>
      <c r="Y604" s="4"/>
      <c r="Z604" s="4"/>
      <c r="AA604" s="4"/>
      <c r="AB604" s="4"/>
      <c r="AC604" s="4"/>
      <c r="AD604" s="4"/>
      <c r="AE604" s="4"/>
      <c r="AF604" s="4"/>
      <c r="AG604" s="4"/>
      <c r="AH604" s="4"/>
      <c r="AI604" s="4"/>
      <c r="AJ604" s="4"/>
      <c r="AK604" s="4"/>
      <c r="AL604" s="4"/>
      <c r="AM604" s="4"/>
      <c r="AN604" s="4"/>
      <c r="AO604" s="845"/>
    </row>
    <row r="605" spans="1:41" s="971" customFormat="1" ht="145.5" customHeight="1" x14ac:dyDescent="0.2">
      <c r="A605" s="1615"/>
      <c r="B605" s="1517" t="s">
        <v>5064</v>
      </c>
      <c r="C605" s="1027" t="s">
        <v>7760</v>
      </c>
      <c r="D605" s="1497" t="s">
        <v>810</v>
      </c>
      <c r="E605" s="1497" t="s">
        <v>3810</v>
      </c>
      <c r="F605" s="279"/>
      <c r="G605" s="279">
        <v>48.985469999999999</v>
      </c>
      <c r="H605" s="1507">
        <v>0</v>
      </c>
      <c r="I605" s="1496"/>
      <c r="J605" s="1504" t="s">
        <v>5504</v>
      </c>
      <c r="K605" s="1504" t="s">
        <v>6877</v>
      </c>
      <c r="L605" s="1504" t="s">
        <v>7759</v>
      </c>
      <c r="M605" s="1527" t="s">
        <v>8508</v>
      </c>
      <c r="N605" s="1527"/>
      <c r="O605" s="1527"/>
      <c r="P605" s="1527"/>
      <c r="Q605" s="1527"/>
      <c r="R605" s="1527"/>
      <c r="S605" s="1527"/>
      <c r="T605" s="1527"/>
      <c r="U605" s="1527"/>
      <c r="V605" s="1527"/>
      <c r="W605" s="3"/>
      <c r="X605" s="4"/>
      <c r="Y605" s="4"/>
      <c r="Z605" s="4"/>
      <c r="AA605" s="4"/>
      <c r="AB605" s="4"/>
      <c r="AC605" s="4"/>
      <c r="AD605" s="4"/>
      <c r="AE605" s="4"/>
      <c r="AF605" s="4"/>
      <c r="AG605" s="4"/>
      <c r="AH605" s="4"/>
      <c r="AI605" s="4"/>
      <c r="AJ605" s="4"/>
      <c r="AK605" s="4"/>
      <c r="AL605" s="4"/>
      <c r="AM605" s="4"/>
      <c r="AN605" s="4"/>
      <c r="AO605" s="240"/>
    </row>
    <row r="606" spans="1:41" s="10" customFormat="1" ht="114" customHeight="1" x14ac:dyDescent="0.2">
      <c r="A606" s="1563" t="s">
        <v>1479</v>
      </c>
      <c r="B606" s="1492" t="s">
        <v>1837</v>
      </c>
      <c r="C606" s="1492" t="s">
        <v>3052</v>
      </c>
      <c r="D606" s="1496" t="s">
        <v>333</v>
      </c>
      <c r="E606" s="1496" t="s">
        <v>334</v>
      </c>
      <c r="F606" s="1507">
        <v>4587</v>
      </c>
      <c r="G606" s="1496"/>
      <c r="H606" s="1496"/>
      <c r="I606" s="1507">
        <v>5000</v>
      </c>
      <c r="J606" s="1506" t="s">
        <v>3051</v>
      </c>
      <c r="K606" s="1506" t="s">
        <v>3720</v>
      </c>
      <c r="L606" s="1506"/>
      <c r="M606" s="1502"/>
      <c r="N606" s="1502"/>
      <c r="O606" s="1502"/>
      <c r="P606" s="1502"/>
      <c r="Q606" s="1502"/>
      <c r="R606" s="1502"/>
      <c r="S606" s="1502"/>
      <c r="T606" s="1502"/>
      <c r="U606" s="1502"/>
      <c r="V606" s="1502"/>
      <c r="W606" s="3" t="s">
        <v>11</v>
      </c>
      <c r="X606" s="4"/>
      <c r="Y606" s="4"/>
      <c r="Z606" s="4"/>
      <c r="AA606" s="4"/>
      <c r="AB606" s="4"/>
      <c r="AC606" s="4"/>
      <c r="AD606" s="4"/>
      <c r="AE606" s="4"/>
      <c r="AF606" s="4"/>
      <c r="AG606" s="4"/>
      <c r="AH606" s="4"/>
      <c r="AI606" s="4"/>
      <c r="AJ606" s="4"/>
      <c r="AK606" s="4"/>
      <c r="AL606" s="4"/>
      <c r="AM606" s="4"/>
      <c r="AN606" s="4"/>
      <c r="AO606" s="27"/>
    </row>
    <row r="607" spans="1:41" s="4" customFormat="1" ht="51.75" customHeight="1" x14ac:dyDescent="0.2">
      <c r="A607" s="1561"/>
      <c r="B607" s="1492" t="s">
        <v>6879</v>
      </c>
      <c r="C607" s="1492" t="s">
        <v>6878</v>
      </c>
      <c r="D607" s="1496" t="s">
        <v>6880</v>
      </c>
      <c r="E607" s="1496" t="s">
        <v>29</v>
      </c>
      <c r="F607" s="1507"/>
      <c r="G607" s="1496">
        <v>600</v>
      </c>
      <c r="H607" s="1496"/>
      <c r="I607" s="1507"/>
      <c r="J607" s="1506" t="s">
        <v>6854</v>
      </c>
      <c r="K607" s="1506"/>
      <c r="L607" s="1506"/>
      <c r="M607" s="1502"/>
      <c r="N607" s="1502"/>
      <c r="O607" s="1502"/>
      <c r="P607" s="1502"/>
      <c r="Q607" s="1502"/>
      <c r="R607" s="1502"/>
      <c r="S607" s="1502"/>
      <c r="T607" s="1502"/>
      <c r="U607" s="1502"/>
      <c r="V607" s="1502"/>
      <c r="W607" s="3"/>
    </row>
    <row r="608" spans="1:41" s="4" customFormat="1" ht="75" customHeight="1" x14ac:dyDescent="0.2">
      <c r="A608" s="1561"/>
      <c r="B608" s="1492" t="s">
        <v>8011</v>
      </c>
      <c r="C608" s="1492" t="s">
        <v>8013</v>
      </c>
      <c r="D608" s="1496" t="s">
        <v>333</v>
      </c>
      <c r="E608" s="1496" t="s">
        <v>334</v>
      </c>
      <c r="F608" s="1507"/>
      <c r="G608" s="1496"/>
      <c r="H608" s="1507">
        <v>271</v>
      </c>
      <c r="I608" s="1507"/>
      <c r="J608" s="1506" t="s">
        <v>7066</v>
      </c>
      <c r="K608" s="1506"/>
      <c r="L608" s="1506"/>
      <c r="M608" s="1502"/>
      <c r="N608" s="1502"/>
      <c r="O608" s="1502"/>
      <c r="P608" s="1502"/>
      <c r="Q608" s="1502"/>
      <c r="R608" s="1502"/>
      <c r="S608" s="1502"/>
      <c r="T608" s="1502"/>
      <c r="U608" s="1502"/>
      <c r="V608" s="1502"/>
      <c r="W608" s="3"/>
    </row>
    <row r="609" spans="1:40" s="4" customFormat="1" ht="78" customHeight="1" x14ac:dyDescent="0.2">
      <c r="A609" s="1561"/>
      <c r="B609" s="1492" t="s">
        <v>8012</v>
      </c>
      <c r="C609" s="1492" t="s">
        <v>8014</v>
      </c>
      <c r="D609" s="1496" t="s">
        <v>6880</v>
      </c>
      <c r="E609" s="1496" t="s">
        <v>29</v>
      </c>
      <c r="F609" s="1507"/>
      <c r="G609" s="1496"/>
      <c r="H609" s="1507">
        <v>1200</v>
      </c>
      <c r="I609" s="1507"/>
      <c r="J609" s="1506" t="s">
        <v>7066</v>
      </c>
      <c r="K609" s="1506"/>
      <c r="L609" s="1506"/>
      <c r="M609" s="1502"/>
      <c r="N609" s="1502"/>
      <c r="O609" s="1502"/>
      <c r="P609" s="1502"/>
      <c r="Q609" s="1502"/>
      <c r="R609" s="1502"/>
      <c r="S609" s="1502"/>
      <c r="T609" s="1502"/>
      <c r="U609" s="1502"/>
      <c r="V609" s="1502"/>
      <c r="W609" s="3"/>
    </row>
    <row r="610" spans="1:40" s="1" customFormat="1" ht="85.5" customHeight="1" x14ac:dyDescent="0.2">
      <c r="A610" s="1563" t="s">
        <v>1480</v>
      </c>
      <c r="B610" s="1492" t="s">
        <v>1838</v>
      </c>
      <c r="C610" s="1492" t="s">
        <v>3175</v>
      </c>
      <c r="D610" s="1496" t="s">
        <v>21</v>
      </c>
      <c r="E610" s="1496" t="s">
        <v>335</v>
      </c>
      <c r="F610" s="279"/>
      <c r="G610" s="1532"/>
      <c r="H610" s="1532"/>
      <c r="I610" s="1532"/>
      <c r="J610" s="1504" t="s">
        <v>3291</v>
      </c>
      <c r="K610" s="1522" t="s">
        <v>4141</v>
      </c>
      <c r="L610" s="1522"/>
      <c r="M610" s="1528"/>
      <c r="N610" s="1528"/>
      <c r="O610" s="1528"/>
      <c r="P610" s="1528"/>
      <c r="Q610" s="1528"/>
      <c r="R610" s="1528"/>
      <c r="S610" s="1528"/>
      <c r="T610" s="1528"/>
      <c r="U610" s="1528"/>
      <c r="V610" s="1528"/>
      <c r="W610" s="3" t="s">
        <v>123</v>
      </c>
      <c r="X610" s="4"/>
      <c r="Y610" s="4"/>
      <c r="Z610" s="4"/>
      <c r="AA610" s="4"/>
      <c r="AB610" s="4"/>
      <c r="AC610" s="4"/>
      <c r="AD610" s="4"/>
      <c r="AE610" s="4"/>
      <c r="AF610" s="4"/>
      <c r="AG610" s="4"/>
      <c r="AH610" s="4"/>
      <c r="AI610" s="4"/>
      <c r="AJ610" s="4"/>
      <c r="AK610" s="4"/>
      <c r="AL610" s="4"/>
      <c r="AM610" s="4"/>
      <c r="AN610" s="4"/>
    </row>
    <row r="611" spans="1:40" s="1" customFormat="1" ht="130.5" customHeight="1" x14ac:dyDescent="0.2">
      <c r="A611" s="1561"/>
      <c r="B611" s="1492" t="s">
        <v>1839</v>
      </c>
      <c r="C611" s="1492" t="s">
        <v>336</v>
      </c>
      <c r="D611" s="1497" t="s">
        <v>213</v>
      </c>
      <c r="E611" s="1497" t="s">
        <v>337</v>
      </c>
      <c r="F611" s="1021"/>
      <c r="G611" s="1030"/>
      <c r="H611" s="1507"/>
      <c r="I611" s="1507"/>
      <c r="J611" s="1522" t="s">
        <v>5749</v>
      </c>
      <c r="K611" s="1522" t="s">
        <v>7648</v>
      </c>
      <c r="L611" s="1522" t="s">
        <v>8169</v>
      </c>
      <c r="M611" s="1528"/>
      <c r="N611" s="1528"/>
      <c r="O611" s="1528"/>
      <c r="P611" s="1528"/>
      <c r="Q611" s="1528"/>
      <c r="R611" s="1528"/>
      <c r="S611" s="1528"/>
      <c r="T611" s="1528"/>
      <c r="U611" s="1528"/>
      <c r="V611" s="1528"/>
      <c r="W611" s="9" t="s">
        <v>11</v>
      </c>
    </row>
    <row r="612" spans="1:40" s="1" customFormat="1" ht="96.75" customHeight="1" x14ac:dyDescent="0.2">
      <c r="A612" s="1561"/>
      <c r="B612" s="1492" t="s">
        <v>1840</v>
      </c>
      <c r="C612" s="1492" t="s">
        <v>3054</v>
      </c>
      <c r="D612" s="1497" t="s">
        <v>213</v>
      </c>
      <c r="E612" s="1497" t="s">
        <v>337</v>
      </c>
      <c r="F612" s="279">
        <v>469</v>
      </c>
      <c r="G612" s="1507">
        <v>5</v>
      </c>
      <c r="H612" s="1507"/>
      <c r="I612" s="279"/>
      <c r="J612" s="1522" t="s">
        <v>3053</v>
      </c>
      <c r="K612" s="1522" t="s">
        <v>4686</v>
      </c>
      <c r="L612" s="1522" t="s">
        <v>5518</v>
      </c>
      <c r="M612" s="1528"/>
      <c r="N612" s="1528"/>
      <c r="O612" s="1528"/>
      <c r="P612" s="1528"/>
      <c r="Q612" s="1528"/>
      <c r="R612" s="1528"/>
      <c r="S612" s="1528"/>
      <c r="T612" s="1528"/>
      <c r="U612" s="1528"/>
      <c r="V612" s="1528"/>
      <c r="W612" s="9"/>
    </row>
    <row r="613" spans="1:40" s="1" customFormat="1" ht="108" customHeight="1" x14ac:dyDescent="0.2">
      <c r="A613" s="1561"/>
      <c r="B613" s="1492" t="s">
        <v>1841</v>
      </c>
      <c r="C613" s="1492" t="s">
        <v>3056</v>
      </c>
      <c r="D613" s="1497" t="s">
        <v>213</v>
      </c>
      <c r="E613" s="1497" t="s">
        <v>337</v>
      </c>
      <c r="F613" s="279">
        <v>460</v>
      </c>
      <c r="G613" s="1507"/>
      <c r="H613" s="1507"/>
      <c r="I613" s="279"/>
      <c r="J613" s="1522" t="s">
        <v>3055</v>
      </c>
      <c r="K613" s="1522" t="s">
        <v>3979</v>
      </c>
      <c r="L613" s="1522"/>
      <c r="M613" s="1528"/>
      <c r="N613" s="1528"/>
      <c r="O613" s="1528"/>
      <c r="P613" s="1528"/>
      <c r="Q613" s="1528"/>
      <c r="R613" s="1528"/>
      <c r="S613" s="1528"/>
      <c r="T613" s="1528"/>
      <c r="U613" s="1528"/>
      <c r="V613" s="1528"/>
      <c r="W613" s="9" t="s">
        <v>11</v>
      </c>
    </row>
    <row r="614" spans="1:40" s="1" customFormat="1" ht="114" customHeight="1" x14ac:dyDescent="0.2">
      <c r="A614" s="1561"/>
      <c r="B614" s="1492" t="s">
        <v>1842</v>
      </c>
      <c r="C614" s="1492" t="s">
        <v>338</v>
      </c>
      <c r="D614" s="1497" t="s">
        <v>213</v>
      </c>
      <c r="E614" s="1497" t="s">
        <v>337</v>
      </c>
      <c r="F614" s="279">
        <v>161</v>
      </c>
      <c r="G614" s="1507"/>
      <c r="H614" s="1507"/>
      <c r="I614" s="279"/>
      <c r="J614" s="1522" t="s">
        <v>3980</v>
      </c>
      <c r="K614" s="1522"/>
      <c r="L614" s="1522"/>
      <c r="M614" s="1528"/>
      <c r="N614" s="1528"/>
      <c r="O614" s="1528"/>
      <c r="P614" s="1528"/>
      <c r="Q614" s="1528"/>
      <c r="R614" s="1528"/>
      <c r="S614" s="1528"/>
      <c r="T614" s="1528"/>
      <c r="U614" s="1528"/>
      <c r="V614" s="1528"/>
      <c r="W614" s="9" t="s">
        <v>11</v>
      </c>
    </row>
    <row r="615" spans="1:40" s="1" customFormat="1" ht="115.5" customHeight="1" x14ac:dyDescent="0.2">
      <c r="A615" s="1561"/>
      <c r="B615" s="1492" t="s">
        <v>1843</v>
      </c>
      <c r="C615" s="1492" t="s">
        <v>3293</v>
      </c>
      <c r="D615" s="1497" t="s">
        <v>213</v>
      </c>
      <c r="E615" s="1497" t="s">
        <v>337</v>
      </c>
      <c r="F615" s="279">
        <v>238</v>
      </c>
      <c r="G615" s="1507"/>
      <c r="H615" s="1507"/>
      <c r="I615" s="279"/>
      <c r="J615" s="1522" t="s">
        <v>3057</v>
      </c>
      <c r="K615" s="1522" t="s">
        <v>3292</v>
      </c>
      <c r="L615" s="1522" t="s">
        <v>3981</v>
      </c>
      <c r="M615" s="1528" t="s">
        <v>4142</v>
      </c>
      <c r="N615" s="1528"/>
      <c r="O615" s="1528"/>
      <c r="P615" s="1528"/>
      <c r="Q615" s="1528"/>
      <c r="R615" s="1528"/>
      <c r="S615" s="1528"/>
      <c r="T615" s="1528"/>
      <c r="U615" s="1528"/>
      <c r="V615" s="1528"/>
      <c r="W615" s="9" t="s">
        <v>11</v>
      </c>
    </row>
    <row r="616" spans="1:40" s="1" customFormat="1" ht="109.5" customHeight="1" x14ac:dyDescent="0.2">
      <c r="A616" s="1561"/>
      <c r="B616" s="1492" t="s">
        <v>1844</v>
      </c>
      <c r="C616" s="1492" t="s">
        <v>339</v>
      </c>
      <c r="D616" s="1497" t="s">
        <v>213</v>
      </c>
      <c r="E616" s="1497" t="s">
        <v>337</v>
      </c>
      <c r="F616" s="279">
        <v>213</v>
      </c>
      <c r="G616" s="1507"/>
      <c r="H616" s="1507"/>
      <c r="I616" s="279"/>
      <c r="J616" s="1522" t="s">
        <v>3982</v>
      </c>
      <c r="K616" s="1522"/>
      <c r="L616" s="1522"/>
      <c r="M616" s="1528"/>
      <c r="N616" s="1528"/>
      <c r="O616" s="1528"/>
      <c r="P616" s="1528"/>
      <c r="Q616" s="1528"/>
      <c r="R616" s="1528"/>
      <c r="S616" s="1528"/>
      <c r="T616" s="1528"/>
      <c r="U616" s="1528"/>
      <c r="V616" s="1528"/>
      <c r="W616" s="9" t="s">
        <v>11</v>
      </c>
    </row>
    <row r="617" spans="1:40" s="1" customFormat="1" ht="73.5" customHeight="1" x14ac:dyDescent="0.2">
      <c r="A617" s="1561"/>
      <c r="B617" s="1492" t="s">
        <v>1845</v>
      </c>
      <c r="C617" s="1492" t="s">
        <v>3060</v>
      </c>
      <c r="D617" s="1496" t="s">
        <v>275</v>
      </c>
      <c r="E617" s="1497" t="s">
        <v>340</v>
      </c>
      <c r="F617" s="279">
        <v>1187.2</v>
      </c>
      <c r="G617" s="1507"/>
      <c r="H617" s="1507"/>
      <c r="I617" s="279"/>
      <c r="J617" s="1522" t="s">
        <v>3059</v>
      </c>
      <c r="K617" s="1522" t="s">
        <v>3721</v>
      </c>
      <c r="L617" s="1522"/>
      <c r="M617" s="1528"/>
      <c r="N617" s="1528"/>
      <c r="O617" s="1528"/>
      <c r="P617" s="1528"/>
      <c r="Q617" s="1528"/>
      <c r="R617" s="1528"/>
      <c r="S617" s="1528"/>
      <c r="T617" s="1528"/>
      <c r="U617" s="1528"/>
      <c r="V617" s="1528"/>
      <c r="W617" s="9" t="s">
        <v>11</v>
      </c>
      <c r="X617" s="4"/>
    </row>
    <row r="618" spans="1:40" s="1" customFormat="1" ht="105" customHeight="1" x14ac:dyDescent="0.2">
      <c r="A618" s="1561"/>
      <c r="B618" s="1492" t="s">
        <v>1846</v>
      </c>
      <c r="C618" s="1492" t="s">
        <v>341</v>
      </c>
      <c r="D618" s="1496" t="s">
        <v>275</v>
      </c>
      <c r="E618" s="1497" t="s">
        <v>340</v>
      </c>
      <c r="F618" s="279">
        <v>173.04</v>
      </c>
      <c r="G618" s="1507"/>
      <c r="H618" s="1507"/>
      <c r="I618" s="279"/>
      <c r="J618" s="1522" t="s">
        <v>3722</v>
      </c>
      <c r="K618" s="1522"/>
      <c r="L618" s="1522"/>
      <c r="M618" s="1528"/>
      <c r="N618" s="1528"/>
      <c r="O618" s="1528"/>
      <c r="P618" s="1528"/>
      <c r="Q618" s="1528"/>
      <c r="R618" s="1528"/>
      <c r="S618" s="1528"/>
      <c r="T618" s="1528"/>
      <c r="U618" s="1528"/>
      <c r="V618" s="1528"/>
      <c r="W618" s="9" t="s">
        <v>11</v>
      </c>
      <c r="X618" s="4"/>
    </row>
    <row r="619" spans="1:40" s="1" customFormat="1" ht="115.5" customHeight="1" x14ac:dyDescent="0.2">
      <c r="A619" s="1561"/>
      <c r="B619" s="1492" t="s">
        <v>1847</v>
      </c>
      <c r="C619" s="1492" t="s">
        <v>3604</v>
      </c>
      <c r="D619" s="1496" t="s">
        <v>275</v>
      </c>
      <c r="E619" s="1497" t="s">
        <v>340</v>
      </c>
      <c r="F619" s="279">
        <v>226.48</v>
      </c>
      <c r="G619" s="1507"/>
      <c r="H619" s="1507"/>
      <c r="I619" s="279"/>
      <c r="J619" s="1522" t="s">
        <v>3061</v>
      </c>
      <c r="K619" s="1522" t="s">
        <v>3450</v>
      </c>
      <c r="L619" s="1522" t="s">
        <v>3603</v>
      </c>
      <c r="M619" s="1528" t="s">
        <v>3723</v>
      </c>
      <c r="N619" s="1528"/>
      <c r="O619" s="1528"/>
      <c r="P619" s="1528"/>
      <c r="Q619" s="1528"/>
      <c r="R619" s="1528"/>
      <c r="S619" s="1528"/>
      <c r="T619" s="1528"/>
      <c r="U619" s="1528"/>
      <c r="V619" s="1528"/>
      <c r="W619" s="9" t="s">
        <v>11</v>
      </c>
    </row>
    <row r="620" spans="1:40" s="1" customFormat="1" ht="105.75" customHeight="1" x14ac:dyDescent="0.2">
      <c r="A620" s="1561"/>
      <c r="B620" s="1492" t="s">
        <v>1848</v>
      </c>
      <c r="C620" s="1492" t="s">
        <v>3007</v>
      </c>
      <c r="D620" s="1496" t="s">
        <v>275</v>
      </c>
      <c r="E620" s="1497" t="s">
        <v>340</v>
      </c>
      <c r="F620" s="279" t="s">
        <v>3983</v>
      </c>
      <c r="G620" s="1507"/>
      <c r="H620" s="1507"/>
      <c r="I620" s="279"/>
      <c r="J620" s="1522" t="s">
        <v>3724</v>
      </c>
      <c r="K620" s="1522" t="s">
        <v>3877</v>
      </c>
      <c r="L620" s="1522"/>
      <c r="M620" s="1528"/>
      <c r="N620" s="1528"/>
      <c r="O620" s="1528"/>
      <c r="P620" s="1528"/>
      <c r="Q620" s="1528"/>
      <c r="R620" s="1528"/>
      <c r="S620" s="1528"/>
      <c r="T620" s="1528"/>
      <c r="U620" s="1528"/>
      <c r="V620" s="1528"/>
      <c r="W620" s="9" t="s">
        <v>11</v>
      </c>
    </row>
    <row r="621" spans="1:40" s="1" customFormat="1" ht="99" customHeight="1" x14ac:dyDescent="0.2">
      <c r="A621" s="1561"/>
      <c r="B621" s="1492" t="s">
        <v>1849</v>
      </c>
      <c r="C621" s="1492" t="s">
        <v>342</v>
      </c>
      <c r="D621" s="1496" t="s">
        <v>275</v>
      </c>
      <c r="E621" s="1497" t="s">
        <v>340</v>
      </c>
      <c r="F621" s="279">
        <v>362.97</v>
      </c>
      <c r="G621" s="1507"/>
      <c r="H621" s="1507"/>
      <c r="I621" s="279"/>
      <c r="J621" s="1522" t="s">
        <v>3725</v>
      </c>
      <c r="K621" s="1522"/>
      <c r="L621" s="1522"/>
      <c r="M621" s="1528"/>
      <c r="N621" s="1528"/>
      <c r="O621" s="1528"/>
      <c r="P621" s="1528"/>
      <c r="Q621" s="1528"/>
      <c r="R621" s="1528"/>
      <c r="S621" s="1528"/>
      <c r="T621" s="1528"/>
      <c r="U621" s="1528"/>
      <c r="V621" s="1528"/>
      <c r="W621" s="9" t="s">
        <v>11</v>
      </c>
      <c r="X621" s="4"/>
    </row>
    <row r="622" spans="1:40" s="1" customFormat="1" ht="33" customHeight="1" x14ac:dyDescent="0.2">
      <c r="A622" s="1561"/>
      <c r="B622" s="1492" t="s">
        <v>1850</v>
      </c>
      <c r="C622" s="1492" t="s">
        <v>343</v>
      </c>
      <c r="D622" s="1496" t="s">
        <v>275</v>
      </c>
      <c r="E622" s="1497" t="s">
        <v>340</v>
      </c>
      <c r="F622" s="279">
        <v>46.4</v>
      </c>
      <c r="G622" s="1507"/>
      <c r="H622" s="1507"/>
      <c r="I622" s="279"/>
      <c r="J622" s="1522"/>
      <c r="K622" s="1522"/>
      <c r="L622" s="1522"/>
      <c r="M622" s="1528"/>
      <c r="N622" s="1528"/>
      <c r="O622" s="1528"/>
      <c r="P622" s="1528"/>
      <c r="Q622" s="1528"/>
      <c r="R622" s="1528"/>
      <c r="S622" s="1528"/>
      <c r="T622" s="1528"/>
      <c r="U622" s="1528"/>
      <c r="V622" s="1528"/>
      <c r="W622" s="9" t="s">
        <v>11</v>
      </c>
      <c r="X622" s="4"/>
    </row>
    <row r="623" spans="1:40" s="1" customFormat="1" ht="79.5" customHeight="1" x14ac:dyDescent="0.2">
      <c r="A623" s="1561"/>
      <c r="B623" s="1492" t="s">
        <v>1851</v>
      </c>
      <c r="C623" s="1492" t="s">
        <v>344</v>
      </c>
      <c r="D623" s="1496" t="s">
        <v>275</v>
      </c>
      <c r="E623" s="1497" t="s">
        <v>340</v>
      </c>
      <c r="F623" s="279"/>
      <c r="G623" s="1507"/>
      <c r="H623" s="1507"/>
      <c r="I623" s="279"/>
      <c r="J623" s="1522" t="s">
        <v>3067</v>
      </c>
      <c r="K623" s="1522"/>
      <c r="L623" s="1522"/>
      <c r="M623" s="1528"/>
      <c r="N623" s="1528"/>
      <c r="O623" s="1528"/>
      <c r="P623" s="1528"/>
      <c r="Q623" s="1528"/>
      <c r="R623" s="1528"/>
      <c r="S623" s="1528"/>
      <c r="T623" s="1528"/>
      <c r="U623" s="1528"/>
      <c r="V623" s="1528"/>
      <c r="W623" s="9" t="s">
        <v>11</v>
      </c>
      <c r="X623" s="4"/>
    </row>
    <row r="624" spans="1:40" s="1" customFormat="1" ht="77.25" customHeight="1" x14ac:dyDescent="0.2">
      <c r="A624" s="1561"/>
      <c r="B624" s="1492" t="s">
        <v>1852</v>
      </c>
      <c r="C624" s="1492" t="s">
        <v>345</v>
      </c>
      <c r="D624" s="1496" t="s">
        <v>275</v>
      </c>
      <c r="E624" s="1497" t="s">
        <v>340</v>
      </c>
      <c r="F624" s="279"/>
      <c r="G624" s="1507"/>
      <c r="H624" s="1507"/>
      <c r="I624" s="279"/>
      <c r="J624" s="1522" t="s">
        <v>3067</v>
      </c>
      <c r="K624" s="1522"/>
      <c r="L624" s="1522"/>
      <c r="M624" s="1528"/>
      <c r="N624" s="1528"/>
      <c r="O624" s="1528"/>
      <c r="P624" s="1528"/>
      <c r="Q624" s="1528"/>
      <c r="R624" s="1528"/>
      <c r="S624" s="1528"/>
      <c r="T624" s="1528"/>
      <c r="U624" s="1528"/>
      <c r="V624" s="1528"/>
      <c r="W624" s="9" t="s">
        <v>11</v>
      </c>
      <c r="X624" s="4"/>
      <c r="Y624" s="4"/>
      <c r="Z624" s="4"/>
      <c r="AA624" s="4"/>
      <c r="AB624" s="4"/>
      <c r="AC624" s="4"/>
      <c r="AD624" s="4"/>
      <c r="AE624" s="4"/>
      <c r="AF624" s="4"/>
      <c r="AG624" s="4"/>
      <c r="AH624" s="4"/>
      <c r="AI624" s="4"/>
      <c r="AJ624" s="4"/>
      <c r="AK624" s="4"/>
    </row>
    <row r="625" spans="1:38" s="1" customFormat="1" ht="132.75" customHeight="1" x14ac:dyDescent="0.2">
      <c r="A625" s="1561"/>
      <c r="B625" s="1492" t="s">
        <v>1853</v>
      </c>
      <c r="C625" s="1492" t="s">
        <v>346</v>
      </c>
      <c r="D625" s="1496" t="s">
        <v>275</v>
      </c>
      <c r="E625" s="1497" t="s">
        <v>340</v>
      </c>
      <c r="F625" s="279">
        <v>128.63999999999999</v>
      </c>
      <c r="G625" s="1507"/>
      <c r="H625" s="1507"/>
      <c r="I625" s="279"/>
      <c r="J625" s="1522" t="s">
        <v>3063</v>
      </c>
      <c r="K625" s="1522" t="s">
        <v>3726</v>
      </c>
      <c r="L625" s="1522"/>
      <c r="M625" s="1528"/>
      <c r="N625" s="1528"/>
      <c r="O625" s="1528"/>
      <c r="P625" s="1528"/>
      <c r="Q625" s="1528"/>
      <c r="R625" s="1528"/>
      <c r="S625" s="1528"/>
      <c r="T625" s="1528"/>
      <c r="U625" s="1528"/>
      <c r="V625" s="1528"/>
      <c r="W625" s="9" t="s">
        <v>11</v>
      </c>
      <c r="X625" s="4"/>
      <c r="Y625" s="4"/>
      <c r="Z625" s="4"/>
      <c r="AA625" s="4"/>
      <c r="AB625" s="4"/>
      <c r="AC625" s="4"/>
      <c r="AD625" s="4"/>
      <c r="AE625" s="4"/>
      <c r="AF625" s="4"/>
      <c r="AG625" s="4"/>
      <c r="AH625" s="4"/>
      <c r="AI625" s="4"/>
      <c r="AJ625" s="4"/>
      <c r="AK625" s="4"/>
    </row>
    <row r="626" spans="1:38" s="23" customFormat="1" ht="80.25" customHeight="1" x14ac:dyDescent="0.2">
      <c r="A626" s="1561"/>
      <c r="B626" s="1492" t="s">
        <v>1854</v>
      </c>
      <c r="C626" s="1492" t="s">
        <v>347</v>
      </c>
      <c r="D626" s="1496" t="s">
        <v>275</v>
      </c>
      <c r="E626" s="1497" t="s">
        <v>340</v>
      </c>
      <c r="F626" s="279"/>
      <c r="G626" s="1507"/>
      <c r="H626" s="1507"/>
      <c r="I626" s="279"/>
      <c r="J626" s="1522" t="s">
        <v>3067</v>
      </c>
      <c r="K626" s="1522"/>
      <c r="L626" s="1522"/>
      <c r="M626" s="1528"/>
      <c r="N626" s="1528"/>
      <c r="O626" s="1528"/>
      <c r="P626" s="1528"/>
      <c r="Q626" s="1528"/>
      <c r="R626" s="1528"/>
      <c r="S626" s="1528"/>
      <c r="T626" s="1528"/>
      <c r="U626" s="1528"/>
      <c r="V626" s="1528"/>
      <c r="W626" s="9" t="s">
        <v>11</v>
      </c>
      <c r="X626" s="4"/>
      <c r="Y626" s="4"/>
      <c r="Z626" s="4"/>
      <c r="AA626" s="4"/>
      <c r="AB626" s="4"/>
      <c r="AC626" s="4"/>
      <c r="AD626" s="4"/>
      <c r="AE626" s="4"/>
      <c r="AF626" s="4"/>
      <c r="AG626" s="4"/>
      <c r="AH626" s="4"/>
      <c r="AI626" s="4"/>
      <c r="AJ626" s="4"/>
      <c r="AK626" s="4"/>
      <c r="AL626" s="29"/>
    </row>
    <row r="627" spans="1:38" s="10" customFormat="1" ht="93" customHeight="1" x14ac:dyDescent="0.2">
      <c r="A627" s="1561"/>
      <c r="B627" s="1492" t="s">
        <v>1855</v>
      </c>
      <c r="C627" s="1492" t="s">
        <v>348</v>
      </c>
      <c r="D627" s="1496" t="s">
        <v>275</v>
      </c>
      <c r="E627" s="1497" t="s">
        <v>340</v>
      </c>
      <c r="F627" s="279">
        <v>130.46</v>
      </c>
      <c r="G627" s="1507"/>
      <c r="H627" s="1507"/>
      <c r="I627" s="279"/>
      <c r="J627" s="1522" t="s">
        <v>3727</v>
      </c>
      <c r="K627" s="1522"/>
      <c r="L627" s="1522"/>
      <c r="M627" s="1528"/>
      <c r="N627" s="1528"/>
      <c r="O627" s="1528"/>
      <c r="P627" s="1528"/>
      <c r="Q627" s="1528"/>
      <c r="R627" s="1528"/>
      <c r="S627" s="1528"/>
      <c r="T627" s="1528"/>
      <c r="U627" s="1528"/>
      <c r="V627" s="1528"/>
      <c r="W627" s="9" t="s">
        <v>11</v>
      </c>
      <c r="X627" s="4"/>
      <c r="Y627" s="4"/>
      <c r="Z627" s="4"/>
      <c r="AA627" s="4"/>
      <c r="AB627" s="4"/>
      <c r="AC627" s="4"/>
      <c r="AD627" s="4"/>
      <c r="AE627" s="4"/>
      <c r="AF627" s="4"/>
      <c r="AG627" s="4"/>
      <c r="AH627" s="4"/>
      <c r="AI627" s="4"/>
      <c r="AJ627" s="4"/>
      <c r="AK627" s="4"/>
      <c r="AL627" s="30"/>
    </row>
    <row r="628" spans="1:38" s="10" customFormat="1" ht="92.25" customHeight="1" x14ac:dyDescent="0.2">
      <c r="A628" s="1561"/>
      <c r="B628" s="1492" t="s">
        <v>1856</v>
      </c>
      <c r="C628" s="1492" t="s">
        <v>349</v>
      </c>
      <c r="D628" s="1496" t="s">
        <v>275</v>
      </c>
      <c r="E628" s="1497" t="s">
        <v>340</v>
      </c>
      <c r="F628" s="279">
        <v>195.29</v>
      </c>
      <c r="G628" s="1507"/>
      <c r="H628" s="1507"/>
      <c r="I628" s="279"/>
      <c r="J628" s="1522" t="s">
        <v>3728</v>
      </c>
      <c r="K628" s="1522"/>
      <c r="L628" s="1522"/>
      <c r="M628" s="1528"/>
      <c r="N628" s="1528"/>
      <c r="O628" s="1528"/>
      <c r="P628" s="1528"/>
      <c r="Q628" s="1528"/>
      <c r="R628" s="1528"/>
      <c r="S628" s="1528"/>
      <c r="T628" s="1528"/>
      <c r="U628" s="1528"/>
      <c r="V628" s="1528"/>
      <c r="W628" s="9" t="s">
        <v>11</v>
      </c>
      <c r="X628" s="4"/>
      <c r="Y628" s="4"/>
      <c r="Z628" s="4"/>
      <c r="AA628" s="4"/>
      <c r="AB628" s="4"/>
      <c r="AC628" s="4"/>
      <c r="AD628" s="4"/>
      <c r="AE628" s="4"/>
      <c r="AF628" s="4"/>
      <c r="AG628" s="4"/>
      <c r="AH628" s="4"/>
      <c r="AI628" s="4"/>
      <c r="AJ628" s="4"/>
      <c r="AK628" s="4"/>
      <c r="AL628" s="30"/>
    </row>
    <row r="629" spans="1:38" s="10" customFormat="1" ht="92.25" customHeight="1" x14ac:dyDescent="0.2">
      <c r="A629" s="1561"/>
      <c r="B629" s="1492" t="s">
        <v>1857</v>
      </c>
      <c r="C629" s="1492" t="s">
        <v>350</v>
      </c>
      <c r="D629" s="1496" t="s">
        <v>275</v>
      </c>
      <c r="E629" s="1497" t="s">
        <v>340</v>
      </c>
      <c r="F629" s="279">
        <v>105.04</v>
      </c>
      <c r="G629" s="1507"/>
      <c r="H629" s="1507"/>
      <c r="I629" s="279"/>
      <c r="J629" s="1522" t="s">
        <v>3729</v>
      </c>
      <c r="K629" s="1522"/>
      <c r="L629" s="1522"/>
      <c r="M629" s="1528"/>
      <c r="N629" s="1528"/>
      <c r="O629" s="1528"/>
      <c r="P629" s="1528"/>
      <c r="Q629" s="1528"/>
      <c r="R629" s="1528"/>
      <c r="S629" s="1528"/>
      <c r="T629" s="1528"/>
      <c r="U629" s="1528"/>
      <c r="V629" s="1528"/>
      <c r="W629" s="9" t="s">
        <v>11</v>
      </c>
      <c r="X629" s="4"/>
      <c r="Y629" s="4"/>
      <c r="Z629" s="4"/>
      <c r="AA629" s="4"/>
      <c r="AB629" s="4"/>
      <c r="AC629" s="4"/>
      <c r="AD629" s="4"/>
      <c r="AE629" s="4"/>
      <c r="AF629" s="4"/>
      <c r="AG629" s="4"/>
      <c r="AH629" s="4"/>
      <c r="AI629" s="4"/>
      <c r="AJ629" s="4"/>
      <c r="AK629" s="4"/>
      <c r="AL629" s="30"/>
    </row>
    <row r="630" spans="1:38" s="10" customFormat="1" ht="91.5" customHeight="1" x14ac:dyDescent="0.2">
      <c r="A630" s="1561"/>
      <c r="B630" s="1492" t="s">
        <v>1858</v>
      </c>
      <c r="C630" s="1492" t="s">
        <v>3065</v>
      </c>
      <c r="D630" s="1496" t="s">
        <v>275</v>
      </c>
      <c r="E630" s="1497" t="s">
        <v>340</v>
      </c>
      <c r="F630" s="279"/>
      <c r="G630" s="1507"/>
      <c r="H630" s="1507"/>
      <c r="I630" s="279"/>
      <c r="J630" s="1522" t="s">
        <v>3064</v>
      </c>
      <c r="K630" s="1522" t="s">
        <v>3730</v>
      </c>
      <c r="L630" s="1522"/>
      <c r="M630" s="1528"/>
      <c r="N630" s="1528"/>
      <c r="O630" s="1528"/>
      <c r="P630" s="1528"/>
      <c r="Q630" s="1528"/>
      <c r="R630" s="1528"/>
      <c r="S630" s="1528"/>
      <c r="T630" s="1528"/>
      <c r="U630" s="1528"/>
      <c r="V630" s="1528"/>
      <c r="W630" s="9" t="s">
        <v>11</v>
      </c>
      <c r="X630" s="4"/>
      <c r="Y630" s="4"/>
      <c r="Z630" s="4"/>
      <c r="AA630" s="4"/>
      <c r="AB630" s="4"/>
      <c r="AC630" s="4"/>
      <c r="AD630" s="4"/>
      <c r="AE630" s="4"/>
      <c r="AF630" s="4"/>
      <c r="AG630" s="4"/>
      <c r="AH630" s="4"/>
      <c r="AI630" s="4"/>
      <c r="AJ630" s="4"/>
      <c r="AK630" s="4"/>
      <c r="AL630" s="30"/>
    </row>
    <row r="631" spans="1:38" s="10" customFormat="1" ht="86.25" customHeight="1" x14ac:dyDescent="0.2">
      <c r="A631" s="1561"/>
      <c r="B631" s="1492" t="s">
        <v>1859</v>
      </c>
      <c r="C631" s="1492" t="s">
        <v>351</v>
      </c>
      <c r="D631" s="1496" t="s">
        <v>275</v>
      </c>
      <c r="E631" s="1497" t="s">
        <v>340</v>
      </c>
      <c r="F631" s="279"/>
      <c r="G631" s="1507"/>
      <c r="H631" s="1507"/>
      <c r="I631" s="279"/>
      <c r="J631" s="1522" t="s">
        <v>3066</v>
      </c>
      <c r="K631" s="1522"/>
      <c r="L631" s="1522"/>
      <c r="M631" s="1528"/>
      <c r="N631" s="1528"/>
      <c r="O631" s="1528"/>
      <c r="P631" s="1528"/>
      <c r="Q631" s="1528"/>
      <c r="R631" s="1528"/>
      <c r="S631" s="1528"/>
      <c r="T631" s="1528"/>
      <c r="U631" s="1528"/>
      <c r="V631" s="1528"/>
      <c r="W631" s="9" t="s">
        <v>11</v>
      </c>
      <c r="X631" s="4"/>
      <c r="Y631" s="4"/>
      <c r="Z631" s="4"/>
      <c r="AA631" s="4"/>
      <c r="AB631" s="4"/>
      <c r="AC631" s="4"/>
      <c r="AD631" s="4"/>
      <c r="AE631" s="4"/>
      <c r="AF631" s="4"/>
      <c r="AG631" s="4"/>
      <c r="AH631" s="4"/>
      <c r="AI631" s="4"/>
      <c r="AJ631" s="4"/>
      <c r="AK631" s="4"/>
      <c r="AL631" s="30"/>
    </row>
    <row r="632" spans="1:38" s="10" customFormat="1" ht="33" customHeight="1" x14ac:dyDescent="0.2">
      <c r="A632" s="1561"/>
      <c r="B632" s="1492" t="s">
        <v>1860</v>
      </c>
      <c r="C632" s="1492" t="s">
        <v>352</v>
      </c>
      <c r="D632" s="1496" t="s">
        <v>275</v>
      </c>
      <c r="E632" s="1497" t="s">
        <v>340</v>
      </c>
      <c r="F632" s="279">
        <v>59</v>
      </c>
      <c r="G632" s="1507"/>
      <c r="H632" s="1507"/>
      <c r="I632" s="279"/>
      <c r="J632" s="1522"/>
      <c r="K632" s="1522"/>
      <c r="L632" s="1522"/>
      <c r="M632" s="1528"/>
      <c r="N632" s="1528"/>
      <c r="O632" s="1528"/>
      <c r="P632" s="1528"/>
      <c r="Q632" s="1528"/>
      <c r="R632" s="1528"/>
      <c r="S632" s="1528"/>
      <c r="T632" s="1528"/>
      <c r="U632" s="1528"/>
      <c r="V632" s="1528"/>
      <c r="W632" s="9" t="s">
        <v>11</v>
      </c>
      <c r="X632" s="4"/>
      <c r="Y632" s="4"/>
      <c r="Z632" s="4"/>
      <c r="AA632" s="4"/>
      <c r="AB632" s="4"/>
      <c r="AC632" s="4"/>
      <c r="AD632" s="4"/>
      <c r="AE632" s="4"/>
      <c r="AF632" s="4"/>
      <c r="AG632" s="4"/>
      <c r="AH632" s="4"/>
      <c r="AI632" s="4"/>
      <c r="AJ632" s="4"/>
      <c r="AK632" s="4"/>
      <c r="AL632" s="30"/>
    </row>
    <row r="633" spans="1:38" s="10" customFormat="1" ht="66" customHeight="1" x14ac:dyDescent="0.2">
      <c r="A633" s="1561"/>
      <c r="B633" s="1492" t="s">
        <v>1861</v>
      </c>
      <c r="C633" s="1492" t="s">
        <v>353</v>
      </c>
      <c r="D633" s="1496" t="s">
        <v>275</v>
      </c>
      <c r="E633" s="1497" t="s">
        <v>340</v>
      </c>
      <c r="F633" s="279"/>
      <c r="G633" s="1507"/>
      <c r="H633" s="1507"/>
      <c r="I633" s="279"/>
      <c r="J633" s="1522" t="s">
        <v>3731</v>
      </c>
      <c r="K633" s="1522"/>
      <c r="L633" s="1522"/>
      <c r="M633" s="1528"/>
      <c r="N633" s="1528"/>
      <c r="O633" s="1528"/>
      <c r="P633" s="1528"/>
      <c r="Q633" s="1528"/>
      <c r="R633" s="1528"/>
      <c r="S633" s="1528"/>
      <c r="T633" s="1528"/>
      <c r="U633" s="1528"/>
      <c r="V633" s="1528"/>
      <c r="W633" s="9" t="s">
        <v>11</v>
      </c>
      <c r="X633" s="4"/>
      <c r="Y633" s="4"/>
      <c r="Z633" s="4"/>
      <c r="AA633" s="4"/>
      <c r="AB633" s="4"/>
      <c r="AC633" s="4"/>
      <c r="AD633" s="4"/>
      <c r="AE633" s="4"/>
      <c r="AF633" s="4"/>
      <c r="AG633" s="31"/>
      <c r="AH633" s="32"/>
      <c r="AI633" s="32"/>
      <c r="AJ633" s="32"/>
      <c r="AK633" s="32"/>
    </row>
    <row r="634" spans="1:38" s="10" customFormat="1" ht="108" customHeight="1" x14ac:dyDescent="0.2">
      <c r="A634" s="1561"/>
      <c r="B634" s="1492" t="s">
        <v>1862</v>
      </c>
      <c r="C634" s="1492" t="s">
        <v>3069</v>
      </c>
      <c r="D634" s="1496" t="s">
        <v>275</v>
      </c>
      <c r="E634" s="1497" t="s">
        <v>340</v>
      </c>
      <c r="F634" s="279">
        <v>636</v>
      </c>
      <c r="G634" s="1507">
        <v>5</v>
      </c>
      <c r="H634" s="1507"/>
      <c r="I634" s="279"/>
      <c r="J634" s="1522" t="s">
        <v>3068</v>
      </c>
      <c r="K634" s="1522" t="s">
        <v>3878</v>
      </c>
      <c r="L634" s="1522" t="s">
        <v>4454</v>
      </c>
      <c r="M634" s="1528" t="s">
        <v>5519</v>
      </c>
      <c r="N634" s="1528"/>
      <c r="O634" s="1528"/>
      <c r="P634" s="1528"/>
      <c r="Q634" s="1528"/>
      <c r="R634" s="1528"/>
      <c r="S634" s="1528"/>
      <c r="T634" s="1528"/>
      <c r="U634" s="1528"/>
      <c r="V634" s="1528"/>
      <c r="W634" s="9" t="s">
        <v>11</v>
      </c>
      <c r="X634" s="4"/>
      <c r="Y634" s="4"/>
      <c r="Z634" s="4"/>
      <c r="AA634" s="4"/>
      <c r="AB634" s="4"/>
      <c r="AC634" s="4"/>
      <c r="AD634" s="4"/>
      <c r="AE634" s="4"/>
      <c r="AF634" s="4"/>
      <c r="AG634" s="30"/>
    </row>
    <row r="635" spans="1:38" s="10" customFormat="1" ht="108" customHeight="1" x14ac:dyDescent="0.2">
      <c r="A635" s="1561"/>
      <c r="B635" s="1492" t="s">
        <v>1863</v>
      </c>
      <c r="C635" s="1492" t="s">
        <v>3453</v>
      </c>
      <c r="D635" s="1496" t="s">
        <v>275</v>
      </c>
      <c r="E635" s="1497" t="s">
        <v>340</v>
      </c>
      <c r="F635" s="279">
        <v>111.75319</v>
      </c>
      <c r="G635" s="1507"/>
      <c r="H635" s="1507"/>
      <c r="I635" s="279"/>
      <c r="J635" s="1522" t="s">
        <v>3452</v>
      </c>
      <c r="K635" s="1522" t="s">
        <v>4455</v>
      </c>
      <c r="L635" s="1522"/>
      <c r="M635" s="1528"/>
      <c r="N635" s="1528"/>
      <c r="O635" s="1528"/>
      <c r="P635" s="1528"/>
      <c r="Q635" s="1528"/>
      <c r="R635" s="1528"/>
      <c r="S635" s="1528"/>
      <c r="T635" s="1528"/>
      <c r="U635" s="1528"/>
      <c r="V635" s="1528"/>
      <c r="W635" s="9" t="s">
        <v>11</v>
      </c>
      <c r="X635" s="4"/>
      <c r="Y635" s="4"/>
      <c r="Z635" s="4"/>
      <c r="AA635" s="4"/>
      <c r="AB635" s="4"/>
      <c r="AC635" s="4"/>
      <c r="AD635" s="4"/>
      <c r="AE635" s="4"/>
      <c r="AF635" s="4"/>
      <c r="AG635" s="30"/>
    </row>
    <row r="636" spans="1:38" s="10" customFormat="1" ht="72.75" customHeight="1" x14ac:dyDescent="0.2">
      <c r="A636" s="1561"/>
      <c r="B636" s="1492" t="s">
        <v>1864</v>
      </c>
      <c r="C636" s="1492" t="s">
        <v>3455</v>
      </c>
      <c r="D636" s="1496" t="s">
        <v>275</v>
      </c>
      <c r="E636" s="1497" t="s">
        <v>340</v>
      </c>
      <c r="F636" s="279">
        <v>100</v>
      </c>
      <c r="G636" s="1507"/>
      <c r="H636" s="1507"/>
      <c r="I636" s="279"/>
      <c r="J636" s="1522" t="s">
        <v>3454</v>
      </c>
      <c r="K636" s="1522"/>
      <c r="L636" s="1522"/>
      <c r="M636" s="1528"/>
      <c r="N636" s="1528"/>
      <c r="O636" s="1528"/>
      <c r="P636" s="1528"/>
      <c r="Q636" s="1528"/>
      <c r="R636" s="1528"/>
      <c r="S636" s="1528"/>
      <c r="T636" s="1528"/>
      <c r="U636" s="1528"/>
      <c r="V636" s="1528"/>
      <c r="W636" s="9" t="s">
        <v>11</v>
      </c>
      <c r="X636" s="4"/>
      <c r="Y636" s="4"/>
      <c r="Z636" s="4"/>
      <c r="AA636" s="4"/>
      <c r="AB636" s="4"/>
      <c r="AC636" s="4"/>
      <c r="AD636" s="4"/>
      <c r="AE636" s="4"/>
      <c r="AF636" s="4"/>
      <c r="AG636" s="30"/>
    </row>
    <row r="637" spans="1:38" s="10" customFormat="1" ht="105" customHeight="1" x14ac:dyDescent="0.2">
      <c r="A637" s="1561"/>
      <c r="B637" s="1492" t="s">
        <v>1865</v>
      </c>
      <c r="C637" s="1492" t="s">
        <v>354</v>
      </c>
      <c r="D637" s="1496" t="s">
        <v>275</v>
      </c>
      <c r="E637" s="1497" t="s">
        <v>340</v>
      </c>
      <c r="F637" s="279" t="s">
        <v>3984</v>
      </c>
      <c r="G637" s="1507"/>
      <c r="H637" s="1507"/>
      <c r="I637" s="279"/>
      <c r="J637" s="1522" t="s">
        <v>3732</v>
      </c>
      <c r="K637" s="1522" t="s">
        <v>3985</v>
      </c>
      <c r="L637" s="1522"/>
      <c r="M637" s="1528"/>
      <c r="N637" s="1528"/>
      <c r="O637" s="1528"/>
      <c r="P637" s="1528"/>
      <c r="Q637" s="1528"/>
      <c r="R637" s="1528"/>
      <c r="S637" s="1528"/>
      <c r="T637" s="1528"/>
      <c r="U637" s="1528"/>
      <c r="V637" s="1528"/>
      <c r="W637" s="9" t="s">
        <v>11</v>
      </c>
      <c r="X637" s="4"/>
      <c r="Y637" s="4"/>
      <c r="Z637" s="4"/>
      <c r="AA637" s="4"/>
      <c r="AB637" s="4"/>
      <c r="AC637" s="4"/>
      <c r="AD637" s="4"/>
      <c r="AE637" s="4"/>
      <c r="AF637" s="4"/>
      <c r="AG637" s="30"/>
    </row>
    <row r="638" spans="1:38" s="10" customFormat="1" ht="69.75" customHeight="1" x14ac:dyDescent="0.2">
      <c r="A638" s="1561"/>
      <c r="B638" s="1492" t="s">
        <v>1866</v>
      </c>
      <c r="C638" s="1492" t="s">
        <v>355</v>
      </c>
      <c r="D638" s="1496" t="s">
        <v>275</v>
      </c>
      <c r="E638" s="1497" t="s">
        <v>340</v>
      </c>
      <c r="F638" s="279">
        <v>972.8</v>
      </c>
      <c r="G638" s="1507"/>
      <c r="H638" s="1507"/>
      <c r="I638" s="279">
        <v>604</v>
      </c>
      <c r="J638" s="1522" t="s">
        <v>4457</v>
      </c>
      <c r="K638" s="1522" t="s">
        <v>5749</v>
      </c>
      <c r="L638" s="1522"/>
      <c r="M638" s="1528"/>
      <c r="N638" s="1528"/>
      <c r="O638" s="1528"/>
      <c r="P638" s="1528"/>
      <c r="Q638" s="1528"/>
      <c r="R638" s="1528"/>
      <c r="S638" s="1528"/>
      <c r="T638" s="1528"/>
      <c r="U638" s="1528"/>
      <c r="V638" s="1528"/>
      <c r="W638" s="9" t="s">
        <v>11</v>
      </c>
      <c r="X638" s="4"/>
      <c r="Y638" s="4"/>
      <c r="Z638" s="4"/>
      <c r="AA638" s="4"/>
      <c r="AB638" s="4"/>
      <c r="AC638" s="4"/>
      <c r="AD638" s="4"/>
      <c r="AE638" s="4"/>
      <c r="AF638" s="4"/>
      <c r="AG638" s="30"/>
    </row>
    <row r="639" spans="1:38" s="10" customFormat="1" ht="102.75" customHeight="1" x14ac:dyDescent="0.2">
      <c r="A639" s="1561"/>
      <c r="B639" s="1492" t="s">
        <v>1867</v>
      </c>
      <c r="C639" s="1492" t="s">
        <v>356</v>
      </c>
      <c r="D639" s="1496" t="s">
        <v>275</v>
      </c>
      <c r="E639" s="1497" t="s">
        <v>340</v>
      </c>
      <c r="F639" s="279">
        <v>699</v>
      </c>
      <c r="G639" s="1507"/>
      <c r="H639" s="1507"/>
      <c r="I639" s="279"/>
      <c r="J639" s="1522" t="s">
        <v>4456</v>
      </c>
      <c r="K639" s="1522"/>
      <c r="L639" s="1522"/>
      <c r="M639" s="1528"/>
      <c r="N639" s="1528"/>
      <c r="O639" s="1528"/>
      <c r="P639" s="1528"/>
      <c r="Q639" s="1528"/>
      <c r="R639" s="1528"/>
      <c r="S639" s="1528"/>
      <c r="T639" s="1528"/>
      <c r="U639" s="1528"/>
      <c r="V639" s="1528"/>
      <c r="W639" s="9" t="s">
        <v>11</v>
      </c>
      <c r="X639" s="4"/>
      <c r="Y639" s="4"/>
      <c r="Z639" s="4"/>
      <c r="AA639" s="4"/>
      <c r="AB639" s="4"/>
      <c r="AC639" s="4"/>
      <c r="AD639" s="4"/>
      <c r="AE639" s="4"/>
      <c r="AF639" s="4"/>
      <c r="AG639" s="30"/>
    </row>
    <row r="640" spans="1:38" s="10" customFormat="1" ht="129" customHeight="1" x14ac:dyDescent="0.2">
      <c r="A640" s="1561"/>
      <c r="B640" s="1492" t="s">
        <v>1868</v>
      </c>
      <c r="C640" s="1492" t="s">
        <v>357</v>
      </c>
      <c r="D640" s="1496" t="s">
        <v>275</v>
      </c>
      <c r="E640" s="1497" t="s">
        <v>358</v>
      </c>
      <c r="F640" s="279">
        <v>10698</v>
      </c>
      <c r="G640" s="1507"/>
      <c r="H640" s="1507">
        <v>0</v>
      </c>
      <c r="I640" s="279">
        <v>15000</v>
      </c>
      <c r="J640" s="1522" t="s">
        <v>4687</v>
      </c>
      <c r="K640" s="1522" t="s">
        <v>5749</v>
      </c>
      <c r="L640" s="1522" t="s">
        <v>8030</v>
      </c>
      <c r="M640" s="1528"/>
      <c r="N640" s="1528"/>
      <c r="O640" s="1528"/>
      <c r="P640" s="1528"/>
      <c r="Q640" s="1528"/>
      <c r="R640" s="1528"/>
      <c r="S640" s="1528"/>
      <c r="T640" s="1528"/>
      <c r="U640" s="1528"/>
      <c r="V640" s="1528"/>
      <c r="W640" s="9" t="s">
        <v>11</v>
      </c>
      <c r="X640" s="4"/>
      <c r="Y640" s="4"/>
      <c r="Z640" s="4"/>
      <c r="AA640" s="4"/>
      <c r="AB640" s="4"/>
      <c r="AC640" s="4"/>
      <c r="AD640" s="4"/>
      <c r="AE640" s="4"/>
      <c r="AF640" s="4"/>
      <c r="AG640" s="30"/>
    </row>
    <row r="641" spans="1:34" s="10" customFormat="1" ht="165.75" customHeight="1" x14ac:dyDescent="0.2">
      <c r="A641" s="1561"/>
      <c r="B641" s="1492" t="s">
        <v>1869</v>
      </c>
      <c r="C641" s="1492" t="s">
        <v>359</v>
      </c>
      <c r="D641" s="1496" t="s">
        <v>275</v>
      </c>
      <c r="E641" s="1497" t="s">
        <v>358</v>
      </c>
      <c r="F641" s="1544">
        <v>1.7150000000000001</v>
      </c>
      <c r="G641" s="1507"/>
      <c r="H641" s="1507"/>
      <c r="I641" s="279"/>
      <c r="J641" s="1522" t="s">
        <v>3987</v>
      </c>
      <c r="K641" s="1522" t="s">
        <v>3988</v>
      </c>
      <c r="L641" s="1522" t="s">
        <v>4340</v>
      </c>
      <c r="M641" s="1528" t="s">
        <v>4688</v>
      </c>
      <c r="N641" s="1528"/>
      <c r="O641" s="1528"/>
      <c r="P641" s="1528"/>
      <c r="Q641" s="1528"/>
      <c r="R641" s="1528"/>
      <c r="S641" s="1528"/>
      <c r="T641" s="1528"/>
      <c r="U641" s="1528"/>
      <c r="V641" s="1528"/>
      <c r="W641" s="9" t="s">
        <v>11</v>
      </c>
      <c r="X641" s="4"/>
      <c r="Y641" s="4"/>
      <c r="Z641" s="4"/>
      <c r="AA641" s="4"/>
      <c r="AB641" s="4"/>
      <c r="AC641" s="4"/>
      <c r="AD641" s="4"/>
      <c r="AE641" s="4"/>
      <c r="AF641" s="4"/>
      <c r="AG641" s="30"/>
    </row>
    <row r="642" spans="1:34" s="10" customFormat="1" ht="124.5" customHeight="1" x14ac:dyDescent="0.2">
      <c r="A642" s="1561"/>
      <c r="B642" s="1492" t="s">
        <v>1870</v>
      </c>
      <c r="C642" s="1492" t="s">
        <v>3140</v>
      </c>
      <c r="D642" s="1496" t="s">
        <v>275</v>
      </c>
      <c r="E642" s="1497" t="s">
        <v>358</v>
      </c>
      <c r="F642" s="279">
        <v>54</v>
      </c>
      <c r="G642" s="1507">
        <v>15</v>
      </c>
      <c r="H642" s="1507"/>
      <c r="I642" s="279"/>
      <c r="J642" s="1522" t="s">
        <v>3294</v>
      </c>
      <c r="K642" s="1522" t="s">
        <v>3456</v>
      </c>
      <c r="L642" s="1522" t="s">
        <v>4689</v>
      </c>
      <c r="M642" s="1528" t="s">
        <v>5520</v>
      </c>
      <c r="N642" s="1528"/>
      <c r="O642" s="1528"/>
      <c r="P642" s="1528"/>
      <c r="Q642" s="1528"/>
      <c r="R642" s="1528"/>
      <c r="S642" s="1528"/>
      <c r="T642" s="1528"/>
      <c r="U642" s="1528"/>
      <c r="V642" s="1528"/>
      <c r="W642" s="9" t="s">
        <v>11</v>
      </c>
      <c r="X642" s="4"/>
      <c r="Y642" s="4"/>
      <c r="Z642" s="4"/>
      <c r="AA642" s="4"/>
      <c r="AB642" s="4"/>
      <c r="AC642" s="4"/>
      <c r="AD642" s="4"/>
      <c r="AE642" s="4"/>
      <c r="AF642" s="4"/>
      <c r="AG642" s="29"/>
    </row>
    <row r="643" spans="1:34" s="10" customFormat="1" ht="82.5" customHeight="1" x14ac:dyDescent="0.2">
      <c r="A643" s="1561"/>
      <c r="B643" s="1492" t="s">
        <v>1871</v>
      </c>
      <c r="C643" s="1492" t="s">
        <v>360</v>
      </c>
      <c r="D643" s="1496" t="s">
        <v>275</v>
      </c>
      <c r="E643" s="1497" t="s">
        <v>358</v>
      </c>
      <c r="F643" s="279">
        <v>143.1</v>
      </c>
      <c r="G643" s="1507">
        <v>5</v>
      </c>
      <c r="H643" s="1507"/>
      <c r="I643" s="279"/>
      <c r="J643" s="1522" t="s">
        <v>3879</v>
      </c>
      <c r="K643" s="1522" t="s">
        <v>5521</v>
      </c>
      <c r="L643" s="844"/>
      <c r="M643" s="1528"/>
      <c r="N643" s="1528"/>
      <c r="O643" s="1528"/>
      <c r="P643" s="1528"/>
      <c r="Q643" s="1528"/>
      <c r="R643" s="1528"/>
      <c r="S643" s="1528"/>
      <c r="T643" s="1528"/>
      <c r="U643" s="1528"/>
      <c r="V643" s="1528"/>
      <c r="W643" s="9" t="s">
        <v>11</v>
      </c>
      <c r="X643" s="4"/>
      <c r="Y643" s="4"/>
      <c r="Z643" s="4"/>
      <c r="AA643" s="4"/>
      <c r="AB643" s="4"/>
      <c r="AC643" s="4"/>
      <c r="AD643" s="4"/>
      <c r="AE643" s="4"/>
      <c r="AF643" s="4"/>
      <c r="AG643" s="4"/>
      <c r="AH643" s="30"/>
    </row>
    <row r="644" spans="1:34" s="10" customFormat="1" ht="36" customHeight="1" x14ac:dyDescent="0.2">
      <c r="A644" s="1561"/>
      <c r="B644" s="1492" t="s">
        <v>1872</v>
      </c>
      <c r="C644" s="1492" t="s">
        <v>361</v>
      </c>
      <c r="D644" s="1496" t="s">
        <v>275</v>
      </c>
      <c r="E644" s="1497" t="s">
        <v>362</v>
      </c>
      <c r="F644" s="279">
        <f>400-400</f>
        <v>0</v>
      </c>
      <c r="G644" s="1507"/>
      <c r="H644" s="1507"/>
      <c r="I644" s="279">
        <v>400</v>
      </c>
      <c r="J644" s="1522"/>
      <c r="K644" s="1522"/>
      <c r="L644" s="1522"/>
      <c r="M644" s="1528"/>
      <c r="N644" s="1528"/>
      <c r="O644" s="1528"/>
      <c r="P644" s="1528"/>
      <c r="Q644" s="1528"/>
      <c r="R644" s="1528"/>
      <c r="S644" s="1528"/>
      <c r="T644" s="1528"/>
      <c r="U644" s="1528"/>
      <c r="V644" s="1528"/>
      <c r="W644" s="9" t="s">
        <v>11</v>
      </c>
      <c r="X644" s="4"/>
      <c r="Y644" s="4"/>
      <c r="Z644" s="4"/>
      <c r="AA644" s="4"/>
      <c r="AB644" s="4"/>
      <c r="AC644" s="4"/>
      <c r="AD644" s="4"/>
      <c r="AE644" s="4"/>
      <c r="AF644" s="4"/>
      <c r="AG644" s="4"/>
      <c r="AH644" s="30"/>
    </row>
    <row r="645" spans="1:34" s="10" customFormat="1" ht="90" customHeight="1" x14ac:dyDescent="0.2">
      <c r="A645" s="1561"/>
      <c r="B645" s="1492" t="s">
        <v>1873</v>
      </c>
      <c r="C645" s="1492" t="s">
        <v>363</v>
      </c>
      <c r="D645" s="286" t="s">
        <v>275</v>
      </c>
      <c r="E645" s="287" t="s">
        <v>358</v>
      </c>
      <c r="F645" s="330">
        <v>220.3</v>
      </c>
      <c r="G645" s="1507">
        <v>5</v>
      </c>
      <c r="H645" s="1507"/>
      <c r="I645" s="279"/>
      <c r="J645" s="1522" t="s">
        <v>3880</v>
      </c>
      <c r="K645" s="1522" t="s">
        <v>5521</v>
      </c>
      <c r="L645" s="1522"/>
      <c r="M645" s="1528"/>
      <c r="N645" s="1528"/>
      <c r="O645" s="1528"/>
      <c r="P645" s="1528"/>
      <c r="Q645" s="1528"/>
      <c r="R645" s="1528"/>
      <c r="S645" s="1528"/>
      <c r="T645" s="1528"/>
      <c r="U645" s="1528"/>
      <c r="V645" s="1528"/>
      <c r="W645" s="9" t="s">
        <v>11</v>
      </c>
      <c r="X645" s="4"/>
      <c r="Y645" s="4"/>
      <c r="Z645" s="4"/>
      <c r="AA645" s="4"/>
      <c r="AB645" s="4"/>
      <c r="AC645" s="4"/>
      <c r="AD645" s="4"/>
      <c r="AE645" s="4"/>
      <c r="AF645" s="4"/>
      <c r="AG645" s="4"/>
      <c r="AH645" s="30"/>
    </row>
    <row r="646" spans="1:34" s="10" customFormat="1" ht="129.75" customHeight="1" x14ac:dyDescent="0.2">
      <c r="A646" s="1561"/>
      <c r="B646" s="1492" t="s">
        <v>1874</v>
      </c>
      <c r="C646" s="1492" t="s">
        <v>3141</v>
      </c>
      <c r="D646" s="286" t="s">
        <v>275</v>
      </c>
      <c r="E646" s="287" t="s">
        <v>358</v>
      </c>
      <c r="F646" s="330">
        <v>173</v>
      </c>
      <c r="G646" s="1507">
        <v>5</v>
      </c>
      <c r="H646" s="1507"/>
      <c r="I646" s="279"/>
      <c r="J646" s="1522" t="s">
        <v>3295</v>
      </c>
      <c r="K646" s="1522" t="s">
        <v>3606</v>
      </c>
      <c r="L646" s="1522" t="s">
        <v>4690</v>
      </c>
      <c r="M646" s="1528" t="s">
        <v>5522</v>
      </c>
      <c r="N646" s="1528"/>
      <c r="O646" s="1528"/>
      <c r="P646" s="1528"/>
      <c r="Q646" s="1528"/>
      <c r="R646" s="1528"/>
      <c r="S646" s="1528"/>
      <c r="T646" s="1528"/>
      <c r="U646" s="1528"/>
      <c r="V646" s="1528"/>
      <c r="W646" s="9" t="s">
        <v>11</v>
      </c>
      <c r="X646" s="4"/>
      <c r="Y646" s="4"/>
      <c r="Z646" s="4"/>
      <c r="AA646" s="4"/>
      <c r="AB646" s="4"/>
      <c r="AC646" s="4"/>
      <c r="AD646" s="4"/>
      <c r="AE646" s="4"/>
      <c r="AF646" s="4"/>
      <c r="AG646" s="4"/>
      <c r="AH646" s="30"/>
    </row>
    <row r="647" spans="1:34" s="10" customFormat="1" ht="149.25" customHeight="1" x14ac:dyDescent="0.2">
      <c r="A647" s="1561"/>
      <c r="B647" s="1492" t="s">
        <v>1875</v>
      </c>
      <c r="C647" s="1492" t="s">
        <v>3142</v>
      </c>
      <c r="D647" s="286" t="s">
        <v>275</v>
      </c>
      <c r="E647" s="287" t="s">
        <v>358</v>
      </c>
      <c r="F647" s="330">
        <v>211</v>
      </c>
      <c r="G647" s="1507">
        <v>5</v>
      </c>
      <c r="H647" s="1507"/>
      <c r="I647" s="279"/>
      <c r="J647" s="1522" t="s">
        <v>3296</v>
      </c>
      <c r="K647" s="1522" t="s">
        <v>3607</v>
      </c>
      <c r="L647" s="1522" t="s">
        <v>4691</v>
      </c>
      <c r="M647" s="1528" t="s">
        <v>5522</v>
      </c>
      <c r="N647" s="1528"/>
      <c r="O647" s="1528"/>
      <c r="P647" s="1528"/>
      <c r="Q647" s="1528"/>
      <c r="R647" s="1528"/>
      <c r="S647" s="1528"/>
      <c r="T647" s="1528"/>
      <c r="U647" s="1528"/>
      <c r="V647" s="1528"/>
      <c r="W647" s="9" t="s">
        <v>11</v>
      </c>
      <c r="X647" s="4"/>
      <c r="Y647" s="4"/>
      <c r="Z647" s="4"/>
      <c r="AA647" s="4"/>
      <c r="AB647" s="4"/>
      <c r="AC647" s="4"/>
      <c r="AD647" s="4"/>
      <c r="AE647" s="4"/>
      <c r="AF647" s="4"/>
      <c r="AG647" s="4"/>
      <c r="AH647" s="30"/>
    </row>
    <row r="648" spans="1:34" s="10" customFormat="1" ht="138" customHeight="1" x14ac:dyDescent="0.2">
      <c r="A648" s="1561"/>
      <c r="B648" s="1492" t="s">
        <v>1876</v>
      </c>
      <c r="C648" s="1492" t="s">
        <v>3143</v>
      </c>
      <c r="D648" s="286" t="s">
        <v>275</v>
      </c>
      <c r="E648" s="287" t="s">
        <v>358</v>
      </c>
      <c r="F648" s="330">
        <v>31</v>
      </c>
      <c r="G648" s="1507">
        <v>5</v>
      </c>
      <c r="H648" s="1507"/>
      <c r="I648" s="279"/>
      <c r="J648" s="1522" t="s">
        <v>3297</v>
      </c>
      <c r="K648" s="1522" t="s">
        <v>3608</v>
      </c>
      <c r="L648" s="1522" t="s">
        <v>4692</v>
      </c>
      <c r="M648" s="1528" t="s">
        <v>5522</v>
      </c>
      <c r="N648" s="1528"/>
      <c r="O648" s="1528"/>
      <c r="P648" s="1528"/>
      <c r="Q648" s="1528"/>
      <c r="R648" s="1528"/>
      <c r="S648" s="1528"/>
      <c r="T648" s="1528"/>
      <c r="U648" s="1528"/>
      <c r="V648" s="1528"/>
      <c r="W648" s="9" t="s">
        <v>11</v>
      </c>
      <c r="X648" s="4"/>
      <c r="Y648" s="4"/>
      <c r="Z648" s="4"/>
      <c r="AA648" s="4"/>
      <c r="AB648" s="4"/>
      <c r="AC648" s="4"/>
      <c r="AD648" s="4"/>
      <c r="AE648" s="4"/>
      <c r="AF648" s="4"/>
      <c r="AG648" s="4"/>
      <c r="AH648" s="30"/>
    </row>
    <row r="649" spans="1:34" s="10" customFormat="1" ht="111" customHeight="1" x14ac:dyDescent="0.2">
      <c r="A649" s="1561"/>
      <c r="B649" s="1492" t="s">
        <v>1877</v>
      </c>
      <c r="C649" s="1492" t="s">
        <v>364</v>
      </c>
      <c r="D649" s="286" t="s">
        <v>275</v>
      </c>
      <c r="E649" s="287" t="s">
        <v>358</v>
      </c>
      <c r="F649" s="330">
        <v>324</v>
      </c>
      <c r="G649" s="1507">
        <v>15</v>
      </c>
      <c r="H649" s="1507"/>
      <c r="I649" s="279"/>
      <c r="J649" s="1522" t="s">
        <v>3457</v>
      </c>
      <c r="K649" s="1522" t="s">
        <v>4693</v>
      </c>
      <c r="L649" s="1522" t="s">
        <v>5523</v>
      </c>
      <c r="M649" s="1528"/>
      <c r="N649" s="1528"/>
      <c r="O649" s="1528"/>
      <c r="P649" s="1528"/>
      <c r="Q649" s="1528"/>
      <c r="R649" s="1528"/>
      <c r="S649" s="1528"/>
      <c r="T649" s="1528"/>
      <c r="U649" s="1528"/>
      <c r="V649" s="1528"/>
      <c r="W649" s="9" t="s">
        <v>11</v>
      </c>
      <c r="X649" s="4"/>
      <c r="Y649" s="4"/>
      <c r="Z649" s="4"/>
      <c r="AA649" s="4"/>
      <c r="AB649" s="4"/>
      <c r="AC649" s="4"/>
      <c r="AD649" s="4"/>
      <c r="AE649" s="4"/>
      <c r="AF649" s="4"/>
      <c r="AG649" s="4"/>
      <c r="AH649" s="30"/>
    </row>
    <row r="650" spans="1:34" s="10" customFormat="1" ht="151.5" customHeight="1" x14ac:dyDescent="0.2">
      <c r="A650" s="1561"/>
      <c r="B650" s="1492" t="s">
        <v>1878</v>
      </c>
      <c r="C650" s="1492" t="s">
        <v>5092</v>
      </c>
      <c r="D650" s="286" t="s">
        <v>275</v>
      </c>
      <c r="E650" s="287" t="s">
        <v>358</v>
      </c>
      <c r="F650" s="330">
        <v>142.1</v>
      </c>
      <c r="G650" s="1507">
        <v>15</v>
      </c>
      <c r="H650" s="1507"/>
      <c r="I650" s="279"/>
      <c r="J650" s="1522" t="s">
        <v>3458</v>
      </c>
      <c r="K650" s="1522" t="s">
        <v>3881</v>
      </c>
      <c r="L650" s="1522" t="s">
        <v>4694</v>
      </c>
      <c r="M650" s="1528" t="s">
        <v>5524</v>
      </c>
      <c r="N650" s="1528"/>
      <c r="O650" s="1528"/>
      <c r="P650" s="1528"/>
      <c r="Q650" s="1528"/>
      <c r="R650" s="1528"/>
      <c r="S650" s="1528"/>
      <c r="T650" s="1528"/>
      <c r="U650" s="1528"/>
      <c r="V650" s="1528"/>
      <c r="W650" s="9" t="s">
        <v>11</v>
      </c>
      <c r="X650" s="4"/>
      <c r="Y650" s="4"/>
      <c r="Z650" s="4"/>
      <c r="AA650" s="4"/>
      <c r="AB650" s="4"/>
      <c r="AC650" s="4"/>
      <c r="AD650" s="4"/>
      <c r="AE650" s="4"/>
      <c r="AF650" s="4"/>
      <c r="AG650" s="4"/>
      <c r="AH650" s="30"/>
    </row>
    <row r="651" spans="1:34" s="10" customFormat="1" ht="133.5" customHeight="1" x14ac:dyDescent="0.2">
      <c r="A651" s="1561"/>
      <c r="B651" s="1492" t="s">
        <v>1879</v>
      </c>
      <c r="C651" s="1492" t="s">
        <v>3299</v>
      </c>
      <c r="D651" s="286" t="s">
        <v>275</v>
      </c>
      <c r="E651" s="287" t="s">
        <v>358</v>
      </c>
      <c r="F651" s="330">
        <v>168</v>
      </c>
      <c r="G651" s="1507">
        <v>5</v>
      </c>
      <c r="H651" s="1507"/>
      <c r="I651" s="279"/>
      <c r="J651" s="1522" t="s">
        <v>3298</v>
      </c>
      <c r="K651" s="1522"/>
      <c r="L651" s="1522"/>
      <c r="M651" s="1528"/>
      <c r="N651" s="1528"/>
      <c r="O651" s="1528"/>
      <c r="P651" s="1528"/>
      <c r="Q651" s="1528"/>
      <c r="R651" s="1528"/>
      <c r="S651" s="1528"/>
      <c r="T651" s="1528"/>
      <c r="U651" s="1528"/>
      <c r="V651" s="1528"/>
      <c r="W651" s="9" t="s">
        <v>11</v>
      </c>
      <c r="X651" s="4"/>
      <c r="Y651" s="4"/>
      <c r="Z651" s="4"/>
      <c r="AA651" s="4"/>
      <c r="AB651" s="4"/>
      <c r="AC651" s="4"/>
      <c r="AD651" s="4"/>
      <c r="AE651" s="4"/>
      <c r="AF651" s="4"/>
      <c r="AG651" s="4"/>
      <c r="AH651" s="30"/>
    </row>
    <row r="652" spans="1:34" s="10" customFormat="1" ht="44.45" customHeight="1" x14ac:dyDescent="0.2">
      <c r="A652" s="1561"/>
      <c r="B652" s="1492" t="s">
        <v>1880</v>
      </c>
      <c r="C652" s="1492" t="s">
        <v>366</v>
      </c>
      <c r="D652" s="286" t="s">
        <v>275</v>
      </c>
      <c r="E652" s="287" t="s">
        <v>358</v>
      </c>
      <c r="F652" s="330"/>
      <c r="G652" s="1507"/>
      <c r="H652" s="1507"/>
      <c r="I652" s="279"/>
      <c r="J652" s="1522" t="s">
        <v>3300</v>
      </c>
      <c r="K652" s="1522"/>
      <c r="L652" s="1522"/>
      <c r="M652" s="1528"/>
      <c r="N652" s="1528"/>
      <c r="O652" s="1528"/>
      <c r="P652" s="1528"/>
      <c r="Q652" s="1528"/>
      <c r="R652" s="1528"/>
      <c r="S652" s="1528"/>
      <c r="T652" s="1528"/>
      <c r="U652" s="1528"/>
      <c r="V652" s="1528"/>
      <c r="W652" s="9" t="s">
        <v>11</v>
      </c>
      <c r="X652" s="4"/>
      <c r="Y652" s="4"/>
      <c r="Z652" s="4"/>
      <c r="AA652" s="4"/>
      <c r="AB652" s="4"/>
      <c r="AC652" s="4"/>
      <c r="AD652" s="4"/>
      <c r="AE652" s="4"/>
      <c r="AF652" s="4"/>
      <c r="AG652" s="4"/>
      <c r="AH652" s="30"/>
    </row>
    <row r="653" spans="1:34" s="10" customFormat="1" ht="73.5" customHeight="1" x14ac:dyDescent="0.2">
      <c r="A653" s="1561"/>
      <c r="B653" s="1492" t="s">
        <v>1881</v>
      </c>
      <c r="C653" s="1492" t="s">
        <v>3883</v>
      </c>
      <c r="D653" s="286" t="s">
        <v>275</v>
      </c>
      <c r="E653" s="287" t="s">
        <v>358</v>
      </c>
      <c r="F653" s="330">
        <v>232</v>
      </c>
      <c r="G653" s="1507"/>
      <c r="H653" s="1507"/>
      <c r="I653" s="279"/>
      <c r="J653" s="1522" t="s">
        <v>3882</v>
      </c>
      <c r="K653" s="1522"/>
      <c r="L653" s="1522"/>
      <c r="M653" s="1528"/>
      <c r="N653" s="1528"/>
      <c r="O653" s="1528"/>
      <c r="P653" s="1528"/>
      <c r="Q653" s="1528"/>
      <c r="R653" s="1528"/>
      <c r="S653" s="1528"/>
      <c r="T653" s="1528"/>
      <c r="U653" s="1528"/>
      <c r="V653" s="1528"/>
      <c r="W653" s="9" t="s">
        <v>11</v>
      </c>
      <c r="X653" s="4"/>
      <c r="Y653" s="4"/>
      <c r="Z653" s="4"/>
      <c r="AA653" s="4"/>
      <c r="AB653" s="4"/>
      <c r="AC653" s="4"/>
      <c r="AD653" s="4"/>
      <c r="AE653" s="4"/>
      <c r="AF653" s="4"/>
      <c r="AG653" s="4"/>
      <c r="AH653" s="30"/>
    </row>
    <row r="654" spans="1:34" s="10" customFormat="1" ht="36" customHeight="1" x14ac:dyDescent="0.2">
      <c r="A654" s="1561"/>
      <c r="B654" s="1492" t="s">
        <v>1882</v>
      </c>
      <c r="C654" s="1492" t="s">
        <v>367</v>
      </c>
      <c r="D654" s="286" t="s">
        <v>275</v>
      </c>
      <c r="E654" s="287" t="s">
        <v>358</v>
      </c>
      <c r="F654" s="330"/>
      <c r="G654" s="1507"/>
      <c r="H654" s="1507"/>
      <c r="I654" s="279"/>
      <c r="J654" s="1522" t="s">
        <v>3301</v>
      </c>
      <c r="K654" s="1522"/>
      <c r="L654" s="1522"/>
      <c r="M654" s="1528"/>
      <c r="N654" s="1528"/>
      <c r="O654" s="1528"/>
      <c r="P654" s="1528"/>
      <c r="Q654" s="1528"/>
      <c r="R654" s="1528"/>
      <c r="S654" s="1528"/>
      <c r="T654" s="1528"/>
      <c r="U654" s="1528"/>
      <c r="V654" s="1528"/>
      <c r="W654" s="9" t="s">
        <v>11</v>
      </c>
      <c r="X654" s="4"/>
      <c r="Y654" s="4"/>
      <c r="Z654" s="4"/>
      <c r="AA654" s="4"/>
      <c r="AB654" s="4"/>
      <c r="AC654" s="4"/>
      <c r="AD654" s="4"/>
      <c r="AE654" s="4"/>
      <c r="AF654" s="4"/>
      <c r="AG654" s="4"/>
      <c r="AH654" s="30"/>
    </row>
    <row r="655" spans="1:34" s="10" customFormat="1" ht="76.5" customHeight="1" x14ac:dyDescent="0.2">
      <c r="A655" s="1561"/>
      <c r="B655" s="1492" t="s">
        <v>1883</v>
      </c>
      <c r="C655" s="1492" t="s">
        <v>3071</v>
      </c>
      <c r="D655" s="286" t="s">
        <v>275</v>
      </c>
      <c r="E655" s="287" t="s">
        <v>358</v>
      </c>
      <c r="F655" s="330">
        <v>224.63</v>
      </c>
      <c r="G655" s="1507"/>
      <c r="H655" s="1507"/>
      <c r="I655" s="279"/>
      <c r="J655" s="1522" t="s">
        <v>3070</v>
      </c>
      <c r="K655" s="1522" t="s">
        <v>3734</v>
      </c>
      <c r="L655" s="1522"/>
      <c r="M655" s="1528"/>
      <c r="N655" s="1528"/>
      <c r="O655" s="1528"/>
      <c r="P655" s="1528"/>
      <c r="Q655" s="1528"/>
      <c r="R655" s="1528"/>
      <c r="S655" s="1528"/>
      <c r="T655" s="1528"/>
      <c r="U655" s="1528"/>
      <c r="V655" s="1528"/>
      <c r="W655" s="9" t="s">
        <v>11</v>
      </c>
      <c r="X655" s="4"/>
      <c r="Y655" s="4"/>
      <c r="Z655" s="4"/>
      <c r="AA655" s="4"/>
      <c r="AB655" s="4"/>
      <c r="AC655" s="4"/>
      <c r="AD655" s="4"/>
      <c r="AE655" s="4"/>
      <c r="AF655" s="4"/>
      <c r="AG655" s="4"/>
      <c r="AH655" s="30"/>
    </row>
    <row r="656" spans="1:34" s="10" customFormat="1" ht="86.25" customHeight="1" x14ac:dyDescent="0.2">
      <c r="A656" s="1561"/>
      <c r="B656" s="1492" t="s">
        <v>1884</v>
      </c>
      <c r="C656" s="1492" t="s">
        <v>3073</v>
      </c>
      <c r="D656" s="286" t="s">
        <v>275</v>
      </c>
      <c r="E656" s="287" t="s">
        <v>358</v>
      </c>
      <c r="F656" s="330">
        <v>113.78</v>
      </c>
      <c r="G656" s="1507"/>
      <c r="H656" s="1507"/>
      <c r="I656" s="279"/>
      <c r="J656" s="1522" t="s">
        <v>3072</v>
      </c>
      <c r="K656" s="1522" t="s">
        <v>3735</v>
      </c>
      <c r="L656" s="1522"/>
      <c r="M656" s="1528"/>
      <c r="N656" s="1528"/>
      <c r="O656" s="1528"/>
      <c r="P656" s="1528"/>
      <c r="Q656" s="1528"/>
      <c r="R656" s="1528"/>
      <c r="S656" s="1528"/>
      <c r="T656" s="1528"/>
      <c r="U656" s="1528"/>
      <c r="V656" s="1528"/>
      <c r="W656" s="9" t="s">
        <v>11</v>
      </c>
      <c r="X656" s="4"/>
      <c r="Y656" s="4"/>
      <c r="Z656" s="4"/>
      <c r="AA656" s="4"/>
      <c r="AB656" s="4"/>
      <c r="AC656" s="4"/>
      <c r="AD656" s="4"/>
      <c r="AE656" s="4"/>
      <c r="AF656" s="4"/>
      <c r="AG656" s="4"/>
      <c r="AH656" s="30"/>
    </row>
    <row r="657" spans="1:34" s="10" customFormat="1" ht="82.5" customHeight="1" x14ac:dyDescent="0.2">
      <c r="A657" s="1561"/>
      <c r="B657" s="1492" t="s">
        <v>1885</v>
      </c>
      <c r="C657" s="1492" t="s">
        <v>368</v>
      </c>
      <c r="D657" s="286" t="s">
        <v>275</v>
      </c>
      <c r="E657" s="287" t="s">
        <v>358</v>
      </c>
      <c r="F657" s="330"/>
      <c r="G657" s="1507"/>
      <c r="H657" s="1507"/>
      <c r="I657" s="279"/>
      <c r="J657" s="1522" t="s">
        <v>3736</v>
      </c>
      <c r="K657" s="1522"/>
      <c r="L657" s="1522"/>
      <c r="M657" s="1528"/>
      <c r="N657" s="1528"/>
      <c r="O657" s="1528"/>
      <c r="P657" s="1528"/>
      <c r="Q657" s="1528"/>
      <c r="R657" s="1528"/>
      <c r="S657" s="1528"/>
      <c r="T657" s="1528"/>
      <c r="U657" s="1528"/>
      <c r="V657" s="1528"/>
      <c r="W657" s="9" t="s">
        <v>11</v>
      </c>
      <c r="X657" s="4"/>
      <c r="Y657" s="4"/>
      <c r="Z657" s="4"/>
      <c r="AA657" s="4"/>
      <c r="AB657" s="4"/>
      <c r="AC657" s="4"/>
      <c r="AD657" s="4"/>
      <c r="AE657" s="4"/>
      <c r="AF657" s="4"/>
      <c r="AG657" s="4"/>
      <c r="AH657" s="30"/>
    </row>
    <row r="658" spans="1:34" s="10" customFormat="1" ht="105" customHeight="1" x14ac:dyDescent="0.2">
      <c r="A658" s="1561"/>
      <c r="B658" s="1492" t="s">
        <v>1886</v>
      </c>
      <c r="C658" s="1492" t="s">
        <v>369</v>
      </c>
      <c r="D658" s="286" t="s">
        <v>275</v>
      </c>
      <c r="E658" s="287" t="s">
        <v>358</v>
      </c>
      <c r="F658" s="330">
        <v>102</v>
      </c>
      <c r="G658" s="1507">
        <v>5</v>
      </c>
      <c r="H658" s="1507"/>
      <c r="I658" s="279"/>
      <c r="J658" s="1522" t="s">
        <v>3609</v>
      </c>
      <c r="K658" s="1522" t="s">
        <v>5525</v>
      </c>
      <c r="L658" s="1522"/>
      <c r="M658" s="1528"/>
      <c r="N658" s="1528"/>
      <c r="O658" s="1528"/>
      <c r="P658" s="1528"/>
      <c r="Q658" s="1528"/>
      <c r="R658" s="1528"/>
      <c r="S658" s="1528"/>
      <c r="T658" s="1528"/>
      <c r="U658" s="1528"/>
      <c r="V658" s="1528"/>
      <c r="W658" s="9" t="s">
        <v>11</v>
      </c>
      <c r="X658" s="4"/>
      <c r="Y658" s="4"/>
      <c r="Z658" s="4"/>
      <c r="AA658" s="4"/>
      <c r="AB658" s="4"/>
      <c r="AC658" s="4"/>
      <c r="AD658" s="4"/>
      <c r="AE658" s="4"/>
      <c r="AF658" s="4"/>
      <c r="AG658" s="4"/>
      <c r="AH658" s="30"/>
    </row>
    <row r="659" spans="1:34" s="10" customFormat="1" ht="176.25" customHeight="1" x14ac:dyDescent="0.2">
      <c r="A659" s="1561"/>
      <c r="B659" s="1492" t="s">
        <v>1887</v>
      </c>
      <c r="C659" s="1492" t="s">
        <v>3738</v>
      </c>
      <c r="D659" s="286" t="s">
        <v>275</v>
      </c>
      <c r="E659" s="287" t="s">
        <v>340</v>
      </c>
      <c r="F659" s="330">
        <v>175.04</v>
      </c>
      <c r="G659" s="1507">
        <v>888</v>
      </c>
      <c r="H659" s="1507"/>
      <c r="I659" s="279"/>
      <c r="J659" s="1522" t="s">
        <v>3737</v>
      </c>
      <c r="K659" s="1522" t="s">
        <v>6121</v>
      </c>
      <c r="L659" s="1522" t="s">
        <v>6848</v>
      </c>
      <c r="M659" s="1528"/>
      <c r="N659" s="1528"/>
      <c r="O659" s="1528"/>
      <c r="P659" s="1528"/>
      <c r="Q659" s="1528"/>
      <c r="R659" s="1528"/>
      <c r="S659" s="1528"/>
      <c r="T659" s="1528"/>
      <c r="U659" s="1528"/>
      <c r="V659" s="1528"/>
      <c r="W659" s="9" t="s">
        <v>11</v>
      </c>
      <c r="X659" s="4"/>
      <c r="Y659" s="4"/>
      <c r="Z659" s="4"/>
      <c r="AA659" s="4"/>
      <c r="AB659" s="4"/>
      <c r="AC659" s="4"/>
      <c r="AD659" s="4"/>
      <c r="AE659" s="4"/>
      <c r="AF659" s="4"/>
      <c r="AG659" s="4"/>
      <c r="AH659" s="30"/>
    </row>
    <row r="660" spans="1:34" s="10" customFormat="1" ht="150" customHeight="1" x14ac:dyDescent="0.2">
      <c r="A660" s="1561"/>
      <c r="B660" s="1492" t="s">
        <v>1888</v>
      </c>
      <c r="C660" s="1492" t="s">
        <v>370</v>
      </c>
      <c r="D660" s="286" t="s">
        <v>275</v>
      </c>
      <c r="E660" s="287" t="s">
        <v>340</v>
      </c>
      <c r="F660" s="330">
        <v>165.79361</v>
      </c>
      <c r="G660" s="1507"/>
      <c r="H660" s="1507"/>
      <c r="I660" s="279"/>
      <c r="J660" s="1522" t="s">
        <v>3989</v>
      </c>
      <c r="K660" s="1522"/>
      <c r="L660" s="1522"/>
      <c r="M660" s="1528"/>
      <c r="N660" s="1528"/>
      <c r="O660" s="1528"/>
      <c r="P660" s="1528"/>
      <c r="Q660" s="1528"/>
      <c r="R660" s="1528"/>
      <c r="S660" s="1528"/>
      <c r="T660" s="1528"/>
      <c r="U660" s="1528"/>
      <c r="V660" s="1528"/>
      <c r="W660" s="9" t="s">
        <v>11</v>
      </c>
      <c r="X660" s="4"/>
      <c r="Y660" s="4"/>
      <c r="Z660" s="4"/>
      <c r="AA660" s="4"/>
      <c r="AB660" s="4"/>
      <c r="AC660" s="4"/>
      <c r="AD660" s="4"/>
      <c r="AE660" s="4"/>
      <c r="AF660" s="4"/>
      <c r="AG660" s="4"/>
      <c r="AH660" s="30"/>
    </row>
    <row r="661" spans="1:34" s="10" customFormat="1" ht="119.25" customHeight="1" x14ac:dyDescent="0.2">
      <c r="A661" s="1561"/>
      <c r="B661" s="1492" t="s">
        <v>1889</v>
      </c>
      <c r="C661" s="1492" t="s">
        <v>371</v>
      </c>
      <c r="D661" s="286" t="s">
        <v>275</v>
      </c>
      <c r="E661" s="287" t="s">
        <v>340</v>
      </c>
      <c r="F661" s="330">
        <v>120.33</v>
      </c>
      <c r="G661" s="1507"/>
      <c r="H661" s="1507"/>
      <c r="I661" s="279"/>
      <c r="J661" s="1522" t="s">
        <v>3739</v>
      </c>
      <c r="K661" s="1522"/>
      <c r="L661" s="1522"/>
      <c r="M661" s="1528"/>
      <c r="N661" s="1528"/>
      <c r="O661" s="1528"/>
      <c r="P661" s="1528"/>
      <c r="Q661" s="1528"/>
      <c r="R661" s="1528"/>
      <c r="S661" s="1528"/>
      <c r="T661" s="1528"/>
      <c r="U661" s="1528"/>
      <c r="V661" s="1528"/>
      <c r="W661" s="9" t="s">
        <v>11</v>
      </c>
      <c r="X661" s="4"/>
      <c r="Y661" s="4"/>
      <c r="Z661" s="4"/>
      <c r="AA661" s="4"/>
      <c r="AB661" s="4"/>
      <c r="AC661" s="4"/>
      <c r="AD661" s="4"/>
      <c r="AE661" s="4"/>
      <c r="AF661" s="4"/>
      <c r="AG661" s="4"/>
      <c r="AH661" s="30"/>
    </row>
    <row r="662" spans="1:34" s="10" customFormat="1" ht="93.75" customHeight="1" x14ac:dyDescent="0.2">
      <c r="A662" s="1561"/>
      <c r="B662" s="1492" t="s">
        <v>1890</v>
      </c>
      <c r="C662" s="1492" t="s">
        <v>3611</v>
      </c>
      <c r="D662" s="286" t="s">
        <v>275</v>
      </c>
      <c r="E662" s="287" t="s">
        <v>340</v>
      </c>
      <c r="F662" s="330">
        <v>1018.4</v>
      </c>
      <c r="G662" s="1507"/>
      <c r="H662" s="1507"/>
      <c r="I662" s="279"/>
      <c r="J662" s="1522" t="s">
        <v>3610</v>
      </c>
      <c r="K662" s="1522" t="s">
        <v>3740</v>
      </c>
      <c r="L662" s="1522"/>
      <c r="M662" s="1528"/>
      <c r="N662" s="1528"/>
      <c r="O662" s="1528"/>
      <c r="P662" s="1528"/>
      <c r="Q662" s="1528"/>
      <c r="R662" s="1528"/>
      <c r="S662" s="1528"/>
      <c r="T662" s="1528"/>
      <c r="U662" s="1528"/>
      <c r="V662" s="1528"/>
      <c r="W662" s="9" t="s">
        <v>11</v>
      </c>
      <c r="X662" s="4"/>
      <c r="Y662" s="4"/>
      <c r="Z662" s="4"/>
      <c r="AA662" s="4"/>
      <c r="AB662" s="4"/>
      <c r="AC662" s="4"/>
      <c r="AD662" s="4"/>
      <c r="AE662" s="4"/>
      <c r="AF662" s="4"/>
      <c r="AG662" s="4"/>
      <c r="AH662" s="30"/>
    </row>
    <row r="663" spans="1:34" s="10" customFormat="1" ht="109.5" customHeight="1" x14ac:dyDescent="0.2">
      <c r="A663" s="1561"/>
      <c r="B663" s="1492" t="s">
        <v>1891</v>
      </c>
      <c r="C663" s="1492" t="s">
        <v>372</v>
      </c>
      <c r="D663" s="286" t="s">
        <v>275</v>
      </c>
      <c r="E663" s="287" t="s">
        <v>340</v>
      </c>
      <c r="F663" s="330">
        <v>247.16</v>
      </c>
      <c r="G663" s="1507"/>
      <c r="H663" s="1507"/>
      <c r="I663" s="279"/>
      <c r="J663" s="1522" t="s">
        <v>3741</v>
      </c>
      <c r="K663" s="1522"/>
      <c r="L663" s="1522"/>
      <c r="M663" s="1528"/>
      <c r="N663" s="1528"/>
      <c r="O663" s="1528"/>
      <c r="P663" s="1528"/>
      <c r="Q663" s="1528"/>
      <c r="R663" s="1528"/>
      <c r="S663" s="1528"/>
      <c r="T663" s="1528"/>
      <c r="U663" s="1528"/>
      <c r="V663" s="1528"/>
      <c r="W663" s="9" t="s">
        <v>11</v>
      </c>
      <c r="X663" s="4"/>
      <c r="Y663" s="4"/>
      <c r="Z663" s="4"/>
      <c r="AA663" s="4"/>
      <c r="AB663" s="4"/>
      <c r="AC663" s="4"/>
      <c r="AD663" s="4"/>
      <c r="AE663" s="4"/>
      <c r="AF663" s="4"/>
      <c r="AG663" s="4"/>
      <c r="AH663" s="30"/>
    </row>
    <row r="664" spans="1:34" s="10" customFormat="1" ht="120" customHeight="1" x14ac:dyDescent="0.2">
      <c r="A664" s="1561"/>
      <c r="B664" s="1492" t="s">
        <v>1892</v>
      </c>
      <c r="C664" s="1492" t="s">
        <v>373</v>
      </c>
      <c r="D664" s="286" t="s">
        <v>275</v>
      </c>
      <c r="E664" s="1497" t="s">
        <v>340</v>
      </c>
      <c r="F664" s="330">
        <v>299.85674999999998</v>
      </c>
      <c r="G664" s="1507"/>
      <c r="H664" s="1507"/>
      <c r="I664" s="279"/>
      <c r="J664" s="1522" t="s">
        <v>3742</v>
      </c>
      <c r="K664" s="1522" t="s">
        <v>4458</v>
      </c>
      <c r="L664" s="1522"/>
      <c r="M664" s="1528"/>
      <c r="N664" s="1528"/>
      <c r="O664" s="1528"/>
      <c r="P664" s="1528"/>
      <c r="Q664" s="1528"/>
      <c r="R664" s="1528"/>
      <c r="S664" s="1528"/>
      <c r="T664" s="1528"/>
      <c r="U664" s="1528"/>
      <c r="V664" s="1528"/>
      <c r="W664" s="9" t="s">
        <v>11</v>
      </c>
      <c r="X664" s="4"/>
      <c r="Y664" s="4"/>
      <c r="Z664" s="4"/>
      <c r="AA664" s="4"/>
      <c r="AB664" s="4"/>
      <c r="AC664" s="4"/>
      <c r="AD664" s="4"/>
      <c r="AE664" s="4"/>
      <c r="AF664" s="4"/>
      <c r="AG664" s="4"/>
      <c r="AH664" s="30"/>
    </row>
    <row r="665" spans="1:34" s="10" customFormat="1" ht="78" customHeight="1" x14ac:dyDescent="0.2">
      <c r="A665" s="1561"/>
      <c r="B665" s="1492" t="s">
        <v>1893</v>
      </c>
      <c r="C665" s="1492" t="s">
        <v>3075</v>
      </c>
      <c r="D665" s="286" t="s">
        <v>275</v>
      </c>
      <c r="E665" s="1497" t="s">
        <v>340</v>
      </c>
      <c r="F665" s="330">
        <v>275.26</v>
      </c>
      <c r="G665" s="1507"/>
      <c r="H665" s="1507"/>
      <c r="I665" s="279"/>
      <c r="J665" s="1522" t="s">
        <v>3074</v>
      </c>
      <c r="K665" s="1522" t="s">
        <v>3743</v>
      </c>
      <c r="L665" s="1522"/>
      <c r="M665" s="1528"/>
      <c r="N665" s="1528"/>
      <c r="O665" s="1528"/>
      <c r="P665" s="1528"/>
      <c r="Q665" s="1528"/>
      <c r="R665" s="1528"/>
      <c r="S665" s="1528"/>
      <c r="T665" s="1528"/>
      <c r="U665" s="1528"/>
      <c r="V665" s="1528"/>
      <c r="W665" s="9" t="s">
        <v>11</v>
      </c>
      <c r="X665" s="4"/>
      <c r="Y665" s="4"/>
      <c r="Z665" s="4"/>
      <c r="AA665" s="4"/>
      <c r="AB665" s="4"/>
      <c r="AC665" s="4"/>
      <c r="AD665" s="4"/>
      <c r="AE665" s="4"/>
      <c r="AF665" s="4"/>
      <c r="AG665" s="4"/>
      <c r="AH665" s="30"/>
    </row>
    <row r="666" spans="1:34" s="10" customFormat="1" ht="33.75" x14ac:dyDescent="0.2">
      <c r="A666" s="1561"/>
      <c r="B666" s="1492" t="s">
        <v>1894</v>
      </c>
      <c r="C666" s="1492" t="s">
        <v>374</v>
      </c>
      <c r="D666" s="286" t="s">
        <v>275</v>
      </c>
      <c r="E666" s="1497" t="s">
        <v>340</v>
      </c>
      <c r="F666" s="330">
        <v>168</v>
      </c>
      <c r="G666" s="1507"/>
      <c r="H666" s="1507"/>
      <c r="I666" s="279"/>
      <c r="J666" s="1522"/>
      <c r="K666" s="1522"/>
      <c r="L666" s="1522"/>
      <c r="M666" s="1528"/>
      <c r="N666" s="1528"/>
      <c r="O666" s="1528"/>
      <c r="P666" s="1528"/>
      <c r="Q666" s="1528"/>
      <c r="R666" s="1528"/>
      <c r="S666" s="1528"/>
      <c r="T666" s="1528"/>
      <c r="U666" s="1528"/>
      <c r="V666" s="1528"/>
      <c r="W666" s="9" t="s">
        <v>11</v>
      </c>
      <c r="X666" s="4"/>
      <c r="Y666" s="4"/>
      <c r="Z666" s="4"/>
      <c r="AA666" s="4"/>
      <c r="AB666" s="4"/>
      <c r="AC666" s="4"/>
      <c r="AD666" s="4"/>
      <c r="AE666" s="4"/>
      <c r="AF666" s="4"/>
      <c r="AG666" s="4"/>
      <c r="AH666" s="30"/>
    </row>
    <row r="667" spans="1:34" s="10" customFormat="1" ht="117.75" customHeight="1" x14ac:dyDescent="0.2">
      <c r="A667" s="1561"/>
      <c r="B667" s="1492" t="s">
        <v>1895</v>
      </c>
      <c r="C667" s="1492" t="s">
        <v>3077</v>
      </c>
      <c r="D667" s="286" t="s">
        <v>275</v>
      </c>
      <c r="E667" s="1497" t="s">
        <v>340</v>
      </c>
      <c r="F667" s="330">
        <v>153.99809999999999</v>
      </c>
      <c r="G667" s="1507"/>
      <c r="H667" s="1507"/>
      <c r="I667" s="279"/>
      <c r="J667" s="1522" t="s">
        <v>3076</v>
      </c>
      <c r="K667" s="1522" t="s">
        <v>3744</v>
      </c>
      <c r="L667" s="1522" t="s">
        <v>3990</v>
      </c>
      <c r="M667" s="1528"/>
      <c r="N667" s="1528"/>
      <c r="O667" s="1528"/>
      <c r="P667" s="1528"/>
      <c r="Q667" s="1528"/>
      <c r="R667" s="1528"/>
      <c r="S667" s="1528"/>
      <c r="T667" s="1528"/>
      <c r="U667" s="1528"/>
      <c r="V667" s="1528"/>
      <c r="W667" s="9" t="s">
        <v>11</v>
      </c>
      <c r="X667" s="4"/>
      <c r="Y667" s="4"/>
      <c r="Z667" s="4"/>
      <c r="AA667" s="4"/>
      <c r="AB667" s="4"/>
      <c r="AC667" s="4"/>
      <c r="AD667" s="4"/>
      <c r="AE667" s="4"/>
      <c r="AF667" s="4"/>
      <c r="AG667" s="4"/>
      <c r="AH667" s="30"/>
    </row>
    <row r="668" spans="1:34" s="10" customFormat="1" ht="113.25" customHeight="1" x14ac:dyDescent="0.2">
      <c r="A668" s="1561"/>
      <c r="B668" s="1492" t="s">
        <v>1896</v>
      </c>
      <c r="C668" s="1492" t="s">
        <v>375</v>
      </c>
      <c r="D668" s="286" t="s">
        <v>275</v>
      </c>
      <c r="E668" s="1497" t="s">
        <v>340</v>
      </c>
      <c r="F668" s="330">
        <v>199.75532999999999</v>
      </c>
      <c r="G668" s="1507"/>
      <c r="H668" s="1507"/>
      <c r="I668" s="279"/>
      <c r="J668" s="1522" t="s">
        <v>3745</v>
      </c>
      <c r="K668" s="1522" t="s">
        <v>3991</v>
      </c>
      <c r="L668" s="1522"/>
      <c r="M668" s="1528"/>
      <c r="N668" s="1528"/>
      <c r="O668" s="1528"/>
      <c r="P668" s="1528"/>
      <c r="Q668" s="1528"/>
      <c r="R668" s="1528"/>
      <c r="S668" s="1528"/>
      <c r="T668" s="1528"/>
      <c r="U668" s="1528"/>
      <c r="V668" s="1528"/>
      <c r="W668" s="9" t="s">
        <v>11</v>
      </c>
      <c r="X668" s="4"/>
      <c r="Y668" s="4"/>
      <c r="Z668" s="4"/>
      <c r="AA668" s="4"/>
      <c r="AB668" s="4"/>
      <c r="AC668" s="4"/>
      <c r="AD668" s="4"/>
      <c r="AE668" s="4"/>
      <c r="AF668" s="4"/>
      <c r="AG668" s="4"/>
      <c r="AH668" s="30"/>
    </row>
    <row r="669" spans="1:34" s="10" customFormat="1" ht="84.75" customHeight="1" x14ac:dyDescent="0.2">
      <c r="A669" s="1561"/>
      <c r="B669" s="1492" t="s">
        <v>1897</v>
      </c>
      <c r="C669" s="1492" t="s">
        <v>376</v>
      </c>
      <c r="D669" s="286" t="s">
        <v>275</v>
      </c>
      <c r="E669" s="1497" t="s">
        <v>340</v>
      </c>
      <c r="F669" s="330">
        <v>168.68</v>
      </c>
      <c r="G669" s="1507"/>
      <c r="H669" s="1507"/>
      <c r="I669" s="279"/>
      <c r="J669" s="1522" t="s">
        <v>3746</v>
      </c>
      <c r="K669" s="1522"/>
      <c r="L669" s="1522"/>
      <c r="M669" s="1528"/>
      <c r="N669" s="1528"/>
      <c r="O669" s="1528"/>
      <c r="P669" s="1528"/>
      <c r="Q669" s="1528"/>
      <c r="R669" s="1528"/>
      <c r="S669" s="1528"/>
      <c r="T669" s="1528"/>
      <c r="U669" s="1528"/>
      <c r="V669" s="1528"/>
      <c r="W669" s="9" t="s">
        <v>11</v>
      </c>
      <c r="X669" s="4"/>
      <c r="Y669" s="4"/>
      <c r="Z669" s="4"/>
      <c r="AA669" s="4"/>
      <c r="AB669" s="4"/>
      <c r="AC669" s="4"/>
      <c r="AD669" s="4"/>
      <c r="AE669" s="4"/>
      <c r="AF669" s="4"/>
      <c r="AG669" s="4"/>
      <c r="AH669" s="30"/>
    </row>
    <row r="670" spans="1:34" s="10" customFormat="1" ht="100.5" customHeight="1" x14ac:dyDescent="0.2">
      <c r="A670" s="1561"/>
      <c r="B670" s="1492" t="s">
        <v>1898</v>
      </c>
      <c r="C670" s="1492" t="s">
        <v>377</v>
      </c>
      <c r="D670" s="286" t="s">
        <v>275</v>
      </c>
      <c r="E670" s="1497" t="s">
        <v>340</v>
      </c>
      <c r="F670" s="330">
        <v>182.23</v>
      </c>
      <c r="G670" s="1507"/>
      <c r="H670" s="1507"/>
      <c r="I670" s="279"/>
      <c r="J670" s="1522" t="s">
        <v>3747</v>
      </c>
      <c r="K670" s="1522"/>
      <c r="L670" s="1522"/>
      <c r="M670" s="1528"/>
      <c r="N670" s="1528"/>
      <c r="O670" s="1528"/>
      <c r="P670" s="1528"/>
      <c r="Q670" s="1528"/>
      <c r="R670" s="1528"/>
      <c r="S670" s="1528"/>
      <c r="T670" s="1528"/>
      <c r="U670" s="1528"/>
      <c r="V670" s="1528"/>
      <c r="W670" s="9" t="s">
        <v>11</v>
      </c>
      <c r="X670" s="4"/>
      <c r="Y670" s="4"/>
      <c r="Z670" s="4"/>
      <c r="AA670" s="4"/>
      <c r="AB670" s="4"/>
      <c r="AC670" s="4"/>
      <c r="AD670" s="4"/>
      <c r="AE670" s="4"/>
      <c r="AF670" s="4"/>
      <c r="AG670" s="4"/>
      <c r="AH670" s="30"/>
    </row>
    <row r="671" spans="1:34" s="10" customFormat="1" ht="33.75" x14ac:dyDescent="0.2">
      <c r="A671" s="1561"/>
      <c r="B671" s="1492" t="s">
        <v>1899</v>
      </c>
      <c r="C671" s="1492" t="s">
        <v>1376</v>
      </c>
      <c r="D671" s="286" t="s">
        <v>275</v>
      </c>
      <c r="E671" s="1497" t="s">
        <v>340</v>
      </c>
      <c r="F671" s="330">
        <f>168-168</f>
        <v>0</v>
      </c>
      <c r="G671" s="1507"/>
      <c r="H671" s="1507"/>
      <c r="I671" s="279"/>
      <c r="J671" s="1522"/>
      <c r="K671" s="1522"/>
      <c r="L671" s="1522"/>
      <c r="M671" s="1528"/>
      <c r="N671" s="1528"/>
      <c r="O671" s="1528"/>
      <c r="P671" s="1528"/>
      <c r="Q671" s="1528"/>
      <c r="R671" s="1528"/>
      <c r="S671" s="1528"/>
      <c r="T671" s="1528"/>
      <c r="U671" s="1528"/>
      <c r="V671" s="1528"/>
      <c r="W671" s="9" t="s">
        <v>11</v>
      </c>
      <c r="X671" s="4"/>
      <c r="Y671" s="4"/>
      <c r="Z671" s="4"/>
      <c r="AA671" s="4"/>
      <c r="AB671" s="4"/>
      <c r="AC671" s="4"/>
      <c r="AD671" s="4"/>
      <c r="AE671" s="4"/>
      <c r="AF671" s="4"/>
      <c r="AG671" s="4"/>
      <c r="AH671" s="30"/>
    </row>
    <row r="672" spans="1:34" s="10" customFormat="1" ht="81.75" customHeight="1" x14ac:dyDescent="0.2">
      <c r="A672" s="1561"/>
      <c r="B672" s="1492" t="s">
        <v>1900</v>
      </c>
      <c r="C672" s="1492" t="s">
        <v>378</v>
      </c>
      <c r="D672" s="286" t="s">
        <v>275</v>
      </c>
      <c r="E672" s="1497" t="s">
        <v>340</v>
      </c>
      <c r="F672" s="330">
        <v>129.56</v>
      </c>
      <c r="G672" s="1507"/>
      <c r="H672" s="1507"/>
      <c r="I672" s="279"/>
      <c r="J672" s="1522" t="s">
        <v>3748</v>
      </c>
      <c r="K672" s="1522"/>
      <c r="L672" s="1522"/>
      <c r="M672" s="1528"/>
      <c r="N672" s="1528"/>
      <c r="O672" s="1528"/>
      <c r="P672" s="1528"/>
      <c r="Q672" s="1528"/>
      <c r="R672" s="1528"/>
      <c r="S672" s="1528"/>
      <c r="T672" s="1528"/>
      <c r="U672" s="1528"/>
      <c r="V672" s="1528"/>
      <c r="W672" s="9" t="s">
        <v>11</v>
      </c>
      <c r="X672" s="4"/>
      <c r="Y672" s="4"/>
      <c r="Z672" s="4"/>
      <c r="AA672" s="4"/>
      <c r="AB672" s="4"/>
      <c r="AC672" s="4"/>
      <c r="AD672" s="4"/>
      <c r="AE672" s="4"/>
      <c r="AF672" s="4"/>
      <c r="AG672" s="4"/>
      <c r="AH672" s="30"/>
    </row>
    <row r="673" spans="1:45" s="10" customFormat="1" ht="45" x14ac:dyDescent="0.2">
      <c r="A673" s="1561"/>
      <c r="B673" s="1492" t="s">
        <v>1901</v>
      </c>
      <c r="C673" s="1492" t="s">
        <v>379</v>
      </c>
      <c r="D673" s="286" t="s">
        <v>275</v>
      </c>
      <c r="E673" s="1497" t="s">
        <v>340</v>
      </c>
      <c r="F673" s="330">
        <v>100</v>
      </c>
      <c r="G673" s="1507"/>
      <c r="H673" s="1507"/>
      <c r="I673" s="279"/>
      <c r="J673" s="1522"/>
      <c r="K673" s="1522"/>
      <c r="L673" s="1522"/>
      <c r="M673" s="1528"/>
      <c r="N673" s="1528"/>
      <c r="O673" s="1528"/>
      <c r="P673" s="1528"/>
      <c r="Q673" s="1528"/>
      <c r="R673" s="1528"/>
      <c r="S673" s="1528"/>
      <c r="T673" s="1528"/>
      <c r="U673" s="1528"/>
      <c r="V673" s="1528"/>
      <c r="W673" s="9" t="s">
        <v>11</v>
      </c>
      <c r="X673" s="4"/>
      <c r="Y673" s="4"/>
      <c r="Z673" s="4"/>
      <c r="AA673" s="4"/>
      <c r="AB673" s="4"/>
      <c r="AC673" s="4"/>
      <c r="AD673" s="4"/>
      <c r="AE673" s="4"/>
      <c r="AF673" s="4"/>
      <c r="AG673" s="4"/>
      <c r="AH673" s="29"/>
      <c r="AI673" s="33"/>
      <c r="AJ673" s="33"/>
      <c r="AK673" s="33"/>
      <c r="AL673" s="33"/>
      <c r="AM673" s="33"/>
      <c r="AN673" s="33"/>
      <c r="AO673" s="33"/>
      <c r="AP673" s="33"/>
      <c r="AQ673" s="33"/>
      <c r="AR673" s="33"/>
    </row>
    <row r="674" spans="1:45" s="10" customFormat="1" ht="104.25" customHeight="1" x14ac:dyDescent="0.2">
      <c r="A674" s="1561"/>
      <c r="B674" s="1492" t="s">
        <v>1902</v>
      </c>
      <c r="C674" s="1492" t="s">
        <v>380</v>
      </c>
      <c r="D674" s="286" t="s">
        <v>275</v>
      </c>
      <c r="E674" s="1497" t="s">
        <v>340</v>
      </c>
      <c r="F674" s="330">
        <v>113.71</v>
      </c>
      <c r="G674" s="1507"/>
      <c r="H674" s="1507"/>
      <c r="I674" s="279"/>
      <c r="J674" s="1522" t="s">
        <v>3749</v>
      </c>
      <c r="K674" s="1522"/>
      <c r="L674" s="1522"/>
      <c r="M674" s="1528"/>
      <c r="N674" s="1528"/>
      <c r="O674" s="1528"/>
      <c r="P674" s="1528"/>
      <c r="Q674" s="1528"/>
      <c r="R674" s="1528"/>
      <c r="S674" s="1528"/>
      <c r="T674" s="1528"/>
      <c r="U674" s="1528"/>
      <c r="V674" s="1528"/>
      <c r="W674" s="9" t="s">
        <v>11</v>
      </c>
      <c r="X674" s="4"/>
      <c r="Y674" s="4"/>
      <c r="Z674" s="4"/>
      <c r="AA674" s="4"/>
      <c r="AB674" s="4"/>
      <c r="AC674" s="4"/>
      <c r="AD674" s="4"/>
      <c r="AE674" s="4"/>
      <c r="AF674" s="4"/>
      <c r="AG674" s="4"/>
      <c r="AH674" s="4"/>
      <c r="AI674" s="4"/>
      <c r="AJ674" s="4"/>
      <c r="AK674" s="4"/>
      <c r="AL674" s="4"/>
      <c r="AM674" s="4"/>
      <c r="AN674" s="4"/>
      <c r="AO674" s="4"/>
      <c r="AP674" s="4"/>
      <c r="AQ674" s="4"/>
      <c r="AR674" s="4"/>
      <c r="AS674" s="30"/>
    </row>
    <row r="675" spans="1:45" s="10" customFormat="1" ht="47.25" customHeight="1" x14ac:dyDescent="0.2">
      <c r="A675" s="1561"/>
      <c r="B675" s="1492" t="s">
        <v>1903</v>
      </c>
      <c r="C675" s="1492" t="s">
        <v>381</v>
      </c>
      <c r="D675" s="1496" t="s">
        <v>213</v>
      </c>
      <c r="E675" s="1497" t="s">
        <v>358</v>
      </c>
      <c r="F675" s="1021"/>
      <c r="G675" s="1496"/>
      <c r="H675" s="1496"/>
      <c r="I675" s="279">
        <v>450</v>
      </c>
      <c r="J675" s="1522"/>
      <c r="K675" s="1522"/>
      <c r="L675" s="1522"/>
      <c r="M675" s="1528"/>
      <c r="N675" s="1528"/>
      <c r="O675" s="1528"/>
      <c r="P675" s="1528"/>
      <c r="Q675" s="1528"/>
      <c r="R675" s="1528"/>
      <c r="S675" s="1528"/>
      <c r="T675" s="1528"/>
      <c r="U675" s="1528"/>
      <c r="V675" s="1528"/>
      <c r="W675" s="9" t="s">
        <v>11</v>
      </c>
      <c r="X675" s="4"/>
      <c r="Y675" s="4"/>
      <c r="Z675" s="4"/>
      <c r="AA675" s="4"/>
      <c r="AB675" s="4"/>
      <c r="AC675" s="4"/>
      <c r="AD675" s="4"/>
      <c r="AE675" s="4"/>
      <c r="AF675" s="4"/>
      <c r="AG675" s="4"/>
      <c r="AH675" s="4"/>
      <c r="AI675" s="4"/>
      <c r="AJ675" s="4"/>
      <c r="AK675" s="4"/>
      <c r="AL675" s="4"/>
      <c r="AM675" s="4"/>
      <c r="AN675" s="4"/>
      <c r="AO675" s="4"/>
      <c r="AP675" s="4"/>
      <c r="AQ675" s="4"/>
      <c r="AR675" s="4"/>
      <c r="AS675" s="30"/>
    </row>
    <row r="676" spans="1:45" s="10" customFormat="1" ht="35.25" customHeight="1" x14ac:dyDescent="0.2">
      <c r="A676" s="1561"/>
      <c r="B676" s="1492" t="s">
        <v>1904</v>
      </c>
      <c r="C676" s="1492" t="s">
        <v>382</v>
      </c>
      <c r="D676" s="1496" t="s">
        <v>275</v>
      </c>
      <c r="E676" s="1497" t="s">
        <v>340</v>
      </c>
      <c r="F676" s="1021"/>
      <c r="G676" s="1496"/>
      <c r="H676" s="1496"/>
      <c r="I676" s="279">
        <v>835</v>
      </c>
      <c r="J676" s="1522"/>
      <c r="K676" s="1522"/>
      <c r="L676" s="1522"/>
      <c r="M676" s="1528"/>
      <c r="N676" s="1528"/>
      <c r="O676" s="1528"/>
      <c r="P676" s="1528"/>
      <c r="Q676" s="1528"/>
      <c r="R676" s="1528"/>
      <c r="S676" s="1528"/>
      <c r="T676" s="1528"/>
      <c r="U676" s="1528"/>
      <c r="V676" s="1528"/>
      <c r="W676" s="9" t="s">
        <v>11</v>
      </c>
      <c r="X676" s="4"/>
      <c r="Y676" s="4"/>
      <c r="Z676" s="4"/>
      <c r="AA676" s="4"/>
      <c r="AB676" s="4"/>
      <c r="AC676" s="4"/>
      <c r="AD676" s="4"/>
      <c r="AE676" s="4"/>
      <c r="AF676" s="4"/>
      <c r="AG676" s="4"/>
      <c r="AH676" s="4"/>
      <c r="AI676" s="4"/>
      <c r="AJ676" s="4"/>
      <c r="AK676" s="4"/>
      <c r="AL676" s="4"/>
      <c r="AM676" s="4"/>
      <c r="AN676" s="4"/>
      <c r="AO676" s="4"/>
      <c r="AP676" s="4"/>
      <c r="AQ676" s="4"/>
      <c r="AR676" s="4"/>
      <c r="AS676" s="30"/>
    </row>
    <row r="677" spans="1:45" s="10" customFormat="1" ht="47.25" customHeight="1" x14ac:dyDescent="0.2">
      <c r="A677" s="1561"/>
      <c r="B677" s="1492" t="s">
        <v>1905</v>
      </c>
      <c r="C677" s="1492" t="s">
        <v>383</v>
      </c>
      <c r="D677" s="1496" t="s">
        <v>275</v>
      </c>
      <c r="E677" s="1497" t="s">
        <v>340</v>
      </c>
      <c r="F677" s="1021"/>
      <c r="G677" s="1496"/>
      <c r="H677" s="1496"/>
      <c r="I677" s="279">
        <v>100</v>
      </c>
      <c r="J677" s="1522"/>
      <c r="K677" s="1522"/>
      <c r="L677" s="1522"/>
      <c r="M677" s="1528"/>
      <c r="N677" s="1528"/>
      <c r="O677" s="1528"/>
      <c r="P677" s="1528"/>
      <c r="Q677" s="1528"/>
      <c r="R677" s="1528"/>
      <c r="S677" s="1528"/>
      <c r="T677" s="1528"/>
      <c r="U677" s="1528"/>
      <c r="V677" s="1528"/>
      <c r="W677" s="9" t="s">
        <v>11</v>
      </c>
      <c r="X677" s="4"/>
      <c r="Y677" s="4"/>
      <c r="Z677" s="4"/>
      <c r="AA677" s="4"/>
      <c r="AB677" s="4"/>
      <c r="AC677" s="4"/>
      <c r="AD677" s="4"/>
      <c r="AE677" s="4"/>
      <c r="AF677" s="4"/>
      <c r="AG677" s="4"/>
      <c r="AH677" s="4"/>
      <c r="AI677" s="4"/>
      <c r="AJ677" s="4"/>
      <c r="AK677" s="4"/>
      <c r="AL677" s="4"/>
      <c r="AM677" s="4"/>
      <c r="AN677" s="4"/>
      <c r="AO677" s="4"/>
      <c r="AP677" s="4"/>
      <c r="AQ677" s="4"/>
      <c r="AR677" s="4"/>
      <c r="AS677" s="30"/>
    </row>
    <row r="678" spans="1:45" s="10" customFormat="1" ht="35.25" customHeight="1" x14ac:dyDescent="0.2">
      <c r="A678" s="1561"/>
      <c r="B678" s="1492" t="s">
        <v>1906</v>
      </c>
      <c r="C678" s="1492" t="s">
        <v>384</v>
      </c>
      <c r="D678" s="1496" t="s">
        <v>275</v>
      </c>
      <c r="E678" s="1497" t="s">
        <v>340</v>
      </c>
      <c r="F678" s="1021"/>
      <c r="G678" s="1496"/>
      <c r="H678" s="1496"/>
      <c r="I678" s="279">
        <v>139</v>
      </c>
      <c r="J678" s="1522"/>
      <c r="K678" s="1522"/>
      <c r="L678" s="1522"/>
      <c r="M678" s="1528"/>
      <c r="N678" s="1528"/>
      <c r="O678" s="1528"/>
      <c r="P678" s="1528"/>
      <c r="Q678" s="1528"/>
      <c r="R678" s="1528"/>
      <c r="S678" s="1528"/>
      <c r="T678" s="1528"/>
      <c r="U678" s="1528"/>
      <c r="V678" s="1528"/>
      <c r="W678" s="9" t="s">
        <v>11</v>
      </c>
      <c r="X678" s="4"/>
      <c r="Y678" s="4"/>
      <c r="Z678" s="4"/>
      <c r="AA678" s="4"/>
      <c r="AB678" s="4"/>
      <c r="AC678" s="4"/>
      <c r="AD678" s="4"/>
      <c r="AE678" s="4"/>
      <c r="AF678" s="4"/>
      <c r="AG678" s="4"/>
      <c r="AH678" s="4"/>
      <c r="AI678" s="4"/>
      <c r="AJ678" s="4"/>
      <c r="AK678" s="4"/>
      <c r="AL678" s="4"/>
      <c r="AM678" s="4"/>
      <c r="AN678" s="4"/>
      <c r="AO678" s="4"/>
      <c r="AP678" s="4"/>
      <c r="AQ678" s="4"/>
      <c r="AR678" s="4"/>
      <c r="AS678" s="30"/>
    </row>
    <row r="679" spans="1:45" s="23" customFormat="1" ht="60.75" customHeight="1" x14ac:dyDescent="0.2">
      <c r="A679" s="1561"/>
      <c r="B679" s="1492" t="s">
        <v>1907</v>
      </c>
      <c r="C679" s="1492" t="s">
        <v>1307</v>
      </c>
      <c r="D679" s="1496" t="s">
        <v>275</v>
      </c>
      <c r="E679" s="1497" t="s">
        <v>340</v>
      </c>
      <c r="F679" s="1021"/>
      <c r="G679" s="1496"/>
      <c r="H679" s="1496"/>
      <c r="I679" s="279">
        <v>120</v>
      </c>
      <c r="J679" s="1522"/>
      <c r="K679" s="1522"/>
      <c r="L679" s="1522"/>
      <c r="M679" s="1528"/>
      <c r="N679" s="1528"/>
      <c r="O679" s="1528"/>
      <c r="P679" s="1528"/>
      <c r="Q679" s="1528"/>
      <c r="R679" s="1528"/>
      <c r="S679" s="1528"/>
      <c r="T679" s="1528"/>
      <c r="U679" s="1528"/>
      <c r="V679" s="1528"/>
      <c r="W679" s="9" t="s">
        <v>11</v>
      </c>
      <c r="X679" s="4"/>
      <c r="Y679" s="4"/>
      <c r="Z679" s="4"/>
      <c r="AA679" s="4"/>
      <c r="AB679" s="4"/>
      <c r="AC679" s="4"/>
      <c r="AD679" s="4"/>
      <c r="AE679" s="4"/>
      <c r="AF679" s="4"/>
      <c r="AG679" s="4"/>
      <c r="AH679" s="4"/>
      <c r="AI679" s="4"/>
      <c r="AJ679" s="4"/>
      <c r="AK679" s="4"/>
      <c r="AL679" s="4"/>
      <c r="AM679" s="4"/>
      <c r="AN679" s="4"/>
      <c r="AO679" s="4"/>
      <c r="AP679" s="4"/>
      <c r="AQ679" s="4"/>
      <c r="AR679" s="4"/>
      <c r="AS679" s="29"/>
    </row>
    <row r="680" spans="1:45" s="10" customFormat="1" ht="26.25" customHeight="1" x14ac:dyDescent="0.2">
      <c r="A680" s="1561"/>
      <c r="B680" s="1492" t="s">
        <v>1908</v>
      </c>
      <c r="C680" s="1492" t="s">
        <v>385</v>
      </c>
      <c r="D680" s="1496" t="s">
        <v>275</v>
      </c>
      <c r="E680" s="1497" t="s">
        <v>340</v>
      </c>
      <c r="F680" s="1021"/>
      <c r="G680" s="1496"/>
      <c r="H680" s="1496"/>
      <c r="I680" s="279">
        <v>262.33999999999997</v>
      </c>
      <c r="J680" s="1522"/>
      <c r="K680" s="1522"/>
      <c r="L680" s="1522"/>
      <c r="M680" s="1528"/>
      <c r="N680" s="1528"/>
      <c r="O680" s="1528"/>
      <c r="P680" s="1528"/>
      <c r="Q680" s="1528"/>
      <c r="R680" s="1528"/>
      <c r="S680" s="1528"/>
      <c r="T680" s="1528"/>
      <c r="U680" s="1528"/>
      <c r="V680" s="1528"/>
      <c r="W680" s="9" t="s">
        <v>11</v>
      </c>
      <c r="X680" s="4"/>
      <c r="Y680" s="4"/>
      <c r="Z680" s="4"/>
      <c r="AA680" s="4"/>
      <c r="AB680" s="4"/>
      <c r="AC680" s="4"/>
      <c r="AD680" s="4"/>
      <c r="AE680" s="4"/>
      <c r="AF680" s="4"/>
      <c r="AG680" s="4"/>
      <c r="AH680" s="4"/>
      <c r="AI680" s="4"/>
      <c r="AJ680" s="4"/>
      <c r="AK680" s="4"/>
      <c r="AL680" s="4"/>
      <c r="AM680" s="4"/>
      <c r="AN680" s="4"/>
      <c r="AO680" s="4"/>
      <c r="AP680" s="4"/>
      <c r="AQ680" s="4"/>
      <c r="AR680" s="4"/>
      <c r="AS680" s="30"/>
    </row>
    <row r="681" spans="1:45" s="10" customFormat="1" ht="26.25" customHeight="1" x14ac:dyDescent="0.2">
      <c r="A681" s="1561"/>
      <c r="B681" s="1492" t="s">
        <v>1909</v>
      </c>
      <c r="C681" s="1492" t="s">
        <v>386</v>
      </c>
      <c r="D681" s="1496" t="s">
        <v>275</v>
      </c>
      <c r="E681" s="1497" t="s">
        <v>340</v>
      </c>
      <c r="F681" s="1021"/>
      <c r="G681" s="1496"/>
      <c r="H681" s="1496"/>
      <c r="I681" s="279">
        <v>231.1</v>
      </c>
      <c r="J681" s="1522"/>
      <c r="K681" s="1522"/>
      <c r="L681" s="1522"/>
      <c r="M681" s="1528"/>
      <c r="N681" s="1528"/>
      <c r="O681" s="1528"/>
      <c r="P681" s="1528"/>
      <c r="Q681" s="1528"/>
      <c r="R681" s="1528"/>
      <c r="S681" s="1528"/>
      <c r="T681" s="1528"/>
      <c r="U681" s="1528"/>
      <c r="V681" s="1528"/>
      <c r="W681" s="9" t="s">
        <v>11</v>
      </c>
      <c r="X681" s="4"/>
      <c r="Y681" s="4"/>
      <c r="Z681" s="4"/>
      <c r="AA681" s="4"/>
      <c r="AB681" s="4"/>
      <c r="AC681" s="4"/>
      <c r="AD681" s="4"/>
      <c r="AE681" s="4"/>
      <c r="AF681" s="4"/>
      <c r="AG681" s="4"/>
      <c r="AH681" s="4"/>
      <c r="AI681" s="4"/>
      <c r="AJ681" s="4"/>
      <c r="AK681" s="4"/>
      <c r="AL681" s="4"/>
      <c r="AM681" s="4"/>
      <c r="AN681" s="4"/>
      <c r="AO681" s="4"/>
      <c r="AP681" s="4"/>
      <c r="AQ681" s="4"/>
      <c r="AR681" s="4"/>
      <c r="AS681" s="30"/>
    </row>
    <row r="682" spans="1:45" s="10" customFormat="1" ht="34.5" customHeight="1" x14ac:dyDescent="0.2">
      <c r="A682" s="1561"/>
      <c r="B682" s="1492" t="s">
        <v>1910</v>
      </c>
      <c r="C682" s="1492" t="s">
        <v>387</v>
      </c>
      <c r="D682" s="1496" t="s">
        <v>275</v>
      </c>
      <c r="E682" s="1497" t="s">
        <v>340</v>
      </c>
      <c r="F682" s="1021"/>
      <c r="G682" s="1496"/>
      <c r="H682" s="1496"/>
      <c r="I682" s="279">
        <v>198.71600000000001</v>
      </c>
      <c r="J682" s="1522"/>
      <c r="K682" s="1522"/>
      <c r="L682" s="1522"/>
      <c r="M682" s="1528"/>
      <c r="N682" s="1528"/>
      <c r="O682" s="1528"/>
      <c r="P682" s="1528"/>
      <c r="Q682" s="1528"/>
      <c r="R682" s="1528"/>
      <c r="S682" s="1528"/>
      <c r="T682" s="1528"/>
      <c r="U682" s="1528"/>
      <c r="V682" s="1528"/>
      <c r="W682" s="9" t="s">
        <v>11</v>
      </c>
      <c r="X682" s="4"/>
      <c r="Y682" s="4"/>
      <c r="Z682" s="4"/>
      <c r="AA682" s="4"/>
      <c r="AB682" s="4"/>
      <c r="AC682" s="4"/>
      <c r="AD682" s="4"/>
      <c r="AE682" s="4"/>
      <c r="AF682" s="4"/>
      <c r="AG682" s="4"/>
      <c r="AH682" s="4"/>
      <c r="AI682" s="4"/>
      <c r="AJ682" s="4"/>
      <c r="AK682" s="4"/>
      <c r="AL682" s="4"/>
      <c r="AM682" s="4"/>
      <c r="AN682" s="4"/>
      <c r="AO682" s="4"/>
      <c r="AP682" s="4"/>
      <c r="AQ682" s="4"/>
      <c r="AR682" s="4"/>
      <c r="AS682" s="30"/>
    </row>
    <row r="683" spans="1:45" s="23" customFormat="1" ht="45.75" customHeight="1" x14ac:dyDescent="0.2">
      <c r="A683" s="1561"/>
      <c r="B683" s="1492" t="s">
        <v>1911</v>
      </c>
      <c r="C683" s="1492" t="s">
        <v>388</v>
      </c>
      <c r="D683" s="1496" t="s">
        <v>275</v>
      </c>
      <c r="E683" s="1497" t="s">
        <v>340</v>
      </c>
      <c r="F683" s="1021"/>
      <c r="G683" s="1496"/>
      <c r="H683" s="1496"/>
      <c r="I683" s="279">
        <v>290</v>
      </c>
      <c r="J683" s="1522"/>
      <c r="K683" s="1522"/>
      <c r="L683" s="1522"/>
      <c r="M683" s="1528"/>
      <c r="N683" s="1528"/>
      <c r="O683" s="1528"/>
      <c r="P683" s="1528"/>
      <c r="Q683" s="1528"/>
      <c r="R683" s="1528"/>
      <c r="S683" s="1528"/>
      <c r="T683" s="1528"/>
      <c r="U683" s="1528"/>
      <c r="V683" s="1528"/>
      <c r="W683" s="9" t="s">
        <v>11</v>
      </c>
      <c r="X683" s="4"/>
      <c r="Y683" s="4"/>
      <c r="Z683" s="4"/>
      <c r="AA683" s="4"/>
      <c r="AB683" s="4"/>
      <c r="AC683" s="4"/>
      <c r="AD683" s="4"/>
      <c r="AE683" s="4"/>
      <c r="AF683" s="4"/>
      <c r="AG683" s="4"/>
      <c r="AH683" s="4"/>
      <c r="AI683" s="4"/>
      <c r="AJ683" s="4"/>
      <c r="AK683" s="4"/>
      <c r="AL683" s="4"/>
      <c r="AM683" s="4"/>
      <c r="AN683" s="4"/>
      <c r="AO683" s="4"/>
      <c r="AP683" s="4"/>
      <c r="AQ683" s="4"/>
      <c r="AR683" s="4"/>
      <c r="AS683" s="29"/>
    </row>
    <row r="684" spans="1:45" s="10" customFormat="1" ht="24.75" customHeight="1" x14ac:dyDescent="0.2">
      <c r="A684" s="1561"/>
      <c r="B684" s="1492" t="s">
        <v>1912</v>
      </c>
      <c r="C684" s="1492" t="s">
        <v>389</v>
      </c>
      <c r="D684" s="1496" t="s">
        <v>275</v>
      </c>
      <c r="E684" s="1497" t="s">
        <v>340</v>
      </c>
      <c r="F684" s="1021"/>
      <c r="G684" s="1507"/>
      <c r="H684" s="1507"/>
      <c r="I684" s="279">
        <v>500</v>
      </c>
      <c r="J684" s="1522"/>
      <c r="K684" s="1522"/>
      <c r="L684" s="1522"/>
      <c r="M684" s="1528"/>
      <c r="N684" s="1528"/>
      <c r="O684" s="1528"/>
      <c r="P684" s="1528"/>
      <c r="Q684" s="1528"/>
      <c r="R684" s="1528"/>
      <c r="S684" s="1528"/>
      <c r="T684" s="1528"/>
      <c r="U684" s="1528"/>
      <c r="V684" s="1528"/>
      <c r="W684" s="9" t="s">
        <v>11</v>
      </c>
      <c r="X684" s="4"/>
      <c r="Y684" s="4"/>
      <c r="Z684" s="4"/>
      <c r="AA684" s="4"/>
      <c r="AB684" s="4"/>
      <c r="AC684" s="4"/>
      <c r="AD684" s="4"/>
      <c r="AE684" s="4"/>
      <c r="AF684" s="4"/>
      <c r="AG684" s="4"/>
      <c r="AH684" s="4"/>
      <c r="AI684" s="4"/>
      <c r="AJ684" s="4"/>
      <c r="AK684" s="4"/>
      <c r="AL684" s="4"/>
      <c r="AM684" s="4"/>
      <c r="AN684" s="4"/>
      <c r="AO684" s="4"/>
      <c r="AP684" s="4"/>
      <c r="AQ684" s="4"/>
      <c r="AR684" s="4"/>
      <c r="AS684" s="30"/>
    </row>
    <row r="685" spans="1:45" s="10" customFormat="1" ht="33.75" customHeight="1" x14ac:dyDescent="0.2">
      <c r="A685" s="1561"/>
      <c r="B685" s="1492" t="s">
        <v>1913</v>
      </c>
      <c r="C685" s="1492" t="s">
        <v>390</v>
      </c>
      <c r="D685" s="1496" t="s">
        <v>275</v>
      </c>
      <c r="E685" s="1497" t="s">
        <v>340</v>
      </c>
      <c r="F685" s="1021"/>
      <c r="G685" s="1507"/>
      <c r="H685" s="1507"/>
      <c r="I685" s="279">
        <v>222.8</v>
      </c>
      <c r="J685" s="1522"/>
      <c r="K685" s="1522"/>
      <c r="L685" s="1522"/>
      <c r="M685" s="1528"/>
      <c r="N685" s="1528"/>
      <c r="O685" s="1528"/>
      <c r="P685" s="1528"/>
      <c r="Q685" s="1528"/>
      <c r="R685" s="1528"/>
      <c r="S685" s="1528"/>
      <c r="T685" s="1528"/>
      <c r="U685" s="1528"/>
      <c r="V685" s="1528"/>
      <c r="W685" s="9" t="s">
        <v>11</v>
      </c>
      <c r="X685" s="4"/>
      <c r="Y685" s="4"/>
      <c r="Z685" s="4"/>
      <c r="AA685" s="4"/>
      <c r="AB685" s="4"/>
      <c r="AC685" s="4"/>
      <c r="AD685" s="4"/>
      <c r="AE685" s="4"/>
      <c r="AF685" s="4"/>
      <c r="AG685" s="4"/>
      <c r="AH685" s="4"/>
      <c r="AI685" s="4"/>
      <c r="AJ685" s="4"/>
      <c r="AK685" s="4"/>
      <c r="AL685" s="4"/>
      <c r="AM685" s="4"/>
      <c r="AN685" s="4"/>
      <c r="AO685" s="4"/>
      <c r="AP685" s="4"/>
      <c r="AQ685" s="4"/>
      <c r="AR685" s="4"/>
      <c r="AS685" s="30"/>
    </row>
    <row r="686" spans="1:45" s="10" customFormat="1" ht="45" customHeight="1" x14ac:dyDescent="0.2">
      <c r="A686" s="1561"/>
      <c r="B686" s="1492" t="s">
        <v>1914</v>
      </c>
      <c r="C686" s="1492" t="s">
        <v>391</v>
      </c>
      <c r="D686" s="1496" t="s">
        <v>275</v>
      </c>
      <c r="E686" s="1497" t="s">
        <v>340</v>
      </c>
      <c r="F686" s="1021"/>
      <c r="G686" s="1507"/>
      <c r="H686" s="1507"/>
      <c r="I686" s="279">
        <v>56.3</v>
      </c>
      <c r="J686" s="1522"/>
      <c r="K686" s="1522"/>
      <c r="L686" s="1522"/>
      <c r="M686" s="1528"/>
      <c r="N686" s="1528"/>
      <c r="O686" s="1528"/>
      <c r="P686" s="1528"/>
      <c r="Q686" s="1528"/>
      <c r="R686" s="1528"/>
      <c r="S686" s="1528"/>
      <c r="T686" s="1528"/>
      <c r="U686" s="1528"/>
      <c r="V686" s="1528"/>
      <c r="W686" s="9" t="s">
        <v>11</v>
      </c>
      <c r="X686" s="4"/>
      <c r="Y686" s="4"/>
      <c r="Z686" s="4"/>
      <c r="AA686" s="4"/>
      <c r="AB686" s="4"/>
      <c r="AC686" s="4"/>
      <c r="AD686" s="4"/>
      <c r="AE686" s="4"/>
      <c r="AF686" s="4"/>
      <c r="AG686" s="4"/>
      <c r="AH686" s="4"/>
      <c r="AI686" s="4"/>
      <c r="AJ686" s="4"/>
      <c r="AK686" s="4"/>
      <c r="AL686" s="4"/>
      <c r="AM686" s="4"/>
      <c r="AN686" s="4"/>
      <c r="AO686" s="4"/>
      <c r="AP686" s="4"/>
      <c r="AQ686" s="4"/>
      <c r="AR686" s="4"/>
      <c r="AS686" s="30"/>
    </row>
    <row r="687" spans="1:45" s="10" customFormat="1" ht="36.75" customHeight="1" x14ac:dyDescent="0.2">
      <c r="A687" s="1561"/>
      <c r="B687" s="1492" t="s">
        <v>1915</v>
      </c>
      <c r="C687" s="1492" t="s">
        <v>392</v>
      </c>
      <c r="D687" s="1496" t="s">
        <v>275</v>
      </c>
      <c r="E687" s="1497" t="s">
        <v>340</v>
      </c>
      <c r="F687" s="1022"/>
      <c r="G687" s="1507"/>
      <c r="H687" s="1507"/>
      <c r="I687" s="279">
        <v>261</v>
      </c>
      <c r="J687" s="1522"/>
      <c r="K687" s="1522"/>
      <c r="L687" s="1522"/>
      <c r="M687" s="1528"/>
      <c r="N687" s="1528"/>
      <c r="O687" s="1528"/>
      <c r="P687" s="1528"/>
      <c r="Q687" s="1528"/>
      <c r="R687" s="1528"/>
      <c r="S687" s="1528"/>
      <c r="T687" s="1528"/>
      <c r="U687" s="1528"/>
      <c r="V687" s="1528"/>
      <c r="W687" s="9" t="s">
        <v>11</v>
      </c>
      <c r="X687" s="4"/>
      <c r="Y687" s="4"/>
      <c r="Z687" s="4"/>
      <c r="AA687" s="4"/>
      <c r="AB687" s="4"/>
      <c r="AC687" s="4"/>
      <c r="AD687" s="4"/>
      <c r="AE687" s="4"/>
      <c r="AF687" s="4"/>
      <c r="AG687" s="4"/>
      <c r="AH687" s="4"/>
      <c r="AI687" s="4"/>
      <c r="AJ687" s="4"/>
      <c r="AK687" s="4"/>
      <c r="AL687" s="4"/>
      <c r="AM687" s="4"/>
      <c r="AN687" s="4"/>
      <c r="AO687" s="4"/>
      <c r="AP687" s="4"/>
      <c r="AQ687" s="4"/>
      <c r="AR687" s="4"/>
      <c r="AS687" s="30"/>
    </row>
    <row r="688" spans="1:45" s="10" customFormat="1" ht="33.75" customHeight="1" x14ac:dyDescent="0.2">
      <c r="A688" s="1561"/>
      <c r="B688" s="1492" t="s">
        <v>1916</v>
      </c>
      <c r="C688" s="1492" t="s">
        <v>393</v>
      </c>
      <c r="D688" s="1496" t="s">
        <v>275</v>
      </c>
      <c r="E688" s="1497" t="s">
        <v>340</v>
      </c>
      <c r="F688" s="1022"/>
      <c r="G688" s="1507"/>
      <c r="H688" s="1507"/>
      <c r="I688" s="279">
        <v>148.9</v>
      </c>
      <c r="J688" s="1522"/>
      <c r="K688" s="1522"/>
      <c r="L688" s="1522"/>
      <c r="M688" s="1528"/>
      <c r="N688" s="1528"/>
      <c r="O688" s="1528"/>
      <c r="P688" s="1528"/>
      <c r="Q688" s="1528"/>
      <c r="R688" s="1528"/>
      <c r="S688" s="1528"/>
      <c r="T688" s="1528"/>
      <c r="U688" s="1528"/>
      <c r="V688" s="1528"/>
      <c r="W688" s="9" t="s">
        <v>11</v>
      </c>
      <c r="X688" s="4"/>
      <c r="Y688" s="4"/>
      <c r="Z688" s="4"/>
      <c r="AA688" s="4"/>
      <c r="AB688" s="4"/>
      <c r="AC688" s="4"/>
      <c r="AD688" s="4"/>
      <c r="AE688" s="4"/>
      <c r="AF688" s="4"/>
      <c r="AG688" s="4"/>
      <c r="AH688" s="4"/>
      <c r="AI688" s="4"/>
      <c r="AJ688" s="4"/>
      <c r="AK688" s="4"/>
      <c r="AL688" s="4"/>
      <c r="AM688" s="4"/>
      <c r="AN688" s="4"/>
      <c r="AO688" s="4"/>
      <c r="AP688" s="4"/>
      <c r="AQ688" s="4"/>
      <c r="AR688" s="4"/>
      <c r="AS688" s="30"/>
    </row>
    <row r="689" spans="1:45" s="10" customFormat="1" ht="33.75" customHeight="1" x14ac:dyDescent="0.2">
      <c r="A689" s="1561"/>
      <c r="B689" s="1492" t="s">
        <v>1917</v>
      </c>
      <c r="C689" s="1492" t="s">
        <v>394</v>
      </c>
      <c r="D689" s="1496" t="s">
        <v>275</v>
      </c>
      <c r="E689" s="1497" t="s">
        <v>340</v>
      </c>
      <c r="F689" s="1022"/>
      <c r="G689" s="1507"/>
      <c r="H689" s="1507"/>
      <c r="I689" s="279">
        <v>82.8</v>
      </c>
      <c r="J689" s="1522"/>
      <c r="K689" s="1522"/>
      <c r="L689" s="1522"/>
      <c r="M689" s="1528"/>
      <c r="N689" s="1528"/>
      <c r="O689" s="1528"/>
      <c r="P689" s="1528"/>
      <c r="Q689" s="1528"/>
      <c r="R689" s="1528"/>
      <c r="S689" s="1528"/>
      <c r="T689" s="1528"/>
      <c r="U689" s="1528"/>
      <c r="V689" s="1528"/>
      <c r="W689" s="9" t="s">
        <v>11</v>
      </c>
      <c r="X689" s="4"/>
      <c r="Y689" s="4"/>
      <c r="Z689" s="4"/>
      <c r="AA689" s="4"/>
      <c r="AB689" s="4"/>
      <c r="AC689" s="4"/>
      <c r="AD689" s="4"/>
      <c r="AE689" s="4"/>
      <c r="AF689" s="4"/>
      <c r="AG689" s="4"/>
      <c r="AH689" s="4"/>
      <c r="AI689" s="4"/>
      <c r="AJ689" s="4"/>
      <c r="AK689" s="4"/>
      <c r="AL689" s="4"/>
      <c r="AM689" s="4"/>
      <c r="AN689" s="4"/>
      <c r="AO689" s="4"/>
      <c r="AP689" s="4"/>
      <c r="AQ689" s="4"/>
      <c r="AR689" s="4"/>
      <c r="AS689" s="30"/>
    </row>
    <row r="690" spans="1:45" s="10" customFormat="1" ht="33.75" customHeight="1" x14ac:dyDescent="0.2">
      <c r="A690" s="1561"/>
      <c r="B690" s="1492" t="s">
        <v>1918</v>
      </c>
      <c r="C690" s="1492" t="s">
        <v>395</v>
      </c>
      <c r="D690" s="1496" t="s">
        <v>275</v>
      </c>
      <c r="E690" s="1497" t="s">
        <v>340</v>
      </c>
      <c r="F690" s="1022"/>
      <c r="G690" s="1507"/>
      <c r="H690" s="1507"/>
      <c r="I690" s="279">
        <v>73.2</v>
      </c>
      <c r="J690" s="1522"/>
      <c r="K690" s="1522"/>
      <c r="L690" s="1522"/>
      <c r="M690" s="1528"/>
      <c r="N690" s="1528"/>
      <c r="O690" s="1528"/>
      <c r="P690" s="1528"/>
      <c r="Q690" s="1528"/>
      <c r="R690" s="1528"/>
      <c r="S690" s="1528"/>
      <c r="T690" s="1528"/>
      <c r="U690" s="1528"/>
      <c r="V690" s="1528"/>
      <c r="W690" s="9" t="s">
        <v>11</v>
      </c>
      <c r="X690" s="4"/>
      <c r="Y690" s="4"/>
      <c r="Z690" s="4"/>
      <c r="AA690" s="4"/>
      <c r="AB690" s="4"/>
      <c r="AC690" s="4"/>
      <c r="AD690" s="4"/>
      <c r="AE690" s="4"/>
      <c r="AF690" s="4"/>
      <c r="AG690" s="4"/>
      <c r="AH690" s="4"/>
      <c r="AI690" s="4"/>
      <c r="AJ690" s="4"/>
      <c r="AK690" s="4"/>
      <c r="AL690" s="4"/>
      <c r="AM690" s="4"/>
      <c r="AN690" s="4"/>
      <c r="AO690" s="4"/>
      <c r="AP690" s="4"/>
      <c r="AQ690" s="4"/>
      <c r="AR690" s="4"/>
      <c r="AS690" s="30"/>
    </row>
    <row r="691" spans="1:45" s="10" customFormat="1" ht="33.75" customHeight="1" x14ac:dyDescent="0.2">
      <c r="A691" s="1561"/>
      <c r="B691" s="1492" t="s">
        <v>1919</v>
      </c>
      <c r="C691" s="1492" t="s">
        <v>396</v>
      </c>
      <c r="D691" s="1496" t="s">
        <v>275</v>
      </c>
      <c r="E691" s="1497" t="s">
        <v>340</v>
      </c>
      <c r="F691" s="1022"/>
      <c r="G691" s="1507"/>
      <c r="H691" s="1507"/>
      <c r="I691" s="279">
        <v>78.3</v>
      </c>
      <c r="J691" s="1522"/>
      <c r="K691" s="1522"/>
      <c r="L691" s="1522"/>
      <c r="M691" s="1528"/>
      <c r="N691" s="1528"/>
      <c r="O691" s="1528"/>
      <c r="P691" s="1528"/>
      <c r="Q691" s="1528"/>
      <c r="R691" s="1528"/>
      <c r="S691" s="1528"/>
      <c r="T691" s="1528"/>
      <c r="U691" s="1528"/>
      <c r="V691" s="1528"/>
      <c r="W691" s="9" t="s">
        <v>11</v>
      </c>
      <c r="X691" s="4"/>
      <c r="Y691" s="4"/>
      <c r="Z691" s="4"/>
      <c r="AA691" s="4"/>
      <c r="AB691" s="4"/>
      <c r="AC691" s="4"/>
      <c r="AD691" s="4"/>
      <c r="AE691" s="4"/>
      <c r="AF691" s="4"/>
      <c r="AG691" s="4"/>
      <c r="AH691" s="4"/>
      <c r="AI691" s="4"/>
      <c r="AJ691" s="4"/>
      <c r="AK691" s="4"/>
      <c r="AL691" s="4"/>
      <c r="AM691" s="4"/>
      <c r="AN691" s="4"/>
      <c r="AO691" s="4"/>
      <c r="AP691" s="4"/>
      <c r="AQ691" s="4"/>
      <c r="AR691" s="4"/>
      <c r="AS691" s="30"/>
    </row>
    <row r="692" spans="1:45" s="10" customFormat="1" ht="36" customHeight="1" x14ac:dyDescent="0.2">
      <c r="A692" s="1561"/>
      <c r="B692" s="1492" t="s">
        <v>1920</v>
      </c>
      <c r="C692" s="1492" t="s">
        <v>397</v>
      </c>
      <c r="D692" s="1496" t="s">
        <v>275</v>
      </c>
      <c r="E692" s="1497" t="s">
        <v>340</v>
      </c>
      <c r="F692" s="1022"/>
      <c r="G692" s="1507"/>
      <c r="H692" s="1507"/>
      <c r="I692" s="279">
        <v>597.80999999999995</v>
      </c>
      <c r="J692" s="1522"/>
      <c r="K692" s="1522"/>
      <c r="L692" s="1522"/>
      <c r="M692" s="1528"/>
      <c r="N692" s="1528"/>
      <c r="O692" s="1528"/>
      <c r="P692" s="1528"/>
      <c r="Q692" s="1528"/>
      <c r="R692" s="1528"/>
      <c r="S692" s="1528"/>
      <c r="T692" s="1528"/>
      <c r="U692" s="1528"/>
      <c r="V692" s="1528"/>
      <c r="W692" s="9" t="s">
        <v>11</v>
      </c>
      <c r="X692" s="4"/>
      <c r="Y692" s="4"/>
      <c r="Z692" s="4"/>
      <c r="AA692" s="4"/>
      <c r="AB692" s="4"/>
      <c r="AC692" s="4"/>
      <c r="AD692" s="4"/>
      <c r="AE692" s="4"/>
      <c r="AF692" s="4"/>
      <c r="AG692" s="4"/>
      <c r="AH692" s="4"/>
      <c r="AI692" s="4"/>
      <c r="AJ692" s="4"/>
      <c r="AK692" s="4"/>
      <c r="AL692" s="4"/>
      <c r="AM692" s="4"/>
      <c r="AN692" s="4"/>
      <c r="AO692" s="4"/>
      <c r="AP692" s="4"/>
      <c r="AQ692" s="4"/>
      <c r="AR692" s="4"/>
      <c r="AS692" s="30"/>
    </row>
    <row r="693" spans="1:45" s="10" customFormat="1" ht="33.75" customHeight="1" x14ac:dyDescent="0.2">
      <c r="A693" s="1561"/>
      <c r="B693" s="1492" t="s">
        <v>1921</v>
      </c>
      <c r="C693" s="1492" t="s">
        <v>398</v>
      </c>
      <c r="D693" s="1496" t="s">
        <v>275</v>
      </c>
      <c r="E693" s="1497" t="s">
        <v>340</v>
      </c>
      <c r="F693" s="1022"/>
      <c r="G693" s="1507"/>
      <c r="H693" s="1507"/>
      <c r="I693" s="279">
        <v>68.3</v>
      </c>
      <c r="J693" s="1522"/>
      <c r="K693" s="1522"/>
      <c r="L693" s="1522"/>
      <c r="M693" s="1528"/>
      <c r="N693" s="1528"/>
      <c r="O693" s="1528"/>
      <c r="P693" s="1528"/>
      <c r="Q693" s="1528"/>
      <c r="R693" s="1528"/>
      <c r="S693" s="1528"/>
      <c r="T693" s="1528"/>
      <c r="U693" s="1528"/>
      <c r="V693" s="1528"/>
      <c r="W693" s="9" t="s">
        <v>11</v>
      </c>
      <c r="X693" s="4"/>
      <c r="Y693" s="4"/>
      <c r="Z693" s="4"/>
      <c r="AA693" s="4"/>
      <c r="AB693" s="4"/>
      <c r="AC693" s="4"/>
      <c r="AD693" s="4"/>
      <c r="AE693" s="4"/>
      <c r="AF693" s="4"/>
      <c r="AG693" s="4"/>
      <c r="AH693" s="4"/>
      <c r="AI693" s="4"/>
      <c r="AJ693" s="4"/>
      <c r="AK693" s="4"/>
      <c r="AL693" s="4"/>
      <c r="AM693" s="4"/>
      <c r="AN693" s="4"/>
      <c r="AO693" s="4"/>
      <c r="AP693" s="4"/>
      <c r="AQ693" s="4"/>
      <c r="AR693" s="4"/>
      <c r="AS693" s="30"/>
    </row>
    <row r="694" spans="1:45" s="23" customFormat="1" ht="33.75" customHeight="1" x14ac:dyDescent="0.2">
      <c r="A694" s="1561"/>
      <c r="B694" s="1492" t="s">
        <v>1922</v>
      </c>
      <c r="C694" s="1492" t="s">
        <v>399</v>
      </c>
      <c r="D694" s="1496" t="s">
        <v>275</v>
      </c>
      <c r="E694" s="1497" t="s">
        <v>340</v>
      </c>
      <c r="F694" s="1022"/>
      <c r="G694" s="1507"/>
      <c r="H694" s="1507"/>
      <c r="I694" s="279">
        <v>56.3</v>
      </c>
      <c r="J694" s="1522"/>
      <c r="K694" s="1522"/>
      <c r="L694" s="1522"/>
      <c r="M694" s="1528"/>
      <c r="N694" s="1528"/>
      <c r="O694" s="1528"/>
      <c r="P694" s="1528"/>
      <c r="Q694" s="1528"/>
      <c r="R694" s="1528"/>
      <c r="S694" s="1528"/>
      <c r="T694" s="1528"/>
      <c r="U694" s="1528"/>
      <c r="V694" s="1528"/>
      <c r="W694" s="9" t="s">
        <v>11</v>
      </c>
      <c r="X694" s="4"/>
      <c r="Y694" s="4"/>
      <c r="Z694" s="4"/>
      <c r="AA694" s="4"/>
      <c r="AB694" s="4"/>
      <c r="AC694" s="4"/>
      <c r="AD694" s="4"/>
      <c r="AE694" s="4"/>
      <c r="AF694" s="4"/>
      <c r="AG694" s="4"/>
      <c r="AH694" s="4"/>
      <c r="AI694" s="4"/>
      <c r="AJ694" s="4"/>
      <c r="AK694" s="4"/>
      <c r="AL694" s="4"/>
      <c r="AM694" s="4"/>
      <c r="AN694" s="4"/>
      <c r="AO694" s="4"/>
      <c r="AP694" s="4"/>
      <c r="AQ694" s="4"/>
      <c r="AR694" s="4"/>
      <c r="AS694" s="29"/>
    </row>
    <row r="695" spans="1:45" s="10" customFormat="1" ht="33.75" customHeight="1" x14ac:dyDescent="0.2">
      <c r="A695" s="1561"/>
      <c r="B695" s="1492" t="s">
        <v>1923</v>
      </c>
      <c r="C695" s="1492" t="s">
        <v>400</v>
      </c>
      <c r="D695" s="1496" t="s">
        <v>275</v>
      </c>
      <c r="E695" s="1497" t="s">
        <v>340</v>
      </c>
      <c r="F695" s="1022"/>
      <c r="G695" s="1507"/>
      <c r="H695" s="1507"/>
      <c r="I695" s="279">
        <v>140.6</v>
      </c>
      <c r="J695" s="1522"/>
      <c r="K695" s="1522"/>
      <c r="L695" s="1522"/>
      <c r="M695" s="1528"/>
      <c r="N695" s="1528"/>
      <c r="O695" s="1528"/>
      <c r="P695" s="1528"/>
      <c r="Q695" s="1528"/>
      <c r="R695" s="1528"/>
      <c r="S695" s="1528"/>
      <c r="T695" s="1528"/>
      <c r="U695" s="1528"/>
      <c r="V695" s="1528"/>
      <c r="W695" s="9" t="s">
        <v>11</v>
      </c>
      <c r="X695" s="4"/>
      <c r="Y695" s="4"/>
      <c r="Z695" s="4"/>
      <c r="AA695" s="4"/>
      <c r="AB695" s="4"/>
      <c r="AC695" s="4"/>
      <c r="AD695" s="4"/>
      <c r="AE695" s="4"/>
      <c r="AF695" s="4"/>
      <c r="AG695" s="4"/>
      <c r="AH695" s="4"/>
      <c r="AI695" s="4"/>
      <c r="AJ695" s="4"/>
      <c r="AK695" s="4"/>
      <c r="AL695" s="4"/>
      <c r="AM695" s="4"/>
      <c r="AN695" s="4"/>
      <c r="AO695" s="4"/>
      <c r="AP695" s="4"/>
      <c r="AQ695" s="4"/>
      <c r="AR695" s="4"/>
      <c r="AS695" s="30"/>
    </row>
    <row r="696" spans="1:45" s="10" customFormat="1" ht="33.75" customHeight="1" x14ac:dyDescent="0.2">
      <c r="A696" s="1561"/>
      <c r="B696" s="1492" t="s">
        <v>1924</v>
      </c>
      <c r="C696" s="1492" t="s">
        <v>401</v>
      </c>
      <c r="D696" s="1496" t="s">
        <v>275</v>
      </c>
      <c r="E696" s="1497" t="s">
        <v>340</v>
      </c>
      <c r="F696" s="1022"/>
      <c r="G696" s="1507"/>
      <c r="H696" s="1507"/>
      <c r="I696" s="279">
        <v>140.6</v>
      </c>
      <c r="J696" s="1522"/>
      <c r="K696" s="1522"/>
      <c r="L696" s="1522"/>
      <c r="M696" s="1528"/>
      <c r="N696" s="1528"/>
      <c r="O696" s="1528"/>
      <c r="P696" s="1528"/>
      <c r="Q696" s="1528"/>
      <c r="R696" s="1528"/>
      <c r="S696" s="1528"/>
      <c r="T696" s="1528"/>
      <c r="U696" s="1528"/>
      <c r="V696" s="1528"/>
      <c r="W696" s="9" t="s">
        <v>11</v>
      </c>
      <c r="X696" s="4"/>
      <c r="Y696" s="4"/>
      <c r="Z696" s="4"/>
      <c r="AA696" s="4"/>
      <c r="AB696" s="4"/>
      <c r="AC696" s="4"/>
      <c r="AD696" s="4"/>
      <c r="AE696" s="4"/>
      <c r="AF696" s="4"/>
      <c r="AG696" s="4"/>
      <c r="AH696" s="4"/>
      <c r="AI696" s="4"/>
      <c r="AJ696" s="4"/>
      <c r="AK696" s="4"/>
      <c r="AL696" s="4"/>
      <c r="AM696" s="4"/>
      <c r="AN696" s="4"/>
      <c r="AO696" s="4"/>
      <c r="AP696" s="4"/>
      <c r="AQ696" s="4"/>
      <c r="AR696" s="4"/>
      <c r="AS696" s="30"/>
    </row>
    <row r="697" spans="1:45" s="10" customFormat="1" ht="33.75" customHeight="1" x14ac:dyDescent="0.2">
      <c r="A697" s="1561"/>
      <c r="B697" s="1492" t="s">
        <v>1925</v>
      </c>
      <c r="C697" s="1492" t="s">
        <v>402</v>
      </c>
      <c r="D697" s="1496" t="s">
        <v>275</v>
      </c>
      <c r="E697" s="1497" t="s">
        <v>340</v>
      </c>
      <c r="F697" s="1022"/>
      <c r="G697" s="1507"/>
      <c r="H697" s="1507"/>
      <c r="I697" s="279">
        <v>54</v>
      </c>
      <c r="J697" s="1522"/>
      <c r="K697" s="1522"/>
      <c r="L697" s="1522"/>
      <c r="M697" s="1528"/>
      <c r="N697" s="1528"/>
      <c r="O697" s="1528"/>
      <c r="P697" s="1528"/>
      <c r="Q697" s="1528"/>
      <c r="R697" s="1528"/>
      <c r="S697" s="1528"/>
      <c r="T697" s="1528"/>
      <c r="U697" s="1528"/>
      <c r="V697" s="1528"/>
      <c r="W697" s="9" t="s">
        <v>11</v>
      </c>
      <c r="X697" s="4"/>
      <c r="Y697" s="4"/>
      <c r="Z697" s="4"/>
      <c r="AA697" s="4"/>
      <c r="AB697" s="4"/>
      <c r="AC697" s="4"/>
      <c r="AD697" s="4"/>
      <c r="AE697" s="4"/>
      <c r="AF697" s="4"/>
      <c r="AG697" s="4"/>
      <c r="AH697" s="4"/>
      <c r="AI697" s="4"/>
      <c r="AJ697" s="4"/>
      <c r="AK697" s="4"/>
      <c r="AL697" s="4"/>
      <c r="AM697" s="4"/>
      <c r="AN697" s="4"/>
      <c r="AO697" s="4"/>
      <c r="AP697" s="4"/>
      <c r="AQ697" s="4"/>
      <c r="AR697" s="4"/>
      <c r="AS697" s="30"/>
    </row>
    <row r="698" spans="1:45" s="10" customFormat="1" ht="33.75" customHeight="1" x14ac:dyDescent="0.2">
      <c r="A698" s="1561"/>
      <c r="B698" s="1492" t="s">
        <v>1926</v>
      </c>
      <c r="C698" s="1492" t="s">
        <v>403</v>
      </c>
      <c r="D698" s="1496" t="s">
        <v>275</v>
      </c>
      <c r="E698" s="1497" t="s">
        <v>340</v>
      </c>
      <c r="F698" s="1022"/>
      <c r="G698" s="1507"/>
      <c r="H698" s="1507"/>
      <c r="I698" s="279">
        <v>81</v>
      </c>
      <c r="J698" s="1522"/>
      <c r="K698" s="1522"/>
      <c r="L698" s="1522"/>
      <c r="M698" s="1528"/>
      <c r="N698" s="1528"/>
      <c r="O698" s="1528"/>
      <c r="P698" s="1528"/>
      <c r="Q698" s="1528"/>
      <c r="R698" s="1528"/>
      <c r="S698" s="1528"/>
      <c r="T698" s="1528"/>
      <c r="U698" s="1528"/>
      <c r="V698" s="1528"/>
      <c r="W698" s="9" t="s">
        <v>11</v>
      </c>
      <c r="X698" s="4"/>
      <c r="Y698" s="4"/>
      <c r="Z698" s="4"/>
      <c r="AA698" s="4"/>
      <c r="AB698" s="4"/>
      <c r="AC698" s="4"/>
      <c r="AD698" s="4"/>
      <c r="AE698" s="4"/>
      <c r="AF698" s="4"/>
      <c r="AG698" s="4"/>
      <c r="AH698" s="4"/>
      <c r="AI698" s="4"/>
      <c r="AJ698" s="4"/>
      <c r="AK698" s="4"/>
      <c r="AL698" s="4"/>
      <c r="AM698" s="4"/>
      <c r="AN698" s="4"/>
      <c r="AO698" s="4"/>
      <c r="AP698" s="4"/>
      <c r="AQ698" s="4"/>
      <c r="AR698" s="4"/>
      <c r="AS698" s="30"/>
    </row>
    <row r="699" spans="1:45" s="10" customFormat="1" ht="33.75" customHeight="1" x14ac:dyDescent="0.2">
      <c r="A699" s="1561"/>
      <c r="B699" s="1492" t="s">
        <v>1927</v>
      </c>
      <c r="C699" s="1492" t="s">
        <v>404</v>
      </c>
      <c r="D699" s="1496" t="s">
        <v>275</v>
      </c>
      <c r="E699" s="1497" t="s">
        <v>340</v>
      </c>
      <c r="F699" s="1022"/>
      <c r="G699" s="1507"/>
      <c r="H699" s="1507"/>
      <c r="I699" s="279">
        <v>69.8</v>
      </c>
      <c r="J699" s="1522"/>
      <c r="K699" s="1522"/>
      <c r="L699" s="1522"/>
      <c r="M699" s="1528"/>
      <c r="N699" s="1528"/>
      <c r="O699" s="1528"/>
      <c r="P699" s="1528"/>
      <c r="Q699" s="1528"/>
      <c r="R699" s="1528"/>
      <c r="S699" s="1528"/>
      <c r="T699" s="1528"/>
      <c r="U699" s="1528"/>
      <c r="V699" s="1528"/>
      <c r="W699" s="9" t="s">
        <v>11</v>
      </c>
      <c r="X699" s="4"/>
      <c r="Y699" s="4"/>
      <c r="Z699" s="4"/>
      <c r="AA699" s="4"/>
      <c r="AB699" s="4"/>
      <c r="AC699" s="4"/>
      <c r="AD699" s="4"/>
      <c r="AE699" s="4"/>
      <c r="AF699" s="4"/>
      <c r="AG699" s="4"/>
      <c r="AH699" s="4"/>
      <c r="AI699" s="4"/>
      <c r="AJ699" s="4"/>
      <c r="AK699" s="4"/>
      <c r="AL699" s="4"/>
      <c r="AM699" s="4"/>
      <c r="AN699" s="4"/>
      <c r="AO699" s="4"/>
      <c r="AP699" s="4"/>
      <c r="AQ699" s="4"/>
      <c r="AR699" s="4"/>
      <c r="AS699" s="30"/>
    </row>
    <row r="700" spans="1:45" s="10" customFormat="1" ht="33.75" customHeight="1" x14ac:dyDescent="0.2">
      <c r="A700" s="1561"/>
      <c r="B700" s="1492" t="s">
        <v>1928</v>
      </c>
      <c r="C700" s="1492" t="s">
        <v>405</v>
      </c>
      <c r="D700" s="1496" t="s">
        <v>275</v>
      </c>
      <c r="E700" s="1497" t="s">
        <v>340</v>
      </c>
      <c r="F700" s="1022"/>
      <c r="G700" s="1507"/>
      <c r="H700" s="1507"/>
      <c r="I700" s="279">
        <v>76</v>
      </c>
      <c r="J700" s="1522"/>
      <c r="K700" s="1522"/>
      <c r="L700" s="1522"/>
      <c r="M700" s="1528"/>
      <c r="N700" s="1528"/>
      <c r="O700" s="1528"/>
      <c r="P700" s="1528"/>
      <c r="Q700" s="1528"/>
      <c r="R700" s="1528"/>
      <c r="S700" s="1528"/>
      <c r="T700" s="1528"/>
      <c r="U700" s="1528"/>
      <c r="V700" s="1528"/>
      <c r="W700" s="9" t="s">
        <v>11</v>
      </c>
      <c r="X700" s="4"/>
      <c r="Y700" s="4"/>
      <c r="Z700" s="4"/>
      <c r="AA700" s="4"/>
      <c r="AB700" s="4"/>
      <c r="AC700" s="4"/>
      <c r="AD700" s="4"/>
      <c r="AE700" s="4"/>
      <c r="AF700" s="4"/>
      <c r="AG700" s="4"/>
      <c r="AH700" s="4"/>
      <c r="AI700" s="4"/>
      <c r="AJ700" s="4"/>
      <c r="AK700" s="4"/>
      <c r="AL700" s="4"/>
      <c r="AM700" s="4"/>
      <c r="AN700" s="4"/>
      <c r="AO700" s="4"/>
      <c r="AP700" s="4"/>
      <c r="AQ700" s="4"/>
      <c r="AR700" s="4"/>
      <c r="AS700" s="30"/>
    </row>
    <row r="701" spans="1:45" s="10" customFormat="1" ht="33.75" customHeight="1" x14ac:dyDescent="0.2">
      <c r="A701" s="1561"/>
      <c r="B701" s="1492" t="s">
        <v>1929</v>
      </c>
      <c r="C701" s="1492" t="s">
        <v>406</v>
      </c>
      <c r="D701" s="1496" t="s">
        <v>275</v>
      </c>
      <c r="E701" s="1497" t="s">
        <v>340</v>
      </c>
      <c r="F701" s="1022"/>
      <c r="G701" s="1507"/>
      <c r="H701" s="1507"/>
      <c r="I701" s="279">
        <v>28.98</v>
      </c>
      <c r="J701" s="1522"/>
      <c r="K701" s="1522"/>
      <c r="L701" s="1522"/>
      <c r="M701" s="1528"/>
      <c r="N701" s="1528"/>
      <c r="O701" s="1528"/>
      <c r="P701" s="1528"/>
      <c r="Q701" s="1528"/>
      <c r="R701" s="1528"/>
      <c r="S701" s="1528"/>
      <c r="T701" s="1528"/>
      <c r="U701" s="1528"/>
      <c r="V701" s="1528"/>
      <c r="W701" s="9" t="s">
        <v>11</v>
      </c>
      <c r="X701" s="4"/>
      <c r="Y701" s="4"/>
      <c r="Z701" s="4"/>
      <c r="AA701" s="4"/>
      <c r="AB701" s="4"/>
      <c r="AC701" s="4"/>
      <c r="AD701" s="4"/>
      <c r="AE701" s="4"/>
      <c r="AF701" s="4"/>
      <c r="AG701" s="4"/>
      <c r="AH701" s="4"/>
      <c r="AI701" s="4"/>
      <c r="AJ701" s="4"/>
      <c r="AK701" s="4"/>
      <c r="AL701" s="4"/>
      <c r="AM701" s="4"/>
      <c r="AN701" s="4"/>
      <c r="AO701" s="4"/>
      <c r="AP701" s="4"/>
      <c r="AQ701" s="4"/>
      <c r="AR701" s="4"/>
      <c r="AS701" s="30"/>
    </row>
    <row r="702" spans="1:45" s="10" customFormat="1" ht="33.75" customHeight="1" x14ac:dyDescent="0.2">
      <c r="A702" s="1561"/>
      <c r="B702" s="1492" t="s">
        <v>1930</v>
      </c>
      <c r="C702" s="1492" t="s">
        <v>407</v>
      </c>
      <c r="D702" s="1496" t="s">
        <v>275</v>
      </c>
      <c r="E702" s="1497" t="s">
        <v>340</v>
      </c>
      <c r="F702" s="1022"/>
      <c r="G702" s="1507"/>
      <c r="H702" s="1507"/>
      <c r="I702" s="279">
        <v>45.96</v>
      </c>
      <c r="J702" s="1522"/>
      <c r="K702" s="1522"/>
      <c r="L702" s="1522"/>
      <c r="M702" s="1528"/>
      <c r="N702" s="1528"/>
      <c r="O702" s="1528"/>
      <c r="P702" s="1528"/>
      <c r="Q702" s="1528"/>
      <c r="R702" s="1528"/>
      <c r="S702" s="1528"/>
      <c r="T702" s="1528"/>
      <c r="U702" s="1528"/>
      <c r="V702" s="1528"/>
      <c r="W702" s="9" t="s">
        <v>11</v>
      </c>
      <c r="X702" s="4"/>
      <c r="Y702" s="4"/>
      <c r="Z702" s="4"/>
      <c r="AA702" s="4"/>
      <c r="AB702" s="4"/>
      <c r="AC702" s="4"/>
      <c r="AD702" s="4"/>
      <c r="AE702" s="4"/>
      <c r="AF702" s="4"/>
      <c r="AG702" s="4"/>
      <c r="AH702" s="4"/>
      <c r="AI702" s="4"/>
      <c r="AJ702" s="4"/>
      <c r="AK702" s="4"/>
      <c r="AL702" s="4"/>
      <c r="AM702" s="4"/>
      <c r="AN702" s="4"/>
      <c r="AO702" s="4"/>
      <c r="AP702" s="4"/>
      <c r="AQ702" s="4"/>
      <c r="AR702" s="4"/>
      <c r="AS702" s="30"/>
    </row>
    <row r="703" spans="1:45" s="10" customFormat="1" ht="33.75" customHeight="1" x14ac:dyDescent="0.2">
      <c r="A703" s="1561"/>
      <c r="B703" s="1492" t="s">
        <v>1931</v>
      </c>
      <c r="C703" s="1492" t="s">
        <v>408</v>
      </c>
      <c r="D703" s="1496" t="s">
        <v>275</v>
      </c>
      <c r="E703" s="1497" t="s">
        <v>340</v>
      </c>
      <c r="F703" s="1022"/>
      <c r="G703" s="1507"/>
      <c r="H703" s="1507"/>
      <c r="I703" s="279">
        <v>275.60000000000002</v>
      </c>
      <c r="J703" s="1522"/>
      <c r="K703" s="1522"/>
      <c r="L703" s="1522"/>
      <c r="M703" s="1528"/>
      <c r="N703" s="1528"/>
      <c r="O703" s="1528"/>
      <c r="P703" s="1528"/>
      <c r="Q703" s="1528"/>
      <c r="R703" s="1528"/>
      <c r="S703" s="1528"/>
      <c r="T703" s="1528"/>
      <c r="U703" s="1528"/>
      <c r="V703" s="1528"/>
      <c r="W703" s="9" t="s">
        <v>11</v>
      </c>
      <c r="X703" s="4"/>
      <c r="Y703" s="4"/>
      <c r="Z703" s="4"/>
      <c r="AA703" s="4"/>
      <c r="AB703" s="4"/>
      <c r="AC703" s="4"/>
      <c r="AD703" s="4"/>
      <c r="AE703" s="4"/>
      <c r="AF703" s="4"/>
      <c r="AG703" s="4"/>
      <c r="AH703" s="4"/>
      <c r="AI703" s="4"/>
      <c r="AJ703" s="4"/>
      <c r="AK703" s="4"/>
      <c r="AL703" s="4"/>
      <c r="AM703" s="4"/>
      <c r="AN703" s="4"/>
      <c r="AO703" s="4"/>
      <c r="AP703" s="4"/>
      <c r="AQ703" s="4"/>
      <c r="AR703" s="4"/>
      <c r="AS703" s="30"/>
    </row>
    <row r="704" spans="1:45" s="10" customFormat="1" ht="33.75" customHeight="1" x14ac:dyDescent="0.2">
      <c r="A704" s="1561"/>
      <c r="B704" s="1492" t="s">
        <v>1932</v>
      </c>
      <c r="C704" s="1492" t="s">
        <v>409</v>
      </c>
      <c r="D704" s="1496" t="s">
        <v>275</v>
      </c>
      <c r="E704" s="1497" t="s">
        <v>340</v>
      </c>
      <c r="F704" s="1022"/>
      <c r="G704" s="1507"/>
      <c r="H704" s="1507"/>
      <c r="I704" s="279">
        <v>150</v>
      </c>
      <c r="J704" s="1522"/>
      <c r="K704" s="1522"/>
      <c r="L704" s="1522"/>
      <c r="M704" s="1528"/>
      <c r="N704" s="1528"/>
      <c r="O704" s="1528"/>
      <c r="P704" s="1528"/>
      <c r="Q704" s="1528"/>
      <c r="R704" s="1528"/>
      <c r="S704" s="1528"/>
      <c r="T704" s="1528"/>
      <c r="U704" s="1528"/>
      <c r="V704" s="1528"/>
      <c r="W704" s="9" t="s">
        <v>11</v>
      </c>
      <c r="X704" s="4"/>
      <c r="Y704" s="4"/>
      <c r="Z704" s="4"/>
      <c r="AA704" s="4"/>
      <c r="AB704" s="4"/>
      <c r="AC704" s="4"/>
      <c r="AD704" s="4"/>
      <c r="AE704" s="4"/>
      <c r="AF704" s="4"/>
      <c r="AG704" s="4"/>
      <c r="AH704" s="4"/>
      <c r="AI704" s="4"/>
      <c r="AJ704" s="4"/>
      <c r="AK704" s="4"/>
      <c r="AL704" s="4"/>
      <c r="AM704" s="4"/>
      <c r="AN704" s="4"/>
      <c r="AO704" s="4"/>
      <c r="AP704" s="4"/>
      <c r="AQ704" s="4"/>
      <c r="AR704" s="4"/>
      <c r="AS704" s="30"/>
    </row>
    <row r="705" spans="1:45" s="10" customFormat="1" ht="33.75" customHeight="1" x14ac:dyDescent="0.2">
      <c r="A705" s="1561"/>
      <c r="B705" s="1492" t="s">
        <v>1933</v>
      </c>
      <c r="C705" s="1492" t="s">
        <v>410</v>
      </c>
      <c r="D705" s="1496" t="s">
        <v>275</v>
      </c>
      <c r="E705" s="1497" t="s">
        <v>340</v>
      </c>
      <c r="F705" s="1022"/>
      <c r="G705" s="1507"/>
      <c r="H705" s="1507"/>
      <c r="I705" s="279">
        <v>130</v>
      </c>
      <c r="J705" s="1522"/>
      <c r="K705" s="1522"/>
      <c r="L705" s="1522"/>
      <c r="M705" s="1528"/>
      <c r="N705" s="1528"/>
      <c r="O705" s="1528"/>
      <c r="P705" s="1528"/>
      <c r="Q705" s="1528"/>
      <c r="R705" s="1528"/>
      <c r="S705" s="1528"/>
      <c r="T705" s="1528"/>
      <c r="U705" s="1528"/>
      <c r="V705" s="1528"/>
      <c r="W705" s="9" t="s">
        <v>11</v>
      </c>
      <c r="X705" s="4"/>
      <c r="Y705" s="4"/>
      <c r="Z705" s="4"/>
      <c r="AA705" s="4"/>
      <c r="AB705" s="4"/>
      <c r="AC705" s="4"/>
      <c r="AD705" s="4"/>
      <c r="AE705" s="4"/>
      <c r="AF705" s="4"/>
      <c r="AG705" s="4"/>
      <c r="AH705" s="4"/>
      <c r="AI705" s="4"/>
      <c r="AJ705" s="4"/>
      <c r="AK705" s="4"/>
      <c r="AL705" s="4"/>
      <c r="AM705" s="4"/>
      <c r="AN705" s="4"/>
      <c r="AO705" s="4"/>
      <c r="AP705" s="4"/>
      <c r="AQ705" s="4"/>
      <c r="AR705" s="4"/>
      <c r="AS705" s="30"/>
    </row>
    <row r="706" spans="1:45" s="10" customFormat="1" ht="33.75" customHeight="1" x14ac:dyDescent="0.2">
      <c r="A706" s="1561"/>
      <c r="B706" s="1492" t="s">
        <v>1934</v>
      </c>
      <c r="C706" s="1492" t="s">
        <v>411</v>
      </c>
      <c r="D706" s="1496" t="s">
        <v>275</v>
      </c>
      <c r="E706" s="1497" t="s">
        <v>340</v>
      </c>
      <c r="F706" s="1022"/>
      <c r="G706" s="1507"/>
      <c r="H706" s="1507"/>
      <c r="I706" s="279">
        <v>150</v>
      </c>
      <c r="J706" s="1522"/>
      <c r="K706" s="1522"/>
      <c r="L706" s="1522"/>
      <c r="M706" s="1528"/>
      <c r="N706" s="1528"/>
      <c r="O706" s="1528"/>
      <c r="P706" s="1528"/>
      <c r="Q706" s="1528"/>
      <c r="R706" s="1528"/>
      <c r="S706" s="1528"/>
      <c r="T706" s="1528"/>
      <c r="U706" s="1528"/>
      <c r="V706" s="1528"/>
      <c r="W706" s="9" t="s">
        <v>11</v>
      </c>
      <c r="X706" s="4"/>
      <c r="Y706" s="4"/>
      <c r="Z706" s="4"/>
      <c r="AA706" s="4"/>
      <c r="AB706" s="4"/>
      <c r="AC706" s="4"/>
      <c r="AD706" s="4"/>
      <c r="AE706" s="4"/>
      <c r="AF706" s="4"/>
      <c r="AG706" s="4"/>
      <c r="AH706" s="4"/>
      <c r="AI706" s="4"/>
      <c r="AJ706" s="4"/>
      <c r="AK706" s="4"/>
      <c r="AL706" s="4"/>
      <c r="AM706" s="4"/>
      <c r="AN706" s="4"/>
      <c r="AO706" s="4"/>
      <c r="AP706" s="4"/>
      <c r="AQ706" s="4"/>
      <c r="AR706" s="4"/>
      <c r="AS706" s="30"/>
    </row>
    <row r="707" spans="1:45" s="10" customFormat="1" ht="34.5" customHeight="1" x14ac:dyDescent="0.2">
      <c r="A707" s="1561"/>
      <c r="B707" s="1492" t="s">
        <v>1935</v>
      </c>
      <c r="C707" s="1492" t="s">
        <v>412</v>
      </c>
      <c r="D707" s="1496" t="s">
        <v>275</v>
      </c>
      <c r="E707" s="1497" t="s">
        <v>340</v>
      </c>
      <c r="F707" s="1022"/>
      <c r="G707" s="1507"/>
      <c r="H707" s="1507"/>
      <c r="I707" s="279">
        <v>55.7</v>
      </c>
      <c r="J707" s="1522"/>
      <c r="K707" s="1522"/>
      <c r="L707" s="1522"/>
      <c r="M707" s="1528"/>
      <c r="N707" s="1528"/>
      <c r="O707" s="1528"/>
      <c r="P707" s="1528"/>
      <c r="Q707" s="1528"/>
      <c r="R707" s="1528"/>
      <c r="S707" s="1528"/>
      <c r="T707" s="1528"/>
      <c r="U707" s="1528"/>
      <c r="V707" s="1528"/>
      <c r="W707" s="9" t="s">
        <v>11</v>
      </c>
      <c r="X707" s="4"/>
      <c r="Y707" s="4"/>
      <c r="Z707" s="4"/>
      <c r="AA707" s="4"/>
      <c r="AB707" s="4"/>
      <c r="AC707" s="4"/>
      <c r="AD707" s="4"/>
      <c r="AE707" s="4"/>
      <c r="AF707" s="4"/>
      <c r="AG707" s="4"/>
      <c r="AH707" s="4"/>
      <c r="AI707" s="4"/>
      <c r="AJ707" s="4"/>
      <c r="AK707" s="4"/>
      <c r="AL707" s="4"/>
      <c r="AM707" s="4"/>
      <c r="AN707" s="4"/>
      <c r="AO707" s="4"/>
      <c r="AP707" s="4"/>
      <c r="AQ707" s="4"/>
      <c r="AR707" s="4"/>
      <c r="AS707" s="30"/>
    </row>
    <row r="708" spans="1:45" s="10" customFormat="1" ht="36" customHeight="1" x14ac:dyDescent="0.2">
      <c r="A708" s="1561"/>
      <c r="B708" s="1492" t="s">
        <v>1936</v>
      </c>
      <c r="C708" s="1492" t="s">
        <v>413</v>
      </c>
      <c r="D708" s="1496" t="s">
        <v>275</v>
      </c>
      <c r="E708" s="1497" t="s">
        <v>340</v>
      </c>
      <c r="F708" s="1022"/>
      <c r="G708" s="1507"/>
      <c r="H708" s="1507"/>
      <c r="I708" s="279">
        <v>547</v>
      </c>
      <c r="J708" s="1522"/>
      <c r="K708" s="1522"/>
      <c r="L708" s="1522"/>
      <c r="M708" s="1528"/>
      <c r="N708" s="1528"/>
      <c r="O708" s="1528"/>
      <c r="P708" s="1528"/>
      <c r="Q708" s="1528"/>
      <c r="R708" s="1528"/>
      <c r="S708" s="1528"/>
      <c r="T708" s="1528"/>
      <c r="U708" s="1528"/>
      <c r="V708" s="1528"/>
      <c r="W708" s="9" t="s">
        <v>11</v>
      </c>
      <c r="X708" s="4"/>
      <c r="Y708" s="4"/>
      <c r="Z708" s="4"/>
      <c r="AA708" s="4"/>
      <c r="AB708" s="4"/>
      <c r="AC708" s="4"/>
      <c r="AD708" s="4"/>
      <c r="AE708" s="4"/>
      <c r="AF708" s="4"/>
      <c r="AG708" s="4"/>
      <c r="AH708" s="4"/>
      <c r="AI708" s="4"/>
      <c r="AJ708" s="4"/>
      <c r="AK708" s="4"/>
      <c r="AL708" s="4"/>
      <c r="AM708" s="4"/>
      <c r="AN708" s="4"/>
      <c r="AO708" s="4"/>
      <c r="AP708" s="4"/>
      <c r="AQ708" s="4"/>
      <c r="AR708" s="4"/>
      <c r="AS708" s="30"/>
    </row>
    <row r="709" spans="1:45" s="4" customFormat="1" ht="33" customHeight="1" x14ac:dyDescent="0.2">
      <c r="A709" s="1561"/>
      <c r="B709" s="1492" t="s">
        <v>1937</v>
      </c>
      <c r="C709" s="1492" t="s">
        <v>414</v>
      </c>
      <c r="D709" s="1496" t="s">
        <v>275</v>
      </c>
      <c r="E709" s="1497" t="s">
        <v>340</v>
      </c>
      <c r="F709" s="1022"/>
      <c r="G709" s="1507"/>
      <c r="H709" s="1507"/>
      <c r="I709" s="279">
        <v>275</v>
      </c>
      <c r="J709" s="1522"/>
      <c r="K709" s="1522"/>
      <c r="L709" s="1522"/>
      <c r="M709" s="1528"/>
      <c r="N709" s="1528"/>
      <c r="O709" s="1528"/>
      <c r="P709" s="1528"/>
      <c r="Q709" s="1528"/>
      <c r="R709" s="1528"/>
      <c r="S709" s="1528"/>
      <c r="T709" s="1528"/>
      <c r="U709" s="1528"/>
      <c r="V709" s="1528"/>
      <c r="W709" s="9" t="s">
        <v>11</v>
      </c>
    </row>
    <row r="710" spans="1:45" s="4" customFormat="1" ht="33.75" customHeight="1" x14ac:dyDescent="0.2">
      <c r="A710" s="1561"/>
      <c r="B710" s="1492" t="s">
        <v>1938</v>
      </c>
      <c r="C710" s="1492" t="s">
        <v>415</v>
      </c>
      <c r="D710" s="1496" t="s">
        <v>275</v>
      </c>
      <c r="E710" s="1497" t="s">
        <v>340</v>
      </c>
      <c r="F710" s="1022"/>
      <c r="G710" s="1507"/>
      <c r="H710" s="1507"/>
      <c r="I710" s="279">
        <v>75</v>
      </c>
      <c r="J710" s="1522"/>
      <c r="K710" s="1522"/>
      <c r="L710" s="1522"/>
      <c r="M710" s="1528"/>
      <c r="N710" s="1528"/>
      <c r="O710" s="1528"/>
      <c r="P710" s="1528"/>
      <c r="Q710" s="1528"/>
      <c r="R710" s="1528"/>
      <c r="S710" s="1528"/>
      <c r="T710" s="1528"/>
      <c r="U710" s="1528"/>
      <c r="V710" s="1528"/>
      <c r="W710" s="9" t="s">
        <v>11</v>
      </c>
    </row>
    <row r="711" spans="1:45" s="4" customFormat="1" ht="33.75" customHeight="1" x14ac:dyDescent="0.2">
      <c r="A711" s="1561"/>
      <c r="B711" s="1492" t="s">
        <v>1939</v>
      </c>
      <c r="C711" s="1492" t="s">
        <v>416</v>
      </c>
      <c r="D711" s="1496" t="s">
        <v>275</v>
      </c>
      <c r="E711" s="1497" t="s">
        <v>340</v>
      </c>
      <c r="F711" s="1022"/>
      <c r="G711" s="1507"/>
      <c r="H711" s="1507"/>
      <c r="I711" s="279">
        <v>498.6</v>
      </c>
      <c r="J711" s="1522"/>
      <c r="K711" s="1522"/>
      <c r="L711" s="1522"/>
      <c r="M711" s="1528"/>
      <c r="N711" s="1528"/>
      <c r="O711" s="1528"/>
      <c r="P711" s="1528"/>
      <c r="Q711" s="1528"/>
      <c r="R711" s="1528"/>
      <c r="S711" s="1528"/>
      <c r="T711" s="1528"/>
      <c r="U711" s="1528"/>
      <c r="V711" s="1528"/>
      <c r="W711" s="9" t="s">
        <v>11</v>
      </c>
    </row>
    <row r="712" spans="1:45" s="4" customFormat="1" ht="33.75" customHeight="1" x14ac:dyDescent="0.2">
      <c r="A712" s="1561"/>
      <c r="B712" s="1492" t="s">
        <v>1940</v>
      </c>
      <c r="C712" s="1492" t="s">
        <v>417</v>
      </c>
      <c r="D712" s="1496" t="s">
        <v>275</v>
      </c>
      <c r="E712" s="1497" t="s">
        <v>340</v>
      </c>
      <c r="F712" s="1022"/>
      <c r="G712" s="1507"/>
      <c r="H712" s="1507"/>
      <c r="I712" s="279">
        <v>315.10000000000002</v>
      </c>
      <c r="J712" s="1522"/>
      <c r="K712" s="1522"/>
      <c r="L712" s="1522"/>
      <c r="M712" s="1528"/>
      <c r="N712" s="1528"/>
      <c r="O712" s="1528"/>
      <c r="P712" s="1528"/>
      <c r="Q712" s="1528"/>
      <c r="R712" s="1528"/>
      <c r="S712" s="1528"/>
      <c r="T712" s="1528"/>
      <c r="U712" s="1528"/>
      <c r="V712" s="1528"/>
      <c r="W712" s="9" t="s">
        <v>11</v>
      </c>
    </row>
    <row r="713" spans="1:45" s="4" customFormat="1" ht="35.25" customHeight="1" x14ac:dyDescent="0.2">
      <c r="A713" s="1561"/>
      <c r="B713" s="1492" t="s">
        <v>1941</v>
      </c>
      <c r="C713" s="1492" t="s">
        <v>418</v>
      </c>
      <c r="D713" s="1496" t="s">
        <v>275</v>
      </c>
      <c r="E713" s="1497" t="s">
        <v>340</v>
      </c>
      <c r="F713" s="1022"/>
      <c r="G713" s="1507"/>
      <c r="H713" s="1507"/>
      <c r="I713" s="279">
        <v>374.7</v>
      </c>
      <c r="J713" s="1522"/>
      <c r="K713" s="1522"/>
      <c r="L713" s="1522"/>
      <c r="M713" s="1528"/>
      <c r="N713" s="1528"/>
      <c r="O713" s="1528"/>
      <c r="P713" s="1528"/>
      <c r="Q713" s="1528"/>
      <c r="R713" s="1528"/>
      <c r="S713" s="1528"/>
      <c r="T713" s="1528"/>
      <c r="U713" s="1528"/>
      <c r="V713" s="1528"/>
      <c r="W713" s="9" t="s">
        <v>11</v>
      </c>
    </row>
    <row r="714" spans="1:45" s="4" customFormat="1" ht="43.5" customHeight="1" x14ac:dyDescent="0.2">
      <c r="A714" s="1561"/>
      <c r="B714" s="1492" t="s">
        <v>1942</v>
      </c>
      <c r="C714" s="1492" t="s">
        <v>419</v>
      </c>
      <c r="D714" s="1496" t="s">
        <v>275</v>
      </c>
      <c r="E714" s="1497" t="s">
        <v>340</v>
      </c>
      <c r="F714" s="1022"/>
      <c r="G714" s="1507"/>
      <c r="H714" s="1507"/>
      <c r="I714" s="279">
        <v>1100</v>
      </c>
      <c r="J714" s="1522"/>
      <c r="K714" s="1522"/>
      <c r="L714" s="1522"/>
      <c r="M714" s="1528"/>
      <c r="N714" s="1528"/>
      <c r="O714" s="1528"/>
      <c r="P714" s="1528"/>
      <c r="Q714" s="1528"/>
      <c r="R714" s="1528"/>
      <c r="S714" s="1528"/>
      <c r="T714" s="1528"/>
      <c r="U714" s="1528"/>
      <c r="V714" s="1528"/>
      <c r="W714" s="9" t="s">
        <v>11</v>
      </c>
    </row>
    <row r="715" spans="1:45" s="4" customFormat="1" ht="34.5" customHeight="1" x14ac:dyDescent="0.2">
      <c r="A715" s="1561"/>
      <c r="B715" s="1492" t="s">
        <v>1943</v>
      </c>
      <c r="C715" s="1492" t="s">
        <v>420</v>
      </c>
      <c r="D715" s="1496" t="s">
        <v>275</v>
      </c>
      <c r="E715" s="1497" t="s">
        <v>340</v>
      </c>
      <c r="F715" s="1022"/>
      <c r="G715" s="1507"/>
      <c r="H715" s="1507"/>
      <c r="I715" s="279">
        <v>875</v>
      </c>
      <c r="J715" s="1522"/>
      <c r="K715" s="1522"/>
      <c r="L715" s="1522"/>
      <c r="M715" s="1528"/>
      <c r="N715" s="1528"/>
      <c r="O715" s="1528"/>
      <c r="P715" s="1528"/>
      <c r="Q715" s="1528"/>
      <c r="R715" s="1528"/>
      <c r="S715" s="1528"/>
      <c r="T715" s="1528"/>
      <c r="U715" s="1528"/>
      <c r="V715" s="1528"/>
      <c r="W715" s="9" t="s">
        <v>11</v>
      </c>
    </row>
    <row r="716" spans="1:45" s="4" customFormat="1" ht="33.75" customHeight="1" x14ac:dyDescent="0.2">
      <c r="A716" s="1561"/>
      <c r="B716" s="1492" t="s">
        <v>1944</v>
      </c>
      <c r="C716" s="1492" t="s">
        <v>421</v>
      </c>
      <c r="D716" s="1496" t="s">
        <v>275</v>
      </c>
      <c r="E716" s="1497" t="s">
        <v>340</v>
      </c>
      <c r="F716" s="1022"/>
      <c r="G716" s="1507"/>
      <c r="H716" s="1507"/>
      <c r="I716" s="279">
        <v>57</v>
      </c>
      <c r="J716" s="1522"/>
      <c r="K716" s="1522"/>
      <c r="L716" s="1522"/>
      <c r="M716" s="1528"/>
      <c r="N716" s="1528"/>
      <c r="O716" s="1528"/>
      <c r="P716" s="1528"/>
      <c r="Q716" s="1528"/>
      <c r="R716" s="1528"/>
      <c r="S716" s="1528"/>
      <c r="T716" s="1528"/>
      <c r="U716" s="1528"/>
      <c r="V716" s="1528"/>
      <c r="W716" s="9" t="s">
        <v>11</v>
      </c>
    </row>
    <row r="717" spans="1:45" s="4" customFormat="1" ht="33.75" customHeight="1" x14ac:dyDescent="0.2">
      <c r="A717" s="1561"/>
      <c r="B717" s="1492" t="s">
        <v>1945</v>
      </c>
      <c r="C717" s="1492" t="s">
        <v>422</v>
      </c>
      <c r="D717" s="1496" t="s">
        <v>275</v>
      </c>
      <c r="E717" s="1497" t="s">
        <v>340</v>
      </c>
      <c r="F717" s="1022"/>
      <c r="G717" s="1507"/>
      <c r="H717" s="1507"/>
      <c r="I717" s="279">
        <v>195.7</v>
      </c>
      <c r="J717" s="1522"/>
      <c r="K717" s="1522"/>
      <c r="L717" s="1522"/>
      <c r="M717" s="1528"/>
      <c r="N717" s="1528"/>
      <c r="O717" s="1528"/>
      <c r="P717" s="1528"/>
      <c r="Q717" s="1528"/>
      <c r="R717" s="1528"/>
      <c r="S717" s="1528"/>
      <c r="T717" s="1528"/>
      <c r="U717" s="1528"/>
      <c r="V717" s="1528"/>
      <c r="W717" s="9" t="s">
        <v>11</v>
      </c>
    </row>
    <row r="718" spans="1:45" s="4" customFormat="1" ht="33.75" customHeight="1" x14ac:dyDescent="0.2">
      <c r="A718" s="1561"/>
      <c r="B718" s="1492" t="s">
        <v>1946</v>
      </c>
      <c r="C718" s="1492" t="s">
        <v>423</v>
      </c>
      <c r="D718" s="1496" t="s">
        <v>275</v>
      </c>
      <c r="E718" s="1497" t="s">
        <v>340</v>
      </c>
      <c r="F718" s="1022"/>
      <c r="G718" s="1507"/>
      <c r="H718" s="1507"/>
      <c r="I718" s="279">
        <v>187.3</v>
      </c>
      <c r="J718" s="1522"/>
      <c r="K718" s="1522"/>
      <c r="L718" s="1522"/>
      <c r="M718" s="1528"/>
      <c r="N718" s="1528"/>
      <c r="O718" s="1528"/>
      <c r="P718" s="1528"/>
      <c r="Q718" s="1528"/>
      <c r="R718" s="1528"/>
      <c r="S718" s="1528"/>
      <c r="T718" s="1528"/>
      <c r="U718" s="1528"/>
      <c r="V718" s="1528"/>
      <c r="W718" s="9" t="s">
        <v>11</v>
      </c>
    </row>
    <row r="719" spans="1:45" s="4" customFormat="1" ht="33.75" customHeight="1" x14ac:dyDescent="0.2">
      <c r="A719" s="1561"/>
      <c r="B719" s="1492" t="s">
        <v>1947</v>
      </c>
      <c r="C719" s="1492" t="s">
        <v>424</v>
      </c>
      <c r="D719" s="1496" t="s">
        <v>275</v>
      </c>
      <c r="E719" s="1497" t="s">
        <v>340</v>
      </c>
      <c r="F719" s="1022"/>
      <c r="G719" s="1507"/>
      <c r="H719" s="1507"/>
      <c r="I719" s="279">
        <v>45</v>
      </c>
      <c r="J719" s="1522"/>
      <c r="K719" s="1522"/>
      <c r="L719" s="1522"/>
      <c r="M719" s="1528"/>
      <c r="N719" s="1528"/>
      <c r="O719" s="1528"/>
      <c r="P719" s="1528"/>
      <c r="Q719" s="1528"/>
      <c r="R719" s="1528"/>
      <c r="S719" s="1528"/>
      <c r="T719" s="1528"/>
      <c r="U719" s="1528"/>
      <c r="V719" s="1528"/>
      <c r="W719" s="9" t="s">
        <v>11</v>
      </c>
    </row>
    <row r="720" spans="1:45" s="4" customFormat="1" ht="33.75" customHeight="1" x14ac:dyDescent="0.2">
      <c r="A720" s="1561"/>
      <c r="B720" s="1492" t="s">
        <v>1948</v>
      </c>
      <c r="C720" s="1492" t="s">
        <v>425</v>
      </c>
      <c r="D720" s="1496" t="s">
        <v>275</v>
      </c>
      <c r="E720" s="1497" t="s">
        <v>340</v>
      </c>
      <c r="F720" s="1022"/>
      <c r="G720" s="1507"/>
      <c r="H720" s="1507"/>
      <c r="I720" s="279">
        <v>90</v>
      </c>
      <c r="J720" s="1522"/>
      <c r="K720" s="1522"/>
      <c r="L720" s="1522"/>
      <c r="M720" s="1528"/>
      <c r="N720" s="1528"/>
      <c r="O720" s="1528"/>
      <c r="P720" s="1528"/>
      <c r="Q720" s="1528"/>
      <c r="R720" s="1528"/>
      <c r="S720" s="1528"/>
      <c r="T720" s="1528"/>
      <c r="U720" s="1528"/>
      <c r="V720" s="1528"/>
      <c r="W720" s="9" t="s">
        <v>11</v>
      </c>
    </row>
    <row r="721" spans="1:23" s="4" customFormat="1" ht="33.75" customHeight="1" x14ac:dyDescent="0.2">
      <c r="A721" s="1561"/>
      <c r="B721" s="1492" t="s">
        <v>1949</v>
      </c>
      <c r="C721" s="1492" t="s">
        <v>426</v>
      </c>
      <c r="D721" s="1496" t="s">
        <v>275</v>
      </c>
      <c r="E721" s="1497" t="s">
        <v>340</v>
      </c>
      <c r="F721" s="1022"/>
      <c r="G721" s="1507"/>
      <c r="H721" s="1507"/>
      <c r="I721" s="279">
        <v>39</v>
      </c>
      <c r="J721" s="1522"/>
      <c r="K721" s="1522"/>
      <c r="L721" s="1522"/>
      <c r="M721" s="1528"/>
      <c r="N721" s="1528"/>
      <c r="O721" s="1528"/>
      <c r="P721" s="1528"/>
      <c r="Q721" s="1528"/>
      <c r="R721" s="1528"/>
      <c r="S721" s="1528"/>
      <c r="T721" s="1528"/>
      <c r="U721" s="1528"/>
      <c r="V721" s="1528"/>
      <c r="W721" s="9" t="s">
        <v>11</v>
      </c>
    </row>
    <row r="722" spans="1:23" s="4" customFormat="1" ht="33.75" customHeight="1" x14ac:dyDescent="0.2">
      <c r="A722" s="1561"/>
      <c r="B722" s="1492" t="s">
        <v>1950</v>
      </c>
      <c r="C722" s="1492" t="s">
        <v>427</v>
      </c>
      <c r="D722" s="1496" t="s">
        <v>275</v>
      </c>
      <c r="E722" s="1497" t="s">
        <v>340</v>
      </c>
      <c r="F722" s="1022"/>
      <c r="G722" s="1507"/>
      <c r="H722" s="1507"/>
      <c r="I722" s="279">
        <v>79.45</v>
      </c>
      <c r="J722" s="1522"/>
      <c r="K722" s="1522"/>
      <c r="L722" s="1522"/>
      <c r="M722" s="1528"/>
      <c r="N722" s="1528"/>
      <c r="O722" s="1528"/>
      <c r="P722" s="1528"/>
      <c r="Q722" s="1528"/>
      <c r="R722" s="1528"/>
      <c r="S722" s="1528"/>
      <c r="T722" s="1528"/>
      <c r="U722" s="1528"/>
      <c r="V722" s="1528"/>
      <c r="W722" s="9" t="s">
        <v>11</v>
      </c>
    </row>
    <row r="723" spans="1:23" s="4" customFormat="1" ht="33.75" customHeight="1" x14ac:dyDescent="0.2">
      <c r="A723" s="1561"/>
      <c r="B723" s="1492" t="s">
        <v>1951</v>
      </c>
      <c r="C723" s="1492" t="s">
        <v>428</v>
      </c>
      <c r="D723" s="1496" t="s">
        <v>275</v>
      </c>
      <c r="E723" s="1497" t="s">
        <v>340</v>
      </c>
      <c r="F723" s="1022"/>
      <c r="G723" s="1507"/>
      <c r="H723" s="1507"/>
      <c r="I723" s="279">
        <v>63.45</v>
      </c>
      <c r="J723" s="1522"/>
      <c r="K723" s="1522"/>
      <c r="L723" s="1522"/>
      <c r="M723" s="1528"/>
      <c r="N723" s="1528"/>
      <c r="O723" s="1528"/>
      <c r="P723" s="1528"/>
      <c r="Q723" s="1528"/>
      <c r="R723" s="1528"/>
      <c r="S723" s="1528"/>
      <c r="T723" s="1528"/>
      <c r="U723" s="1528"/>
      <c r="V723" s="1528"/>
      <c r="W723" s="9" t="s">
        <v>11</v>
      </c>
    </row>
    <row r="724" spans="1:23" s="4" customFormat="1" ht="45" customHeight="1" x14ac:dyDescent="0.2">
      <c r="A724" s="1561"/>
      <c r="B724" s="1492" t="s">
        <v>1952</v>
      </c>
      <c r="C724" s="1492" t="s">
        <v>429</v>
      </c>
      <c r="D724" s="1496" t="s">
        <v>275</v>
      </c>
      <c r="E724" s="1497" t="s">
        <v>340</v>
      </c>
      <c r="F724" s="1022"/>
      <c r="G724" s="1507"/>
      <c r="H724" s="1507"/>
      <c r="I724" s="279">
        <v>220.9</v>
      </c>
      <c r="J724" s="1522"/>
      <c r="K724" s="1522"/>
      <c r="L724" s="1522"/>
      <c r="M724" s="1528"/>
      <c r="N724" s="1528"/>
      <c r="O724" s="1528"/>
      <c r="P724" s="1528"/>
      <c r="Q724" s="1528"/>
      <c r="R724" s="1528"/>
      <c r="S724" s="1528"/>
      <c r="T724" s="1528"/>
      <c r="U724" s="1528"/>
      <c r="V724" s="1528"/>
      <c r="W724" s="9" t="s">
        <v>11</v>
      </c>
    </row>
    <row r="725" spans="1:23" s="4" customFormat="1" ht="33.75" customHeight="1" x14ac:dyDescent="0.2">
      <c r="A725" s="1561"/>
      <c r="B725" s="1492" t="s">
        <v>1953</v>
      </c>
      <c r="C725" s="1492" t="s">
        <v>430</v>
      </c>
      <c r="D725" s="1496" t="s">
        <v>275</v>
      </c>
      <c r="E725" s="1497" t="s">
        <v>340</v>
      </c>
      <c r="F725" s="1022"/>
      <c r="G725" s="1507"/>
      <c r="H725" s="1507"/>
      <c r="I725" s="279">
        <v>126.15</v>
      </c>
      <c r="J725" s="1522"/>
      <c r="K725" s="1522"/>
      <c r="L725" s="1522"/>
      <c r="M725" s="1528"/>
      <c r="N725" s="1528"/>
      <c r="O725" s="1528"/>
      <c r="P725" s="1528"/>
      <c r="Q725" s="1528"/>
      <c r="R725" s="1528"/>
      <c r="S725" s="1528"/>
      <c r="T725" s="1528"/>
      <c r="U725" s="1528"/>
      <c r="V725" s="1528"/>
      <c r="W725" s="9" t="s">
        <v>11</v>
      </c>
    </row>
    <row r="726" spans="1:23" s="4" customFormat="1" ht="33.75" customHeight="1" x14ac:dyDescent="0.2">
      <c r="A726" s="1561"/>
      <c r="B726" s="1492" t="s">
        <v>1954</v>
      </c>
      <c r="C726" s="1492" t="s">
        <v>431</v>
      </c>
      <c r="D726" s="1496" t="s">
        <v>275</v>
      </c>
      <c r="E726" s="1497" t="s">
        <v>340</v>
      </c>
      <c r="F726" s="1022"/>
      <c r="G726" s="1507"/>
      <c r="H726" s="1507"/>
      <c r="I726" s="279">
        <v>235.44</v>
      </c>
      <c r="J726" s="1522"/>
      <c r="K726" s="1522"/>
      <c r="L726" s="1522"/>
      <c r="M726" s="1528"/>
      <c r="N726" s="1528"/>
      <c r="O726" s="1528"/>
      <c r="P726" s="1528"/>
      <c r="Q726" s="1528"/>
      <c r="R726" s="1528"/>
      <c r="S726" s="1528"/>
      <c r="T726" s="1528"/>
      <c r="U726" s="1528"/>
      <c r="V726" s="1528"/>
      <c r="W726" s="9" t="s">
        <v>11</v>
      </c>
    </row>
    <row r="727" spans="1:23" s="4" customFormat="1" ht="33.75" customHeight="1" x14ac:dyDescent="0.2">
      <c r="A727" s="1561"/>
      <c r="B727" s="1492" t="s">
        <v>1955</v>
      </c>
      <c r="C727" s="1492" t="s">
        <v>432</v>
      </c>
      <c r="D727" s="1496" t="s">
        <v>275</v>
      </c>
      <c r="E727" s="1497" t="s">
        <v>340</v>
      </c>
      <c r="F727" s="1022"/>
      <c r="G727" s="1507"/>
      <c r="H727" s="1507"/>
      <c r="I727" s="279">
        <v>45.95</v>
      </c>
      <c r="J727" s="1522"/>
      <c r="K727" s="1522"/>
      <c r="L727" s="1522"/>
      <c r="M727" s="1528"/>
      <c r="N727" s="1528"/>
      <c r="O727" s="1528"/>
      <c r="P727" s="1528"/>
      <c r="Q727" s="1528"/>
      <c r="R727" s="1528"/>
      <c r="S727" s="1528"/>
      <c r="T727" s="1528"/>
      <c r="U727" s="1528"/>
      <c r="V727" s="1528"/>
      <c r="W727" s="9" t="s">
        <v>11</v>
      </c>
    </row>
    <row r="728" spans="1:23" s="4" customFormat="1" ht="33.75" customHeight="1" x14ac:dyDescent="0.2">
      <c r="A728" s="1561"/>
      <c r="B728" s="1492" t="s">
        <v>1956</v>
      </c>
      <c r="C728" s="1492" t="s">
        <v>433</v>
      </c>
      <c r="D728" s="1496" t="s">
        <v>275</v>
      </c>
      <c r="E728" s="1497" t="s">
        <v>340</v>
      </c>
      <c r="F728" s="1022"/>
      <c r="G728" s="1496"/>
      <c r="H728" s="1496"/>
      <c r="I728" s="279">
        <v>190</v>
      </c>
      <c r="J728" s="1522"/>
      <c r="K728" s="1522"/>
      <c r="L728" s="1522"/>
      <c r="M728" s="1528"/>
      <c r="N728" s="1528"/>
      <c r="O728" s="1528"/>
      <c r="P728" s="1528"/>
      <c r="Q728" s="1528"/>
      <c r="R728" s="1528"/>
      <c r="S728" s="1528"/>
      <c r="T728" s="1528"/>
      <c r="U728" s="1528"/>
      <c r="V728" s="1528"/>
      <c r="W728" s="9" t="s">
        <v>11</v>
      </c>
    </row>
    <row r="729" spans="1:23" s="4" customFormat="1" ht="66.75" customHeight="1" x14ac:dyDescent="0.2">
      <c r="A729" s="1561"/>
      <c r="B729" s="1492" t="s">
        <v>1957</v>
      </c>
      <c r="C729" s="1492" t="s">
        <v>434</v>
      </c>
      <c r="D729" s="1496" t="s">
        <v>275</v>
      </c>
      <c r="E729" s="1497" t="s">
        <v>340</v>
      </c>
      <c r="F729" s="1022"/>
      <c r="G729" s="1496"/>
      <c r="H729" s="1496"/>
      <c r="I729" s="279">
        <v>2000</v>
      </c>
      <c r="J729" s="1522"/>
      <c r="K729" s="1522"/>
      <c r="L729" s="1522"/>
      <c r="M729" s="1528"/>
      <c r="N729" s="1528"/>
      <c r="O729" s="1528"/>
      <c r="P729" s="1528"/>
      <c r="Q729" s="1528"/>
      <c r="R729" s="1528"/>
      <c r="S729" s="1528"/>
      <c r="T729" s="1528"/>
      <c r="U729" s="1528"/>
      <c r="V729" s="1528"/>
      <c r="W729" s="9" t="s">
        <v>11</v>
      </c>
    </row>
    <row r="730" spans="1:23" s="4" customFormat="1" ht="36" customHeight="1" x14ac:dyDescent="0.2">
      <c r="A730" s="1561"/>
      <c r="B730" s="1492" t="s">
        <v>1958</v>
      </c>
      <c r="C730" s="1492" t="s">
        <v>435</v>
      </c>
      <c r="D730" s="1496" t="s">
        <v>275</v>
      </c>
      <c r="E730" s="1497" t="s">
        <v>340</v>
      </c>
      <c r="F730" s="1022"/>
      <c r="G730" s="1496"/>
      <c r="H730" s="1496"/>
      <c r="I730" s="279">
        <v>160.30000000000001</v>
      </c>
      <c r="J730" s="1522"/>
      <c r="K730" s="1522"/>
      <c r="L730" s="1522"/>
      <c r="M730" s="1528"/>
      <c r="N730" s="1528"/>
      <c r="O730" s="1528"/>
      <c r="P730" s="1528"/>
      <c r="Q730" s="1528"/>
      <c r="R730" s="1528"/>
      <c r="S730" s="1528"/>
      <c r="T730" s="1528"/>
      <c r="U730" s="1528"/>
      <c r="V730" s="1528"/>
      <c r="W730" s="9" t="s">
        <v>11</v>
      </c>
    </row>
    <row r="731" spans="1:23" s="4" customFormat="1" ht="34.5" customHeight="1" x14ac:dyDescent="0.2">
      <c r="A731" s="1561"/>
      <c r="B731" s="1492" t="s">
        <v>1959</v>
      </c>
      <c r="C731" s="1492" t="s">
        <v>436</v>
      </c>
      <c r="D731" s="1496" t="s">
        <v>275</v>
      </c>
      <c r="E731" s="1497" t="s">
        <v>340</v>
      </c>
      <c r="F731" s="1022"/>
      <c r="G731" s="1496"/>
      <c r="H731" s="1496"/>
      <c r="I731" s="279">
        <v>165.3</v>
      </c>
      <c r="J731" s="1522"/>
      <c r="K731" s="1522"/>
      <c r="L731" s="1522"/>
      <c r="M731" s="1528"/>
      <c r="N731" s="1528"/>
      <c r="O731" s="1528"/>
      <c r="P731" s="1528"/>
      <c r="Q731" s="1528"/>
      <c r="R731" s="1528"/>
      <c r="S731" s="1528"/>
      <c r="T731" s="1528"/>
      <c r="U731" s="1528"/>
      <c r="V731" s="1528"/>
      <c r="W731" s="9" t="s">
        <v>11</v>
      </c>
    </row>
    <row r="732" spans="1:23" s="4" customFormat="1" ht="36.75" customHeight="1" x14ac:dyDescent="0.2">
      <c r="A732" s="1561"/>
      <c r="B732" s="1492" t="s">
        <v>1960</v>
      </c>
      <c r="C732" s="1492" t="s">
        <v>437</v>
      </c>
      <c r="D732" s="1496" t="s">
        <v>275</v>
      </c>
      <c r="E732" s="1497" t="s">
        <v>340</v>
      </c>
      <c r="F732" s="1022"/>
      <c r="G732" s="1496"/>
      <c r="H732" s="1496"/>
      <c r="I732" s="279">
        <v>147.9</v>
      </c>
      <c r="J732" s="1522"/>
      <c r="K732" s="1522"/>
      <c r="L732" s="1522"/>
      <c r="M732" s="1528"/>
      <c r="N732" s="1528"/>
      <c r="O732" s="1528"/>
      <c r="P732" s="1528"/>
      <c r="Q732" s="1528"/>
      <c r="R732" s="1528"/>
      <c r="S732" s="1528"/>
      <c r="T732" s="1528"/>
      <c r="U732" s="1528"/>
      <c r="V732" s="1528"/>
      <c r="W732" s="9" t="s">
        <v>11</v>
      </c>
    </row>
    <row r="733" spans="1:23" s="4" customFormat="1" ht="34.5" customHeight="1" x14ac:dyDescent="0.2">
      <c r="A733" s="1561"/>
      <c r="B733" s="1492" t="s">
        <v>1961</v>
      </c>
      <c r="C733" s="1492" t="s">
        <v>438</v>
      </c>
      <c r="D733" s="1496" t="s">
        <v>275</v>
      </c>
      <c r="E733" s="1497" t="s">
        <v>340</v>
      </c>
      <c r="F733" s="1022"/>
      <c r="G733" s="1496"/>
      <c r="H733" s="1496"/>
      <c r="I733" s="279">
        <v>75.900000000000006</v>
      </c>
      <c r="J733" s="1522"/>
      <c r="K733" s="1522"/>
      <c r="L733" s="1522"/>
      <c r="M733" s="1528"/>
      <c r="N733" s="1528"/>
      <c r="O733" s="1528"/>
      <c r="P733" s="1528"/>
      <c r="Q733" s="1528"/>
      <c r="R733" s="1528"/>
      <c r="S733" s="1528"/>
      <c r="T733" s="1528"/>
      <c r="U733" s="1528"/>
      <c r="V733" s="1528"/>
      <c r="W733" s="9" t="s">
        <v>11</v>
      </c>
    </row>
    <row r="734" spans="1:23" s="4" customFormat="1" ht="33.75" customHeight="1" x14ac:dyDescent="0.2">
      <c r="A734" s="1561"/>
      <c r="B734" s="1492" t="s">
        <v>1962</v>
      </c>
      <c r="C734" s="1492" t="s">
        <v>439</v>
      </c>
      <c r="D734" s="1496" t="s">
        <v>275</v>
      </c>
      <c r="E734" s="1497" t="s">
        <v>340</v>
      </c>
      <c r="F734" s="1022"/>
      <c r="G734" s="1496"/>
      <c r="H734" s="1496"/>
      <c r="I734" s="279">
        <v>1760</v>
      </c>
      <c r="J734" s="1522"/>
      <c r="K734" s="1522"/>
      <c r="L734" s="1522"/>
      <c r="M734" s="1528"/>
      <c r="N734" s="1528"/>
      <c r="O734" s="1528"/>
      <c r="P734" s="1528"/>
      <c r="Q734" s="1528"/>
      <c r="R734" s="1528"/>
      <c r="S734" s="1528"/>
      <c r="T734" s="1528"/>
      <c r="U734" s="1528"/>
      <c r="V734" s="1528"/>
      <c r="W734" s="9" t="s">
        <v>11</v>
      </c>
    </row>
    <row r="735" spans="1:23" s="4" customFormat="1" ht="33.75" customHeight="1" x14ac:dyDescent="0.2">
      <c r="A735" s="1561"/>
      <c r="B735" s="1492" t="s">
        <v>1963</v>
      </c>
      <c r="C735" s="1492" t="s">
        <v>440</v>
      </c>
      <c r="D735" s="1496" t="s">
        <v>275</v>
      </c>
      <c r="E735" s="1497" t="s">
        <v>340</v>
      </c>
      <c r="F735" s="1022"/>
      <c r="G735" s="1496"/>
      <c r="H735" s="1496"/>
      <c r="I735" s="279">
        <v>166</v>
      </c>
      <c r="J735" s="1522"/>
      <c r="K735" s="1522"/>
      <c r="L735" s="1522"/>
      <c r="M735" s="1528"/>
      <c r="N735" s="1528"/>
      <c r="O735" s="1528"/>
      <c r="P735" s="1528"/>
      <c r="Q735" s="1528"/>
      <c r="R735" s="1528"/>
      <c r="S735" s="1528"/>
      <c r="T735" s="1528"/>
      <c r="U735" s="1528"/>
      <c r="V735" s="1528"/>
      <c r="W735" s="9" t="s">
        <v>11</v>
      </c>
    </row>
    <row r="736" spans="1:23" s="4" customFormat="1" ht="33.75" customHeight="1" x14ac:dyDescent="0.2">
      <c r="A736" s="1561"/>
      <c r="B736" s="1492" t="s">
        <v>1964</v>
      </c>
      <c r="C736" s="1492" t="s">
        <v>441</v>
      </c>
      <c r="D736" s="1496" t="s">
        <v>275</v>
      </c>
      <c r="E736" s="1497" t="s">
        <v>340</v>
      </c>
      <c r="F736" s="1022"/>
      <c r="G736" s="1496"/>
      <c r="H736" s="1496"/>
      <c r="I736" s="279">
        <v>180</v>
      </c>
      <c r="J736" s="1522"/>
      <c r="K736" s="1522"/>
      <c r="L736" s="1522"/>
      <c r="M736" s="1528"/>
      <c r="N736" s="1528"/>
      <c r="O736" s="1528"/>
      <c r="P736" s="1528"/>
      <c r="Q736" s="1528"/>
      <c r="R736" s="1528"/>
      <c r="S736" s="1528"/>
      <c r="T736" s="1528"/>
      <c r="U736" s="1528"/>
      <c r="V736" s="1528"/>
      <c r="W736" s="9" t="s">
        <v>11</v>
      </c>
    </row>
    <row r="737" spans="1:24" s="1" customFormat="1" ht="100.5" customHeight="1" x14ac:dyDescent="0.2">
      <c r="A737" s="1561"/>
      <c r="B737" s="1492" t="s">
        <v>1965</v>
      </c>
      <c r="C737" s="1492" t="s">
        <v>6882</v>
      </c>
      <c r="D737" s="1496" t="s">
        <v>275</v>
      </c>
      <c r="E737" s="1497" t="s">
        <v>340</v>
      </c>
      <c r="F737" s="1022"/>
      <c r="G737" s="1507">
        <v>598.87986000000001</v>
      </c>
      <c r="H737" s="1496"/>
      <c r="I737" s="279">
        <v>275.8</v>
      </c>
      <c r="J737" s="1522" t="s">
        <v>5526</v>
      </c>
      <c r="K737" s="1522" t="s">
        <v>6122</v>
      </c>
      <c r="L737" s="1522" t="s">
        <v>6881</v>
      </c>
      <c r="M737" s="1528"/>
      <c r="N737" s="1528"/>
      <c r="O737" s="1528"/>
      <c r="P737" s="1528"/>
      <c r="Q737" s="1528"/>
      <c r="R737" s="1528"/>
      <c r="S737" s="1528"/>
      <c r="T737" s="1528"/>
      <c r="U737" s="1528"/>
      <c r="V737" s="1528"/>
      <c r="W737" s="9" t="s">
        <v>11</v>
      </c>
      <c r="X737" s="4"/>
    </row>
    <row r="738" spans="1:24" s="1" customFormat="1" ht="124.5" customHeight="1" x14ac:dyDescent="0.2">
      <c r="A738" s="1561"/>
      <c r="B738" s="1492" t="s">
        <v>1966</v>
      </c>
      <c r="C738" s="1492" t="s">
        <v>443</v>
      </c>
      <c r="D738" s="1496" t="s">
        <v>275</v>
      </c>
      <c r="E738" s="1497" t="s">
        <v>340</v>
      </c>
      <c r="F738" s="1022"/>
      <c r="G738" s="1496">
        <v>504.44707</v>
      </c>
      <c r="H738" s="1496"/>
      <c r="I738" s="279">
        <v>195</v>
      </c>
      <c r="J738" s="1522" t="s">
        <v>5526</v>
      </c>
      <c r="K738" s="1522" t="s">
        <v>6336</v>
      </c>
      <c r="L738" s="1522"/>
      <c r="M738" s="1528"/>
      <c r="N738" s="1528"/>
      <c r="O738" s="1528"/>
      <c r="P738" s="1528"/>
      <c r="Q738" s="1528"/>
      <c r="R738" s="1528"/>
      <c r="S738" s="1528"/>
      <c r="T738" s="1528"/>
      <c r="U738" s="1528"/>
      <c r="V738" s="1528"/>
      <c r="W738" s="9" t="s">
        <v>11</v>
      </c>
      <c r="X738" s="4"/>
    </row>
    <row r="739" spans="1:24" s="1" customFormat="1" ht="33.75" customHeight="1" x14ac:dyDescent="0.2">
      <c r="A739" s="1561"/>
      <c r="B739" s="1492" t="s">
        <v>1967</v>
      </c>
      <c r="C739" s="1492" t="s">
        <v>444</v>
      </c>
      <c r="D739" s="1496" t="s">
        <v>275</v>
      </c>
      <c r="E739" s="1497" t="s">
        <v>340</v>
      </c>
      <c r="F739" s="1022"/>
      <c r="G739" s="1496"/>
      <c r="H739" s="1496"/>
      <c r="I739" s="279">
        <v>297.10000000000002</v>
      </c>
      <c r="J739" s="1522"/>
      <c r="K739" s="1522"/>
      <c r="L739" s="1522"/>
      <c r="M739" s="1528"/>
      <c r="N739" s="1528"/>
      <c r="O739" s="1528"/>
      <c r="P739" s="1528"/>
      <c r="Q739" s="1528"/>
      <c r="R739" s="1528"/>
      <c r="S739" s="1528"/>
      <c r="T739" s="1528"/>
      <c r="U739" s="1528"/>
      <c r="V739" s="1528"/>
      <c r="W739" s="9" t="s">
        <v>11</v>
      </c>
      <c r="X739" s="4"/>
    </row>
    <row r="740" spans="1:24" s="1" customFormat="1" ht="33.75" customHeight="1" x14ac:dyDescent="0.2">
      <c r="A740" s="1561"/>
      <c r="B740" s="1492" t="s">
        <v>1968</v>
      </c>
      <c r="C740" s="1492" t="s">
        <v>445</v>
      </c>
      <c r="D740" s="1496" t="s">
        <v>275</v>
      </c>
      <c r="E740" s="1497" t="s">
        <v>340</v>
      </c>
      <c r="F740" s="1022"/>
      <c r="G740" s="1496"/>
      <c r="H740" s="1496"/>
      <c r="I740" s="279">
        <v>292.5</v>
      </c>
      <c r="J740" s="1522"/>
      <c r="K740" s="1522"/>
      <c r="L740" s="1522"/>
      <c r="M740" s="1528"/>
      <c r="N740" s="1528"/>
      <c r="O740" s="1528"/>
      <c r="P740" s="1528"/>
      <c r="Q740" s="1528"/>
      <c r="R740" s="1528"/>
      <c r="S740" s="1528"/>
      <c r="T740" s="1528"/>
      <c r="U740" s="1528"/>
      <c r="V740" s="1528"/>
      <c r="W740" s="9" t="s">
        <v>11</v>
      </c>
      <c r="X740" s="4"/>
    </row>
    <row r="741" spans="1:24" s="1" customFormat="1" ht="33.75" customHeight="1" x14ac:dyDescent="0.2">
      <c r="A741" s="1561"/>
      <c r="B741" s="1492" t="s">
        <v>1969</v>
      </c>
      <c r="C741" s="1492" t="s">
        <v>446</v>
      </c>
      <c r="D741" s="1496" t="s">
        <v>275</v>
      </c>
      <c r="E741" s="1497" t="s">
        <v>340</v>
      </c>
      <c r="F741" s="1022"/>
      <c r="G741" s="1496"/>
      <c r="H741" s="1496"/>
      <c r="I741" s="279">
        <v>376.2</v>
      </c>
      <c r="J741" s="1522"/>
      <c r="K741" s="1522"/>
      <c r="L741" s="1522"/>
      <c r="M741" s="1528"/>
      <c r="N741" s="1528"/>
      <c r="O741" s="1528"/>
      <c r="P741" s="1528"/>
      <c r="Q741" s="1528"/>
      <c r="R741" s="1528"/>
      <c r="S741" s="1528"/>
      <c r="T741" s="1528"/>
      <c r="U741" s="1528"/>
      <c r="V741" s="1528"/>
      <c r="W741" s="9" t="s">
        <v>11</v>
      </c>
      <c r="X741" s="4"/>
    </row>
    <row r="742" spans="1:24" s="1" customFormat="1" ht="33.75" customHeight="1" x14ac:dyDescent="0.2">
      <c r="A742" s="1561"/>
      <c r="B742" s="1492" t="s">
        <v>1970</v>
      </c>
      <c r="C742" s="1492" t="s">
        <v>447</v>
      </c>
      <c r="D742" s="1496" t="s">
        <v>275</v>
      </c>
      <c r="E742" s="1497" t="s">
        <v>340</v>
      </c>
      <c r="F742" s="1022"/>
      <c r="G742" s="1496"/>
      <c r="H742" s="1496"/>
      <c r="I742" s="279">
        <v>435.7</v>
      </c>
      <c r="J742" s="1522"/>
      <c r="K742" s="1522"/>
      <c r="L742" s="1522"/>
      <c r="M742" s="1528"/>
      <c r="N742" s="1528"/>
      <c r="O742" s="1528"/>
      <c r="P742" s="1528"/>
      <c r="Q742" s="1528"/>
      <c r="R742" s="1528"/>
      <c r="S742" s="1528"/>
      <c r="T742" s="1528"/>
      <c r="U742" s="1528"/>
      <c r="V742" s="1528"/>
      <c r="W742" s="9" t="s">
        <v>11</v>
      </c>
      <c r="X742" s="4"/>
    </row>
    <row r="743" spans="1:24" s="1" customFormat="1" ht="56.25" customHeight="1" x14ac:dyDescent="0.2">
      <c r="A743" s="1561"/>
      <c r="B743" s="1492" t="s">
        <v>1971</v>
      </c>
      <c r="C743" s="1492" t="s">
        <v>448</v>
      </c>
      <c r="D743" s="1496" t="s">
        <v>275</v>
      </c>
      <c r="E743" s="1497" t="s">
        <v>340</v>
      </c>
      <c r="F743" s="1022"/>
      <c r="G743" s="1496"/>
      <c r="H743" s="1496"/>
      <c r="I743" s="279">
        <v>450</v>
      </c>
      <c r="J743" s="1522"/>
      <c r="K743" s="1522"/>
      <c r="L743" s="1522"/>
      <c r="M743" s="1528"/>
      <c r="N743" s="1528"/>
      <c r="O743" s="1528"/>
      <c r="P743" s="1528"/>
      <c r="Q743" s="1528"/>
      <c r="R743" s="1528"/>
      <c r="S743" s="1528"/>
      <c r="T743" s="1528"/>
      <c r="U743" s="1528"/>
      <c r="V743" s="1528"/>
      <c r="W743" s="9" t="s">
        <v>11</v>
      </c>
      <c r="X743" s="4"/>
    </row>
    <row r="744" spans="1:24" s="1" customFormat="1" ht="171.75" customHeight="1" x14ac:dyDescent="0.2">
      <c r="A744" s="1561"/>
      <c r="B744" s="1492" t="s">
        <v>1972</v>
      </c>
      <c r="C744" s="1492" t="s">
        <v>8170</v>
      </c>
      <c r="D744" s="1496" t="s">
        <v>213</v>
      </c>
      <c r="E744" s="1496" t="s">
        <v>358</v>
      </c>
      <c r="F744" s="1022"/>
      <c r="G744" s="1496"/>
      <c r="H744" s="1496">
        <v>5040</v>
      </c>
      <c r="I744" s="279">
        <v>2000</v>
      </c>
      <c r="J744" s="1522" t="s">
        <v>8236</v>
      </c>
      <c r="K744" s="1522" t="s">
        <v>8893</v>
      </c>
      <c r="L744" s="1522"/>
      <c r="M744" s="1528"/>
      <c r="N744" s="1528"/>
      <c r="O744" s="1528"/>
      <c r="P744" s="1528"/>
      <c r="Q744" s="1528"/>
      <c r="R744" s="1528"/>
      <c r="S744" s="1528"/>
      <c r="T744" s="1528"/>
      <c r="U744" s="1528"/>
      <c r="V744" s="1528"/>
      <c r="W744" s="9" t="s">
        <v>11</v>
      </c>
      <c r="X744" s="4"/>
    </row>
    <row r="745" spans="1:24" s="1" customFormat="1" ht="56.25" customHeight="1" x14ac:dyDescent="0.2">
      <c r="A745" s="1561"/>
      <c r="B745" s="1492" t="s">
        <v>1973</v>
      </c>
      <c r="C745" s="1492" t="s">
        <v>449</v>
      </c>
      <c r="D745" s="1496" t="s">
        <v>213</v>
      </c>
      <c r="E745" s="1496" t="s">
        <v>358</v>
      </c>
      <c r="F745" s="1022"/>
      <c r="G745" s="1496"/>
      <c r="H745" s="1496"/>
      <c r="I745" s="279">
        <v>2000</v>
      </c>
      <c r="J745" s="1522"/>
      <c r="K745" s="1522"/>
      <c r="L745" s="1522"/>
      <c r="M745" s="1528"/>
      <c r="N745" s="1528"/>
      <c r="O745" s="1528"/>
      <c r="P745" s="1528"/>
      <c r="Q745" s="1528"/>
      <c r="R745" s="1528"/>
      <c r="S745" s="1528"/>
      <c r="T745" s="1528"/>
      <c r="U745" s="1528"/>
      <c r="V745" s="1528"/>
      <c r="W745" s="9" t="s">
        <v>11</v>
      </c>
      <c r="X745" s="4"/>
    </row>
    <row r="746" spans="1:24" s="1" customFormat="1" ht="155.25" customHeight="1" x14ac:dyDescent="0.2">
      <c r="A746" s="1561"/>
      <c r="B746" s="1492" t="s">
        <v>1974</v>
      </c>
      <c r="C746" s="1492" t="s">
        <v>5095</v>
      </c>
      <c r="D746" s="1496" t="s">
        <v>213</v>
      </c>
      <c r="E746" s="1496" t="s">
        <v>358</v>
      </c>
      <c r="F746" s="1022"/>
      <c r="G746" s="1507">
        <v>689.92570999999998</v>
      </c>
      <c r="H746" s="1496"/>
      <c r="I746" s="279">
        <v>400</v>
      </c>
      <c r="J746" s="1522" t="s">
        <v>5527</v>
      </c>
      <c r="K746" s="1522" t="s">
        <v>6123</v>
      </c>
      <c r="L746" s="1522" t="s">
        <v>6883</v>
      </c>
      <c r="M746" s="1528"/>
      <c r="N746" s="1528"/>
      <c r="O746" s="1528"/>
      <c r="P746" s="1528"/>
      <c r="Q746" s="1528"/>
      <c r="R746" s="1528"/>
      <c r="S746" s="1528"/>
      <c r="T746" s="1528"/>
      <c r="U746" s="1528"/>
      <c r="V746" s="1528"/>
      <c r="W746" s="9" t="s">
        <v>11</v>
      </c>
      <c r="X746" s="4"/>
    </row>
    <row r="747" spans="1:24" s="1" customFormat="1" ht="96.75" customHeight="1" x14ac:dyDescent="0.2">
      <c r="A747" s="1561"/>
      <c r="B747" s="1492" t="s">
        <v>1975</v>
      </c>
      <c r="C747" s="1492" t="s">
        <v>6736</v>
      </c>
      <c r="D747" s="1496" t="s">
        <v>275</v>
      </c>
      <c r="E747" s="1496" t="s">
        <v>276</v>
      </c>
      <c r="F747" s="1022"/>
      <c r="G747" s="1507">
        <v>389.68419999999998</v>
      </c>
      <c r="H747" s="1496"/>
      <c r="I747" s="279">
        <v>500</v>
      </c>
      <c r="J747" s="1522" t="s">
        <v>6737</v>
      </c>
      <c r="K747" s="1522" t="s">
        <v>6884</v>
      </c>
      <c r="L747" s="1522"/>
      <c r="M747" s="1528"/>
      <c r="N747" s="1528"/>
      <c r="O747" s="1528"/>
      <c r="P747" s="1528"/>
      <c r="Q747" s="1528"/>
      <c r="R747" s="1528"/>
      <c r="S747" s="1528"/>
      <c r="T747" s="1528"/>
      <c r="U747" s="1528"/>
      <c r="V747" s="1528"/>
      <c r="W747" s="9" t="s">
        <v>11</v>
      </c>
      <c r="X747" s="4"/>
    </row>
    <row r="748" spans="1:24" s="1" customFormat="1" ht="36" customHeight="1" x14ac:dyDescent="0.2">
      <c r="A748" s="1561"/>
      <c r="B748" s="1492" t="s">
        <v>1976</v>
      </c>
      <c r="C748" s="1492" t="s">
        <v>450</v>
      </c>
      <c r="D748" s="1496"/>
      <c r="E748" s="1496" t="s">
        <v>276</v>
      </c>
      <c r="F748" s="1022"/>
      <c r="G748" s="1496"/>
      <c r="H748" s="1496"/>
      <c r="I748" s="279">
        <v>600</v>
      </c>
      <c r="J748" s="1522"/>
      <c r="K748" s="1522"/>
      <c r="L748" s="1522"/>
      <c r="M748" s="1528"/>
      <c r="N748" s="1528"/>
      <c r="O748" s="1528"/>
      <c r="P748" s="1528"/>
      <c r="Q748" s="1528"/>
      <c r="R748" s="1528"/>
      <c r="S748" s="1528"/>
      <c r="T748" s="1528"/>
      <c r="U748" s="1528"/>
      <c r="V748" s="1528"/>
      <c r="W748" s="9" t="s">
        <v>11</v>
      </c>
      <c r="X748" s="4"/>
    </row>
    <row r="749" spans="1:24" s="1" customFormat="1" ht="42.75" customHeight="1" x14ac:dyDescent="0.2">
      <c r="A749" s="1561"/>
      <c r="B749" s="1492" t="s">
        <v>1977</v>
      </c>
      <c r="C749" s="1492" t="s">
        <v>451</v>
      </c>
      <c r="D749" s="1496" t="s">
        <v>275</v>
      </c>
      <c r="E749" s="1496" t="s">
        <v>276</v>
      </c>
      <c r="F749" s="1022"/>
      <c r="G749" s="1496"/>
      <c r="H749" s="1496"/>
      <c r="I749" s="279">
        <v>70</v>
      </c>
      <c r="J749" s="1522"/>
      <c r="K749" s="1522"/>
      <c r="L749" s="1522"/>
      <c r="M749" s="1528"/>
      <c r="N749" s="1528"/>
      <c r="O749" s="1528"/>
      <c r="P749" s="1528"/>
      <c r="Q749" s="1528"/>
      <c r="R749" s="1528"/>
      <c r="S749" s="1528"/>
      <c r="T749" s="1528"/>
      <c r="U749" s="1528"/>
      <c r="V749" s="1528"/>
      <c r="W749" s="9" t="s">
        <v>11</v>
      </c>
      <c r="X749" s="4"/>
    </row>
    <row r="750" spans="1:24" s="1" customFormat="1" ht="33.75" customHeight="1" x14ac:dyDescent="0.2">
      <c r="A750" s="1561"/>
      <c r="B750" s="1492" t="s">
        <v>1978</v>
      </c>
      <c r="C750" s="1492" t="s">
        <v>452</v>
      </c>
      <c r="D750" s="1496" t="s">
        <v>275</v>
      </c>
      <c r="E750" s="1496" t="s">
        <v>276</v>
      </c>
      <c r="F750" s="1022"/>
      <c r="G750" s="1496"/>
      <c r="H750" s="1496"/>
      <c r="I750" s="279">
        <v>362</v>
      </c>
      <c r="J750" s="1522"/>
      <c r="K750" s="1522"/>
      <c r="L750" s="1522"/>
      <c r="M750" s="1528"/>
      <c r="N750" s="1528"/>
      <c r="O750" s="1528"/>
      <c r="P750" s="1528"/>
      <c r="Q750" s="1528"/>
      <c r="R750" s="1528"/>
      <c r="S750" s="1528"/>
      <c r="T750" s="1528"/>
      <c r="U750" s="1528"/>
      <c r="V750" s="1528"/>
      <c r="W750" s="9" t="s">
        <v>11</v>
      </c>
      <c r="X750" s="4"/>
    </row>
    <row r="751" spans="1:24" s="1" customFormat="1" ht="116.25" customHeight="1" x14ac:dyDescent="0.2">
      <c r="A751" s="1561"/>
      <c r="B751" s="1492" t="s">
        <v>1979</v>
      </c>
      <c r="C751" s="1492" t="s">
        <v>6671</v>
      </c>
      <c r="D751" s="1496" t="s">
        <v>275</v>
      </c>
      <c r="E751" s="1496" t="s">
        <v>276</v>
      </c>
      <c r="F751" s="1022"/>
      <c r="G751" s="1496">
        <v>2971.81394</v>
      </c>
      <c r="H751" s="1496"/>
      <c r="I751" s="279">
        <v>2670.3</v>
      </c>
      <c r="J751" s="1522" t="s">
        <v>5528</v>
      </c>
      <c r="K751" s="1522" t="s">
        <v>6672</v>
      </c>
      <c r="L751" s="1522" t="s">
        <v>6885</v>
      </c>
      <c r="M751" s="1528"/>
      <c r="N751" s="1528"/>
      <c r="O751" s="1528"/>
      <c r="P751" s="1528"/>
      <c r="Q751" s="1528"/>
      <c r="R751" s="1528"/>
      <c r="S751" s="1528"/>
      <c r="T751" s="1528"/>
      <c r="U751" s="1528"/>
      <c r="V751" s="1528"/>
      <c r="W751" s="9" t="s">
        <v>11</v>
      </c>
      <c r="X751" s="4"/>
    </row>
    <row r="752" spans="1:24" s="1" customFormat="1" ht="33.75" customHeight="1" x14ac:dyDescent="0.2">
      <c r="A752" s="1561"/>
      <c r="B752" s="1492" t="s">
        <v>1980</v>
      </c>
      <c r="C752" s="1492" t="s">
        <v>454</v>
      </c>
      <c r="D752" s="1496" t="s">
        <v>275</v>
      </c>
      <c r="E752" s="1496" t="s">
        <v>276</v>
      </c>
      <c r="F752" s="1022"/>
      <c r="G752" s="1496"/>
      <c r="H752" s="1496"/>
      <c r="I752" s="279">
        <v>96.12</v>
      </c>
      <c r="J752" s="1522"/>
      <c r="K752" s="1522"/>
      <c r="L752" s="1522"/>
      <c r="M752" s="1528"/>
      <c r="N752" s="1528"/>
      <c r="O752" s="1528"/>
      <c r="P752" s="1528"/>
      <c r="Q752" s="1528"/>
      <c r="R752" s="1528"/>
      <c r="S752" s="1528"/>
      <c r="T752" s="1528"/>
      <c r="U752" s="1528"/>
      <c r="V752" s="1528"/>
      <c r="W752" s="9" t="s">
        <v>11</v>
      </c>
      <c r="X752" s="4"/>
    </row>
    <row r="753" spans="1:24" s="1" customFormat="1" ht="44.25" customHeight="1" x14ac:dyDescent="0.2">
      <c r="A753" s="1561"/>
      <c r="B753" s="1492" t="s">
        <v>1981</v>
      </c>
      <c r="C753" s="1492" t="s">
        <v>455</v>
      </c>
      <c r="D753" s="1496" t="s">
        <v>275</v>
      </c>
      <c r="E753" s="1496" t="s">
        <v>276</v>
      </c>
      <c r="F753" s="1022"/>
      <c r="G753" s="1496"/>
      <c r="H753" s="1496"/>
      <c r="I753" s="279">
        <v>235.44</v>
      </c>
      <c r="J753" s="1522"/>
      <c r="K753" s="1522"/>
      <c r="L753" s="1522"/>
      <c r="M753" s="1528"/>
      <c r="N753" s="1528"/>
      <c r="O753" s="1528"/>
      <c r="P753" s="1528"/>
      <c r="Q753" s="1528"/>
      <c r="R753" s="1528"/>
      <c r="S753" s="1528"/>
      <c r="T753" s="1528"/>
      <c r="U753" s="1528"/>
      <c r="V753" s="1528"/>
      <c r="W753" s="9" t="s">
        <v>11</v>
      </c>
      <c r="X753" s="4"/>
    </row>
    <row r="754" spans="1:24" s="1" customFormat="1" ht="44.25" customHeight="1" x14ac:dyDescent="0.2">
      <c r="A754" s="1561"/>
      <c r="B754" s="1492" t="s">
        <v>1982</v>
      </c>
      <c r="C754" s="656" t="s">
        <v>456</v>
      </c>
      <c r="D754" s="1496" t="s">
        <v>275</v>
      </c>
      <c r="E754" s="1496" t="s">
        <v>276</v>
      </c>
      <c r="F754" s="1022"/>
      <c r="G754" s="1496"/>
      <c r="H754" s="1496"/>
      <c r="I754" s="279">
        <v>314.8</v>
      </c>
      <c r="J754" s="1522"/>
      <c r="K754" s="1522"/>
      <c r="L754" s="1522"/>
      <c r="M754" s="1528"/>
      <c r="N754" s="1528"/>
      <c r="O754" s="1528"/>
      <c r="P754" s="1528"/>
      <c r="Q754" s="1528"/>
      <c r="R754" s="1528"/>
      <c r="S754" s="1528"/>
      <c r="T754" s="1528"/>
      <c r="U754" s="1528"/>
      <c r="V754" s="1528"/>
      <c r="W754" s="9" t="s">
        <v>11</v>
      </c>
      <c r="X754" s="4"/>
    </row>
    <row r="755" spans="1:24" s="1" customFormat="1" ht="45" customHeight="1" x14ac:dyDescent="0.2">
      <c r="A755" s="1561"/>
      <c r="B755" s="1492" t="s">
        <v>1983</v>
      </c>
      <c r="C755" s="656" t="s">
        <v>457</v>
      </c>
      <c r="D755" s="1496" t="s">
        <v>275</v>
      </c>
      <c r="E755" s="1496" t="s">
        <v>276</v>
      </c>
      <c r="F755" s="1022"/>
      <c r="G755" s="1496"/>
      <c r="H755" s="1496"/>
      <c r="I755" s="279">
        <v>450.3</v>
      </c>
      <c r="J755" s="1522"/>
      <c r="K755" s="1522"/>
      <c r="L755" s="1522"/>
      <c r="M755" s="1528"/>
      <c r="N755" s="1528"/>
      <c r="O755" s="1528"/>
      <c r="P755" s="1528"/>
      <c r="Q755" s="1528"/>
      <c r="R755" s="1528"/>
      <c r="S755" s="1528"/>
      <c r="T755" s="1528"/>
      <c r="U755" s="1528"/>
      <c r="V755" s="1528"/>
      <c r="W755" s="9" t="s">
        <v>11</v>
      </c>
      <c r="X755" s="4"/>
    </row>
    <row r="756" spans="1:24" s="1" customFormat="1" ht="45" customHeight="1" x14ac:dyDescent="0.2">
      <c r="A756" s="1561"/>
      <c r="B756" s="1492" t="s">
        <v>1984</v>
      </c>
      <c r="C756" s="656" t="s">
        <v>458</v>
      </c>
      <c r="D756" s="1496" t="s">
        <v>275</v>
      </c>
      <c r="E756" s="1496" t="s">
        <v>276</v>
      </c>
      <c r="F756" s="1022"/>
      <c r="G756" s="1496"/>
      <c r="H756" s="1496"/>
      <c r="I756" s="279">
        <v>425.3</v>
      </c>
      <c r="J756" s="1522"/>
      <c r="K756" s="1522"/>
      <c r="L756" s="1522"/>
      <c r="M756" s="1528"/>
      <c r="N756" s="1528"/>
      <c r="O756" s="1528"/>
      <c r="P756" s="1528"/>
      <c r="Q756" s="1528"/>
      <c r="R756" s="1528"/>
      <c r="S756" s="1528"/>
      <c r="T756" s="1528"/>
      <c r="U756" s="1528"/>
      <c r="V756" s="1528"/>
      <c r="W756" s="9" t="s">
        <v>11</v>
      </c>
      <c r="X756" s="4"/>
    </row>
    <row r="757" spans="1:24" s="1" customFormat="1" ht="45" customHeight="1" x14ac:dyDescent="0.2">
      <c r="A757" s="1561"/>
      <c r="B757" s="1492" t="s">
        <v>1985</v>
      </c>
      <c r="C757" s="656" t="s">
        <v>459</v>
      </c>
      <c r="D757" s="1496" t="s">
        <v>275</v>
      </c>
      <c r="E757" s="1496" t="s">
        <v>276</v>
      </c>
      <c r="F757" s="1022"/>
      <c r="G757" s="1496"/>
      <c r="H757" s="1496"/>
      <c r="I757" s="279">
        <v>129</v>
      </c>
      <c r="J757" s="1522"/>
      <c r="K757" s="1522"/>
      <c r="L757" s="1522"/>
      <c r="M757" s="1528"/>
      <c r="N757" s="1528"/>
      <c r="O757" s="1528"/>
      <c r="P757" s="1528"/>
      <c r="Q757" s="1528"/>
      <c r="R757" s="1528"/>
      <c r="S757" s="1528"/>
      <c r="T757" s="1528"/>
      <c r="U757" s="1528"/>
      <c r="V757" s="1528"/>
      <c r="W757" s="9" t="s">
        <v>11</v>
      </c>
      <c r="X757" s="4"/>
    </row>
    <row r="758" spans="1:24" s="1" customFormat="1" ht="81.75" customHeight="1" x14ac:dyDescent="0.2">
      <c r="A758" s="1561"/>
      <c r="B758" s="1492" t="s">
        <v>1986</v>
      </c>
      <c r="C758" s="656" t="s">
        <v>7999</v>
      </c>
      <c r="D758" s="1496" t="s">
        <v>275</v>
      </c>
      <c r="E758" s="1496" t="s">
        <v>276</v>
      </c>
      <c r="F758" s="1022"/>
      <c r="G758" s="1496"/>
      <c r="H758" s="1507">
        <v>1500</v>
      </c>
      <c r="I758" s="279">
        <v>950</v>
      </c>
      <c r="J758" s="1522" t="s">
        <v>8000</v>
      </c>
      <c r="K758" s="1522"/>
      <c r="L758" s="1522"/>
      <c r="M758" s="1528"/>
      <c r="N758" s="1528"/>
      <c r="O758" s="1528"/>
      <c r="P758" s="1528"/>
      <c r="Q758" s="1528"/>
      <c r="R758" s="1528"/>
      <c r="S758" s="1528"/>
      <c r="T758" s="1528"/>
      <c r="U758" s="1528"/>
      <c r="V758" s="1528"/>
      <c r="W758" s="9" t="s">
        <v>11</v>
      </c>
      <c r="X758" s="4"/>
    </row>
    <row r="759" spans="1:24" s="1" customFormat="1" ht="46.5" customHeight="1" x14ac:dyDescent="0.2">
      <c r="A759" s="1561"/>
      <c r="B759" s="1492" t="s">
        <v>1987</v>
      </c>
      <c r="C759" s="656" t="s">
        <v>460</v>
      </c>
      <c r="D759" s="1496" t="s">
        <v>275</v>
      </c>
      <c r="E759" s="1496" t="s">
        <v>276</v>
      </c>
      <c r="F759" s="1022"/>
      <c r="G759" s="1496"/>
      <c r="H759" s="1496"/>
      <c r="I759" s="279">
        <v>300</v>
      </c>
      <c r="J759" s="1522"/>
      <c r="K759" s="1522"/>
      <c r="L759" s="1522"/>
      <c r="M759" s="1528"/>
      <c r="N759" s="1528"/>
      <c r="O759" s="1528"/>
      <c r="P759" s="1528"/>
      <c r="Q759" s="1528"/>
      <c r="R759" s="1528"/>
      <c r="S759" s="1528"/>
      <c r="T759" s="1528"/>
      <c r="U759" s="1528"/>
      <c r="V759" s="1528"/>
      <c r="W759" s="9" t="s">
        <v>11</v>
      </c>
      <c r="X759" s="4"/>
    </row>
    <row r="760" spans="1:24" s="1" customFormat="1" ht="53.25" customHeight="1" x14ac:dyDescent="0.2">
      <c r="A760" s="1561"/>
      <c r="B760" s="1492" t="s">
        <v>1988</v>
      </c>
      <c r="C760" s="656" t="s">
        <v>461</v>
      </c>
      <c r="D760" s="1496" t="s">
        <v>275</v>
      </c>
      <c r="E760" s="1496" t="s">
        <v>276</v>
      </c>
      <c r="F760" s="1022"/>
      <c r="G760" s="1496"/>
      <c r="H760" s="1496"/>
      <c r="I760" s="279">
        <v>228.2</v>
      </c>
      <c r="J760" s="1522"/>
      <c r="K760" s="1522"/>
      <c r="L760" s="1522"/>
      <c r="M760" s="1528"/>
      <c r="N760" s="1528"/>
      <c r="O760" s="1528"/>
      <c r="P760" s="1528"/>
      <c r="Q760" s="1528"/>
      <c r="R760" s="1528"/>
      <c r="S760" s="1528"/>
      <c r="T760" s="1528"/>
      <c r="U760" s="1528"/>
      <c r="V760" s="1528"/>
      <c r="W760" s="9" t="s">
        <v>11</v>
      </c>
      <c r="X760" s="4"/>
    </row>
    <row r="761" spans="1:24" s="1" customFormat="1" ht="33.75" customHeight="1" x14ac:dyDescent="0.2">
      <c r="A761" s="1561"/>
      <c r="B761" s="1492" t="s">
        <v>1989</v>
      </c>
      <c r="C761" s="656" t="s">
        <v>462</v>
      </c>
      <c r="D761" s="1496" t="s">
        <v>275</v>
      </c>
      <c r="E761" s="1496" t="s">
        <v>276</v>
      </c>
      <c r="F761" s="1022"/>
      <c r="G761" s="1496"/>
      <c r="H761" s="1496"/>
      <c r="I761" s="279">
        <v>450</v>
      </c>
      <c r="J761" s="1522"/>
      <c r="K761" s="1522"/>
      <c r="L761" s="1522"/>
      <c r="M761" s="1528"/>
      <c r="N761" s="1528"/>
      <c r="O761" s="1528"/>
      <c r="P761" s="1528"/>
      <c r="Q761" s="1528"/>
      <c r="R761" s="1528"/>
      <c r="S761" s="1528"/>
      <c r="T761" s="1528"/>
      <c r="U761" s="1528"/>
      <c r="V761" s="1528"/>
      <c r="W761" s="9" t="s">
        <v>11</v>
      </c>
      <c r="X761" s="4"/>
    </row>
    <row r="762" spans="1:24" s="1" customFormat="1" ht="43.5" customHeight="1" x14ac:dyDescent="0.2">
      <c r="A762" s="1561"/>
      <c r="B762" s="1492" t="s">
        <v>1990</v>
      </c>
      <c r="C762" s="656" t="s">
        <v>463</v>
      </c>
      <c r="D762" s="1496" t="s">
        <v>275</v>
      </c>
      <c r="E762" s="1496" t="s">
        <v>276</v>
      </c>
      <c r="F762" s="1022"/>
      <c r="G762" s="1496"/>
      <c r="H762" s="1496"/>
      <c r="I762" s="279">
        <v>129.19999999999999</v>
      </c>
      <c r="J762" s="1522"/>
      <c r="K762" s="1522"/>
      <c r="L762" s="1522"/>
      <c r="M762" s="1528"/>
      <c r="N762" s="1528"/>
      <c r="O762" s="1528"/>
      <c r="P762" s="1528"/>
      <c r="Q762" s="1528"/>
      <c r="R762" s="1528"/>
      <c r="S762" s="1528"/>
      <c r="T762" s="1528"/>
      <c r="U762" s="1528"/>
      <c r="V762" s="1528"/>
      <c r="W762" s="9" t="s">
        <v>11</v>
      </c>
      <c r="X762" s="4"/>
    </row>
    <row r="763" spans="1:24" s="1" customFormat="1" ht="78.75" customHeight="1" x14ac:dyDescent="0.2">
      <c r="A763" s="1561"/>
      <c r="B763" s="1492" t="s">
        <v>1991</v>
      </c>
      <c r="C763" s="656" t="s">
        <v>8001</v>
      </c>
      <c r="D763" s="1496" t="s">
        <v>275</v>
      </c>
      <c r="E763" s="1496" t="s">
        <v>276</v>
      </c>
      <c r="F763" s="1022"/>
      <c r="G763" s="1496"/>
      <c r="H763" s="1507">
        <v>1490</v>
      </c>
      <c r="I763" s="279">
        <v>1187</v>
      </c>
      <c r="J763" s="1522" t="s">
        <v>8002</v>
      </c>
      <c r="K763" s="1522"/>
      <c r="L763" s="1522"/>
      <c r="M763" s="1528"/>
      <c r="N763" s="1528"/>
      <c r="O763" s="1528"/>
      <c r="P763" s="1528"/>
      <c r="Q763" s="1528"/>
      <c r="R763" s="1528"/>
      <c r="S763" s="1528"/>
      <c r="T763" s="1528"/>
      <c r="U763" s="1528"/>
      <c r="V763" s="1528"/>
      <c r="W763" s="9" t="s">
        <v>11</v>
      </c>
      <c r="X763" s="4"/>
    </row>
    <row r="764" spans="1:24" s="1" customFormat="1" ht="33.75" customHeight="1" x14ac:dyDescent="0.2">
      <c r="A764" s="1561"/>
      <c r="B764" s="1492" t="s">
        <v>1992</v>
      </c>
      <c r="C764" s="656" t="s">
        <v>464</v>
      </c>
      <c r="D764" s="1496" t="s">
        <v>275</v>
      </c>
      <c r="E764" s="1496" t="s">
        <v>276</v>
      </c>
      <c r="F764" s="1022"/>
      <c r="G764" s="1496"/>
      <c r="H764" s="1496"/>
      <c r="I764" s="279">
        <v>82.96</v>
      </c>
      <c r="J764" s="1522"/>
      <c r="K764" s="1522"/>
      <c r="L764" s="1522"/>
      <c r="M764" s="1528"/>
      <c r="N764" s="1528"/>
      <c r="O764" s="1528"/>
      <c r="P764" s="1528"/>
      <c r="Q764" s="1528"/>
      <c r="R764" s="1528"/>
      <c r="S764" s="1528"/>
      <c r="T764" s="1528"/>
      <c r="U764" s="1528"/>
      <c r="V764" s="1528"/>
      <c r="W764" s="9" t="s">
        <v>11</v>
      </c>
      <c r="X764" s="4"/>
    </row>
    <row r="765" spans="1:24" s="1" customFormat="1" ht="36" customHeight="1" x14ac:dyDescent="0.2">
      <c r="A765" s="1561"/>
      <c r="B765" s="1492" t="s">
        <v>1993</v>
      </c>
      <c r="C765" s="656" t="s">
        <v>465</v>
      </c>
      <c r="D765" s="1496" t="s">
        <v>275</v>
      </c>
      <c r="E765" s="1496" t="s">
        <v>276</v>
      </c>
      <c r="F765" s="1022"/>
      <c r="G765" s="1496"/>
      <c r="H765" s="1496"/>
      <c r="I765" s="279">
        <v>50.52</v>
      </c>
      <c r="J765" s="1522"/>
      <c r="K765" s="1522"/>
      <c r="L765" s="1522"/>
      <c r="M765" s="1528"/>
      <c r="N765" s="1528"/>
      <c r="O765" s="1528"/>
      <c r="P765" s="1528"/>
      <c r="Q765" s="1528"/>
      <c r="R765" s="1528"/>
      <c r="S765" s="1528"/>
      <c r="T765" s="1528"/>
      <c r="U765" s="1528"/>
      <c r="V765" s="1528"/>
      <c r="W765" s="9" t="s">
        <v>11</v>
      </c>
      <c r="X765" s="4"/>
    </row>
    <row r="766" spans="1:24" s="1" customFormat="1" ht="42" customHeight="1" x14ac:dyDescent="0.2">
      <c r="A766" s="1561"/>
      <c r="B766" s="1492" t="s">
        <v>1994</v>
      </c>
      <c r="C766" s="656" t="s">
        <v>466</v>
      </c>
      <c r="D766" s="1496" t="s">
        <v>275</v>
      </c>
      <c r="E766" s="1496" t="s">
        <v>276</v>
      </c>
      <c r="F766" s="1022"/>
      <c r="G766" s="1496"/>
      <c r="H766" s="1496"/>
      <c r="I766" s="279">
        <v>130</v>
      </c>
      <c r="J766" s="1522"/>
      <c r="K766" s="1522"/>
      <c r="L766" s="1522"/>
      <c r="M766" s="1528"/>
      <c r="N766" s="1528"/>
      <c r="O766" s="1528"/>
      <c r="P766" s="1528"/>
      <c r="Q766" s="1528"/>
      <c r="R766" s="1528"/>
      <c r="S766" s="1528"/>
      <c r="T766" s="1528"/>
      <c r="U766" s="1528"/>
      <c r="V766" s="1528"/>
      <c r="W766" s="9" t="s">
        <v>11</v>
      </c>
      <c r="X766" s="4"/>
    </row>
    <row r="767" spans="1:24" s="1" customFormat="1" ht="45" customHeight="1" x14ac:dyDescent="0.2">
      <c r="A767" s="1561"/>
      <c r="B767" s="1492" t="s">
        <v>1995</v>
      </c>
      <c r="C767" s="656" t="s">
        <v>467</v>
      </c>
      <c r="D767" s="1496" t="s">
        <v>275</v>
      </c>
      <c r="E767" s="1496" t="s">
        <v>276</v>
      </c>
      <c r="F767" s="1022"/>
      <c r="G767" s="1496"/>
      <c r="H767" s="1496"/>
      <c r="I767" s="279">
        <v>115.52</v>
      </c>
      <c r="J767" s="1522"/>
      <c r="K767" s="1522"/>
      <c r="L767" s="1522"/>
      <c r="M767" s="1528"/>
      <c r="N767" s="1528"/>
      <c r="O767" s="1528"/>
      <c r="P767" s="1528"/>
      <c r="Q767" s="1528"/>
      <c r="R767" s="1528"/>
      <c r="S767" s="1528"/>
      <c r="T767" s="1528"/>
      <c r="U767" s="1528"/>
      <c r="V767" s="1528"/>
      <c r="W767" s="9" t="s">
        <v>11</v>
      </c>
      <c r="X767" s="4"/>
    </row>
    <row r="768" spans="1:24" s="1" customFormat="1" ht="42" customHeight="1" x14ac:dyDescent="0.2">
      <c r="A768" s="1561"/>
      <c r="B768" s="1492" t="s">
        <v>1996</v>
      </c>
      <c r="C768" s="656" t="s">
        <v>468</v>
      </c>
      <c r="D768" s="1496" t="s">
        <v>275</v>
      </c>
      <c r="E768" s="1496" t="s">
        <v>276</v>
      </c>
      <c r="F768" s="1022"/>
      <c r="G768" s="1496"/>
      <c r="H768" s="1496"/>
      <c r="I768" s="279">
        <v>810</v>
      </c>
      <c r="J768" s="1522"/>
      <c r="K768" s="1522"/>
      <c r="L768" s="1522"/>
      <c r="M768" s="1528"/>
      <c r="N768" s="1528"/>
      <c r="O768" s="1528"/>
      <c r="P768" s="1528"/>
      <c r="Q768" s="1528"/>
      <c r="R768" s="1528"/>
      <c r="S768" s="1528"/>
      <c r="T768" s="1528"/>
      <c r="U768" s="1528"/>
      <c r="V768" s="1528"/>
      <c r="W768" s="9" t="s">
        <v>11</v>
      </c>
      <c r="X768" s="4"/>
    </row>
    <row r="769" spans="1:24" s="1" customFormat="1" ht="33.75" customHeight="1" x14ac:dyDescent="0.2">
      <c r="A769" s="1561"/>
      <c r="B769" s="1492" t="s">
        <v>1997</v>
      </c>
      <c r="C769" s="656" t="s">
        <v>469</v>
      </c>
      <c r="D769" s="1496" t="s">
        <v>275</v>
      </c>
      <c r="E769" s="1496" t="s">
        <v>276</v>
      </c>
      <c r="F769" s="1022"/>
      <c r="G769" s="1496"/>
      <c r="H769" s="1496"/>
      <c r="I769" s="279">
        <v>562.52</v>
      </c>
      <c r="J769" s="1522"/>
      <c r="K769" s="1522"/>
      <c r="L769" s="1522"/>
      <c r="M769" s="1528"/>
      <c r="N769" s="1528"/>
      <c r="O769" s="1528"/>
      <c r="P769" s="1528"/>
      <c r="Q769" s="1528"/>
      <c r="R769" s="1528"/>
      <c r="S769" s="1528"/>
      <c r="T769" s="1528"/>
      <c r="U769" s="1528"/>
      <c r="V769" s="1528"/>
      <c r="W769" s="9" t="s">
        <v>11</v>
      </c>
      <c r="X769" s="4"/>
    </row>
    <row r="770" spans="1:24" s="1" customFormat="1" ht="56.25" customHeight="1" x14ac:dyDescent="0.2">
      <c r="A770" s="1561"/>
      <c r="B770" s="1492" t="s">
        <v>1998</v>
      </c>
      <c r="C770" s="656" t="s">
        <v>470</v>
      </c>
      <c r="D770" s="1496" t="s">
        <v>275</v>
      </c>
      <c r="E770" s="1496" t="s">
        <v>276</v>
      </c>
      <c r="F770" s="1022"/>
      <c r="G770" s="1496"/>
      <c r="H770" s="1496"/>
      <c r="I770" s="279">
        <v>1115</v>
      </c>
      <c r="J770" s="1522"/>
      <c r="K770" s="1522"/>
      <c r="L770" s="1522"/>
      <c r="M770" s="1528"/>
      <c r="N770" s="1528"/>
      <c r="O770" s="1528"/>
      <c r="P770" s="1528"/>
      <c r="Q770" s="1528"/>
      <c r="R770" s="1528"/>
      <c r="S770" s="1528"/>
      <c r="T770" s="1528"/>
      <c r="U770" s="1528"/>
      <c r="V770" s="1528"/>
      <c r="W770" s="9" t="s">
        <v>11</v>
      </c>
      <c r="X770" s="4"/>
    </row>
    <row r="771" spans="1:24" s="1" customFormat="1" ht="47.25" customHeight="1" x14ac:dyDescent="0.2">
      <c r="A771" s="1561"/>
      <c r="B771" s="1492" t="s">
        <v>1999</v>
      </c>
      <c r="C771" s="656" t="s">
        <v>471</v>
      </c>
      <c r="D771" s="1496" t="s">
        <v>275</v>
      </c>
      <c r="E771" s="1496" t="s">
        <v>276</v>
      </c>
      <c r="F771" s="1022"/>
      <c r="G771" s="1496"/>
      <c r="H771" s="1496"/>
      <c r="I771" s="279">
        <v>126.15</v>
      </c>
      <c r="J771" s="1522"/>
      <c r="K771" s="1522"/>
      <c r="L771" s="1522"/>
      <c r="M771" s="1528"/>
      <c r="N771" s="1528"/>
      <c r="O771" s="1528"/>
      <c r="P771" s="1528"/>
      <c r="Q771" s="1528"/>
      <c r="R771" s="1528"/>
      <c r="S771" s="1528"/>
      <c r="T771" s="1528"/>
      <c r="U771" s="1528"/>
      <c r="V771" s="1528"/>
      <c r="W771" s="9" t="s">
        <v>11</v>
      </c>
      <c r="X771" s="4"/>
    </row>
    <row r="772" spans="1:24" s="1" customFormat="1" ht="89.25" customHeight="1" x14ac:dyDescent="0.2">
      <c r="A772" s="1561"/>
      <c r="B772" s="1492" t="s">
        <v>2000</v>
      </c>
      <c r="C772" s="656" t="s">
        <v>8003</v>
      </c>
      <c r="D772" s="1496" t="s">
        <v>275</v>
      </c>
      <c r="E772" s="1496" t="s">
        <v>276</v>
      </c>
      <c r="F772" s="1022"/>
      <c r="G772" s="1496"/>
      <c r="H772" s="1507">
        <v>1950</v>
      </c>
      <c r="I772" s="279">
        <v>1627</v>
      </c>
      <c r="J772" s="1522" t="s">
        <v>8004</v>
      </c>
      <c r="K772" s="1522"/>
      <c r="L772" s="1522"/>
      <c r="M772" s="1528"/>
      <c r="N772" s="1528"/>
      <c r="O772" s="1528"/>
      <c r="P772" s="1528"/>
      <c r="Q772" s="1528"/>
      <c r="R772" s="1528"/>
      <c r="S772" s="1528"/>
      <c r="T772" s="1528"/>
      <c r="U772" s="1528"/>
      <c r="V772" s="1528"/>
      <c r="W772" s="9" t="s">
        <v>11</v>
      </c>
      <c r="X772" s="4"/>
    </row>
    <row r="773" spans="1:24" s="1" customFormat="1" ht="33.75" customHeight="1" x14ac:dyDescent="0.2">
      <c r="A773" s="1561"/>
      <c r="B773" s="1492" t="s">
        <v>2001</v>
      </c>
      <c r="C773" s="656" t="s">
        <v>472</v>
      </c>
      <c r="D773" s="1496" t="s">
        <v>275</v>
      </c>
      <c r="E773" s="1496" t="s">
        <v>276</v>
      </c>
      <c r="F773" s="1022"/>
      <c r="G773" s="1496"/>
      <c r="H773" s="1496"/>
      <c r="I773" s="279">
        <v>1185.44</v>
      </c>
      <c r="J773" s="1522"/>
      <c r="K773" s="1522"/>
      <c r="L773" s="1522"/>
      <c r="M773" s="1528"/>
      <c r="N773" s="1528"/>
      <c r="O773" s="1528"/>
      <c r="P773" s="1528"/>
      <c r="Q773" s="1528"/>
      <c r="R773" s="1528"/>
      <c r="S773" s="1528"/>
      <c r="T773" s="1528"/>
      <c r="U773" s="1528"/>
      <c r="V773" s="1528"/>
      <c r="W773" s="9" t="s">
        <v>11</v>
      </c>
      <c r="X773" s="4"/>
    </row>
    <row r="774" spans="1:24" s="1" customFormat="1" ht="35.25" customHeight="1" x14ac:dyDescent="0.2">
      <c r="A774" s="1561"/>
      <c r="B774" s="1492" t="s">
        <v>2002</v>
      </c>
      <c r="C774" s="656" t="s">
        <v>473</v>
      </c>
      <c r="D774" s="1496" t="s">
        <v>275</v>
      </c>
      <c r="E774" s="1496" t="s">
        <v>276</v>
      </c>
      <c r="F774" s="1022"/>
      <c r="G774" s="1496"/>
      <c r="H774" s="1496"/>
      <c r="I774" s="279">
        <v>137.75</v>
      </c>
      <c r="J774" s="1522"/>
      <c r="K774" s="1522"/>
      <c r="L774" s="1522"/>
      <c r="M774" s="1528"/>
      <c r="N774" s="1528"/>
      <c r="O774" s="1528"/>
      <c r="P774" s="1528"/>
      <c r="Q774" s="1528"/>
      <c r="R774" s="1528"/>
      <c r="S774" s="1528"/>
      <c r="T774" s="1528"/>
      <c r="U774" s="1528"/>
      <c r="V774" s="1528"/>
      <c r="W774" s="9" t="s">
        <v>11</v>
      </c>
      <c r="X774" s="4"/>
    </row>
    <row r="775" spans="1:24" s="1" customFormat="1" ht="45.75" customHeight="1" x14ac:dyDescent="0.2">
      <c r="A775" s="1561"/>
      <c r="B775" s="1492" t="s">
        <v>2003</v>
      </c>
      <c r="C775" s="656" t="s">
        <v>474</v>
      </c>
      <c r="D775" s="1496" t="s">
        <v>275</v>
      </c>
      <c r="E775" s="1496" t="s">
        <v>276</v>
      </c>
      <c r="F775" s="1022"/>
      <c r="G775" s="1496"/>
      <c r="H775" s="1496"/>
      <c r="I775" s="279">
        <v>394.2</v>
      </c>
      <c r="J775" s="1522"/>
      <c r="K775" s="1522"/>
      <c r="L775" s="1522"/>
      <c r="M775" s="1528"/>
      <c r="N775" s="1528"/>
      <c r="O775" s="1528"/>
      <c r="P775" s="1528"/>
      <c r="Q775" s="1528"/>
      <c r="R775" s="1528"/>
      <c r="S775" s="1528"/>
      <c r="T775" s="1528"/>
      <c r="U775" s="1528"/>
      <c r="V775" s="1528"/>
      <c r="W775" s="9" t="s">
        <v>11</v>
      </c>
      <c r="X775" s="4"/>
    </row>
    <row r="776" spans="1:24" s="1" customFormat="1" ht="100.5" customHeight="1" x14ac:dyDescent="0.2">
      <c r="A776" s="1561"/>
      <c r="B776" s="1492" t="s">
        <v>2004</v>
      </c>
      <c r="C776" s="656" t="s">
        <v>5113</v>
      </c>
      <c r="D776" s="1496" t="s">
        <v>275</v>
      </c>
      <c r="E776" s="1496" t="s">
        <v>276</v>
      </c>
      <c r="F776" s="1022"/>
      <c r="G776" s="1507">
        <v>15</v>
      </c>
      <c r="H776" s="1496"/>
      <c r="I776" s="279">
        <v>1100</v>
      </c>
      <c r="J776" s="1522" t="s">
        <v>5529</v>
      </c>
      <c r="K776" s="1522"/>
      <c r="L776" s="1522"/>
      <c r="M776" s="1528"/>
      <c r="N776" s="1528"/>
      <c r="O776" s="1528"/>
      <c r="P776" s="1528"/>
      <c r="Q776" s="1528"/>
      <c r="R776" s="1528"/>
      <c r="S776" s="1528"/>
      <c r="T776" s="1528"/>
      <c r="U776" s="1528"/>
      <c r="V776" s="1528"/>
      <c r="W776" s="9" t="s">
        <v>11</v>
      </c>
      <c r="X776" s="4"/>
    </row>
    <row r="777" spans="1:24" s="1" customFormat="1" ht="46.5" customHeight="1" x14ac:dyDescent="0.2">
      <c r="A777" s="1561"/>
      <c r="B777" s="1492" t="s">
        <v>2005</v>
      </c>
      <c r="C777" s="656" t="s">
        <v>475</v>
      </c>
      <c r="D777" s="1496" t="s">
        <v>275</v>
      </c>
      <c r="E777" s="1496" t="s">
        <v>276</v>
      </c>
      <c r="F777" s="1022"/>
      <c r="G777" s="1496"/>
      <c r="H777" s="1496"/>
      <c r="I777" s="279">
        <v>236.48</v>
      </c>
      <c r="J777" s="1522"/>
      <c r="K777" s="1522"/>
      <c r="L777" s="1522"/>
      <c r="M777" s="1528"/>
      <c r="N777" s="1528"/>
      <c r="O777" s="1528"/>
      <c r="P777" s="1528"/>
      <c r="Q777" s="1528"/>
      <c r="R777" s="1528"/>
      <c r="S777" s="1528"/>
      <c r="T777" s="1528"/>
      <c r="U777" s="1528"/>
      <c r="V777" s="1528"/>
      <c r="W777" s="9" t="s">
        <v>11</v>
      </c>
      <c r="X777" s="4"/>
    </row>
    <row r="778" spans="1:24" s="1" customFormat="1" ht="47.25" customHeight="1" x14ac:dyDescent="0.2">
      <c r="A778" s="1561"/>
      <c r="B778" s="1492" t="s">
        <v>2006</v>
      </c>
      <c r="C778" s="656" t="s">
        <v>476</v>
      </c>
      <c r="D778" s="1496" t="s">
        <v>275</v>
      </c>
      <c r="E778" s="1496" t="s">
        <v>276</v>
      </c>
      <c r="F778" s="1022"/>
      <c r="G778" s="1496"/>
      <c r="H778" s="1496"/>
      <c r="I778" s="279">
        <v>558</v>
      </c>
      <c r="J778" s="1522"/>
      <c r="K778" s="1522"/>
      <c r="L778" s="1522"/>
      <c r="M778" s="1528"/>
      <c r="N778" s="1528"/>
      <c r="O778" s="1528"/>
      <c r="P778" s="1528"/>
      <c r="Q778" s="1528"/>
      <c r="R778" s="1528"/>
      <c r="S778" s="1528"/>
      <c r="T778" s="1528"/>
      <c r="U778" s="1528"/>
      <c r="V778" s="1528"/>
      <c r="W778" s="9" t="s">
        <v>11</v>
      </c>
      <c r="X778" s="4"/>
    </row>
    <row r="779" spans="1:24" s="1" customFormat="1" ht="47.25" customHeight="1" x14ac:dyDescent="0.2">
      <c r="A779" s="1561"/>
      <c r="B779" s="1492" t="s">
        <v>2007</v>
      </c>
      <c r="C779" s="656" t="s">
        <v>477</v>
      </c>
      <c r="D779" s="1496" t="s">
        <v>275</v>
      </c>
      <c r="E779" s="1496" t="s">
        <v>276</v>
      </c>
      <c r="F779" s="1022"/>
      <c r="G779" s="1496"/>
      <c r="H779" s="1496"/>
      <c r="I779" s="279">
        <v>61.6</v>
      </c>
      <c r="J779" s="1522"/>
      <c r="K779" s="1522"/>
      <c r="L779" s="1522"/>
      <c r="M779" s="1528"/>
      <c r="N779" s="1528"/>
      <c r="O779" s="1528"/>
      <c r="P779" s="1528"/>
      <c r="Q779" s="1528"/>
      <c r="R779" s="1528"/>
      <c r="S779" s="1528"/>
      <c r="T779" s="1528"/>
      <c r="U779" s="1528"/>
      <c r="V779" s="1528"/>
      <c r="W779" s="9" t="s">
        <v>11</v>
      </c>
      <c r="X779" s="4"/>
    </row>
    <row r="780" spans="1:24" s="1" customFormat="1" ht="111.75" customHeight="1" x14ac:dyDescent="0.2">
      <c r="A780" s="1561"/>
      <c r="B780" s="1492" t="s">
        <v>2008</v>
      </c>
      <c r="C780" s="656" t="s">
        <v>478</v>
      </c>
      <c r="D780" s="1496" t="s">
        <v>275</v>
      </c>
      <c r="E780" s="1496" t="s">
        <v>276</v>
      </c>
      <c r="F780" s="1022"/>
      <c r="G780" s="1496"/>
      <c r="H780" s="1507">
        <v>553.07530999999994</v>
      </c>
      <c r="I780" s="279">
        <v>706.6</v>
      </c>
      <c r="J780" s="1522" t="s">
        <v>7990</v>
      </c>
      <c r="K780" s="1522" t="s">
        <v>8509</v>
      </c>
      <c r="L780" s="1522"/>
      <c r="M780" s="1528"/>
      <c r="N780" s="1528"/>
      <c r="O780" s="1528"/>
      <c r="P780" s="1528"/>
      <c r="Q780" s="1528"/>
      <c r="R780" s="1528"/>
      <c r="S780" s="1528"/>
      <c r="T780" s="1528"/>
      <c r="U780" s="1528"/>
      <c r="V780" s="1528"/>
      <c r="W780" s="9" t="s">
        <v>11</v>
      </c>
      <c r="X780" s="4"/>
    </row>
    <row r="781" spans="1:24" s="1" customFormat="1" ht="34.5" customHeight="1" x14ac:dyDescent="0.2">
      <c r="A781" s="1561"/>
      <c r="B781" s="1492" t="s">
        <v>2009</v>
      </c>
      <c r="C781" s="656" t="s">
        <v>479</v>
      </c>
      <c r="D781" s="1496" t="s">
        <v>275</v>
      </c>
      <c r="E781" s="1496" t="s">
        <v>276</v>
      </c>
      <c r="F781" s="1022"/>
      <c r="G781" s="1496"/>
      <c r="H781" s="1496"/>
      <c r="I781" s="279">
        <v>73.3</v>
      </c>
      <c r="J781" s="1522"/>
      <c r="K781" s="1522"/>
      <c r="L781" s="1522"/>
      <c r="M781" s="1528"/>
      <c r="N781" s="1528"/>
      <c r="O781" s="1528"/>
      <c r="P781" s="1528"/>
      <c r="Q781" s="1528"/>
      <c r="R781" s="1528"/>
      <c r="S781" s="1528"/>
      <c r="T781" s="1528"/>
      <c r="U781" s="1528"/>
      <c r="V781" s="1528"/>
      <c r="W781" s="9" t="s">
        <v>11</v>
      </c>
      <c r="X781" s="4"/>
    </row>
    <row r="782" spans="1:24" s="1" customFormat="1" ht="54.75" customHeight="1" x14ac:dyDescent="0.2">
      <c r="A782" s="1561"/>
      <c r="B782" s="1492" t="s">
        <v>2010</v>
      </c>
      <c r="C782" s="656" t="s">
        <v>480</v>
      </c>
      <c r="D782" s="1496" t="s">
        <v>275</v>
      </c>
      <c r="E782" s="1496" t="s">
        <v>276</v>
      </c>
      <c r="F782" s="1022"/>
      <c r="G782" s="1496"/>
      <c r="H782" s="1496"/>
      <c r="I782" s="279">
        <v>1117</v>
      </c>
      <c r="J782" s="1522"/>
      <c r="K782" s="1522"/>
      <c r="L782" s="1522"/>
      <c r="M782" s="1528"/>
      <c r="N782" s="1528"/>
      <c r="O782" s="1528"/>
      <c r="P782" s="1528"/>
      <c r="Q782" s="1528"/>
      <c r="R782" s="1528"/>
      <c r="S782" s="1528"/>
      <c r="T782" s="1528"/>
      <c r="U782" s="1528"/>
      <c r="V782" s="1528"/>
      <c r="W782" s="9" t="s">
        <v>11</v>
      </c>
      <c r="X782" s="4"/>
    </row>
    <row r="783" spans="1:24" s="1" customFormat="1" ht="147" customHeight="1" x14ac:dyDescent="0.2">
      <c r="A783" s="1561"/>
      <c r="B783" s="1492" t="s">
        <v>2011</v>
      </c>
      <c r="C783" s="656" t="s">
        <v>5118</v>
      </c>
      <c r="D783" s="1496" t="s">
        <v>275</v>
      </c>
      <c r="E783" s="1496" t="s">
        <v>276</v>
      </c>
      <c r="F783" s="1022"/>
      <c r="G783" s="1507">
        <v>5</v>
      </c>
      <c r="H783" s="1496"/>
      <c r="I783" s="279">
        <v>845</v>
      </c>
      <c r="J783" s="1522" t="s">
        <v>5530</v>
      </c>
      <c r="K783" s="1522"/>
      <c r="L783" s="1522"/>
      <c r="M783" s="1528"/>
      <c r="N783" s="1528"/>
      <c r="O783" s="1528"/>
      <c r="P783" s="1528"/>
      <c r="Q783" s="1528"/>
      <c r="R783" s="1528"/>
      <c r="S783" s="1528"/>
      <c r="T783" s="1528"/>
      <c r="U783" s="1528"/>
      <c r="V783" s="1528"/>
      <c r="W783" s="9" t="s">
        <v>11</v>
      </c>
      <c r="X783" s="4"/>
    </row>
    <row r="784" spans="1:24" s="1" customFormat="1" ht="53.25" customHeight="1" x14ac:dyDescent="0.2">
      <c r="A784" s="1561"/>
      <c r="B784" s="1492" t="s">
        <v>2012</v>
      </c>
      <c r="C784" s="656" t="s">
        <v>481</v>
      </c>
      <c r="D784" s="1496" t="s">
        <v>275</v>
      </c>
      <c r="E784" s="1496" t="s">
        <v>276</v>
      </c>
      <c r="F784" s="1022"/>
      <c r="G784" s="1496"/>
      <c r="H784" s="1496"/>
      <c r="I784" s="279">
        <v>1882.6</v>
      </c>
      <c r="J784" s="1522"/>
      <c r="K784" s="1522"/>
      <c r="L784" s="1522"/>
      <c r="M784" s="1528"/>
      <c r="N784" s="1528"/>
      <c r="O784" s="1528"/>
      <c r="P784" s="1528"/>
      <c r="Q784" s="1528"/>
      <c r="R784" s="1528"/>
      <c r="S784" s="1528"/>
      <c r="T784" s="1528"/>
      <c r="U784" s="1528"/>
      <c r="V784" s="1528"/>
      <c r="W784" s="9" t="s">
        <v>11</v>
      </c>
      <c r="X784" s="4"/>
    </row>
    <row r="785" spans="1:24" s="1" customFormat="1" ht="119.25" customHeight="1" x14ac:dyDescent="0.2">
      <c r="A785" s="1561"/>
      <c r="B785" s="1492" t="s">
        <v>2013</v>
      </c>
      <c r="C785" s="656" t="s">
        <v>6734</v>
      </c>
      <c r="D785" s="1496" t="s">
        <v>275</v>
      </c>
      <c r="E785" s="1496" t="s">
        <v>276</v>
      </c>
      <c r="F785" s="1022"/>
      <c r="G785" s="1507">
        <v>441.4314</v>
      </c>
      <c r="H785" s="1496"/>
      <c r="I785" s="279">
        <v>1485</v>
      </c>
      <c r="J785" s="1522" t="s">
        <v>6735</v>
      </c>
      <c r="K785" s="1522" t="s">
        <v>6886</v>
      </c>
      <c r="L785" s="1522"/>
      <c r="M785" s="1528"/>
      <c r="N785" s="1528"/>
      <c r="O785" s="1528"/>
      <c r="P785" s="1528"/>
      <c r="Q785" s="1528"/>
      <c r="R785" s="1528"/>
      <c r="S785" s="1528"/>
      <c r="T785" s="1528"/>
      <c r="U785" s="1528"/>
      <c r="V785" s="1528"/>
      <c r="W785" s="9" t="s">
        <v>11</v>
      </c>
      <c r="X785" s="4"/>
    </row>
    <row r="786" spans="1:24" s="1" customFormat="1" ht="76.5" customHeight="1" x14ac:dyDescent="0.2">
      <c r="A786" s="1561"/>
      <c r="B786" s="1492" t="s">
        <v>2014</v>
      </c>
      <c r="C786" s="656" t="s">
        <v>8006</v>
      </c>
      <c r="D786" s="1496" t="s">
        <v>275</v>
      </c>
      <c r="E786" s="1496" t="s">
        <v>276</v>
      </c>
      <c r="F786" s="1022"/>
      <c r="G786" s="1496"/>
      <c r="H786" s="1507">
        <v>1300</v>
      </c>
      <c r="I786" s="279">
        <v>730.1</v>
      </c>
      <c r="J786" s="1522" t="s">
        <v>8005</v>
      </c>
      <c r="K786" s="1522"/>
      <c r="L786" s="1522"/>
      <c r="M786" s="1528"/>
      <c r="N786" s="1528"/>
      <c r="O786" s="1528"/>
      <c r="P786" s="1528"/>
      <c r="Q786" s="1528"/>
      <c r="R786" s="1528"/>
      <c r="S786" s="1528"/>
      <c r="T786" s="1528"/>
      <c r="U786" s="1528"/>
      <c r="V786" s="1528"/>
      <c r="W786" s="9" t="s">
        <v>11</v>
      </c>
      <c r="X786" s="4"/>
    </row>
    <row r="787" spans="1:24" s="1" customFormat="1" ht="33" customHeight="1" x14ac:dyDescent="0.2">
      <c r="A787" s="1561"/>
      <c r="B787" s="1492" t="s">
        <v>2015</v>
      </c>
      <c r="C787" s="656" t="s">
        <v>482</v>
      </c>
      <c r="D787" s="1496" t="s">
        <v>275</v>
      </c>
      <c r="E787" s="1496" t="s">
        <v>276</v>
      </c>
      <c r="F787" s="1022"/>
      <c r="G787" s="1496"/>
      <c r="H787" s="1496"/>
      <c r="I787" s="279">
        <v>1410.25</v>
      </c>
      <c r="J787" s="1522"/>
      <c r="K787" s="1522"/>
      <c r="L787" s="1522"/>
      <c r="M787" s="1528"/>
      <c r="N787" s="1528"/>
      <c r="O787" s="1528"/>
      <c r="P787" s="1528"/>
      <c r="Q787" s="1528"/>
      <c r="R787" s="1528"/>
      <c r="S787" s="1528"/>
      <c r="T787" s="1528"/>
      <c r="U787" s="1528"/>
      <c r="V787" s="1528"/>
      <c r="W787" s="9" t="s">
        <v>11</v>
      </c>
      <c r="X787" s="4"/>
    </row>
    <row r="788" spans="1:24" s="1" customFormat="1" ht="46.5" customHeight="1" x14ac:dyDescent="0.2">
      <c r="A788" s="1561"/>
      <c r="B788" s="1492" t="s">
        <v>2016</v>
      </c>
      <c r="C788" s="656" t="s">
        <v>483</v>
      </c>
      <c r="D788" s="1496" t="s">
        <v>275</v>
      </c>
      <c r="E788" s="1496" t="s">
        <v>276</v>
      </c>
      <c r="F788" s="1022"/>
      <c r="G788" s="1496"/>
      <c r="H788" s="1496"/>
      <c r="I788" s="279">
        <v>69.7</v>
      </c>
      <c r="J788" s="1522"/>
      <c r="K788" s="1522"/>
      <c r="L788" s="1522"/>
      <c r="M788" s="1528"/>
      <c r="N788" s="1528"/>
      <c r="O788" s="1528"/>
      <c r="P788" s="1528"/>
      <c r="Q788" s="1528"/>
      <c r="R788" s="1528"/>
      <c r="S788" s="1528"/>
      <c r="T788" s="1528"/>
      <c r="U788" s="1528"/>
      <c r="V788" s="1528"/>
      <c r="W788" s="9" t="s">
        <v>11</v>
      </c>
      <c r="X788" s="4"/>
    </row>
    <row r="789" spans="1:24" s="1" customFormat="1" ht="33" customHeight="1" x14ac:dyDescent="0.2">
      <c r="A789" s="1561"/>
      <c r="B789" s="1492" t="s">
        <v>2017</v>
      </c>
      <c r="C789" s="656" t="s">
        <v>484</v>
      </c>
      <c r="D789" s="1496" t="s">
        <v>275</v>
      </c>
      <c r="E789" s="1496" t="s">
        <v>276</v>
      </c>
      <c r="F789" s="1022"/>
      <c r="G789" s="1496"/>
      <c r="H789" s="1496"/>
      <c r="I789" s="279">
        <v>457.8</v>
      </c>
      <c r="J789" s="1522"/>
      <c r="K789" s="1522"/>
      <c r="L789" s="1522"/>
      <c r="M789" s="1528"/>
      <c r="N789" s="1528"/>
      <c r="O789" s="1528"/>
      <c r="P789" s="1528"/>
      <c r="Q789" s="1528"/>
      <c r="R789" s="1528"/>
      <c r="S789" s="1528"/>
      <c r="T789" s="1528"/>
      <c r="U789" s="1528"/>
      <c r="V789" s="1528"/>
      <c r="W789" s="9" t="s">
        <v>11</v>
      </c>
      <c r="X789" s="4"/>
    </row>
    <row r="790" spans="1:24" s="1" customFormat="1" ht="33" customHeight="1" x14ac:dyDescent="0.2">
      <c r="A790" s="1561"/>
      <c r="B790" s="1492" t="s">
        <v>2018</v>
      </c>
      <c r="C790" s="656" t="s">
        <v>485</v>
      </c>
      <c r="D790" s="1496" t="s">
        <v>275</v>
      </c>
      <c r="E790" s="1496" t="s">
        <v>276</v>
      </c>
      <c r="F790" s="1022"/>
      <c r="G790" s="1496"/>
      <c r="H790" s="1496"/>
      <c r="I790" s="279">
        <v>459.76499999999999</v>
      </c>
      <c r="J790" s="1522"/>
      <c r="K790" s="1522"/>
      <c r="L790" s="1522"/>
      <c r="M790" s="1528"/>
      <c r="N790" s="1528"/>
      <c r="O790" s="1528"/>
      <c r="P790" s="1528"/>
      <c r="Q790" s="1528"/>
      <c r="R790" s="1528"/>
      <c r="S790" s="1528"/>
      <c r="T790" s="1528"/>
      <c r="U790" s="1528"/>
      <c r="V790" s="1528"/>
      <c r="W790" s="9" t="s">
        <v>11</v>
      </c>
      <c r="X790" s="4"/>
    </row>
    <row r="791" spans="1:24" s="1" customFormat="1" ht="47.25" customHeight="1" x14ac:dyDescent="0.2">
      <c r="A791" s="1561"/>
      <c r="B791" s="1492" t="s">
        <v>2019</v>
      </c>
      <c r="C791" s="656" t="s">
        <v>486</v>
      </c>
      <c r="D791" s="1496" t="s">
        <v>275</v>
      </c>
      <c r="E791" s="1496" t="s">
        <v>276</v>
      </c>
      <c r="F791" s="1022"/>
      <c r="G791" s="1496"/>
      <c r="H791" s="1496"/>
      <c r="I791" s="279">
        <v>512.5</v>
      </c>
      <c r="J791" s="1522"/>
      <c r="K791" s="1522"/>
      <c r="L791" s="1522"/>
      <c r="M791" s="1528"/>
      <c r="N791" s="1528"/>
      <c r="O791" s="1528"/>
      <c r="P791" s="1528"/>
      <c r="Q791" s="1528"/>
      <c r="R791" s="1528"/>
      <c r="S791" s="1528"/>
      <c r="T791" s="1528"/>
      <c r="U791" s="1528"/>
      <c r="V791" s="1528"/>
      <c r="W791" s="9" t="s">
        <v>11</v>
      </c>
      <c r="X791" s="4"/>
    </row>
    <row r="792" spans="1:24" s="1" customFormat="1" ht="46.5" customHeight="1" x14ac:dyDescent="0.2">
      <c r="A792" s="1561"/>
      <c r="B792" s="1492" t="s">
        <v>2020</v>
      </c>
      <c r="C792" s="656" t="s">
        <v>487</v>
      </c>
      <c r="D792" s="1496" t="s">
        <v>275</v>
      </c>
      <c r="E792" s="1496" t="s">
        <v>276</v>
      </c>
      <c r="F792" s="1022"/>
      <c r="G792" s="1496"/>
      <c r="H792" s="1496"/>
      <c r="I792" s="279">
        <v>129.6</v>
      </c>
      <c r="J792" s="1522"/>
      <c r="K792" s="1522"/>
      <c r="L792" s="1522"/>
      <c r="M792" s="1528"/>
      <c r="N792" s="1528"/>
      <c r="O792" s="1528"/>
      <c r="P792" s="1528"/>
      <c r="Q792" s="1528"/>
      <c r="R792" s="1528"/>
      <c r="S792" s="1528"/>
      <c r="T792" s="1528"/>
      <c r="U792" s="1528"/>
      <c r="V792" s="1528"/>
      <c r="W792" s="9" t="s">
        <v>11</v>
      </c>
      <c r="X792" s="4"/>
    </row>
    <row r="793" spans="1:24" s="1" customFormat="1" ht="47.25" customHeight="1" x14ac:dyDescent="0.2">
      <c r="A793" s="1561"/>
      <c r="B793" s="1492" t="s">
        <v>2021</v>
      </c>
      <c r="C793" s="656" t="s">
        <v>488</v>
      </c>
      <c r="D793" s="1496" t="s">
        <v>275</v>
      </c>
      <c r="E793" s="1496" t="s">
        <v>276</v>
      </c>
      <c r="F793" s="1022"/>
      <c r="G793" s="1496"/>
      <c r="H793" s="1496"/>
      <c r="I793" s="279">
        <v>42.98</v>
      </c>
      <c r="J793" s="1522"/>
      <c r="K793" s="1522"/>
      <c r="L793" s="1522"/>
      <c r="M793" s="1528"/>
      <c r="N793" s="1528"/>
      <c r="O793" s="1528"/>
      <c r="P793" s="1528"/>
      <c r="Q793" s="1528"/>
      <c r="R793" s="1528"/>
      <c r="S793" s="1528"/>
      <c r="T793" s="1528"/>
      <c r="U793" s="1528"/>
      <c r="V793" s="1528"/>
      <c r="W793" s="9" t="s">
        <v>11</v>
      </c>
      <c r="X793" s="4"/>
    </row>
    <row r="794" spans="1:24" s="1" customFormat="1" ht="33" customHeight="1" x14ac:dyDescent="0.2">
      <c r="A794" s="1561"/>
      <c r="B794" s="1492" t="s">
        <v>2022</v>
      </c>
      <c r="C794" s="656" t="s">
        <v>489</v>
      </c>
      <c r="D794" s="1496" t="s">
        <v>275</v>
      </c>
      <c r="E794" s="1496" t="s">
        <v>276</v>
      </c>
      <c r="F794" s="1022"/>
      <c r="G794" s="1496"/>
      <c r="H794" s="1496"/>
      <c r="I794" s="279">
        <v>57</v>
      </c>
      <c r="J794" s="1522"/>
      <c r="K794" s="1522"/>
      <c r="L794" s="1522"/>
      <c r="M794" s="1528"/>
      <c r="N794" s="1528"/>
      <c r="O794" s="1528"/>
      <c r="P794" s="1528"/>
      <c r="Q794" s="1528"/>
      <c r="R794" s="1528"/>
      <c r="S794" s="1528"/>
      <c r="T794" s="1528"/>
      <c r="U794" s="1528"/>
      <c r="V794" s="1528"/>
      <c r="W794" s="9" t="s">
        <v>11</v>
      </c>
      <c r="X794" s="4"/>
    </row>
    <row r="795" spans="1:24" s="1" customFormat="1" ht="45" customHeight="1" x14ac:dyDescent="0.2">
      <c r="A795" s="1561"/>
      <c r="B795" s="1492" t="s">
        <v>2023</v>
      </c>
      <c r="C795" s="656" t="s">
        <v>490</v>
      </c>
      <c r="D795" s="1496" t="s">
        <v>275</v>
      </c>
      <c r="E795" s="1496" t="s">
        <v>276</v>
      </c>
      <c r="F795" s="1022"/>
      <c r="G795" s="1496"/>
      <c r="H795" s="1496"/>
      <c r="I795" s="279">
        <v>93</v>
      </c>
      <c r="J795" s="1522"/>
      <c r="K795" s="1522"/>
      <c r="L795" s="1522"/>
      <c r="M795" s="1528"/>
      <c r="N795" s="1528"/>
      <c r="O795" s="1528"/>
      <c r="P795" s="1528"/>
      <c r="Q795" s="1528"/>
      <c r="R795" s="1528"/>
      <c r="S795" s="1528"/>
      <c r="T795" s="1528"/>
      <c r="U795" s="1528"/>
      <c r="V795" s="1528"/>
      <c r="W795" s="9" t="s">
        <v>11</v>
      </c>
      <c r="X795" s="4"/>
    </row>
    <row r="796" spans="1:24" s="1" customFormat="1" ht="45" customHeight="1" x14ac:dyDescent="0.2">
      <c r="A796" s="1561"/>
      <c r="B796" s="1492" t="s">
        <v>2024</v>
      </c>
      <c r="C796" s="656" t="s">
        <v>491</v>
      </c>
      <c r="D796" s="1496" t="s">
        <v>275</v>
      </c>
      <c r="E796" s="1496" t="s">
        <v>276</v>
      </c>
      <c r="F796" s="1022"/>
      <c r="G796" s="1496"/>
      <c r="H796" s="1496"/>
      <c r="I796" s="279">
        <v>93.25</v>
      </c>
      <c r="J796" s="1522"/>
      <c r="K796" s="1522"/>
      <c r="L796" s="1522"/>
      <c r="M796" s="1528"/>
      <c r="N796" s="1528"/>
      <c r="O796" s="1528"/>
      <c r="P796" s="1528"/>
      <c r="Q796" s="1528"/>
      <c r="R796" s="1528"/>
      <c r="S796" s="1528"/>
      <c r="T796" s="1528"/>
      <c r="U796" s="1528"/>
      <c r="V796" s="1528"/>
      <c r="W796" s="9" t="s">
        <v>11</v>
      </c>
      <c r="X796" s="4"/>
    </row>
    <row r="797" spans="1:24" s="1" customFormat="1" ht="129.75" customHeight="1" x14ac:dyDescent="0.2">
      <c r="A797" s="1561"/>
      <c r="B797" s="1492" t="s">
        <v>2025</v>
      </c>
      <c r="C797" s="656" t="s">
        <v>5110</v>
      </c>
      <c r="D797" s="1496" t="s">
        <v>275</v>
      </c>
      <c r="E797" s="1496" t="s">
        <v>276</v>
      </c>
      <c r="F797" s="1022"/>
      <c r="G797" s="1507">
        <v>15</v>
      </c>
      <c r="H797" s="1496"/>
      <c r="I797" s="279">
        <v>1470</v>
      </c>
      <c r="J797" s="1522" t="s">
        <v>5531</v>
      </c>
      <c r="K797" s="1522"/>
      <c r="L797" s="1522"/>
      <c r="M797" s="1528"/>
      <c r="N797" s="1528"/>
      <c r="O797" s="1528"/>
      <c r="P797" s="1528"/>
      <c r="Q797" s="1528"/>
      <c r="R797" s="1528"/>
      <c r="S797" s="1528"/>
      <c r="T797" s="1528"/>
      <c r="U797" s="1528"/>
      <c r="V797" s="1528"/>
      <c r="W797" s="9" t="s">
        <v>11</v>
      </c>
      <c r="X797" s="4"/>
    </row>
    <row r="798" spans="1:24" s="1" customFormat="1" ht="34.5" customHeight="1" x14ac:dyDescent="0.2">
      <c r="A798" s="1561"/>
      <c r="B798" s="1492" t="s">
        <v>2026</v>
      </c>
      <c r="C798" s="656" t="s">
        <v>492</v>
      </c>
      <c r="D798" s="1496" t="s">
        <v>275</v>
      </c>
      <c r="E798" s="1496" t="s">
        <v>276</v>
      </c>
      <c r="F798" s="1022"/>
      <c r="G798" s="1496"/>
      <c r="H798" s="1496"/>
      <c r="I798" s="279">
        <v>900</v>
      </c>
      <c r="J798" s="1522"/>
      <c r="K798" s="1522"/>
      <c r="L798" s="1522"/>
      <c r="M798" s="1528"/>
      <c r="N798" s="1528"/>
      <c r="O798" s="1528"/>
      <c r="P798" s="1528"/>
      <c r="Q798" s="1528"/>
      <c r="R798" s="1528"/>
      <c r="S798" s="1528"/>
      <c r="T798" s="1528"/>
      <c r="U798" s="1528"/>
      <c r="V798" s="1528"/>
      <c r="W798" s="9" t="s">
        <v>11</v>
      </c>
      <c r="X798" s="4"/>
    </row>
    <row r="799" spans="1:24" s="1" customFormat="1" ht="81" customHeight="1" x14ac:dyDescent="0.2">
      <c r="A799" s="1561"/>
      <c r="B799" s="1492" t="s">
        <v>2027</v>
      </c>
      <c r="C799" s="656" t="s">
        <v>8008</v>
      </c>
      <c r="D799" s="1496" t="s">
        <v>275</v>
      </c>
      <c r="E799" s="1496" t="s">
        <v>276</v>
      </c>
      <c r="F799" s="1022"/>
      <c r="G799" s="1496"/>
      <c r="H799" s="1496">
        <v>1700</v>
      </c>
      <c r="I799" s="279">
        <v>3975</v>
      </c>
      <c r="J799" s="1522" t="s">
        <v>8007</v>
      </c>
      <c r="K799" s="1522"/>
      <c r="L799" s="1522"/>
      <c r="M799" s="1528"/>
      <c r="N799" s="1528"/>
      <c r="O799" s="1528"/>
      <c r="P799" s="1528"/>
      <c r="Q799" s="1528"/>
      <c r="R799" s="1528"/>
      <c r="S799" s="1528"/>
      <c r="T799" s="1528"/>
      <c r="U799" s="1528"/>
      <c r="V799" s="1528"/>
      <c r="W799" s="9" t="s">
        <v>11</v>
      </c>
      <c r="X799" s="4"/>
    </row>
    <row r="800" spans="1:24" s="1" customFormat="1" ht="156.75" customHeight="1" x14ac:dyDescent="0.2">
      <c r="A800" s="1561"/>
      <c r="B800" s="1492" t="s">
        <v>2028</v>
      </c>
      <c r="C800" s="656" t="s">
        <v>8358</v>
      </c>
      <c r="D800" s="1496" t="s">
        <v>275</v>
      </c>
      <c r="E800" s="1496" t="s">
        <v>8015</v>
      </c>
      <c r="F800" s="1022"/>
      <c r="G800" s="1496"/>
      <c r="H800" s="1496">
        <v>238.94737000000001</v>
      </c>
      <c r="I800" s="279">
        <v>800</v>
      </c>
      <c r="J800" s="1522" t="s">
        <v>7649</v>
      </c>
      <c r="K800" s="1522" t="s">
        <v>8357</v>
      </c>
      <c r="L800" s="1522" t="s">
        <v>8510</v>
      </c>
      <c r="M800" s="1528"/>
      <c r="N800" s="1528"/>
      <c r="O800" s="1528"/>
      <c r="P800" s="1528"/>
      <c r="Q800" s="1528"/>
      <c r="R800" s="1528"/>
      <c r="S800" s="1528"/>
      <c r="T800" s="1528"/>
      <c r="U800" s="1528"/>
      <c r="V800" s="1528"/>
      <c r="W800" s="9" t="s">
        <v>11</v>
      </c>
      <c r="X800" s="4"/>
    </row>
    <row r="801" spans="1:32" s="1" customFormat="1" ht="45" customHeight="1" x14ac:dyDescent="0.2">
      <c r="A801" s="1561"/>
      <c r="B801" s="1492" t="s">
        <v>2029</v>
      </c>
      <c r="C801" s="656" t="s">
        <v>1309</v>
      </c>
      <c r="D801" s="1496" t="s">
        <v>275</v>
      </c>
      <c r="E801" s="1496" t="s">
        <v>276</v>
      </c>
      <c r="F801" s="1022"/>
      <c r="G801" s="1496"/>
      <c r="H801" s="1496"/>
      <c r="I801" s="279">
        <v>295</v>
      </c>
      <c r="J801" s="1522"/>
      <c r="K801" s="1522"/>
      <c r="L801" s="1522"/>
      <c r="M801" s="1528"/>
      <c r="N801" s="1528"/>
      <c r="O801" s="1528"/>
      <c r="P801" s="1528"/>
      <c r="Q801" s="1528"/>
      <c r="R801" s="1528"/>
      <c r="S801" s="1528"/>
      <c r="T801" s="1528"/>
      <c r="U801" s="1528"/>
      <c r="V801" s="1528"/>
      <c r="W801" s="9" t="s">
        <v>11</v>
      </c>
      <c r="X801" s="4"/>
    </row>
    <row r="802" spans="1:32" s="1" customFormat="1" ht="37.5" customHeight="1" x14ac:dyDescent="0.2">
      <c r="A802" s="1561"/>
      <c r="B802" s="1492" t="s">
        <v>2030</v>
      </c>
      <c r="C802" s="656" t="s">
        <v>1308</v>
      </c>
      <c r="D802" s="1496" t="s">
        <v>275</v>
      </c>
      <c r="E802" s="1496" t="s">
        <v>276</v>
      </c>
      <c r="F802" s="1022"/>
      <c r="G802" s="1496"/>
      <c r="H802" s="1496"/>
      <c r="I802" s="279">
        <v>350</v>
      </c>
      <c r="J802" s="1522"/>
      <c r="K802" s="1522"/>
      <c r="L802" s="1522"/>
      <c r="M802" s="1528"/>
      <c r="N802" s="1528"/>
      <c r="O802" s="1528"/>
      <c r="P802" s="1528"/>
      <c r="Q802" s="1528"/>
      <c r="R802" s="1528"/>
      <c r="S802" s="1528"/>
      <c r="T802" s="1528"/>
      <c r="U802" s="1528"/>
      <c r="V802" s="1528"/>
      <c r="W802" s="9" t="s">
        <v>11</v>
      </c>
      <c r="X802" s="4"/>
    </row>
    <row r="803" spans="1:32" s="1" customFormat="1" ht="87.75" customHeight="1" x14ac:dyDescent="0.2">
      <c r="A803" s="1561"/>
      <c r="B803" s="1492" t="s">
        <v>2031</v>
      </c>
      <c r="C803" s="656" t="s">
        <v>6727</v>
      </c>
      <c r="D803" s="1496" t="s">
        <v>275</v>
      </c>
      <c r="E803" s="1496" t="s">
        <v>276</v>
      </c>
      <c r="F803" s="1022"/>
      <c r="G803" s="1507">
        <v>0</v>
      </c>
      <c r="H803" s="1496">
        <v>900</v>
      </c>
      <c r="I803" s="279">
        <v>1350</v>
      </c>
      <c r="J803" s="1522" t="s">
        <v>6726</v>
      </c>
      <c r="K803" s="1522" t="s">
        <v>6887</v>
      </c>
      <c r="L803" s="1522" t="s">
        <v>7989</v>
      </c>
      <c r="M803" s="1528"/>
      <c r="N803" s="1528"/>
      <c r="O803" s="1528"/>
      <c r="P803" s="1528"/>
      <c r="Q803" s="1528"/>
      <c r="R803" s="1528"/>
      <c r="S803" s="1528"/>
      <c r="T803" s="1528"/>
      <c r="U803" s="1528"/>
      <c r="V803" s="1528"/>
      <c r="W803" s="9" t="s">
        <v>11</v>
      </c>
      <c r="X803" s="4"/>
    </row>
    <row r="804" spans="1:32" s="1" customFormat="1" ht="34.5" customHeight="1" x14ac:dyDescent="0.2">
      <c r="A804" s="1561"/>
      <c r="B804" s="1492" t="s">
        <v>2032</v>
      </c>
      <c r="C804" s="656" t="s">
        <v>1311</v>
      </c>
      <c r="D804" s="1496" t="s">
        <v>275</v>
      </c>
      <c r="E804" s="1496" t="s">
        <v>276</v>
      </c>
      <c r="F804" s="1022"/>
      <c r="G804" s="1496"/>
      <c r="H804" s="1496"/>
      <c r="I804" s="279">
        <v>115</v>
      </c>
      <c r="J804" s="1522"/>
      <c r="K804" s="1522"/>
      <c r="L804" s="1522"/>
      <c r="M804" s="1528"/>
      <c r="N804" s="1528"/>
      <c r="O804" s="1528"/>
      <c r="P804" s="1528"/>
      <c r="Q804" s="1528"/>
      <c r="R804" s="1528"/>
      <c r="S804" s="1528"/>
      <c r="T804" s="1528"/>
      <c r="U804" s="1528"/>
      <c r="V804" s="1528"/>
      <c r="W804" s="9" t="s">
        <v>11</v>
      </c>
      <c r="X804" s="4"/>
    </row>
    <row r="805" spans="1:32" s="1" customFormat="1" ht="37.5" customHeight="1" x14ac:dyDescent="0.2">
      <c r="A805" s="1561"/>
      <c r="B805" s="1492" t="s">
        <v>2033</v>
      </c>
      <c r="C805" s="656" t="s">
        <v>493</v>
      </c>
      <c r="D805" s="1496" t="s">
        <v>275</v>
      </c>
      <c r="E805" s="1496" t="s">
        <v>276</v>
      </c>
      <c r="F805" s="1022"/>
      <c r="G805" s="1496"/>
      <c r="H805" s="1496"/>
      <c r="I805" s="279">
        <v>104.2</v>
      </c>
      <c r="J805" s="1522"/>
      <c r="K805" s="1522"/>
      <c r="L805" s="1522"/>
      <c r="M805" s="1528"/>
      <c r="N805" s="1528"/>
      <c r="O805" s="1528"/>
      <c r="P805" s="1528"/>
      <c r="Q805" s="1528"/>
      <c r="R805" s="1528"/>
      <c r="S805" s="1528"/>
      <c r="T805" s="1528"/>
      <c r="U805" s="1528"/>
      <c r="V805" s="1528"/>
      <c r="W805" s="9" t="s">
        <v>11</v>
      </c>
      <c r="X805" s="4"/>
    </row>
    <row r="806" spans="1:32" s="1" customFormat="1" ht="36" customHeight="1" x14ac:dyDescent="0.2">
      <c r="A806" s="1561"/>
      <c r="B806" s="1492" t="s">
        <v>2034</v>
      </c>
      <c r="C806" s="656" t="s">
        <v>494</v>
      </c>
      <c r="D806" s="1496" t="s">
        <v>275</v>
      </c>
      <c r="E806" s="1496" t="s">
        <v>276</v>
      </c>
      <c r="F806" s="1022"/>
      <c r="G806" s="1496"/>
      <c r="H806" s="1496"/>
      <c r="I806" s="279">
        <v>31</v>
      </c>
      <c r="J806" s="1522"/>
      <c r="K806" s="1522"/>
      <c r="L806" s="1522"/>
      <c r="M806" s="1528"/>
      <c r="N806" s="1528"/>
      <c r="O806" s="1528"/>
      <c r="P806" s="1528"/>
      <c r="Q806" s="1528"/>
      <c r="R806" s="1528"/>
      <c r="S806" s="1528"/>
      <c r="T806" s="1528"/>
      <c r="U806" s="1528"/>
      <c r="V806" s="1528"/>
      <c r="W806" s="9" t="s">
        <v>11</v>
      </c>
      <c r="X806" s="4"/>
    </row>
    <row r="807" spans="1:32" s="1" customFormat="1" ht="49.5" customHeight="1" x14ac:dyDescent="0.2">
      <c r="A807" s="1561"/>
      <c r="B807" s="1492" t="s">
        <v>2035</v>
      </c>
      <c r="C807" s="656" t="s">
        <v>495</v>
      </c>
      <c r="D807" s="1496" t="s">
        <v>275</v>
      </c>
      <c r="E807" s="1496" t="s">
        <v>276</v>
      </c>
      <c r="F807" s="1022"/>
      <c r="G807" s="1496"/>
      <c r="H807" s="1496"/>
      <c r="I807" s="279">
        <v>781.8</v>
      </c>
      <c r="J807" s="1522"/>
      <c r="K807" s="1522"/>
      <c r="L807" s="1522"/>
      <c r="M807" s="1528"/>
      <c r="N807" s="1528"/>
      <c r="O807" s="1528"/>
      <c r="P807" s="1528"/>
      <c r="Q807" s="1528"/>
      <c r="R807" s="1528"/>
      <c r="S807" s="1528"/>
      <c r="T807" s="1528"/>
      <c r="U807" s="1528"/>
      <c r="V807" s="1528"/>
      <c r="W807" s="9" t="s">
        <v>11</v>
      </c>
      <c r="X807" s="4"/>
    </row>
    <row r="808" spans="1:32" s="1" customFormat="1" ht="45.75" customHeight="1" x14ac:dyDescent="0.2">
      <c r="A808" s="1561"/>
      <c r="B808" s="1492" t="s">
        <v>2036</v>
      </c>
      <c r="C808" s="656" t="s">
        <v>496</v>
      </c>
      <c r="D808" s="1496" t="s">
        <v>275</v>
      </c>
      <c r="E808" s="1496" t="s">
        <v>276</v>
      </c>
      <c r="F808" s="1022"/>
      <c r="G808" s="1496"/>
      <c r="H808" s="1496"/>
      <c r="I808" s="279">
        <v>682.8</v>
      </c>
      <c r="J808" s="1522"/>
      <c r="K808" s="1522"/>
      <c r="L808" s="1522"/>
      <c r="M808" s="1528"/>
      <c r="N808" s="1528"/>
      <c r="O808" s="1528"/>
      <c r="P808" s="1528"/>
      <c r="Q808" s="1528"/>
      <c r="R808" s="1528"/>
      <c r="S808" s="1528"/>
      <c r="T808" s="1528"/>
      <c r="U808" s="1528"/>
      <c r="V808" s="1528"/>
      <c r="W808" s="9" t="s">
        <v>11</v>
      </c>
      <c r="X808" s="4"/>
    </row>
    <row r="809" spans="1:32" s="1" customFormat="1" ht="112.5" customHeight="1" x14ac:dyDescent="0.2">
      <c r="A809" s="1561"/>
      <c r="B809" s="1492" t="s">
        <v>2037</v>
      </c>
      <c r="C809" s="656" t="s">
        <v>497</v>
      </c>
      <c r="D809" s="1496" t="s">
        <v>275</v>
      </c>
      <c r="E809" s="1496" t="s">
        <v>276</v>
      </c>
      <c r="F809" s="1022"/>
      <c r="G809" s="1496"/>
      <c r="H809" s="1507">
        <v>540.29778999999996</v>
      </c>
      <c r="I809" s="279">
        <v>352.3</v>
      </c>
      <c r="J809" s="1522" t="s">
        <v>7109</v>
      </c>
      <c r="K809" s="1522" t="s">
        <v>8511</v>
      </c>
      <c r="L809" s="1522"/>
      <c r="M809" s="1528"/>
      <c r="N809" s="1528"/>
      <c r="O809" s="1528"/>
      <c r="P809" s="1528"/>
      <c r="Q809" s="1528"/>
      <c r="R809" s="1528"/>
      <c r="S809" s="1528"/>
      <c r="T809" s="1528"/>
      <c r="U809" s="1528"/>
      <c r="V809" s="1528"/>
      <c r="W809" s="9" t="s">
        <v>11</v>
      </c>
      <c r="X809" s="4"/>
      <c r="Y809" s="4"/>
      <c r="Z809" s="4"/>
      <c r="AA809" s="4"/>
      <c r="AB809" s="4"/>
      <c r="AC809" s="4"/>
      <c r="AD809" s="4"/>
      <c r="AE809" s="4"/>
    </row>
    <row r="810" spans="1:32" s="1" customFormat="1" ht="46.5" customHeight="1" x14ac:dyDescent="0.2">
      <c r="A810" s="1561"/>
      <c r="B810" s="1492" t="s">
        <v>2038</v>
      </c>
      <c r="C810" s="656" t="s">
        <v>498</v>
      </c>
      <c r="D810" s="1496" t="s">
        <v>275</v>
      </c>
      <c r="E810" s="1496" t="s">
        <v>276</v>
      </c>
      <c r="F810" s="1022"/>
      <c r="G810" s="1496"/>
      <c r="H810" s="1496"/>
      <c r="I810" s="279">
        <v>599.20000000000005</v>
      </c>
      <c r="J810" s="1522"/>
      <c r="K810" s="1522"/>
      <c r="L810" s="1522"/>
      <c r="M810" s="1528"/>
      <c r="N810" s="1528"/>
      <c r="O810" s="1528"/>
      <c r="P810" s="1528"/>
      <c r="Q810" s="1528"/>
      <c r="R810" s="1528"/>
      <c r="S810" s="1528"/>
      <c r="T810" s="1528"/>
      <c r="U810" s="1528"/>
      <c r="V810" s="1528"/>
      <c r="W810" s="9" t="s">
        <v>11</v>
      </c>
      <c r="X810" s="4"/>
      <c r="Y810" s="4"/>
      <c r="Z810" s="4"/>
      <c r="AA810" s="4"/>
      <c r="AB810" s="4"/>
      <c r="AC810" s="4"/>
      <c r="AD810" s="4"/>
      <c r="AE810" s="4"/>
    </row>
    <row r="811" spans="1:32" s="10" customFormat="1" ht="45" customHeight="1" x14ac:dyDescent="0.2">
      <c r="A811" s="1561"/>
      <c r="B811" s="1492" t="s">
        <v>2039</v>
      </c>
      <c r="C811" s="656" t="s">
        <v>499</v>
      </c>
      <c r="D811" s="1496" t="s">
        <v>275</v>
      </c>
      <c r="E811" s="1496" t="s">
        <v>276</v>
      </c>
      <c r="F811" s="1022"/>
      <c r="G811" s="1496"/>
      <c r="H811" s="1496"/>
      <c r="I811" s="279">
        <v>37.86</v>
      </c>
      <c r="J811" s="1522"/>
      <c r="K811" s="1522"/>
      <c r="L811" s="1522"/>
      <c r="M811" s="1528"/>
      <c r="N811" s="1528"/>
      <c r="O811" s="1528"/>
      <c r="P811" s="1528"/>
      <c r="Q811" s="1528"/>
      <c r="R811" s="1528"/>
      <c r="S811" s="1528"/>
      <c r="T811" s="1528"/>
      <c r="U811" s="1528"/>
      <c r="V811" s="1528"/>
      <c r="W811" s="9" t="s">
        <v>11</v>
      </c>
      <c r="X811" s="4"/>
      <c r="Y811" s="4"/>
      <c r="Z811" s="4"/>
      <c r="AA811" s="4"/>
      <c r="AB811" s="4"/>
      <c r="AC811" s="4"/>
      <c r="AD811" s="4"/>
      <c r="AE811" s="4"/>
      <c r="AF811" s="27"/>
    </row>
    <row r="812" spans="1:32" s="10" customFormat="1" ht="126.75" customHeight="1" x14ac:dyDescent="0.2">
      <c r="A812" s="1561"/>
      <c r="B812" s="1492" t="s">
        <v>2040</v>
      </c>
      <c r="C812" s="656" t="s">
        <v>7991</v>
      </c>
      <c r="D812" s="1496" t="s">
        <v>275</v>
      </c>
      <c r="E812" s="1496" t="s">
        <v>276</v>
      </c>
      <c r="F812" s="1022"/>
      <c r="G812" s="1496"/>
      <c r="H812" s="1507">
        <v>477.98667</v>
      </c>
      <c r="I812" s="279">
        <v>307.8</v>
      </c>
      <c r="J812" s="1522" t="s">
        <v>7992</v>
      </c>
      <c r="K812" s="1522" t="s">
        <v>8512</v>
      </c>
      <c r="L812" s="1522"/>
      <c r="M812" s="1528"/>
      <c r="N812" s="1528"/>
      <c r="O812" s="1528"/>
      <c r="P812" s="1528"/>
      <c r="Q812" s="1528"/>
      <c r="R812" s="1528"/>
      <c r="S812" s="1528"/>
      <c r="T812" s="1528"/>
      <c r="U812" s="1528"/>
      <c r="V812" s="1528"/>
      <c r="W812" s="9" t="s">
        <v>11</v>
      </c>
      <c r="X812" s="4"/>
      <c r="Y812" s="4"/>
      <c r="Z812" s="4"/>
      <c r="AA812" s="4"/>
      <c r="AB812" s="4"/>
      <c r="AC812" s="4"/>
      <c r="AD812" s="4"/>
      <c r="AE812" s="4"/>
      <c r="AF812" s="27"/>
    </row>
    <row r="813" spans="1:32" s="10" customFormat="1" ht="57" customHeight="1" x14ac:dyDescent="0.2">
      <c r="A813" s="1561"/>
      <c r="B813" s="1492" t="s">
        <v>2041</v>
      </c>
      <c r="C813" s="656" t="s">
        <v>500</v>
      </c>
      <c r="D813" s="1496" t="s">
        <v>275</v>
      </c>
      <c r="E813" s="1496" t="s">
        <v>276</v>
      </c>
      <c r="F813" s="1022"/>
      <c r="G813" s="1496"/>
      <c r="H813" s="1496"/>
      <c r="I813" s="279">
        <v>3150.2</v>
      </c>
      <c r="J813" s="1522"/>
      <c r="K813" s="1522"/>
      <c r="L813" s="1522"/>
      <c r="M813" s="1528"/>
      <c r="N813" s="1528"/>
      <c r="O813" s="1528"/>
      <c r="P813" s="1528"/>
      <c r="Q813" s="1528"/>
      <c r="R813" s="1528"/>
      <c r="S813" s="1528"/>
      <c r="T813" s="1528"/>
      <c r="U813" s="1528"/>
      <c r="V813" s="1528"/>
      <c r="W813" s="9" t="s">
        <v>11</v>
      </c>
      <c r="X813" s="4"/>
      <c r="Y813" s="4"/>
      <c r="Z813" s="4"/>
      <c r="AA813" s="4"/>
      <c r="AB813" s="4"/>
      <c r="AC813" s="4"/>
      <c r="AD813" s="4"/>
      <c r="AE813" s="4"/>
      <c r="AF813" s="27"/>
    </row>
    <row r="814" spans="1:32" s="10" customFormat="1" ht="46.5" customHeight="1" x14ac:dyDescent="0.2">
      <c r="A814" s="1561"/>
      <c r="B814" s="1492" t="s">
        <v>2042</v>
      </c>
      <c r="C814" s="656" t="s">
        <v>501</v>
      </c>
      <c r="D814" s="1496" t="s">
        <v>275</v>
      </c>
      <c r="E814" s="1496" t="s">
        <v>276</v>
      </c>
      <c r="F814" s="1022"/>
      <c r="G814" s="1496"/>
      <c r="H814" s="1496"/>
      <c r="I814" s="279">
        <v>69.7</v>
      </c>
      <c r="J814" s="1522"/>
      <c r="K814" s="1522"/>
      <c r="L814" s="1522"/>
      <c r="M814" s="1528"/>
      <c r="N814" s="1528"/>
      <c r="O814" s="1528"/>
      <c r="P814" s="1528"/>
      <c r="Q814" s="1528"/>
      <c r="R814" s="1528"/>
      <c r="S814" s="1528"/>
      <c r="T814" s="1528"/>
      <c r="U814" s="1528"/>
      <c r="V814" s="1528"/>
      <c r="W814" s="9" t="s">
        <v>11</v>
      </c>
      <c r="X814" s="4"/>
      <c r="Y814" s="4"/>
      <c r="Z814" s="4"/>
      <c r="AA814" s="4"/>
      <c r="AB814" s="4"/>
      <c r="AC814" s="4"/>
      <c r="AD814" s="4"/>
      <c r="AE814" s="4"/>
      <c r="AF814" s="27"/>
    </row>
    <row r="815" spans="1:32" s="36" customFormat="1" ht="129" customHeight="1" x14ac:dyDescent="0.2">
      <c r="A815" s="1561"/>
      <c r="B815" s="1492" t="s">
        <v>2043</v>
      </c>
      <c r="C815" s="656" t="s">
        <v>502</v>
      </c>
      <c r="D815" s="1496" t="s">
        <v>275</v>
      </c>
      <c r="E815" s="1496" t="s">
        <v>276</v>
      </c>
      <c r="F815" s="1022"/>
      <c r="G815" s="1496"/>
      <c r="H815" s="1507">
        <v>614.58126000000004</v>
      </c>
      <c r="I815" s="279">
        <v>265.10000000000002</v>
      </c>
      <c r="J815" s="1522" t="s">
        <v>7993</v>
      </c>
      <c r="K815" s="1522" t="s">
        <v>8359</v>
      </c>
      <c r="L815" s="1522" t="s">
        <v>8513</v>
      </c>
      <c r="M815" s="1528"/>
      <c r="N815" s="1528"/>
      <c r="O815" s="1528"/>
      <c r="P815" s="1528"/>
      <c r="Q815" s="1528"/>
      <c r="R815" s="1528"/>
      <c r="S815" s="1528"/>
      <c r="T815" s="1528"/>
      <c r="U815" s="1528"/>
      <c r="V815" s="1528"/>
      <c r="W815" s="9" t="s">
        <v>11</v>
      </c>
      <c r="X815" s="4"/>
      <c r="Y815" s="4"/>
      <c r="Z815" s="4"/>
      <c r="AA815" s="4"/>
      <c r="AB815" s="4"/>
      <c r="AC815" s="4"/>
      <c r="AD815" s="4"/>
      <c r="AE815" s="4"/>
      <c r="AF815" s="35"/>
    </row>
    <row r="816" spans="1:32" s="10" customFormat="1" ht="102" customHeight="1" x14ac:dyDescent="0.2">
      <c r="A816" s="1561"/>
      <c r="B816" s="1492" t="s">
        <v>2044</v>
      </c>
      <c r="C816" s="656" t="s">
        <v>6674</v>
      </c>
      <c r="D816" s="1496" t="s">
        <v>275</v>
      </c>
      <c r="E816" s="1496" t="s">
        <v>276</v>
      </c>
      <c r="F816" s="1022"/>
      <c r="G816" s="1496">
        <v>2134.27106</v>
      </c>
      <c r="H816" s="1496"/>
      <c r="I816" s="279">
        <v>2650</v>
      </c>
      <c r="J816" s="1522" t="s">
        <v>5532</v>
      </c>
      <c r="K816" s="1522" t="s">
        <v>6673</v>
      </c>
      <c r="L816" s="1522" t="s">
        <v>6888</v>
      </c>
      <c r="M816" s="1528"/>
      <c r="N816" s="1528"/>
      <c r="O816" s="1528"/>
      <c r="P816" s="1528"/>
      <c r="Q816" s="1528"/>
      <c r="R816" s="1528"/>
      <c r="S816" s="1528"/>
      <c r="T816" s="1528"/>
      <c r="U816" s="1528"/>
      <c r="V816" s="1528"/>
      <c r="W816" s="9" t="s">
        <v>11</v>
      </c>
      <c r="X816" s="4"/>
      <c r="Y816" s="4"/>
      <c r="Z816" s="4"/>
      <c r="AA816" s="4"/>
      <c r="AB816" s="4"/>
      <c r="AC816" s="4"/>
      <c r="AD816" s="4"/>
      <c r="AE816" s="4"/>
      <c r="AF816" s="27"/>
    </row>
    <row r="817" spans="1:32" s="10" customFormat="1" ht="112.5" customHeight="1" x14ac:dyDescent="0.2">
      <c r="A817" s="1561"/>
      <c r="B817" s="1492" t="s">
        <v>2045</v>
      </c>
      <c r="C817" s="656" t="s">
        <v>5096</v>
      </c>
      <c r="D817" s="1496" t="s">
        <v>275</v>
      </c>
      <c r="E817" s="1496" t="s">
        <v>276</v>
      </c>
      <c r="F817" s="1022"/>
      <c r="G817" s="1496">
        <v>592.17898000000002</v>
      </c>
      <c r="H817" s="1496"/>
      <c r="I817" s="279">
        <v>1150</v>
      </c>
      <c r="J817" s="1522" t="s">
        <v>5533</v>
      </c>
      <c r="K817" s="1522" t="s">
        <v>6889</v>
      </c>
      <c r="L817" s="1522"/>
      <c r="M817" s="1528"/>
      <c r="N817" s="1528"/>
      <c r="O817" s="1528"/>
      <c r="P817" s="1528"/>
      <c r="Q817" s="1528"/>
      <c r="R817" s="1528"/>
      <c r="S817" s="1528"/>
      <c r="T817" s="1528"/>
      <c r="U817" s="1528"/>
      <c r="V817" s="1528"/>
      <c r="W817" s="9" t="s">
        <v>11</v>
      </c>
      <c r="X817" s="4"/>
      <c r="Y817" s="4"/>
      <c r="Z817" s="4"/>
      <c r="AA817" s="4"/>
      <c r="AB817" s="4"/>
      <c r="AC817" s="4"/>
      <c r="AD817" s="4"/>
      <c r="AE817" s="4"/>
      <c r="AF817" s="27"/>
    </row>
    <row r="818" spans="1:32" s="10" customFormat="1" ht="64.5" customHeight="1" x14ac:dyDescent="0.2">
      <c r="A818" s="1561"/>
      <c r="B818" s="1492" t="s">
        <v>2046</v>
      </c>
      <c r="C818" s="656" t="s">
        <v>504</v>
      </c>
      <c r="D818" s="1496" t="s">
        <v>275</v>
      </c>
      <c r="E818" s="1496" t="s">
        <v>276</v>
      </c>
      <c r="F818" s="1022"/>
      <c r="G818" s="1496"/>
      <c r="H818" s="1507">
        <v>550</v>
      </c>
      <c r="I818" s="279">
        <v>200</v>
      </c>
      <c r="J818" s="1522" t="s">
        <v>7992</v>
      </c>
      <c r="K818" s="1522"/>
      <c r="L818" s="1522"/>
      <c r="M818" s="1528"/>
      <c r="N818" s="1528"/>
      <c r="O818" s="1528"/>
      <c r="P818" s="1528"/>
      <c r="Q818" s="1528"/>
      <c r="R818" s="1528"/>
      <c r="S818" s="1528"/>
      <c r="T818" s="1528"/>
      <c r="U818" s="1528"/>
      <c r="V818" s="1528"/>
      <c r="W818" s="9" t="s">
        <v>11</v>
      </c>
      <c r="X818" s="4"/>
      <c r="Y818" s="4"/>
      <c r="Z818" s="4"/>
      <c r="AA818" s="4"/>
      <c r="AB818" s="4"/>
      <c r="AC818" s="4"/>
      <c r="AD818" s="4"/>
      <c r="AE818" s="4"/>
      <c r="AF818" s="27"/>
    </row>
    <row r="819" spans="1:32" s="10" customFormat="1" ht="34.5" customHeight="1" x14ac:dyDescent="0.2">
      <c r="A819" s="1561"/>
      <c r="B819" s="1492" t="s">
        <v>2047</v>
      </c>
      <c r="C819" s="656" t="s">
        <v>505</v>
      </c>
      <c r="D819" s="1496" t="s">
        <v>275</v>
      </c>
      <c r="E819" s="1496" t="s">
        <v>276</v>
      </c>
      <c r="F819" s="1022"/>
      <c r="G819" s="1496"/>
      <c r="H819" s="1496"/>
      <c r="I819" s="279">
        <v>145.9</v>
      </c>
      <c r="J819" s="1522"/>
      <c r="K819" s="1522"/>
      <c r="L819" s="1522"/>
      <c r="M819" s="1528"/>
      <c r="N819" s="1528"/>
      <c r="O819" s="1528"/>
      <c r="P819" s="1528"/>
      <c r="Q819" s="1528"/>
      <c r="R819" s="1528"/>
      <c r="S819" s="1528"/>
      <c r="T819" s="1528"/>
      <c r="U819" s="1528"/>
      <c r="V819" s="1528"/>
      <c r="W819" s="9" t="s">
        <v>11</v>
      </c>
      <c r="X819" s="4"/>
      <c r="Y819" s="4"/>
      <c r="Z819" s="4"/>
      <c r="AA819" s="4"/>
      <c r="AB819" s="4"/>
      <c r="AC819" s="4"/>
      <c r="AD819" s="4"/>
      <c r="AE819" s="4"/>
      <c r="AF819" s="27"/>
    </row>
    <row r="820" spans="1:32" s="10" customFormat="1" ht="49.5" customHeight="1" x14ac:dyDescent="0.2">
      <c r="A820" s="1561"/>
      <c r="B820" s="1492" t="s">
        <v>2048</v>
      </c>
      <c r="C820" s="656" t="s">
        <v>506</v>
      </c>
      <c r="D820" s="1496" t="s">
        <v>275</v>
      </c>
      <c r="E820" s="1496" t="s">
        <v>276</v>
      </c>
      <c r="F820" s="1022"/>
      <c r="G820" s="1496"/>
      <c r="H820" s="1496"/>
      <c r="I820" s="279">
        <v>347</v>
      </c>
      <c r="J820" s="1522"/>
      <c r="K820" s="1522"/>
      <c r="L820" s="1522"/>
      <c r="M820" s="1528"/>
      <c r="N820" s="1528"/>
      <c r="O820" s="1528"/>
      <c r="P820" s="1528"/>
      <c r="Q820" s="1528"/>
      <c r="R820" s="1528"/>
      <c r="S820" s="1528"/>
      <c r="T820" s="1528"/>
      <c r="U820" s="1528"/>
      <c r="V820" s="1528"/>
      <c r="W820" s="9" t="s">
        <v>11</v>
      </c>
      <c r="X820" s="4"/>
      <c r="Y820" s="4"/>
      <c r="Z820" s="4"/>
      <c r="AA820" s="4"/>
      <c r="AB820" s="4"/>
      <c r="AC820" s="4"/>
      <c r="AD820" s="4"/>
      <c r="AE820" s="4"/>
      <c r="AF820" s="27"/>
    </row>
    <row r="821" spans="1:32" s="10" customFormat="1" ht="49.5" customHeight="1" x14ac:dyDescent="0.2">
      <c r="A821" s="1561"/>
      <c r="B821" s="1492" t="s">
        <v>2049</v>
      </c>
      <c r="C821" s="656" t="s">
        <v>1310</v>
      </c>
      <c r="D821" s="1496" t="s">
        <v>275</v>
      </c>
      <c r="E821" s="1496" t="s">
        <v>276</v>
      </c>
      <c r="F821" s="1022"/>
      <c r="G821" s="1496"/>
      <c r="H821" s="1496"/>
      <c r="I821" s="279">
        <v>120</v>
      </c>
      <c r="J821" s="1522"/>
      <c r="K821" s="1522"/>
      <c r="L821" s="1522"/>
      <c r="M821" s="1528"/>
      <c r="N821" s="1528"/>
      <c r="O821" s="1528"/>
      <c r="P821" s="1528"/>
      <c r="Q821" s="1528"/>
      <c r="R821" s="1528"/>
      <c r="S821" s="1528"/>
      <c r="T821" s="1528"/>
      <c r="U821" s="1528"/>
      <c r="V821" s="1528"/>
      <c r="W821" s="9" t="s">
        <v>11</v>
      </c>
      <c r="X821" s="4"/>
      <c r="Y821" s="4"/>
      <c r="Z821" s="4"/>
      <c r="AA821" s="4"/>
      <c r="AB821" s="4"/>
      <c r="AC821" s="4"/>
      <c r="AD821" s="4"/>
      <c r="AE821" s="4"/>
      <c r="AF821" s="27"/>
    </row>
    <row r="822" spans="1:32" s="10" customFormat="1" ht="45.75" customHeight="1" x14ac:dyDescent="0.2">
      <c r="A822" s="1561"/>
      <c r="B822" s="1492" t="s">
        <v>2050</v>
      </c>
      <c r="C822" s="656" t="s">
        <v>507</v>
      </c>
      <c r="D822" s="1496" t="s">
        <v>275</v>
      </c>
      <c r="E822" s="1496" t="s">
        <v>276</v>
      </c>
      <c r="F822" s="1022"/>
      <c r="G822" s="1496"/>
      <c r="H822" s="1496"/>
      <c r="I822" s="279">
        <v>172</v>
      </c>
      <c r="J822" s="1522"/>
      <c r="K822" s="1522"/>
      <c r="L822" s="1522"/>
      <c r="M822" s="1528"/>
      <c r="N822" s="1528"/>
      <c r="O822" s="1528"/>
      <c r="P822" s="1528"/>
      <c r="Q822" s="1528"/>
      <c r="R822" s="1528"/>
      <c r="S822" s="1528"/>
      <c r="T822" s="1528"/>
      <c r="U822" s="1528"/>
      <c r="V822" s="1528"/>
      <c r="W822" s="9" t="s">
        <v>11</v>
      </c>
      <c r="X822" s="4"/>
      <c r="Y822" s="4"/>
      <c r="Z822" s="4"/>
      <c r="AA822" s="4"/>
      <c r="AB822" s="4"/>
      <c r="AC822" s="4"/>
      <c r="AD822" s="4"/>
      <c r="AE822" s="4"/>
      <c r="AF822" s="27"/>
    </row>
    <row r="823" spans="1:32" s="10" customFormat="1" ht="43.5" customHeight="1" x14ac:dyDescent="0.2">
      <c r="A823" s="1561"/>
      <c r="B823" s="1492" t="s">
        <v>2051</v>
      </c>
      <c r="C823" s="656" t="s">
        <v>508</v>
      </c>
      <c r="D823" s="1496" t="s">
        <v>275</v>
      </c>
      <c r="E823" s="1496" t="s">
        <v>276</v>
      </c>
      <c r="F823" s="1022"/>
      <c r="G823" s="1496"/>
      <c r="H823" s="1496"/>
      <c r="I823" s="279">
        <v>60.3</v>
      </c>
      <c r="J823" s="1522"/>
      <c r="K823" s="1522"/>
      <c r="L823" s="1522"/>
      <c r="M823" s="1528"/>
      <c r="N823" s="1528"/>
      <c r="O823" s="1528"/>
      <c r="P823" s="1528"/>
      <c r="Q823" s="1528"/>
      <c r="R823" s="1528"/>
      <c r="S823" s="1528"/>
      <c r="T823" s="1528"/>
      <c r="U823" s="1528"/>
      <c r="V823" s="1528"/>
      <c r="W823" s="9" t="s">
        <v>11</v>
      </c>
      <c r="X823" s="4"/>
      <c r="Y823" s="4"/>
      <c r="Z823" s="4"/>
      <c r="AA823" s="4"/>
      <c r="AB823" s="4"/>
      <c r="AC823" s="4"/>
      <c r="AD823" s="4"/>
      <c r="AE823" s="4"/>
      <c r="AF823" s="27"/>
    </row>
    <row r="824" spans="1:32" s="10" customFormat="1" ht="48.75" customHeight="1" x14ac:dyDescent="0.2">
      <c r="A824" s="1561"/>
      <c r="B824" s="1492" t="s">
        <v>2052</v>
      </c>
      <c r="C824" s="656" t="s">
        <v>509</v>
      </c>
      <c r="D824" s="1496" t="s">
        <v>275</v>
      </c>
      <c r="E824" s="1496" t="s">
        <v>276</v>
      </c>
      <c r="F824" s="1022"/>
      <c r="G824" s="1496"/>
      <c r="H824" s="1496"/>
      <c r="I824" s="279">
        <v>139.19999999999999</v>
      </c>
      <c r="J824" s="1522"/>
      <c r="K824" s="1522"/>
      <c r="L824" s="1522"/>
      <c r="M824" s="1528"/>
      <c r="N824" s="1528"/>
      <c r="O824" s="1528"/>
      <c r="P824" s="1528"/>
      <c r="Q824" s="1528"/>
      <c r="R824" s="1528"/>
      <c r="S824" s="1528"/>
      <c r="T824" s="1528"/>
      <c r="U824" s="1528"/>
      <c r="V824" s="1528"/>
      <c r="W824" s="9" t="s">
        <v>11</v>
      </c>
      <c r="X824" s="4"/>
      <c r="Y824" s="4"/>
      <c r="Z824" s="4"/>
      <c r="AA824" s="4"/>
      <c r="AB824" s="4"/>
      <c r="AC824" s="4"/>
      <c r="AD824" s="4"/>
      <c r="AE824" s="4"/>
      <c r="AF824" s="27"/>
    </row>
    <row r="825" spans="1:32" s="10" customFormat="1" ht="45" customHeight="1" x14ac:dyDescent="0.2">
      <c r="A825" s="1561"/>
      <c r="B825" s="1492" t="s">
        <v>2053</v>
      </c>
      <c r="C825" s="656" t="s">
        <v>510</v>
      </c>
      <c r="D825" s="1496" t="s">
        <v>275</v>
      </c>
      <c r="E825" s="1496" t="s">
        <v>276</v>
      </c>
      <c r="F825" s="1022"/>
      <c r="G825" s="1496"/>
      <c r="H825" s="1496"/>
      <c r="I825" s="279">
        <v>267.39999999999998</v>
      </c>
      <c r="J825" s="1522"/>
      <c r="K825" s="1522"/>
      <c r="L825" s="1522"/>
      <c r="M825" s="1528"/>
      <c r="N825" s="1528"/>
      <c r="O825" s="1528"/>
      <c r="P825" s="1528"/>
      <c r="Q825" s="1528"/>
      <c r="R825" s="1528"/>
      <c r="S825" s="1528"/>
      <c r="T825" s="1528"/>
      <c r="U825" s="1528"/>
      <c r="V825" s="1528"/>
      <c r="W825" s="9" t="s">
        <v>11</v>
      </c>
      <c r="X825" s="4"/>
      <c r="Y825" s="4"/>
      <c r="Z825" s="4"/>
      <c r="AA825" s="4"/>
      <c r="AB825" s="4"/>
      <c r="AC825" s="4"/>
      <c r="AD825" s="4"/>
      <c r="AE825" s="4"/>
      <c r="AF825" s="27"/>
    </row>
    <row r="826" spans="1:32" s="36" customFormat="1" ht="46.5" customHeight="1" x14ac:dyDescent="0.2">
      <c r="A826" s="1561"/>
      <c r="B826" s="1492" t="s">
        <v>2054</v>
      </c>
      <c r="C826" s="656" t="s">
        <v>4045</v>
      </c>
      <c r="D826" s="1496" t="s">
        <v>275</v>
      </c>
      <c r="E826" s="1496" t="s">
        <v>276</v>
      </c>
      <c r="F826" s="1022"/>
      <c r="G826" s="1496"/>
      <c r="H826" s="1496"/>
      <c r="I826" s="279">
        <v>177.2</v>
      </c>
      <c r="J826" s="1522"/>
      <c r="K826" s="1522"/>
      <c r="L826" s="1522"/>
      <c r="M826" s="1528"/>
      <c r="N826" s="1528"/>
      <c r="O826" s="1528"/>
      <c r="P826" s="1528"/>
      <c r="Q826" s="1528"/>
      <c r="R826" s="1528"/>
      <c r="S826" s="1528"/>
      <c r="T826" s="1528"/>
      <c r="U826" s="1528"/>
      <c r="V826" s="1528"/>
      <c r="W826" s="9" t="s">
        <v>11</v>
      </c>
      <c r="X826" s="4"/>
      <c r="Y826" s="4"/>
      <c r="Z826" s="4"/>
      <c r="AA826" s="4"/>
      <c r="AB826" s="4"/>
      <c r="AC826" s="4"/>
      <c r="AD826" s="4"/>
      <c r="AE826" s="4"/>
      <c r="AF826" s="35"/>
    </row>
    <row r="827" spans="1:32" s="10" customFormat="1" ht="46.5" customHeight="1" x14ac:dyDescent="0.2">
      <c r="A827" s="1561"/>
      <c r="B827" s="1492" t="s">
        <v>2055</v>
      </c>
      <c r="C827" s="656" t="s">
        <v>511</v>
      </c>
      <c r="D827" s="1496" t="s">
        <v>275</v>
      </c>
      <c r="E827" s="1496" t="s">
        <v>276</v>
      </c>
      <c r="F827" s="1022"/>
      <c r="G827" s="1496"/>
      <c r="H827" s="1496"/>
      <c r="I827" s="279">
        <v>177.2</v>
      </c>
      <c r="J827" s="1522"/>
      <c r="K827" s="1522"/>
      <c r="L827" s="1522"/>
      <c r="M827" s="1528"/>
      <c r="N827" s="1528"/>
      <c r="O827" s="1528"/>
      <c r="P827" s="1528"/>
      <c r="Q827" s="1528"/>
      <c r="R827" s="1528"/>
      <c r="S827" s="1528"/>
      <c r="T827" s="1528"/>
      <c r="U827" s="1528"/>
      <c r="V827" s="1528"/>
      <c r="W827" s="9" t="s">
        <v>11</v>
      </c>
      <c r="X827" s="4"/>
      <c r="Y827" s="4"/>
      <c r="Z827" s="4"/>
      <c r="AA827" s="4"/>
      <c r="AB827" s="4"/>
      <c r="AC827" s="4"/>
      <c r="AD827" s="4"/>
      <c r="AE827" s="4"/>
      <c r="AF827" s="27"/>
    </row>
    <row r="828" spans="1:32" s="10" customFormat="1" ht="46.5" customHeight="1" x14ac:dyDescent="0.2">
      <c r="A828" s="1561"/>
      <c r="B828" s="1492" t="s">
        <v>2056</v>
      </c>
      <c r="C828" s="656" t="s">
        <v>512</v>
      </c>
      <c r="D828" s="1496" t="s">
        <v>275</v>
      </c>
      <c r="E828" s="1496" t="s">
        <v>276</v>
      </c>
      <c r="F828" s="1022"/>
      <c r="G828" s="1496"/>
      <c r="H828" s="1496"/>
      <c r="I828" s="279">
        <v>1384.28</v>
      </c>
      <c r="J828" s="1522"/>
      <c r="K828" s="1522"/>
      <c r="L828" s="1522"/>
      <c r="M828" s="1528"/>
      <c r="N828" s="1528"/>
      <c r="O828" s="1528"/>
      <c r="P828" s="1528"/>
      <c r="Q828" s="1528"/>
      <c r="R828" s="1528"/>
      <c r="S828" s="1528"/>
      <c r="T828" s="1528"/>
      <c r="U828" s="1528"/>
      <c r="V828" s="1528"/>
      <c r="W828" s="9" t="s">
        <v>11</v>
      </c>
      <c r="X828" s="4"/>
      <c r="Y828" s="4"/>
      <c r="Z828" s="4"/>
      <c r="AA828" s="4"/>
      <c r="AB828" s="4"/>
      <c r="AC828" s="4"/>
      <c r="AD828" s="4"/>
      <c r="AE828" s="4"/>
      <c r="AF828" s="27"/>
    </row>
    <row r="829" spans="1:32" s="10" customFormat="1" ht="36" customHeight="1" x14ac:dyDescent="0.2">
      <c r="A829" s="1561"/>
      <c r="B829" s="1492" t="s">
        <v>2057</v>
      </c>
      <c r="C829" s="656" t="s">
        <v>513</v>
      </c>
      <c r="D829" s="1496" t="s">
        <v>275</v>
      </c>
      <c r="E829" s="1496" t="s">
        <v>276</v>
      </c>
      <c r="F829" s="1022"/>
      <c r="G829" s="1496"/>
      <c r="H829" s="1496"/>
      <c r="I829" s="279">
        <v>380</v>
      </c>
      <c r="J829" s="1522"/>
      <c r="K829" s="1522"/>
      <c r="L829" s="1522"/>
      <c r="M829" s="1528"/>
      <c r="N829" s="1528"/>
      <c r="O829" s="1528"/>
      <c r="P829" s="1528"/>
      <c r="Q829" s="1528"/>
      <c r="R829" s="1528"/>
      <c r="S829" s="1528"/>
      <c r="T829" s="1528"/>
      <c r="U829" s="1528"/>
      <c r="V829" s="1528"/>
      <c r="W829" s="9" t="s">
        <v>11</v>
      </c>
      <c r="X829" s="4"/>
      <c r="Y829" s="4"/>
      <c r="Z829" s="4"/>
      <c r="AA829" s="4"/>
      <c r="AB829" s="4"/>
      <c r="AC829" s="4"/>
      <c r="AD829" s="4"/>
      <c r="AE829" s="4"/>
      <c r="AF829" s="27"/>
    </row>
    <row r="830" spans="1:32" s="10" customFormat="1" ht="46.5" customHeight="1" x14ac:dyDescent="0.2">
      <c r="A830" s="1561"/>
      <c r="B830" s="1492" t="s">
        <v>2058</v>
      </c>
      <c r="C830" s="656" t="s">
        <v>514</v>
      </c>
      <c r="D830" s="1496" t="s">
        <v>275</v>
      </c>
      <c r="E830" s="1496" t="s">
        <v>276</v>
      </c>
      <c r="F830" s="1022"/>
      <c r="G830" s="1496"/>
      <c r="H830" s="1496"/>
      <c r="I830" s="279">
        <v>110</v>
      </c>
      <c r="J830" s="1522"/>
      <c r="K830" s="1522"/>
      <c r="L830" s="1522"/>
      <c r="M830" s="1528"/>
      <c r="N830" s="1528"/>
      <c r="O830" s="1528"/>
      <c r="P830" s="1528"/>
      <c r="Q830" s="1528"/>
      <c r="R830" s="1528"/>
      <c r="S830" s="1528"/>
      <c r="T830" s="1528"/>
      <c r="U830" s="1528"/>
      <c r="V830" s="1528"/>
      <c r="W830" s="9" t="s">
        <v>11</v>
      </c>
      <c r="X830" s="4"/>
      <c r="Y830" s="4"/>
      <c r="Z830" s="4"/>
      <c r="AA830" s="4"/>
      <c r="AB830" s="4"/>
      <c r="AC830" s="4"/>
      <c r="AD830" s="4"/>
      <c r="AE830" s="4"/>
      <c r="AF830" s="27"/>
    </row>
    <row r="831" spans="1:32" s="10" customFormat="1" ht="59.45" customHeight="1" x14ac:dyDescent="0.2">
      <c r="A831" s="1561"/>
      <c r="B831" s="1492" t="s">
        <v>2059</v>
      </c>
      <c r="C831" s="656" t="s">
        <v>515</v>
      </c>
      <c r="D831" s="1496" t="s">
        <v>275</v>
      </c>
      <c r="E831" s="1496" t="s">
        <v>276</v>
      </c>
      <c r="F831" s="1022"/>
      <c r="G831" s="1496"/>
      <c r="H831" s="1496"/>
      <c r="I831" s="279">
        <v>1350.1</v>
      </c>
      <c r="J831" s="1522"/>
      <c r="K831" s="1522"/>
      <c r="L831" s="1522"/>
      <c r="M831" s="1528"/>
      <c r="N831" s="1528"/>
      <c r="O831" s="1528"/>
      <c r="P831" s="1528"/>
      <c r="Q831" s="1528"/>
      <c r="R831" s="1528"/>
      <c r="S831" s="1528"/>
      <c r="T831" s="1528"/>
      <c r="U831" s="1528"/>
      <c r="V831" s="1528"/>
      <c r="W831" s="9" t="s">
        <v>11</v>
      </c>
      <c r="X831" s="4"/>
      <c r="Y831" s="4"/>
      <c r="Z831" s="4"/>
      <c r="AA831" s="4"/>
      <c r="AB831" s="4"/>
      <c r="AC831" s="4"/>
      <c r="AD831" s="4"/>
      <c r="AE831" s="4"/>
      <c r="AF831" s="27"/>
    </row>
    <row r="832" spans="1:32" s="10" customFormat="1" ht="46.5" customHeight="1" x14ac:dyDescent="0.2">
      <c r="A832" s="1561"/>
      <c r="B832" s="1492" t="s">
        <v>2060</v>
      </c>
      <c r="C832" s="656" t="s">
        <v>516</v>
      </c>
      <c r="D832" s="1496" t="s">
        <v>275</v>
      </c>
      <c r="E832" s="1496" t="s">
        <v>276</v>
      </c>
      <c r="F832" s="1022"/>
      <c r="G832" s="1496"/>
      <c r="H832" s="1496"/>
      <c r="I832" s="279">
        <v>292.89999999999998</v>
      </c>
      <c r="J832" s="1522"/>
      <c r="K832" s="1522"/>
      <c r="L832" s="1522"/>
      <c r="M832" s="1528"/>
      <c r="N832" s="1528"/>
      <c r="O832" s="1528"/>
      <c r="P832" s="1528"/>
      <c r="Q832" s="1528"/>
      <c r="R832" s="1528"/>
      <c r="S832" s="1528"/>
      <c r="T832" s="1528"/>
      <c r="U832" s="1528"/>
      <c r="V832" s="1528"/>
      <c r="W832" s="9" t="s">
        <v>11</v>
      </c>
      <c r="X832" s="4"/>
      <c r="Y832" s="4"/>
      <c r="Z832" s="4"/>
      <c r="AA832" s="4"/>
      <c r="AB832" s="4"/>
      <c r="AC832" s="4"/>
      <c r="AD832" s="4"/>
      <c r="AE832" s="4"/>
      <c r="AF832" s="27"/>
    </row>
    <row r="833" spans="1:32" s="10" customFormat="1" ht="37.5" customHeight="1" x14ac:dyDescent="0.2">
      <c r="A833" s="1561"/>
      <c r="B833" s="1492" t="s">
        <v>2061</v>
      </c>
      <c r="C833" s="656" t="s">
        <v>517</v>
      </c>
      <c r="D833" s="1496" t="s">
        <v>275</v>
      </c>
      <c r="E833" s="1496" t="s">
        <v>276</v>
      </c>
      <c r="F833" s="1022"/>
      <c r="G833" s="1496"/>
      <c r="H833" s="1496"/>
      <c r="I833" s="279">
        <v>21.56</v>
      </c>
      <c r="J833" s="1522"/>
      <c r="K833" s="1522"/>
      <c r="L833" s="1522"/>
      <c r="M833" s="1528"/>
      <c r="N833" s="1528"/>
      <c r="O833" s="1528"/>
      <c r="P833" s="1528"/>
      <c r="Q833" s="1528"/>
      <c r="R833" s="1528"/>
      <c r="S833" s="1528"/>
      <c r="T833" s="1528"/>
      <c r="U833" s="1528"/>
      <c r="V833" s="1528"/>
      <c r="W833" s="9" t="s">
        <v>11</v>
      </c>
      <c r="X833" s="4"/>
      <c r="Y833" s="4"/>
      <c r="Z833" s="4"/>
      <c r="AA833" s="4"/>
      <c r="AB833" s="4"/>
      <c r="AC833" s="4"/>
      <c r="AD833" s="4"/>
      <c r="AE833" s="4"/>
      <c r="AF833" s="27"/>
    </row>
    <row r="834" spans="1:32" s="10" customFormat="1" ht="36.75" customHeight="1" x14ac:dyDescent="0.2">
      <c r="A834" s="1561"/>
      <c r="B834" s="1492" t="s">
        <v>2062</v>
      </c>
      <c r="C834" s="656" t="s">
        <v>518</v>
      </c>
      <c r="D834" s="1496" t="s">
        <v>275</v>
      </c>
      <c r="E834" s="1496" t="s">
        <v>276</v>
      </c>
      <c r="F834" s="1022"/>
      <c r="G834" s="1496"/>
      <c r="H834" s="1496"/>
      <c r="I834" s="279">
        <v>15.56</v>
      </c>
      <c r="J834" s="1522"/>
      <c r="K834" s="1522"/>
      <c r="L834" s="1522"/>
      <c r="M834" s="1528"/>
      <c r="N834" s="1528"/>
      <c r="O834" s="1528"/>
      <c r="P834" s="1528"/>
      <c r="Q834" s="1528"/>
      <c r="R834" s="1528"/>
      <c r="S834" s="1528"/>
      <c r="T834" s="1528"/>
      <c r="U834" s="1528"/>
      <c r="V834" s="1528"/>
      <c r="W834" s="9" t="s">
        <v>11</v>
      </c>
      <c r="X834" s="4"/>
      <c r="Y834" s="4"/>
      <c r="Z834" s="4"/>
      <c r="AA834" s="4"/>
      <c r="AB834" s="4"/>
      <c r="AC834" s="4"/>
      <c r="AD834" s="4"/>
      <c r="AE834" s="4"/>
      <c r="AF834" s="27"/>
    </row>
    <row r="835" spans="1:32" s="10" customFormat="1" ht="46.5" customHeight="1" x14ac:dyDescent="0.2">
      <c r="A835" s="1561"/>
      <c r="B835" s="1492" t="s">
        <v>2063</v>
      </c>
      <c r="C835" s="656" t="s">
        <v>4046</v>
      </c>
      <c r="D835" s="1496" t="s">
        <v>275</v>
      </c>
      <c r="E835" s="1496" t="s">
        <v>276</v>
      </c>
      <c r="F835" s="1022"/>
      <c r="G835" s="1496"/>
      <c r="H835" s="1496"/>
      <c r="I835" s="279">
        <v>1360.1</v>
      </c>
      <c r="J835" s="1522"/>
      <c r="K835" s="1522"/>
      <c r="L835" s="1522"/>
      <c r="M835" s="1528"/>
      <c r="N835" s="1528"/>
      <c r="O835" s="1528"/>
      <c r="P835" s="1528"/>
      <c r="Q835" s="1528"/>
      <c r="R835" s="1528"/>
      <c r="S835" s="1528"/>
      <c r="T835" s="1528"/>
      <c r="U835" s="1528"/>
      <c r="V835" s="1528"/>
      <c r="W835" s="9" t="s">
        <v>11</v>
      </c>
      <c r="X835" s="4"/>
      <c r="Y835" s="4"/>
      <c r="Z835" s="4"/>
      <c r="AA835" s="4"/>
      <c r="AB835" s="4"/>
      <c r="AC835" s="4"/>
      <c r="AD835" s="4"/>
      <c r="AE835" s="4"/>
      <c r="AF835" s="27"/>
    </row>
    <row r="836" spans="1:32" s="10" customFormat="1" ht="46.5" customHeight="1" x14ac:dyDescent="0.2">
      <c r="A836" s="1561"/>
      <c r="B836" s="1492" t="s">
        <v>2064</v>
      </c>
      <c r="C836" s="656" t="s">
        <v>519</v>
      </c>
      <c r="D836" s="1496" t="s">
        <v>275</v>
      </c>
      <c r="E836" s="1496" t="s">
        <v>276</v>
      </c>
      <c r="F836" s="1022"/>
      <c r="G836" s="1496"/>
      <c r="H836" s="1496"/>
      <c r="I836" s="279">
        <v>24.12</v>
      </c>
      <c r="J836" s="1522"/>
      <c r="K836" s="1522"/>
      <c r="L836" s="1522"/>
      <c r="M836" s="1528"/>
      <c r="N836" s="1528"/>
      <c r="O836" s="1528"/>
      <c r="P836" s="1528"/>
      <c r="Q836" s="1528"/>
      <c r="R836" s="1528"/>
      <c r="S836" s="1528"/>
      <c r="T836" s="1528"/>
      <c r="U836" s="1528"/>
      <c r="V836" s="1528"/>
      <c r="W836" s="9" t="s">
        <v>11</v>
      </c>
      <c r="X836" s="4"/>
      <c r="Y836" s="4"/>
      <c r="Z836" s="4"/>
      <c r="AA836" s="4"/>
      <c r="AB836" s="4"/>
      <c r="AC836" s="4"/>
      <c r="AD836" s="4"/>
      <c r="AE836" s="4"/>
      <c r="AF836" s="27"/>
    </row>
    <row r="837" spans="1:32" s="36" customFormat="1" ht="105.75" customHeight="1" x14ac:dyDescent="0.2">
      <c r="A837" s="1561"/>
      <c r="B837" s="1492" t="s">
        <v>2065</v>
      </c>
      <c r="C837" s="656" t="s">
        <v>6676</v>
      </c>
      <c r="D837" s="1496" t="s">
        <v>275</v>
      </c>
      <c r="E837" s="1496" t="s">
        <v>276</v>
      </c>
      <c r="F837" s="1022"/>
      <c r="G837" s="1496">
        <v>3911.88366</v>
      </c>
      <c r="H837" s="1496"/>
      <c r="I837" s="279">
        <v>1980.2</v>
      </c>
      <c r="J837" s="1522" t="s">
        <v>5534</v>
      </c>
      <c r="K837" s="1522" t="s">
        <v>6675</v>
      </c>
      <c r="L837" s="1522" t="s">
        <v>6890</v>
      </c>
      <c r="M837" s="1528"/>
      <c r="N837" s="1528"/>
      <c r="O837" s="1528"/>
      <c r="P837" s="1528"/>
      <c r="Q837" s="1528"/>
      <c r="R837" s="1528"/>
      <c r="S837" s="1528"/>
      <c r="T837" s="1528"/>
      <c r="U837" s="1528"/>
      <c r="V837" s="1528"/>
      <c r="W837" s="9" t="s">
        <v>11</v>
      </c>
      <c r="X837" s="4"/>
      <c r="Y837" s="4"/>
      <c r="Z837" s="4"/>
      <c r="AA837" s="4"/>
      <c r="AB837" s="4"/>
      <c r="AC837" s="4"/>
      <c r="AD837" s="4"/>
      <c r="AE837" s="4"/>
      <c r="AF837" s="35"/>
    </row>
    <row r="838" spans="1:32" s="10" customFormat="1" ht="46.5" customHeight="1" x14ac:dyDescent="0.2">
      <c r="A838" s="1561"/>
      <c r="B838" s="1492" t="s">
        <v>2066</v>
      </c>
      <c r="C838" s="656" t="s">
        <v>521</v>
      </c>
      <c r="D838" s="1496" t="s">
        <v>275</v>
      </c>
      <c r="E838" s="1496" t="s">
        <v>276</v>
      </c>
      <c r="F838" s="1022"/>
      <c r="G838" s="1496"/>
      <c r="H838" s="1496"/>
      <c r="I838" s="279">
        <v>1900</v>
      </c>
      <c r="J838" s="1522"/>
      <c r="K838" s="1522"/>
      <c r="L838" s="1522"/>
      <c r="M838" s="1528"/>
      <c r="N838" s="1528"/>
      <c r="O838" s="1528"/>
      <c r="P838" s="1528"/>
      <c r="Q838" s="1528"/>
      <c r="R838" s="1528"/>
      <c r="S838" s="1528"/>
      <c r="T838" s="1528"/>
      <c r="U838" s="1528"/>
      <c r="V838" s="1528"/>
      <c r="W838" s="9" t="s">
        <v>11</v>
      </c>
      <c r="X838" s="4"/>
      <c r="Y838" s="4"/>
      <c r="Z838" s="4"/>
      <c r="AA838" s="4"/>
      <c r="AB838" s="4"/>
      <c r="AC838" s="4"/>
      <c r="AD838" s="4"/>
      <c r="AE838" s="4"/>
      <c r="AF838" s="27"/>
    </row>
    <row r="839" spans="1:32" s="10" customFormat="1" ht="101.25" customHeight="1" x14ac:dyDescent="0.2">
      <c r="A839" s="1561"/>
      <c r="B839" s="1492" t="s">
        <v>2067</v>
      </c>
      <c r="C839" s="656" t="s">
        <v>6733</v>
      </c>
      <c r="D839" s="1496" t="s">
        <v>275</v>
      </c>
      <c r="E839" s="1496" t="s">
        <v>276</v>
      </c>
      <c r="F839" s="1022"/>
      <c r="G839" s="1507">
        <v>317.88531990000001</v>
      </c>
      <c r="H839" s="1496"/>
      <c r="I839" s="279">
        <v>1300</v>
      </c>
      <c r="J839" s="1522" t="s">
        <v>6732</v>
      </c>
      <c r="K839" s="1522" t="s">
        <v>6891</v>
      </c>
      <c r="L839" s="1522"/>
      <c r="M839" s="1528"/>
      <c r="N839" s="1528"/>
      <c r="O839" s="1528"/>
      <c r="P839" s="1528"/>
      <c r="Q839" s="1528"/>
      <c r="R839" s="1528"/>
      <c r="S839" s="1528"/>
      <c r="T839" s="1528"/>
      <c r="U839" s="1528"/>
      <c r="V839" s="1528"/>
      <c r="W839" s="9" t="s">
        <v>11</v>
      </c>
      <c r="X839" s="4"/>
      <c r="Y839" s="4"/>
      <c r="Z839" s="4"/>
      <c r="AA839" s="4"/>
      <c r="AB839" s="4"/>
      <c r="AC839" s="4"/>
      <c r="AD839" s="4"/>
      <c r="AE839" s="4"/>
      <c r="AF839" s="27"/>
    </row>
    <row r="840" spans="1:32" s="10" customFormat="1" ht="44.25" customHeight="1" x14ac:dyDescent="0.2">
      <c r="A840" s="1561"/>
      <c r="B840" s="1492" t="s">
        <v>2068</v>
      </c>
      <c r="C840" s="656" t="s">
        <v>522</v>
      </c>
      <c r="D840" s="1496" t="s">
        <v>275</v>
      </c>
      <c r="E840" s="1496" t="s">
        <v>276</v>
      </c>
      <c r="F840" s="1022"/>
      <c r="G840" s="1496"/>
      <c r="H840" s="1496"/>
      <c r="I840" s="279">
        <v>96.2</v>
      </c>
      <c r="J840" s="1522"/>
      <c r="K840" s="1522"/>
      <c r="L840" s="1522"/>
      <c r="M840" s="1528"/>
      <c r="N840" s="1528"/>
      <c r="O840" s="1528"/>
      <c r="P840" s="1528"/>
      <c r="Q840" s="1528"/>
      <c r="R840" s="1528"/>
      <c r="S840" s="1528"/>
      <c r="T840" s="1528"/>
      <c r="U840" s="1528"/>
      <c r="V840" s="1528"/>
      <c r="W840" s="9" t="s">
        <v>11</v>
      </c>
      <c r="X840" s="4"/>
      <c r="Y840" s="4"/>
      <c r="Z840" s="4"/>
      <c r="AA840" s="4"/>
      <c r="AB840" s="4"/>
      <c r="AC840" s="4"/>
      <c r="AD840" s="4"/>
      <c r="AE840" s="4"/>
      <c r="AF840" s="27"/>
    </row>
    <row r="841" spans="1:32" s="10" customFormat="1" ht="44.25" customHeight="1" x14ac:dyDescent="0.2">
      <c r="A841" s="1561"/>
      <c r="B841" s="1492" t="s">
        <v>2069</v>
      </c>
      <c r="C841" s="656" t="s">
        <v>523</v>
      </c>
      <c r="D841" s="1496" t="s">
        <v>275</v>
      </c>
      <c r="E841" s="1496" t="s">
        <v>276</v>
      </c>
      <c r="F841" s="1022"/>
      <c r="G841" s="1496"/>
      <c r="H841" s="1496"/>
      <c r="I841" s="279">
        <v>120</v>
      </c>
      <c r="J841" s="1522"/>
      <c r="K841" s="1522"/>
      <c r="L841" s="1522"/>
      <c r="M841" s="1528"/>
      <c r="N841" s="1528"/>
      <c r="O841" s="1528"/>
      <c r="P841" s="1528"/>
      <c r="Q841" s="1528"/>
      <c r="R841" s="1528"/>
      <c r="S841" s="1528"/>
      <c r="T841" s="1528"/>
      <c r="U841" s="1528"/>
      <c r="V841" s="1528"/>
      <c r="W841" s="9" t="s">
        <v>11</v>
      </c>
      <c r="X841" s="4"/>
      <c r="Y841" s="4"/>
      <c r="Z841" s="4"/>
      <c r="AA841" s="4"/>
      <c r="AB841" s="4"/>
      <c r="AC841" s="4"/>
      <c r="AD841" s="4"/>
      <c r="AE841" s="4"/>
      <c r="AF841" s="27"/>
    </row>
    <row r="842" spans="1:32" s="10" customFormat="1" ht="96.75" customHeight="1" x14ac:dyDescent="0.2">
      <c r="A842" s="1561"/>
      <c r="B842" s="1492" t="s">
        <v>2070</v>
      </c>
      <c r="C842" s="656" t="s">
        <v>524</v>
      </c>
      <c r="D842" s="1496" t="s">
        <v>275</v>
      </c>
      <c r="E842" s="1496" t="s">
        <v>276</v>
      </c>
      <c r="F842" s="1022"/>
      <c r="G842" s="1496"/>
      <c r="H842" s="1507">
        <v>352.72885000000002</v>
      </c>
      <c r="I842" s="279">
        <v>318</v>
      </c>
      <c r="J842" s="1522" t="s">
        <v>7994</v>
      </c>
      <c r="K842" s="1522" t="s">
        <v>8514</v>
      </c>
      <c r="L842" s="1522"/>
      <c r="M842" s="1528"/>
      <c r="N842" s="1528"/>
      <c r="O842" s="1528"/>
      <c r="P842" s="1528"/>
      <c r="Q842" s="1528"/>
      <c r="R842" s="1528"/>
      <c r="S842" s="1528"/>
      <c r="T842" s="1528"/>
      <c r="U842" s="1528"/>
      <c r="V842" s="1528"/>
      <c r="W842" s="9" t="s">
        <v>11</v>
      </c>
      <c r="X842" s="4"/>
      <c r="Y842" s="4"/>
      <c r="Z842" s="4"/>
      <c r="AA842" s="4"/>
      <c r="AB842" s="4"/>
      <c r="AC842" s="4"/>
      <c r="AD842" s="4"/>
      <c r="AE842" s="4"/>
      <c r="AF842" s="27"/>
    </row>
    <row r="843" spans="1:32" s="10" customFormat="1" ht="44.25" customHeight="1" x14ac:dyDescent="0.2">
      <c r="A843" s="1561"/>
      <c r="B843" s="1492" t="s">
        <v>2071</v>
      </c>
      <c r="C843" s="656" t="s">
        <v>525</v>
      </c>
      <c r="D843" s="1496" t="s">
        <v>275</v>
      </c>
      <c r="E843" s="1496" t="s">
        <v>276</v>
      </c>
      <c r="F843" s="1022"/>
      <c r="G843" s="1496"/>
      <c r="H843" s="1496"/>
      <c r="I843" s="279">
        <v>70</v>
      </c>
      <c r="J843" s="1522"/>
      <c r="K843" s="1522"/>
      <c r="L843" s="1522"/>
      <c r="M843" s="1528"/>
      <c r="N843" s="1528"/>
      <c r="O843" s="1528"/>
      <c r="P843" s="1528"/>
      <c r="Q843" s="1528"/>
      <c r="R843" s="1528"/>
      <c r="S843" s="1528"/>
      <c r="T843" s="1528"/>
      <c r="U843" s="1528"/>
      <c r="V843" s="1528"/>
      <c r="W843" s="9" t="s">
        <v>11</v>
      </c>
      <c r="X843" s="4"/>
      <c r="Y843" s="4"/>
      <c r="Z843" s="4"/>
      <c r="AA843" s="4"/>
      <c r="AB843" s="4"/>
      <c r="AC843" s="4"/>
      <c r="AD843" s="4"/>
      <c r="AE843" s="4"/>
      <c r="AF843" s="27"/>
    </row>
    <row r="844" spans="1:32" s="10" customFormat="1" ht="92.25" customHeight="1" x14ac:dyDescent="0.2">
      <c r="A844" s="1561"/>
      <c r="B844" s="1492" t="s">
        <v>2072</v>
      </c>
      <c r="C844" s="656" t="s">
        <v>6731</v>
      </c>
      <c r="D844" s="1496" t="s">
        <v>275</v>
      </c>
      <c r="E844" s="1496" t="s">
        <v>276</v>
      </c>
      <c r="F844" s="1022"/>
      <c r="G844" s="1507">
        <v>1103.64274</v>
      </c>
      <c r="H844" s="1496"/>
      <c r="I844" s="279">
        <v>1300.5</v>
      </c>
      <c r="J844" s="1522" t="s">
        <v>6730</v>
      </c>
      <c r="K844" s="1522" t="s">
        <v>6892</v>
      </c>
      <c r="L844" s="1522"/>
      <c r="M844" s="1528"/>
      <c r="N844" s="1528"/>
      <c r="O844" s="1528"/>
      <c r="P844" s="1528"/>
      <c r="Q844" s="1528"/>
      <c r="R844" s="1528"/>
      <c r="S844" s="1528"/>
      <c r="T844" s="1528"/>
      <c r="U844" s="1528"/>
      <c r="V844" s="1528"/>
      <c r="W844" s="9" t="s">
        <v>11</v>
      </c>
      <c r="X844" s="4"/>
      <c r="Y844" s="4"/>
      <c r="Z844" s="4"/>
      <c r="AA844" s="4"/>
      <c r="AB844" s="4"/>
      <c r="AC844" s="4"/>
      <c r="AD844" s="4"/>
      <c r="AE844" s="4"/>
      <c r="AF844" s="27"/>
    </row>
    <row r="845" spans="1:32" s="10" customFormat="1" ht="93" customHeight="1" x14ac:dyDescent="0.2">
      <c r="A845" s="1561"/>
      <c r="B845" s="1492" t="s">
        <v>2073</v>
      </c>
      <c r="C845" s="656" t="s">
        <v>7996</v>
      </c>
      <c r="D845" s="1496" t="s">
        <v>275</v>
      </c>
      <c r="E845" s="1496" t="s">
        <v>276</v>
      </c>
      <c r="F845" s="1022"/>
      <c r="G845" s="1496"/>
      <c r="H845" s="1507">
        <v>0</v>
      </c>
      <c r="I845" s="279">
        <v>122.44</v>
      </c>
      <c r="J845" s="1522" t="s">
        <v>7995</v>
      </c>
      <c r="K845" s="1522" t="s">
        <v>8054</v>
      </c>
      <c r="L845" s="1522"/>
      <c r="M845" s="1528"/>
      <c r="N845" s="1528"/>
      <c r="O845" s="1528"/>
      <c r="P845" s="1528"/>
      <c r="Q845" s="1528"/>
      <c r="R845" s="1528"/>
      <c r="S845" s="1528"/>
      <c r="T845" s="1528"/>
      <c r="U845" s="1528"/>
      <c r="V845" s="1528"/>
      <c r="W845" s="9" t="s">
        <v>11</v>
      </c>
      <c r="X845" s="4"/>
      <c r="Y845" s="4"/>
      <c r="Z845" s="4"/>
      <c r="AA845" s="4"/>
      <c r="AB845" s="4"/>
      <c r="AC845" s="4"/>
      <c r="AD845" s="4"/>
      <c r="AE845" s="4"/>
      <c r="AF845" s="27"/>
    </row>
    <row r="846" spans="1:32" s="10" customFormat="1" ht="45" customHeight="1" x14ac:dyDescent="0.2">
      <c r="A846" s="1561"/>
      <c r="B846" s="1492" t="s">
        <v>2074</v>
      </c>
      <c r="C846" s="656" t="s">
        <v>526</v>
      </c>
      <c r="D846" s="1496" t="s">
        <v>275</v>
      </c>
      <c r="E846" s="1496" t="s">
        <v>276</v>
      </c>
      <c r="F846" s="1022"/>
      <c r="G846" s="1496"/>
      <c r="H846" s="1496"/>
      <c r="I846" s="279">
        <v>90</v>
      </c>
      <c r="J846" s="1522"/>
      <c r="K846" s="1522"/>
      <c r="L846" s="1522"/>
      <c r="M846" s="1528"/>
      <c r="N846" s="1528"/>
      <c r="O846" s="1528"/>
      <c r="P846" s="1528"/>
      <c r="Q846" s="1528"/>
      <c r="R846" s="1528"/>
      <c r="S846" s="1528"/>
      <c r="T846" s="1528"/>
      <c r="U846" s="1528"/>
      <c r="V846" s="1528"/>
      <c r="W846" s="9" t="s">
        <v>11</v>
      </c>
      <c r="X846" s="4"/>
      <c r="Y846" s="4"/>
      <c r="Z846" s="4"/>
      <c r="AA846" s="4"/>
      <c r="AB846" s="4"/>
      <c r="AC846" s="4"/>
      <c r="AD846" s="4"/>
      <c r="AE846" s="4"/>
      <c r="AF846" s="27"/>
    </row>
    <row r="847" spans="1:32" s="10" customFormat="1" ht="45" customHeight="1" x14ac:dyDescent="0.2">
      <c r="A847" s="1561"/>
      <c r="B847" s="1492" t="s">
        <v>2075</v>
      </c>
      <c r="C847" s="656" t="s">
        <v>527</v>
      </c>
      <c r="D847" s="1496" t="s">
        <v>275</v>
      </c>
      <c r="E847" s="1496" t="s">
        <v>276</v>
      </c>
      <c r="F847" s="1022"/>
      <c r="G847" s="1496"/>
      <c r="H847" s="1496"/>
      <c r="I847" s="279">
        <v>34.4</v>
      </c>
      <c r="J847" s="1522"/>
      <c r="K847" s="1522"/>
      <c r="L847" s="1522"/>
      <c r="M847" s="1528"/>
      <c r="N847" s="1528"/>
      <c r="O847" s="1528"/>
      <c r="P847" s="1528"/>
      <c r="Q847" s="1528"/>
      <c r="R847" s="1528"/>
      <c r="S847" s="1528"/>
      <c r="T847" s="1528"/>
      <c r="U847" s="1528"/>
      <c r="V847" s="1528"/>
      <c r="W847" s="9" t="s">
        <v>11</v>
      </c>
      <c r="X847" s="4"/>
      <c r="Y847" s="4"/>
      <c r="Z847" s="4"/>
      <c r="AA847" s="4"/>
      <c r="AB847" s="4"/>
      <c r="AC847" s="4"/>
      <c r="AD847" s="4"/>
      <c r="AE847" s="4"/>
      <c r="AF847" s="27"/>
    </row>
    <row r="848" spans="1:32" s="36" customFormat="1" ht="45.75" customHeight="1" x14ac:dyDescent="0.2">
      <c r="A848" s="1561"/>
      <c r="B848" s="1492" t="s">
        <v>2076</v>
      </c>
      <c r="C848" s="656" t="s">
        <v>528</v>
      </c>
      <c r="D848" s="1496" t="s">
        <v>275</v>
      </c>
      <c r="E848" s="1496" t="s">
        <v>276</v>
      </c>
      <c r="F848" s="1022"/>
      <c r="G848" s="1496"/>
      <c r="H848" s="1496"/>
      <c r="I848" s="279">
        <v>2980.2</v>
      </c>
      <c r="J848" s="1522"/>
      <c r="K848" s="1522"/>
      <c r="L848" s="1522"/>
      <c r="M848" s="1528"/>
      <c r="N848" s="1528"/>
      <c r="O848" s="1528"/>
      <c r="P848" s="1528"/>
      <c r="Q848" s="1528"/>
      <c r="R848" s="1528"/>
      <c r="S848" s="1528"/>
      <c r="T848" s="1528"/>
      <c r="U848" s="1528"/>
      <c r="V848" s="1528"/>
      <c r="W848" s="9" t="s">
        <v>11</v>
      </c>
      <c r="X848" s="4"/>
      <c r="Y848" s="4"/>
      <c r="Z848" s="4"/>
      <c r="AA848" s="4"/>
      <c r="AB848" s="4"/>
      <c r="AC848" s="4"/>
      <c r="AD848" s="4"/>
      <c r="AE848" s="4"/>
      <c r="AF848" s="35"/>
    </row>
    <row r="849" spans="1:32" s="10" customFormat="1" ht="35.25" customHeight="1" x14ac:dyDescent="0.2">
      <c r="A849" s="1561"/>
      <c r="B849" s="1492" t="s">
        <v>2077</v>
      </c>
      <c r="C849" s="656" t="s">
        <v>529</v>
      </c>
      <c r="D849" s="1496" t="s">
        <v>275</v>
      </c>
      <c r="E849" s="1496" t="s">
        <v>276</v>
      </c>
      <c r="F849" s="1022"/>
      <c r="G849" s="1496"/>
      <c r="H849" s="1496"/>
      <c r="I849" s="279">
        <v>3930</v>
      </c>
      <c r="J849" s="1522"/>
      <c r="K849" s="1522"/>
      <c r="L849" s="1522"/>
      <c r="M849" s="1528"/>
      <c r="N849" s="1528"/>
      <c r="O849" s="1528"/>
      <c r="P849" s="1528"/>
      <c r="Q849" s="1528"/>
      <c r="R849" s="1528"/>
      <c r="S849" s="1528"/>
      <c r="T849" s="1528"/>
      <c r="U849" s="1528"/>
      <c r="V849" s="1528"/>
      <c r="W849" s="9" t="s">
        <v>11</v>
      </c>
      <c r="X849" s="4"/>
      <c r="Y849" s="4"/>
      <c r="Z849" s="4"/>
      <c r="AA849" s="4"/>
      <c r="AB849" s="4"/>
      <c r="AC849" s="4"/>
      <c r="AD849" s="4"/>
      <c r="AE849" s="4"/>
      <c r="AF849" s="27"/>
    </row>
    <row r="850" spans="1:32" s="10" customFormat="1" ht="120" customHeight="1" x14ac:dyDescent="0.2">
      <c r="A850" s="1561"/>
      <c r="B850" s="1492" t="s">
        <v>2078</v>
      </c>
      <c r="C850" s="656" t="s">
        <v>6729</v>
      </c>
      <c r="D850" s="1496" t="s">
        <v>275</v>
      </c>
      <c r="E850" s="1496" t="s">
        <v>276</v>
      </c>
      <c r="F850" s="1022"/>
      <c r="G850" s="1507">
        <v>660.17490989999999</v>
      </c>
      <c r="H850" s="1496"/>
      <c r="I850" s="279">
        <v>980</v>
      </c>
      <c r="J850" s="1522" t="s">
        <v>6728</v>
      </c>
      <c r="K850" s="1522" t="s">
        <v>6893</v>
      </c>
      <c r="L850" s="1522"/>
      <c r="M850" s="1528"/>
      <c r="N850" s="1528"/>
      <c r="O850" s="1528"/>
      <c r="P850" s="1528"/>
      <c r="Q850" s="1528"/>
      <c r="R850" s="1528"/>
      <c r="S850" s="1528"/>
      <c r="T850" s="1528"/>
      <c r="U850" s="1528"/>
      <c r="V850" s="1528"/>
      <c r="W850" s="9" t="s">
        <v>11</v>
      </c>
      <c r="X850" s="4"/>
      <c r="Y850" s="4"/>
      <c r="Z850" s="4"/>
      <c r="AA850" s="4"/>
      <c r="AB850" s="4"/>
      <c r="AC850" s="4"/>
      <c r="AD850" s="4"/>
      <c r="AE850" s="4"/>
      <c r="AF850" s="27"/>
    </row>
    <row r="851" spans="1:32" s="10" customFormat="1" ht="129" customHeight="1" x14ac:dyDescent="0.2">
      <c r="A851" s="1561"/>
      <c r="B851" s="1492" t="s">
        <v>2079</v>
      </c>
      <c r="C851" s="656" t="s">
        <v>4081</v>
      </c>
      <c r="D851" s="1496" t="s">
        <v>275</v>
      </c>
      <c r="E851" s="1496" t="s">
        <v>276</v>
      </c>
      <c r="F851" s="279">
        <v>516</v>
      </c>
      <c r="G851" s="1507">
        <v>5</v>
      </c>
      <c r="H851" s="1496"/>
      <c r="I851" s="279">
        <v>407.2</v>
      </c>
      <c r="J851" s="1522" t="s">
        <v>3750</v>
      </c>
      <c r="K851" s="1522" t="s">
        <v>4695</v>
      </c>
      <c r="L851" s="1522" t="s">
        <v>5518</v>
      </c>
      <c r="M851" s="1528"/>
      <c r="N851" s="1528"/>
      <c r="O851" s="1528"/>
      <c r="P851" s="1528"/>
      <c r="Q851" s="1528"/>
      <c r="R851" s="1528"/>
      <c r="S851" s="1528"/>
      <c r="T851" s="1528"/>
      <c r="U851" s="1528"/>
      <c r="V851" s="1528"/>
      <c r="W851" s="9" t="s">
        <v>11</v>
      </c>
      <c r="X851" s="4"/>
      <c r="Y851" s="4"/>
      <c r="Z851" s="4"/>
      <c r="AA851" s="4"/>
      <c r="AB851" s="4"/>
      <c r="AC851" s="4"/>
      <c r="AD851" s="4"/>
      <c r="AE851" s="4"/>
      <c r="AF851" s="27"/>
    </row>
    <row r="852" spans="1:32" s="10" customFormat="1" ht="45.6" customHeight="1" x14ac:dyDescent="0.2">
      <c r="A852" s="1561"/>
      <c r="B852" s="1492" t="s">
        <v>2080</v>
      </c>
      <c r="C852" s="656" t="s">
        <v>531</v>
      </c>
      <c r="D852" s="1496" t="s">
        <v>275</v>
      </c>
      <c r="E852" s="1496" t="s">
        <v>276</v>
      </c>
      <c r="F852" s="1022"/>
      <c r="G852" s="1496"/>
      <c r="H852" s="1496"/>
      <c r="I852" s="279">
        <v>75</v>
      </c>
      <c r="J852" s="1522"/>
      <c r="K852" s="1522"/>
      <c r="L852" s="1522"/>
      <c r="M852" s="1528"/>
      <c r="N852" s="1528"/>
      <c r="O852" s="1528"/>
      <c r="P852" s="1528"/>
      <c r="Q852" s="1528"/>
      <c r="R852" s="1528"/>
      <c r="S852" s="1528"/>
      <c r="T852" s="1528"/>
      <c r="U852" s="1528"/>
      <c r="V852" s="1528"/>
      <c r="W852" s="9" t="s">
        <v>11</v>
      </c>
      <c r="X852" s="4"/>
      <c r="Y852" s="4"/>
      <c r="Z852" s="4"/>
      <c r="AA852" s="4"/>
      <c r="AB852" s="4"/>
      <c r="AC852" s="4"/>
      <c r="AD852" s="4"/>
      <c r="AE852" s="4"/>
      <c r="AF852" s="27"/>
    </row>
    <row r="853" spans="1:32" s="10" customFormat="1" ht="40.15" customHeight="1" x14ac:dyDescent="0.2">
      <c r="A853" s="1561"/>
      <c r="B853" s="1492" t="s">
        <v>2081</v>
      </c>
      <c r="C853" s="656" t="s">
        <v>532</v>
      </c>
      <c r="D853" s="1496" t="s">
        <v>275</v>
      </c>
      <c r="E853" s="1496" t="s">
        <v>276</v>
      </c>
      <c r="F853" s="1022"/>
      <c r="G853" s="1496"/>
      <c r="H853" s="1496"/>
      <c r="I853" s="279">
        <v>3100</v>
      </c>
      <c r="J853" s="1522"/>
      <c r="K853" s="1522"/>
      <c r="L853" s="1522"/>
      <c r="M853" s="1528"/>
      <c r="N853" s="1528"/>
      <c r="O853" s="1528"/>
      <c r="P853" s="1528"/>
      <c r="Q853" s="1528"/>
      <c r="R853" s="1528"/>
      <c r="S853" s="1528"/>
      <c r="T853" s="1528"/>
      <c r="U853" s="1528"/>
      <c r="V853" s="1528"/>
      <c r="W853" s="9" t="s">
        <v>11</v>
      </c>
      <c r="X853" s="4"/>
      <c r="Y853" s="4"/>
      <c r="Z853" s="4"/>
      <c r="AA853" s="4"/>
      <c r="AB853" s="4"/>
      <c r="AC853" s="4"/>
      <c r="AD853" s="4"/>
      <c r="AE853" s="4"/>
      <c r="AF853" s="27"/>
    </row>
    <row r="854" spans="1:32" s="10" customFormat="1" ht="34.9" customHeight="1" x14ac:dyDescent="0.2">
      <c r="A854" s="1561"/>
      <c r="B854" s="1492" t="s">
        <v>2082</v>
      </c>
      <c r="C854" s="656" t="s">
        <v>533</v>
      </c>
      <c r="D854" s="1496" t="s">
        <v>275</v>
      </c>
      <c r="E854" s="1496" t="s">
        <v>276</v>
      </c>
      <c r="F854" s="1022"/>
      <c r="G854" s="1496"/>
      <c r="H854" s="1496"/>
      <c r="I854" s="279">
        <v>1450</v>
      </c>
      <c r="J854" s="1522"/>
      <c r="K854" s="1522"/>
      <c r="L854" s="1522"/>
      <c r="M854" s="1528"/>
      <c r="N854" s="1528"/>
      <c r="O854" s="1528"/>
      <c r="P854" s="1528"/>
      <c r="Q854" s="1528"/>
      <c r="R854" s="1528"/>
      <c r="S854" s="1528"/>
      <c r="T854" s="1528"/>
      <c r="U854" s="1528"/>
      <c r="V854" s="1528"/>
      <c r="W854" s="9" t="s">
        <v>11</v>
      </c>
      <c r="X854" s="4"/>
      <c r="Y854" s="4"/>
      <c r="Z854" s="4"/>
      <c r="AA854" s="4"/>
      <c r="AB854" s="4"/>
      <c r="AC854" s="4"/>
      <c r="AD854" s="4"/>
      <c r="AE854" s="4"/>
      <c r="AF854" s="27"/>
    </row>
    <row r="855" spans="1:32" s="10" customFormat="1" ht="48" customHeight="1" x14ac:dyDescent="0.2">
      <c r="A855" s="1561"/>
      <c r="B855" s="1492" t="s">
        <v>2083</v>
      </c>
      <c r="C855" s="656" t="s">
        <v>534</v>
      </c>
      <c r="D855" s="1496" t="s">
        <v>275</v>
      </c>
      <c r="E855" s="1496" t="s">
        <v>276</v>
      </c>
      <c r="F855" s="1022"/>
      <c r="G855" s="1496"/>
      <c r="H855" s="1496"/>
      <c r="I855" s="279">
        <v>1444</v>
      </c>
      <c r="J855" s="1522"/>
      <c r="K855" s="1522"/>
      <c r="L855" s="1522"/>
      <c r="M855" s="1528"/>
      <c r="N855" s="1528"/>
      <c r="O855" s="1528"/>
      <c r="P855" s="1528"/>
      <c r="Q855" s="1528"/>
      <c r="R855" s="1528"/>
      <c r="S855" s="1528"/>
      <c r="T855" s="1528"/>
      <c r="U855" s="1528"/>
      <c r="V855" s="1528"/>
      <c r="W855" s="9" t="s">
        <v>11</v>
      </c>
      <c r="X855" s="4"/>
      <c r="Y855" s="4"/>
      <c r="Z855" s="4"/>
      <c r="AA855" s="4"/>
      <c r="AB855" s="4"/>
      <c r="AC855" s="4"/>
      <c r="AD855" s="4"/>
      <c r="AE855" s="4"/>
      <c r="AF855" s="27"/>
    </row>
    <row r="856" spans="1:32" s="10" customFormat="1" ht="25.5" customHeight="1" x14ac:dyDescent="0.2">
      <c r="A856" s="1561"/>
      <c r="B856" s="1492" t="s">
        <v>2084</v>
      </c>
      <c r="C856" s="656" t="s">
        <v>535</v>
      </c>
      <c r="D856" s="1496" t="s">
        <v>275</v>
      </c>
      <c r="E856" s="1496" t="s">
        <v>276</v>
      </c>
      <c r="F856" s="1022"/>
      <c r="G856" s="1496"/>
      <c r="H856" s="1496"/>
      <c r="I856" s="279">
        <v>1470</v>
      </c>
      <c r="J856" s="1522"/>
      <c r="K856" s="1522"/>
      <c r="L856" s="1522"/>
      <c r="M856" s="1528"/>
      <c r="N856" s="1528"/>
      <c r="O856" s="1528"/>
      <c r="P856" s="1528"/>
      <c r="Q856" s="1528"/>
      <c r="R856" s="1528"/>
      <c r="S856" s="1528"/>
      <c r="T856" s="1528"/>
      <c r="U856" s="1528"/>
      <c r="V856" s="1528"/>
      <c r="W856" s="9" t="s">
        <v>11</v>
      </c>
      <c r="X856" s="4"/>
      <c r="Y856" s="4"/>
      <c r="Z856" s="4"/>
      <c r="AA856" s="4"/>
      <c r="AB856" s="4"/>
      <c r="AC856" s="4"/>
      <c r="AD856" s="4"/>
      <c r="AE856" s="4"/>
      <c r="AF856" s="27"/>
    </row>
    <row r="857" spans="1:32" s="10" customFormat="1" ht="47.25" customHeight="1" x14ac:dyDescent="0.2">
      <c r="A857" s="1561"/>
      <c r="B857" s="1492" t="s">
        <v>2085</v>
      </c>
      <c r="C857" s="656" t="s">
        <v>536</v>
      </c>
      <c r="D857" s="1496" t="s">
        <v>275</v>
      </c>
      <c r="E857" s="1496" t="s">
        <v>276</v>
      </c>
      <c r="F857" s="1022"/>
      <c r="G857" s="1496"/>
      <c r="H857" s="1496"/>
      <c r="I857" s="279">
        <v>228.72</v>
      </c>
      <c r="J857" s="1522"/>
      <c r="K857" s="1522"/>
      <c r="L857" s="1522"/>
      <c r="M857" s="1528"/>
      <c r="N857" s="1528"/>
      <c r="O857" s="1528"/>
      <c r="P857" s="1528"/>
      <c r="Q857" s="1528"/>
      <c r="R857" s="1528"/>
      <c r="S857" s="1528"/>
      <c r="T857" s="1528"/>
      <c r="U857" s="1528"/>
      <c r="V857" s="1528"/>
      <c r="W857" s="9" t="s">
        <v>11</v>
      </c>
      <c r="X857" s="4"/>
      <c r="Y857" s="4"/>
      <c r="Z857" s="4"/>
      <c r="AA857" s="4"/>
      <c r="AB857" s="4"/>
      <c r="AC857" s="4"/>
      <c r="AD857" s="4"/>
      <c r="AE857" s="4"/>
      <c r="AF857" s="27"/>
    </row>
    <row r="858" spans="1:32" s="10" customFormat="1" ht="45" customHeight="1" x14ac:dyDescent="0.2">
      <c r="A858" s="1561"/>
      <c r="B858" s="1492" t="s">
        <v>2086</v>
      </c>
      <c r="C858" s="656" t="s">
        <v>537</v>
      </c>
      <c r="D858" s="1496" t="s">
        <v>275</v>
      </c>
      <c r="E858" s="1496" t="s">
        <v>276</v>
      </c>
      <c r="F858" s="1022"/>
      <c r="G858" s="1496"/>
      <c r="H858" s="1496"/>
      <c r="I858" s="279">
        <v>228.72</v>
      </c>
      <c r="J858" s="1522"/>
      <c r="K858" s="1522"/>
      <c r="L858" s="1522"/>
      <c r="M858" s="1528"/>
      <c r="N858" s="1528"/>
      <c r="O858" s="1528"/>
      <c r="P858" s="1528"/>
      <c r="Q858" s="1528"/>
      <c r="R858" s="1528"/>
      <c r="S858" s="1528"/>
      <c r="T858" s="1528"/>
      <c r="U858" s="1528"/>
      <c r="V858" s="1528"/>
      <c r="W858" s="9" t="s">
        <v>11</v>
      </c>
      <c r="X858" s="4"/>
      <c r="Y858" s="4"/>
      <c r="Z858" s="4"/>
      <c r="AA858" s="4"/>
      <c r="AB858" s="4"/>
      <c r="AC858" s="4"/>
      <c r="AD858" s="4"/>
      <c r="AE858" s="4"/>
      <c r="AF858" s="27"/>
    </row>
    <row r="859" spans="1:32" s="1" customFormat="1" ht="33.75" customHeight="1" x14ac:dyDescent="0.2">
      <c r="A859" s="1561"/>
      <c r="B859" s="1492" t="s">
        <v>2087</v>
      </c>
      <c r="C859" s="656" t="s">
        <v>538</v>
      </c>
      <c r="D859" s="1496" t="s">
        <v>275</v>
      </c>
      <c r="E859" s="1496" t="s">
        <v>276</v>
      </c>
      <c r="F859" s="1022"/>
      <c r="G859" s="1496"/>
      <c r="H859" s="1496"/>
      <c r="I859" s="279">
        <v>1300</v>
      </c>
      <c r="J859" s="1522"/>
      <c r="K859" s="1522"/>
      <c r="L859" s="1522"/>
      <c r="M859" s="1528"/>
      <c r="N859" s="1528"/>
      <c r="O859" s="1528"/>
      <c r="P859" s="1528"/>
      <c r="Q859" s="1528"/>
      <c r="R859" s="1528"/>
      <c r="S859" s="1528"/>
      <c r="T859" s="1528"/>
      <c r="U859" s="1528"/>
      <c r="V859" s="1528"/>
      <c r="W859" s="9" t="s">
        <v>11</v>
      </c>
      <c r="X859" s="4"/>
      <c r="Y859" s="4"/>
      <c r="Z859" s="4"/>
      <c r="AA859" s="4"/>
      <c r="AB859" s="4"/>
      <c r="AC859" s="4"/>
      <c r="AD859" s="4"/>
      <c r="AE859" s="4"/>
    </row>
    <row r="860" spans="1:32" s="1" customFormat="1" ht="25.5" customHeight="1" x14ac:dyDescent="0.2">
      <c r="A860" s="1561"/>
      <c r="B860" s="1492" t="s">
        <v>2088</v>
      </c>
      <c r="C860" s="656" t="s">
        <v>539</v>
      </c>
      <c r="D860" s="1496" t="s">
        <v>275</v>
      </c>
      <c r="E860" s="1496" t="s">
        <v>276</v>
      </c>
      <c r="F860" s="1022"/>
      <c r="G860" s="1496"/>
      <c r="H860" s="1496"/>
      <c r="I860" s="279">
        <v>142.19999999999999</v>
      </c>
      <c r="J860" s="1522"/>
      <c r="K860" s="1522"/>
      <c r="L860" s="1522"/>
      <c r="M860" s="1528"/>
      <c r="N860" s="1528"/>
      <c r="O860" s="1528"/>
      <c r="P860" s="1528"/>
      <c r="Q860" s="1528"/>
      <c r="R860" s="1528"/>
      <c r="S860" s="1528"/>
      <c r="T860" s="1528"/>
      <c r="U860" s="1528"/>
      <c r="V860" s="1528"/>
      <c r="W860" s="9" t="s">
        <v>11</v>
      </c>
      <c r="X860" s="4"/>
      <c r="Y860" s="4"/>
      <c r="Z860" s="4"/>
      <c r="AA860" s="4"/>
      <c r="AB860" s="4"/>
      <c r="AC860" s="4"/>
      <c r="AD860" s="4"/>
      <c r="AE860" s="4"/>
    </row>
    <row r="861" spans="1:32" s="1" customFormat="1" ht="101.25" customHeight="1" x14ac:dyDescent="0.2">
      <c r="A861" s="1561"/>
      <c r="B861" s="1492" t="s">
        <v>2089</v>
      </c>
      <c r="C861" s="656" t="s">
        <v>540</v>
      </c>
      <c r="D861" s="1496" t="s">
        <v>275</v>
      </c>
      <c r="E861" s="1496" t="s">
        <v>276</v>
      </c>
      <c r="F861" s="1022"/>
      <c r="G861" s="1496"/>
      <c r="H861" s="1507">
        <v>348</v>
      </c>
      <c r="I861" s="279">
        <v>245.9</v>
      </c>
      <c r="J861" s="1522" t="s">
        <v>7988</v>
      </c>
      <c r="K861" s="1522" t="s">
        <v>8360</v>
      </c>
      <c r="L861" s="1522"/>
      <c r="M861" s="1528"/>
      <c r="N861" s="1528"/>
      <c r="O861" s="1528"/>
      <c r="P861" s="1528"/>
      <c r="Q861" s="1528"/>
      <c r="R861" s="1528"/>
      <c r="S861" s="1528"/>
      <c r="T861" s="1528"/>
      <c r="U861" s="1528"/>
      <c r="V861" s="1528"/>
      <c r="W861" s="9" t="s">
        <v>11</v>
      </c>
      <c r="X861" s="4"/>
      <c r="Y861" s="4"/>
      <c r="Z861" s="4"/>
      <c r="AA861" s="4"/>
      <c r="AB861" s="4"/>
      <c r="AC861" s="4"/>
      <c r="AD861" s="4"/>
      <c r="AE861" s="4"/>
    </row>
    <row r="862" spans="1:32" s="1" customFormat="1" ht="130.5" customHeight="1" x14ac:dyDescent="0.2">
      <c r="A862" s="1561"/>
      <c r="B862" s="1492" t="s">
        <v>2090</v>
      </c>
      <c r="C862" s="656" t="s">
        <v>541</v>
      </c>
      <c r="D862" s="1496" t="s">
        <v>275</v>
      </c>
      <c r="E862" s="1496" t="s">
        <v>276</v>
      </c>
      <c r="F862" s="1022"/>
      <c r="G862" s="1496"/>
      <c r="H862" s="1507">
        <v>535</v>
      </c>
      <c r="I862" s="279">
        <v>274.39999999999998</v>
      </c>
      <c r="J862" s="1522" t="s">
        <v>7988</v>
      </c>
      <c r="K862" s="1522" t="s">
        <v>8361</v>
      </c>
      <c r="L862" s="1522" t="s">
        <v>8531</v>
      </c>
      <c r="M862" s="1528"/>
      <c r="N862" s="1528"/>
      <c r="O862" s="1528"/>
      <c r="P862" s="1528"/>
      <c r="Q862" s="1528"/>
      <c r="R862" s="1528"/>
      <c r="S862" s="1528"/>
      <c r="T862" s="1528"/>
      <c r="U862" s="1528"/>
      <c r="V862" s="1528"/>
      <c r="W862" s="9" t="s">
        <v>11</v>
      </c>
      <c r="X862" s="4"/>
      <c r="Y862" s="4"/>
      <c r="Z862" s="4"/>
      <c r="AA862" s="4"/>
      <c r="AB862" s="4"/>
      <c r="AC862" s="4"/>
      <c r="AD862" s="4"/>
      <c r="AE862" s="4"/>
    </row>
    <row r="863" spans="1:32" s="1" customFormat="1" ht="27.75" customHeight="1" x14ac:dyDescent="0.2">
      <c r="A863" s="1561"/>
      <c r="B863" s="1492" t="s">
        <v>2091</v>
      </c>
      <c r="C863" s="656" t="s">
        <v>542</v>
      </c>
      <c r="D863" s="1496" t="s">
        <v>275</v>
      </c>
      <c r="E863" s="1496" t="s">
        <v>276</v>
      </c>
      <c r="F863" s="1022"/>
      <c r="G863" s="1496"/>
      <c r="H863" s="1496"/>
      <c r="I863" s="279">
        <v>88.56</v>
      </c>
      <c r="J863" s="1522"/>
      <c r="K863" s="1522"/>
      <c r="L863" s="1522"/>
      <c r="M863" s="1528"/>
      <c r="N863" s="1528"/>
      <c r="O863" s="1528"/>
      <c r="P863" s="1528"/>
      <c r="Q863" s="1528"/>
      <c r="R863" s="1528"/>
      <c r="S863" s="1528"/>
      <c r="T863" s="1528"/>
      <c r="U863" s="1528"/>
      <c r="V863" s="1528"/>
      <c r="W863" s="9" t="s">
        <v>11</v>
      </c>
      <c r="X863" s="4"/>
      <c r="Y863" s="4"/>
      <c r="Z863" s="4"/>
      <c r="AA863" s="4"/>
      <c r="AB863" s="4"/>
      <c r="AC863" s="4"/>
      <c r="AD863" s="4"/>
      <c r="AE863" s="4"/>
    </row>
    <row r="864" spans="1:32" s="1" customFormat="1" ht="33.75" customHeight="1" x14ac:dyDescent="0.2">
      <c r="A864" s="1561"/>
      <c r="B864" s="1492" t="s">
        <v>2092</v>
      </c>
      <c r="C864" s="656" t="s">
        <v>543</v>
      </c>
      <c r="D864" s="1496" t="s">
        <v>275</v>
      </c>
      <c r="E864" s="1496" t="s">
        <v>276</v>
      </c>
      <c r="F864" s="1022"/>
      <c r="G864" s="1496"/>
      <c r="H864" s="1496"/>
      <c r="I864" s="279">
        <v>1924.18</v>
      </c>
      <c r="J864" s="1522"/>
      <c r="K864" s="1522"/>
      <c r="L864" s="1522"/>
      <c r="M864" s="1528"/>
      <c r="N864" s="1528"/>
      <c r="O864" s="1528"/>
      <c r="P864" s="1528"/>
      <c r="Q864" s="1528"/>
      <c r="R864" s="1528"/>
      <c r="S864" s="1528"/>
      <c r="T864" s="1528"/>
      <c r="U864" s="1528"/>
      <c r="V864" s="1528"/>
      <c r="W864" s="9" t="s">
        <v>11</v>
      </c>
      <c r="X864" s="4"/>
      <c r="Y864" s="4"/>
      <c r="Z864" s="4"/>
      <c r="AA864" s="4"/>
      <c r="AB864" s="4"/>
      <c r="AC864" s="4"/>
      <c r="AD864" s="4"/>
      <c r="AE864" s="4"/>
    </row>
    <row r="865" spans="1:41" s="1" customFormat="1" ht="73.5" customHeight="1" x14ac:dyDescent="0.2">
      <c r="A865" s="1561"/>
      <c r="B865" s="1492" t="s">
        <v>2093</v>
      </c>
      <c r="C865" s="656" t="s">
        <v>6724</v>
      </c>
      <c r="D865" s="1496" t="s">
        <v>275</v>
      </c>
      <c r="E865" s="1496" t="s">
        <v>276</v>
      </c>
      <c r="F865" s="1022"/>
      <c r="G865" s="1496">
        <v>231.13918000000001</v>
      </c>
      <c r="H865" s="1496"/>
      <c r="I865" s="279">
        <v>490</v>
      </c>
      <c r="J865" s="1522" t="s">
        <v>6725</v>
      </c>
      <c r="K865" s="1522" t="s">
        <v>6894</v>
      </c>
      <c r="L865" s="1522"/>
      <c r="M865" s="1528"/>
      <c r="N865" s="1528"/>
      <c r="O865" s="1528"/>
      <c r="P865" s="1528"/>
      <c r="Q865" s="1528"/>
      <c r="R865" s="1528"/>
      <c r="S865" s="1528"/>
      <c r="T865" s="1528"/>
      <c r="U865" s="1528"/>
      <c r="V865" s="1528"/>
      <c r="W865" s="9" t="s">
        <v>11</v>
      </c>
      <c r="X865" s="4"/>
      <c r="Y865" s="4"/>
      <c r="Z865" s="4"/>
      <c r="AA865" s="4"/>
      <c r="AB865" s="4"/>
      <c r="AC865" s="4"/>
      <c r="AD865" s="4"/>
      <c r="AE865" s="4"/>
    </row>
    <row r="866" spans="1:41" s="1" customFormat="1" ht="45" customHeight="1" x14ac:dyDescent="0.2">
      <c r="A866" s="1561"/>
      <c r="B866" s="1492" t="s">
        <v>2094</v>
      </c>
      <c r="C866" s="656" t="s">
        <v>544</v>
      </c>
      <c r="D866" s="1496" t="s">
        <v>275</v>
      </c>
      <c r="E866" s="1496" t="s">
        <v>276</v>
      </c>
      <c r="F866" s="1022"/>
      <c r="G866" s="1496"/>
      <c r="H866" s="1496"/>
      <c r="I866" s="279">
        <v>434.1</v>
      </c>
      <c r="J866" s="1522"/>
      <c r="K866" s="1522"/>
      <c r="L866" s="1522"/>
      <c r="M866" s="1528"/>
      <c r="N866" s="1528"/>
      <c r="O866" s="1528"/>
      <c r="P866" s="1528"/>
      <c r="Q866" s="1528"/>
      <c r="R866" s="1528"/>
      <c r="S866" s="1528"/>
      <c r="T866" s="1528"/>
      <c r="U866" s="1528"/>
      <c r="V866" s="1528"/>
      <c r="W866" s="9" t="s">
        <v>11</v>
      </c>
      <c r="X866" s="4"/>
      <c r="Y866" s="4"/>
      <c r="Z866" s="4"/>
      <c r="AA866" s="4"/>
      <c r="AB866" s="4"/>
      <c r="AC866" s="4"/>
      <c r="AD866" s="4"/>
      <c r="AE866" s="4"/>
    </row>
    <row r="867" spans="1:41" s="1" customFormat="1" ht="35.25" customHeight="1" x14ac:dyDescent="0.2">
      <c r="A867" s="1561"/>
      <c r="B867" s="1492" t="s">
        <v>2095</v>
      </c>
      <c r="C867" s="656" t="s">
        <v>545</v>
      </c>
      <c r="D867" s="1496" t="s">
        <v>275</v>
      </c>
      <c r="E867" s="1496" t="s">
        <v>276</v>
      </c>
      <c r="F867" s="1022"/>
      <c r="G867" s="1496"/>
      <c r="H867" s="1496"/>
      <c r="I867" s="279">
        <v>24.58</v>
      </c>
      <c r="J867" s="1522"/>
      <c r="K867" s="1522"/>
      <c r="L867" s="1522"/>
      <c r="M867" s="1528"/>
      <c r="N867" s="1528"/>
      <c r="O867" s="1528"/>
      <c r="P867" s="1528"/>
      <c r="Q867" s="1528"/>
      <c r="R867" s="1528"/>
      <c r="S867" s="1528"/>
      <c r="T867" s="1528"/>
      <c r="U867" s="1528"/>
      <c r="V867" s="1528"/>
      <c r="W867" s="9" t="s">
        <v>11</v>
      </c>
      <c r="X867" s="4"/>
      <c r="Y867" s="4"/>
      <c r="Z867" s="4"/>
      <c r="AA867" s="4"/>
      <c r="AB867" s="4"/>
      <c r="AC867" s="4"/>
      <c r="AD867" s="4"/>
      <c r="AE867" s="4"/>
    </row>
    <row r="868" spans="1:41" s="1" customFormat="1" ht="33.75" customHeight="1" x14ac:dyDescent="0.2">
      <c r="A868" s="1561"/>
      <c r="B868" s="1492" t="s">
        <v>2096</v>
      </c>
      <c r="C868" s="656" t="s">
        <v>546</v>
      </c>
      <c r="D868" s="1496" t="s">
        <v>275</v>
      </c>
      <c r="E868" s="1496" t="s">
        <v>276</v>
      </c>
      <c r="F868" s="1022"/>
      <c r="G868" s="1496"/>
      <c r="H868" s="1496"/>
      <c r="I868" s="279">
        <v>1192.7</v>
      </c>
      <c r="J868" s="1522"/>
      <c r="K868" s="1522"/>
      <c r="L868" s="1522"/>
      <c r="M868" s="1528"/>
      <c r="N868" s="1528"/>
      <c r="O868" s="1528"/>
      <c r="P868" s="1528"/>
      <c r="Q868" s="1528"/>
      <c r="R868" s="1528"/>
      <c r="S868" s="1528"/>
      <c r="T868" s="1528"/>
      <c r="U868" s="1528"/>
      <c r="V868" s="1528"/>
      <c r="W868" s="9" t="s">
        <v>11</v>
      </c>
      <c r="X868" s="4"/>
      <c r="Y868" s="4"/>
      <c r="Z868" s="4"/>
      <c r="AA868" s="4"/>
      <c r="AB868" s="4"/>
      <c r="AC868" s="4"/>
      <c r="AD868" s="4"/>
      <c r="AE868" s="4"/>
    </row>
    <row r="869" spans="1:41" s="1" customFormat="1" ht="33" customHeight="1" x14ac:dyDescent="0.2">
      <c r="A869" s="1561"/>
      <c r="B869" s="1492" t="s">
        <v>2097</v>
      </c>
      <c r="C869" s="656" t="s">
        <v>547</v>
      </c>
      <c r="D869" s="1496" t="s">
        <v>275</v>
      </c>
      <c r="E869" s="1496" t="s">
        <v>276</v>
      </c>
      <c r="F869" s="1022"/>
      <c r="G869" s="1496"/>
      <c r="H869" s="1496"/>
      <c r="I869" s="279">
        <v>966.3</v>
      </c>
      <c r="J869" s="1522"/>
      <c r="K869" s="1522"/>
      <c r="L869" s="1522"/>
      <c r="M869" s="1528"/>
      <c r="N869" s="1528"/>
      <c r="O869" s="1528"/>
      <c r="P869" s="1528"/>
      <c r="Q869" s="1528"/>
      <c r="R869" s="1528"/>
      <c r="S869" s="1528"/>
      <c r="T869" s="1528"/>
      <c r="U869" s="1528"/>
      <c r="V869" s="1528"/>
      <c r="W869" s="9" t="s">
        <v>11</v>
      </c>
      <c r="X869" s="4"/>
      <c r="Y869" s="4"/>
      <c r="Z869" s="4"/>
      <c r="AA869" s="4"/>
      <c r="AB869" s="4"/>
      <c r="AC869" s="4"/>
      <c r="AD869" s="4"/>
      <c r="AE869" s="4"/>
    </row>
    <row r="870" spans="1:41" s="1" customFormat="1" ht="45" customHeight="1" x14ac:dyDescent="0.2">
      <c r="A870" s="1561"/>
      <c r="B870" s="1492" t="s">
        <v>2098</v>
      </c>
      <c r="C870" s="656" t="s">
        <v>548</v>
      </c>
      <c r="D870" s="1496" t="s">
        <v>275</v>
      </c>
      <c r="E870" s="1496" t="s">
        <v>276</v>
      </c>
      <c r="F870" s="1022"/>
      <c r="G870" s="1496"/>
      <c r="H870" s="1496"/>
      <c r="I870" s="279">
        <v>464.7</v>
      </c>
      <c r="J870" s="1522"/>
      <c r="K870" s="1522"/>
      <c r="L870" s="1522"/>
      <c r="M870" s="1528"/>
      <c r="N870" s="1528"/>
      <c r="O870" s="1528"/>
      <c r="P870" s="1528"/>
      <c r="Q870" s="1528"/>
      <c r="R870" s="1528"/>
      <c r="S870" s="1528"/>
      <c r="T870" s="1528"/>
      <c r="U870" s="1528"/>
      <c r="V870" s="1528"/>
      <c r="W870" s="9" t="s">
        <v>11</v>
      </c>
      <c r="X870" s="4"/>
      <c r="Y870" s="4"/>
      <c r="Z870" s="4"/>
      <c r="AA870" s="4"/>
      <c r="AB870" s="4"/>
      <c r="AC870" s="4"/>
      <c r="AD870" s="4"/>
      <c r="AE870" s="4"/>
    </row>
    <row r="871" spans="1:41" s="10" customFormat="1" ht="118.5" customHeight="1" x14ac:dyDescent="0.2">
      <c r="A871" s="1561"/>
      <c r="B871" s="1492" t="s">
        <v>2099</v>
      </c>
      <c r="C871" s="656" t="s">
        <v>549</v>
      </c>
      <c r="D871" s="1496" t="s">
        <v>275</v>
      </c>
      <c r="E871" s="1496" t="s">
        <v>276</v>
      </c>
      <c r="F871" s="279">
        <v>276.964</v>
      </c>
      <c r="G871" s="203"/>
      <c r="H871" s="608">
        <v>0</v>
      </c>
      <c r="I871" s="657">
        <v>1000</v>
      </c>
      <c r="J871" s="1522" t="s">
        <v>4143</v>
      </c>
      <c r="K871" s="1649" t="s">
        <v>5749</v>
      </c>
      <c r="L871" s="1522" t="s">
        <v>8030</v>
      </c>
      <c r="M871" s="1528"/>
      <c r="N871" s="1528"/>
      <c r="O871" s="1528"/>
      <c r="P871" s="1528"/>
      <c r="Q871" s="1528"/>
      <c r="R871" s="1528"/>
      <c r="S871" s="1528"/>
      <c r="T871" s="1528"/>
      <c r="U871" s="1528"/>
      <c r="V871" s="1528"/>
      <c r="W871" s="9" t="s">
        <v>11</v>
      </c>
      <c r="X871" s="4"/>
      <c r="Y871" s="4"/>
      <c r="Z871" s="4"/>
      <c r="AA871" s="4"/>
      <c r="AB871" s="4"/>
      <c r="AC871" s="4"/>
      <c r="AD871" s="4"/>
      <c r="AE871" s="4"/>
      <c r="AF871" s="4"/>
      <c r="AG871" s="4"/>
      <c r="AH871" s="4"/>
      <c r="AI871" s="4"/>
      <c r="AJ871" s="4"/>
      <c r="AK871" s="4"/>
      <c r="AL871" s="4"/>
      <c r="AM871" s="4"/>
      <c r="AN871" s="4"/>
      <c r="AO871" s="27"/>
    </row>
    <row r="872" spans="1:41" s="10" customFormat="1" ht="122.25" customHeight="1" x14ac:dyDescent="0.2">
      <c r="A872" s="1561"/>
      <c r="B872" s="1492" t="s">
        <v>2100</v>
      </c>
      <c r="C872" s="656" t="s">
        <v>550</v>
      </c>
      <c r="D872" s="1496" t="s">
        <v>275</v>
      </c>
      <c r="E872" s="1496" t="s">
        <v>276</v>
      </c>
      <c r="F872" s="279">
        <v>278.02100000000002</v>
      </c>
      <c r="G872" s="203"/>
      <c r="H872" s="608">
        <v>0</v>
      </c>
      <c r="I872" s="657">
        <v>1000</v>
      </c>
      <c r="J872" s="1522" t="s">
        <v>4341</v>
      </c>
      <c r="K872" s="1649"/>
      <c r="L872" s="1522" t="s">
        <v>8030</v>
      </c>
      <c r="M872" s="1528"/>
      <c r="N872" s="1528"/>
      <c r="O872" s="1528"/>
      <c r="P872" s="1528"/>
      <c r="Q872" s="1528"/>
      <c r="R872" s="1528"/>
      <c r="S872" s="1528"/>
      <c r="T872" s="1528"/>
      <c r="U872" s="1528"/>
      <c r="V872" s="1528"/>
      <c r="W872" s="9" t="s">
        <v>11</v>
      </c>
      <c r="X872" s="4"/>
      <c r="Y872" s="4"/>
      <c r="Z872" s="4"/>
      <c r="AA872" s="4"/>
      <c r="AB872" s="4"/>
      <c r="AC872" s="4"/>
      <c r="AD872" s="4"/>
      <c r="AE872" s="4"/>
      <c r="AF872" s="4"/>
      <c r="AG872" s="4"/>
      <c r="AH872" s="4"/>
      <c r="AI872" s="4"/>
      <c r="AJ872" s="4"/>
      <c r="AK872" s="4"/>
      <c r="AL872" s="4"/>
      <c r="AM872" s="4"/>
      <c r="AN872" s="4"/>
      <c r="AO872" s="27"/>
    </row>
    <row r="873" spans="1:41" s="10" customFormat="1" ht="132.75" customHeight="1" x14ac:dyDescent="0.2">
      <c r="A873" s="1561"/>
      <c r="B873" s="1492" t="s">
        <v>2101</v>
      </c>
      <c r="C873" s="1027" t="s">
        <v>5159</v>
      </c>
      <c r="D873" s="1496" t="s">
        <v>275</v>
      </c>
      <c r="E873" s="1496" t="s">
        <v>6832</v>
      </c>
      <c r="F873" s="279">
        <v>150</v>
      </c>
      <c r="G873" s="1496">
        <v>145.71700989999999</v>
      </c>
      <c r="H873" s="1496"/>
      <c r="I873" s="279"/>
      <c r="J873" s="1522" t="s">
        <v>3459</v>
      </c>
      <c r="K873" s="1522" t="s">
        <v>3612</v>
      </c>
      <c r="L873" s="1522" t="s">
        <v>5160</v>
      </c>
      <c r="M873" s="1528" t="s">
        <v>5951</v>
      </c>
      <c r="N873" s="1528"/>
      <c r="O873" s="1528"/>
      <c r="P873" s="1528"/>
      <c r="Q873" s="1528"/>
      <c r="R873" s="1528"/>
      <c r="S873" s="1528"/>
      <c r="T873" s="1528"/>
      <c r="U873" s="1528"/>
      <c r="V873" s="1528"/>
      <c r="W873" s="9" t="s">
        <v>11</v>
      </c>
      <c r="X873" s="4"/>
      <c r="Y873" s="4"/>
      <c r="Z873" s="4"/>
      <c r="AA873" s="4"/>
      <c r="AB873" s="4"/>
      <c r="AC873" s="4"/>
      <c r="AD873" s="4"/>
      <c r="AE873" s="4"/>
      <c r="AF873" s="4"/>
      <c r="AG873" s="4"/>
      <c r="AH873" s="4"/>
      <c r="AI873" s="4"/>
      <c r="AJ873" s="4"/>
      <c r="AK873" s="4"/>
      <c r="AL873" s="4"/>
      <c r="AM873" s="4"/>
      <c r="AN873" s="4"/>
      <c r="AO873" s="27"/>
    </row>
    <row r="874" spans="1:41" s="10" customFormat="1" ht="186.75" customHeight="1" x14ac:dyDescent="0.2">
      <c r="A874" s="1561"/>
      <c r="B874" s="1492" t="s">
        <v>2102</v>
      </c>
      <c r="C874" s="1027" t="s">
        <v>5161</v>
      </c>
      <c r="D874" s="1496" t="s">
        <v>275</v>
      </c>
      <c r="E874" s="1496" t="s">
        <v>3435</v>
      </c>
      <c r="F874" s="279">
        <v>150</v>
      </c>
      <c r="G874" s="1496">
        <v>202.96832000000001</v>
      </c>
      <c r="H874" s="1496"/>
      <c r="I874" s="279"/>
      <c r="J874" s="1522" t="s">
        <v>3460</v>
      </c>
      <c r="K874" s="1522" t="s">
        <v>3614</v>
      </c>
      <c r="L874" s="1522" t="s">
        <v>5162</v>
      </c>
      <c r="M874" s="1528" t="s">
        <v>5952</v>
      </c>
      <c r="N874" s="1528"/>
      <c r="O874" s="1528"/>
      <c r="P874" s="1528"/>
      <c r="Q874" s="1528"/>
      <c r="R874" s="1528"/>
      <c r="S874" s="1528"/>
      <c r="T874" s="1528"/>
      <c r="U874" s="1528"/>
      <c r="V874" s="1528"/>
      <c r="W874" s="9" t="s">
        <v>11</v>
      </c>
      <c r="X874" s="4"/>
      <c r="Y874" s="4"/>
      <c r="Z874" s="4"/>
      <c r="AA874" s="4"/>
      <c r="AB874" s="4"/>
      <c r="AC874" s="4"/>
      <c r="AD874" s="4"/>
      <c r="AE874" s="4"/>
      <c r="AF874" s="4"/>
      <c r="AG874" s="4"/>
      <c r="AH874" s="4"/>
      <c r="AI874" s="4"/>
      <c r="AJ874" s="4"/>
      <c r="AK874" s="4"/>
      <c r="AL874" s="4"/>
      <c r="AM874" s="4"/>
      <c r="AN874" s="4"/>
      <c r="AO874" s="27"/>
    </row>
    <row r="875" spans="1:41" s="161" customFormat="1" ht="85.5" customHeight="1" x14ac:dyDescent="0.2">
      <c r="A875" s="1561"/>
      <c r="B875" s="1492" t="s">
        <v>3078</v>
      </c>
      <c r="C875" s="1027" t="s">
        <v>3081</v>
      </c>
      <c r="D875" s="1496" t="s">
        <v>275</v>
      </c>
      <c r="E875" s="1496" t="s">
        <v>340</v>
      </c>
      <c r="F875" s="279">
        <v>107.19</v>
      </c>
      <c r="G875" s="1496"/>
      <c r="H875" s="1496"/>
      <c r="I875" s="279"/>
      <c r="J875" s="295" t="s">
        <v>3082</v>
      </c>
      <c r="K875" s="1522" t="s">
        <v>3751</v>
      </c>
      <c r="L875" s="1522"/>
      <c r="M875" s="1528"/>
      <c r="N875" s="1528"/>
      <c r="O875" s="1528"/>
      <c r="P875" s="1528"/>
      <c r="Q875" s="1528"/>
      <c r="R875" s="1528"/>
      <c r="S875" s="1528"/>
      <c r="T875" s="1528"/>
      <c r="U875" s="1528"/>
      <c r="V875" s="1528"/>
      <c r="W875" s="9"/>
      <c r="X875" s="4"/>
      <c r="Y875" s="4"/>
      <c r="Z875" s="4"/>
      <c r="AA875" s="4"/>
      <c r="AB875" s="4"/>
      <c r="AC875" s="4"/>
      <c r="AD875" s="4"/>
      <c r="AE875" s="4"/>
      <c r="AF875" s="4"/>
      <c r="AG875" s="4"/>
      <c r="AH875" s="4"/>
      <c r="AI875" s="4"/>
      <c r="AJ875" s="4"/>
      <c r="AK875" s="4"/>
      <c r="AL875" s="4"/>
      <c r="AM875" s="4"/>
      <c r="AN875" s="4"/>
      <c r="AO875" s="160"/>
    </row>
    <row r="876" spans="1:41" s="161" customFormat="1" ht="95.25" customHeight="1" x14ac:dyDescent="0.2">
      <c r="A876" s="1561"/>
      <c r="B876" s="1492" t="s">
        <v>3079</v>
      </c>
      <c r="C876" s="1027" t="s">
        <v>3083</v>
      </c>
      <c r="D876" s="1496" t="s">
        <v>275</v>
      </c>
      <c r="E876" s="1496" t="s">
        <v>340</v>
      </c>
      <c r="F876" s="279">
        <v>111.52</v>
      </c>
      <c r="G876" s="1496"/>
      <c r="H876" s="1496"/>
      <c r="I876" s="279"/>
      <c r="J876" s="295" t="s">
        <v>3082</v>
      </c>
      <c r="K876" s="1522" t="s">
        <v>3752</v>
      </c>
      <c r="L876" s="1522"/>
      <c r="M876" s="1528"/>
      <c r="N876" s="1528"/>
      <c r="O876" s="1528"/>
      <c r="P876" s="1528"/>
      <c r="Q876" s="1528"/>
      <c r="R876" s="1528"/>
      <c r="S876" s="1528"/>
      <c r="T876" s="1528"/>
      <c r="U876" s="1528"/>
      <c r="V876" s="1528"/>
      <c r="W876" s="9"/>
      <c r="X876" s="4"/>
      <c r="Y876" s="4"/>
      <c r="Z876" s="4"/>
      <c r="AA876" s="4"/>
      <c r="AB876" s="4"/>
      <c r="AC876" s="4"/>
      <c r="AD876" s="4"/>
      <c r="AE876" s="4"/>
      <c r="AF876" s="4"/>
      <c r="AG876" s="4"/>
      <c r="AH876" s="4"/>
      <c r="AI876" s="4"/>
      <c r="AJ876" s="4"/>
      <c r="AK876" s="4"/>
      <c r="AL876" s="4"/>
      <c r="AM876" s="4"/>
      <c r="AN876" s="4"/>
      <c r="AO876" s="160"/>
    </row>
    <row r="877" spans="1:41" s="161" customFormat="1" ht="78.75" customHeight="1" x14ac:dyDescent="0.2">
      <c r="A877" s="1561"/>
      <c r="B877" s="1492" t="s">
        <v>3080</v>
      </c>
      <c r="C877" s="1027" t="s">
        <v>3084</v>
      </c>
      <c r="D877" s="1496" t="s">
        <v>275</v>
      </c>
      <c r="E877" s="1496" t="s">
        <v>3085</v>
      </c>
      <c r="F877" s="279"/>
      <c r="G877" s="1496"/>
      <c r="H877" s="1496"/>
      <c r="I877" s="279"/>
      <c r="J877" s="295" t="s">
        <v>3082</v>
      </c>
      <c r="K877" s="1522" t="s">
        <v>4696</v>
      </c>
      <c r="L877" s="1522"/>
      <c r="M877" s="1528"/>
      <c r="N877" s="1528"/>
      <c r="O877" s="1528"/>
      <c r="P877" s="1528"/>
      <c r="Q877" s="1528"/>
      <c r="R877" s="1528"/>
      <c r="S877" s="1528"/>
      <c r="T877" s="1528"/>
      <c r="U877" s="1528"/>
      <c r="V877" s="1528"/>
      <c r="W877" s="9"/>
      <c r="X877" s="4"/>
      <c r="Y877" s="4"/>
      <c r="Z877" s="4"/>
      <c r="AA877" s="4"/>
      <c r="AB877" s="4"/>
      <c r="AC877" s="4"/>
      <c r="AD877" s="4"/>
      <c r="AE877" s="4"/>
      <c r="AF877" s="4"/>
      <c r="AG877" s="4"/>
      <c r="AH877" s="4"/>
      <c r="AI877" s="4"/>
      <c r="AJ877" s="4"/>
      <c r="AK877" s="4"/>
      <c r="AL877" s="4"/>
      <c r="AM877" s="4"/>
      <c r="AN877" s="4"/>
      <c r="AO877" s="160"/>
    </row>
    <row r="878" spans="1:41" s="203" customFormat="1" ht="125.25" customHeight="1" x14ac:dyDescent="0.2">
      <c r="A878" s="1561"/>
      <c r="B878" s="1492" t="s">
        <v>3145</v>
      </c>
      <c r="C878" s="1027" t="s">
        <v>3144</v>
      </c>
      <c r="D878" s="1496" t="s">
        <v>275</v>
      </c>
      <c r="E878" s="1496" t="s">
        <v>3085</v>
      </c>
      <c r="F878" s="279">
        <v>269</v>
      </c>
      <c r="G878" s="1507">
        <v>5</v>
      </c>
      <c r="H878" s="1496"/>
      <c r="I878" s="279"/>
      <c r="J878" s="295" t="s">
        <v>3302</v>
      </c>
      <c r="K878" s="1522" t="s">
        <v>4697</v>
      </c>
      <c r="L878" s="1522" t="s">
        <v>5535</v>
      </c>
      <c r="M878" s="1528"/>
      <c r="N878" s="1528"/>
      <c r="O878" s="1528"/>
      <c r="P878" s="1528"/>
      <c r="Q878" s="1528"/>
      <c r="R878" s="1528"/>
      <c r="S878" s="1528"/>
      <c r="T878" s="1528"/>
      <c r="U878" s="1528"/>
      <c r="V878" s="1528"/>
      <c r="W878" s="9"/>
      <c r="X878" s="4"/>
      <c r="Y878" s="4"/>
      <c r="Z878" s="4"/>
      <c r="AA878" s="4"/>
      <c r="AB878" s="4"/>
      <c r="AC878" s="4"/>
      <c r="AD878" s="4"/>
      <c r="AE878" s="4"/>
      <c r="AF878" s="4"/>
      <c r="AG878" s="4"/>
      <c r="AH878" s="4"/>
      <c r="AI878" s="4"/>
      <c r="AJ878" s="4"/>
      <c r="AK878" s="4"/>
      <c r="AL878" s="4"/>
      <c r="AM878" s="4"/>
      <c r="AN878" s="4"/>
      <c r="AO878" s="240"/>
    </row>
    <row r="879" spans="1:41" s="203" customFormat="1" ht="132" customHeight="1" x14ac:dyDescent="0.2">
      <c r="A879" s="1561"/>
      <c r="B879" s="1492" t="s">
        <v>3146</v>
      </c>
      <c r="C879" s="1027" t="s">
        <v>3148</v>
      </c>
      <c r="D879" s="1496" t="s">
        <v>275</v>
      </c>
      <c r="E879" s="1496" t="s">
        <v>3085</v>
      </c>
      <c r="F879" s="279">
        <v>118</v>
      </c>
      <c r="G879" s="1507">
        <v>5</v>
      </c>
      <c r="H879" s="1496"/>
      <c r="I879" s="279"/>
      <c r="J879" s="295" t="s">
        <v>3149</v>
      </c>
      <c r="K879" s="1522" t="s">
        <v>4698</v>
      </c>
      <c r="L879" s="1522" t="s">
        <v>5535</v>
      </c>
      <c r="M879" s="1528"/>
      <c r="N879" s="1528"/>
      <c r="O879" s="1528"/>
      <c r="P879" s="1528"/>
      <c r="Q879" s="1528"/>
      <c r="R879" s="1528"/>
      <c r="S879" s="1528"/>
      <c r="T879" s="1528"/>
      <c r="U879" s="1528"/>
      <c r="V879" s="1528"/>
      <c r="W879" s="9"/>
      <c r="X879" s="4"/>
      <c r="Y879" s="4"/>
      <c r="Z879" s="4"/>
      <c r="AA879" s="4"/>
      <c r="AB879" s="4"/>
      <c r="AC879" s="4"/>
      <c r="AD879" s="4"/>
      <c r="AE879" s="4"/>
      <c r="AF879" s="4"/>
      <c r="AG879" s="4"/>
      <c r="AH879" s="4"/>
      <c r="AI879" s="4"/>
      <c r="AJ879" s="4"/>
      <c r="AK879" s="4"/>
      <c r="AL879" s="4"/>
      <c r="AM879" s="4"/>
      <c r="AN879" s="4"/>
      <c r="AO879" s="240"/>
    </row>
    <row r="880" spans="1:41" s="203" customFormat="1" ht="97.5" customHeight="1" x14ac:dyDescent="0.2">
      <c r="A880" s="1561"/>
      <c r="B880" s="1492" t="s">
        <v>3147</v>
      </c>
      <c r="C880" s="1027" t="s">
        <v>3150</v>
      </c>
      <c r="D880" s="1496" t="s">
        <v>275</v>
      </c>
      <c r="E880" s="1496" t="s">
        <v>3085</v>
      </c>
      <c r="F880" s="279">
        <v>188.85953000000001</v>
      </c>
      <c r="G880" s="1496"/>
      <c r="H880" s="1496"/>
      <c r="I880" s="279"/>
      <c r="J880" s="1522" t="s">
        <v>3151</v>
      </c>
      <c r="K880" s="1522" t="s">
        <v>3992</v>
      </c>
      <c r="L880" s="1522"/>
      <c r="M880" s="1528"/>
      <c r="N880" s="1528"/>
      <c r="O880" s="1528"/>
      <c r="P880" s="1528"/>
      <c r="Q880" s="1528"/>
      <c r="R880" s="1528"/>
      <c r="S880" s="1528"/>
      <c r="T880" s="1528"/>
      <c r="U880" s="1528"/>
      <c r="V880" s="1528"/>
      <c r="W880" s="9"/>
      <c r="X880" s="4"/>
      <c r="Y880" s="4"/>
      <c r="Z880" s="4"/>
      <c r="AA880" s="4"/>
      <c r="AB880" s="4"/>
      <c r="AC880" s="4"/>
      <c r="AD880" s="4"/>
      <c r="AE880" s="4"/>
      <c r="AF880" s="4"/>
      <c r="AG880" s="4"/>
      <c r="AH880" s="4"/>
      <c r="AI880" s="4"/>
      <c r="AJ880" s="4"/>
      <c r="AK880" s="4"/>
      <c r="AL880" s="4"/>
      <c r="AM880" s="4"/>
      <c r="AN880" s="4"/>
      <c r="AO880" s="240"/>
    </row>
    <row r="881" spans="1:41" s="203" customFormat="1" ht="110.25" customHeight="1" x14ac:dyDescent="0.2">
      <c r="A881" s="1561"/>
      <c r="B881" s="1496" t="s">
        <v>3753</v>
      </c>
      <c r="C881" s="497" t="s">
        <v>3754</v>
      </c>
      <c r="D881" s="1496" t="s">
        <v>810</v>
      </c>
      <c r="E881" s="1496" t="s">
        <v>3435</v>
      </c>
      <c r="F881" s="1507">
        <v>474</v>
      </c>
      <c r="G881" s="1507">
        <v>183</v>
      </c>
      <c r="H881" s="1507"/>
      <c r="I881" s="1507"/>
      <c r="J881" s="1522" t="s">
        <v>3755</v>
      </c>
      <c r="K881" s="1522" t="s">
        <v>4459</v>
      </c>
      <c r="L881" s="1522" t="s">
        <v>4699</v>
      </c>
      <c r="M881" s="1528" t="s">
        <v>5536</v>
      </c>
      <c r="N881" s="1528"/>
      <c r="O881" s="1528"/>
      <c r="P881" s="1528"/>
      <c r="Q881" s="1528"/>
      <c r="R881" s="1528"/>
      <c r="S881" s="1528"/>
      <c r="T881" s="1528"/>
      <c r="U881" s="1528"/>
      <c r="V881" s="1528"/>
      <c r="W881" s="9"/>
      <c r="X881" s="4"/>
      <c r="Y881" s="4"/>
      <c r="Z881" s="4"/>
      <c r="AA881" s="4"/>
      <c r="AB881" s="4"/>
      <c r="AC881" s="4"/>
      <c r="AD881" s="4"/>
      <c r="AE881" s="4"/>
      <c r="AF881" s="4"/>
      <c r="AG881" s="4"/>
      <c r="AH881" s="4"/>
      <c r="AI881" s="4"/>
      <c r="AJ881" s="4"/>
      <c r="AK881" s="4"/>
      <c r="AL881" s="4"/>
      <c r="AM881" s="4"/>
      <c r="AN881" s="4"/>
      <c r="AO881" s="240"/>
    </row>
    <row r="882" spans="1:41" s="203" customFormat="1" ht="95.25" customHeight="1" x14ac:dyDescent="0.2">
      <c r="A882" s="1561"/>
      <c r="B882" s="1496" t="s">
        <v>3757</v>
      </c>
      <c r="C882" s="497" t="s">
        <v>3758</v>
      </c>
      <c r="D882" s="1496" t="s">
        <v>810</v>
      </c>
      <c r="E882" s="1496" t="s">
        <v>3435</v>
      </c>
      <c r="F882" s="1507">
        <v>169</v>
      </c>
      <c r="G882" s="1507"/>
      <c r="H882" s="1507"/>
      <c r="I882" s="1507"/>
      <c r="J882" s="1522" t="s">
        <v>3756</v>
      </c>
      <c r="K882" s="1522" t="s">
        <v>3884</v>
      </c>
      <c r="L882" s="1522" t="s">
        <v>4460</v>
      </c>
      <c r="M882" s="1528"/>
      <c r="N882" s="1528"/>
      <c r="O882" s="1528"/>
      <c r="P882" s="1528"/>
      <c r="Q882" s="1528"/>
      <c r="R882" s="1528"/>
      <c r="S882" s="1528"/>
      <c r="T882" s="1528"/>
      <c r="U882" s="1528"/>
      <c r="V882" s="1528"/>
      <c r="W882" s="9"/>
      <c r="X882" s="4"/>
      <c r="Y882" s="4"/>
      <c r="Z882" s="4"/>
      <c r="AA882" s="4"/>
      <c r="AB882" s="4"/>
      <c r="AC882" s="4"/>
      <c r="AD882" s="4"/>
      <c r="AE882" s="4"/>
      <c r="AF882" s="4"/>
      <c r="AG882" s="4"/>
      <c r="AH882" s="4"/>
      <c r="AI882" s="4"/>
      <c r="AJ882" s="4"/>
      <c r="AK882" s="4"/>
      <c r="AL882" s="4"/>
      <c r="AM882" s="4"/>
      <c r="AN882" s="4"/>
      <c r="AO882" s="240"/>
    </row>
    <row r="883" spans="1:41" s="971" customFormat="1" ht="50.25" customHeight="1" x14ac:dyDescent="0.2">
      <c r="A883" s="1561"/>
      <c r="B883" s="1496" t="s">
        <v>5066</v>
      </c>
      <c r="C883" s="1492" t="s">
        <v>5065</v>
      </c>
      <c r="D883" s="1496" t="s">
        <v>275</v>
      </c>
      <c r="E883" s="1497" t="s">
        <v>340</v>
      </c>
      <c r="F883" s="279"/>
      <c r="G883" s="330">
        <v>100</v>
      </c>
      <c r="H883" s="1507"/>
      <c r="I883" s="1184"/>
      <c r="J883" s="1183" t="s">
        <v>5504</v>
      </c>
      <c r="K883" s="1522"/>
      <c r="L883" s="1522"/>
      <c r="M883" s="1528"/>
      <c r="N883" s="1528"/>
      <c r="O883" s="1528"/>
      <c r="P883" s="1528"/>
      <c r="Q883" s="1528"/>
      <c r="R883" s="1528"/>
      <c r="S883" s="1528"/>
      <c r="T883" s="1528"/>
      <c r="U883" s="1528"/>
      <c r="V883" s="1528"/>
      <c r="W883" s="9"/>
      <c r="X883" s="4"/>
      <c r="Y883" s="4"/>
      <c r="Z883" s="4"/>
      <c r="AA883" s="4"/>
      <c r="AB883" s="4"/>
      <c r="AC883" s="4"/>
      <c r="AD883" s="4"/>
      <c r="AE883" s="4"/>
      <c r="AF883" s="4"/>
      <c r="AG883" s="4"/>
      <c r="AH883" s="4"/>
      <c r="AI883" s="4"/>
      <c r="AJ883" s="4"/>
      <c r="AK883" s="4"/>
      <c r="AL883" s="4"/>
      <c r="AM883" s="4"/>
      <c r="AN883" s="4"/>
      <c r="AO883" s="240"/>
    </row>
    <row r="884" spans="1:41" s="971" customFormat="1" ht="123.75" customHeight="1" x14ac:dyDescent="0.2">
      <c r="A884" s="1561"/>
      <c r="B884" s="1496" t="s">
        <v>5068</v>
      </c>
      <c r="C884" s="1027" t="s">
        <v>5067</v>
      </c>
      <c r="D884" s="1496" t="s">
        <v>275</v>
      </c>
      <c r="E884" s="1497" t="s">
        <v>340</v>
      </c>
      <c r="F884" s="279"/>
      <c r="G884" s="330">
        <v>165.80954</v>
      </c>
      <c r="H884" s="1507"/>
      <c r="I884" s="1184"/>
      <c r="J884" s="1183" t="s">
        <v>5504</v>
      </c>
      <c r="K884" s="1522" t="s">
        <v>6847</v>
      </c>
      <c r="L884" s="1522"/>
      <c r="M884" s="1528"/>
      <c r="N884" s="1528"/>
      <c r="O884" s="1528"/>
      <c r="P884" s="1528"/>
      <c r="Q884" s="1528"/>
      <c r="R884" s="1528"/>
      <c r="S884" s="1528"/>
      <c r="T884" s="1528"/>
      <c r="U884" s="1528"/>
      <c r="V884" s="1528"/>
      <c r="W884" s="9"/>
      <c r="X884" s="4"/>
      <c r="Y884" s="4"/>
      <c r="Z884" s="4"/>
      <c r="AA884" s="4"/>
      <c r="AB884" s="4"/>
      <c r="AC884" s="4"/>
      <c r="AD884" s="4"/>
      <c r="AE884" s="4"/>
      <c r="AF884" s="4"/>
      <c r="AG884" s="4"/>
      <c r="AH884" s="4"/>
      <c r="AI884" s="4"/>
      <c r="AJ884" s="4"/>
      <c r="AK884" s="4"/>
      <c r="AL884" s="4"/>
      <c r="AM884" s="4"/>
      <c r="AN884" s="4"/>
      <c r="AO884" s="240"/>
    </row>
    <row r="885" spans="1:41" s="971" customFormat="1" ht="78.75" customHeight="1" x14ac:dyDescent="0.2">
      <c r="A885" s="1561"/>
      <c r="B885" s="1496" t="s">
        <v>5071</v>
      </c>
      <c r="C885" s="1027" t="s">
        <v>5069</v>
      </c>
      <c r="D885" s="1496" t="s">
        <v>275</v>
      </c>
      <c r="E885" s="1497" t="s">
        <v>340</v>
      </c>
      <c r="F885" s="279"/>
      <c r="G885" s="330"/>
      <c r="H885" s="1507"/>
      <c r="I885" s="1184"/>
      <c r="J885" s="1183" t="s">
        <v>5504</v>
      </c>
      <c r="K885" s="1522" t="s">
        <v>5953</v>
      </c>
      <c r="L885" s="1522"/>
      <c r="M885" s="1528"/>
      <c r="N885" s="1528"/>
      <c r="O885" s="1528"/>
      <c r="P885" s="1528"/>
      <c r="Q885" s="1528"/>
      <c r="R885" s="1528"/>
      <c r="S885" s="1528"/>
      <c r="T885" s="1528"/>
      <c r="U885" s="1528"/>
      <c r="V885" s="1528"/>
      <c r="W885" s="9"/>
      <c r="X885" s="4"/>
      <c r="Y885" s="4"/>
      <c r="Z885" s="4"/>
      <c r="AA885" s="4"/>
      <c r="AB885" s="4"/>
      <c r="AC885" s="4"/>
      <c r="AD885" s="4"/>
      <c r="AE885" s="4"/>
      <c r="AF885" s="4"/>
      <c r="AG885" s="4"/>
      <c r="AH885" s="4"/>
      <c r="AI885" s="4"/>
      <c r="AJ885" s="4"/>
      <c r="AK885" s="4"/>
      <c r="AL885" s="4"/>
      <c r="AM885" s="4"/>
      <c r="AN885" s="4"/>
      <c r="AO885" s="240"/>
    </row>
    <row r="886" spans="1:41" s="971" customFormat="1" ht="88.5" customHeight="1" x14ac:dyDescent="0.2">
      <c r="A886" s="1561"/>
      <c r="B886" s="1496" t="s">
        <v>5073</v>
      </c>
      <c r="C886" s="1027" t="s">
        <v>5072</v>
      </c>
      <c r="D886" s="1496" t="s">
        <v>275</v>
      </c>
      <c r="E886" s="1497" t="s">
        <v>340</v>
      </c>
      <c r="F886" s="279"/>
      <c r="G886" s="330"/>
      <c r="H886" s="1507"/>
      <c r="I886" s="1184"/>
      <c r="J886" s="1183" t="s">
        <v>5504</v>
      </c>
      <c r="K886" s="1522" t="s">
        <v>5953</v>
      </c>
      <c r="L886" s="1522"/>
      <c r="M886" s="1528"/>
      <c r="N886" s="1528"/>
      <c r="O886" s="1528"/>
      <c r="P886" s="1528"/>
      <c r="Q886" s="1528"/>
      <c r="R886" s="1528"/>
      <c r="S886" s="1528"/>
      <c r="T886" s="1528"/>
      <c r="U886" s="1528"/>
      <c r="V886" s="1528"/>
      <c r="W886" s="9"/>
      <c r="X886" s="4"/>
      <c r="Y886" s="4"/>
      <c r="Z886" s="4"/>
      <c r="AA886" s="4"/>
      <c r="AB886" s="4"/>
      <c r="AC886" s="4"/>
      <c r="AD886" s="4"/>
      <c r="AE886" s="4"/>
      <c r="AF886" s="4"/>
      <c r="AG886" s="4"/>
      <c r="AH886" s="4"/>
      <c r="AI886" s="4"/>
      <c r="AJ886" s="4"/>
      <c r="AK886" s="4"/>
      <c r="AL886" s="4"/>
      <c r="AM886" s="4"/>
      <c r="AN886" s="4"/>
      <c r="AO886" s="240"/>
    </row>
    <row r="887" spans="1:41" s="971" customFormat="1" ht="123.75" customHeight="1" x14ac:dyDescent="0.2">
      <c r="A887" s="1561"/>
      <c r="B887" s="1496" t="s">
        <v>5075</v>
      </c>
      <c r="C887" s="1027" t="s">
        <v>6125</v>
      </c>
      <c r="D887" s="1496" t="s">
        <v>275</v>
      </c>
      <c r="E887" s="1497" t="s">
        <v>340</v>
      </c>
      <c r="F887" s="279"/>
      <c r="G887" s="330">
        <v>59.560789999999997</v>
      </c>
      <c r="H887" s="1507"/>
      <c r="I887" s="1184"/>
      <c r="J887" s="1183" t="s">
        <v>5504</v>
      </c>
      <c r="K887" s="1522" t="s">
        <v>6124</v>
      </c>
      <c r="L887" s="1522" t="s">
        <v>6335</v>
      </c>
      <c r="M887" s="1528"/>
      <c r="N887" s="1528"/>
      <c r="O887" s="1528"/>
      <c r="P887" s="1528"/>
      <c r="Q887" s="1528"/>
      <c r="R887" s="1528"/>
      <c r="S887" s="1528"/>
      <c r="T887" s="1528"/>
      <c r="U887" s="1528"/>
      <c r="V887" s="1528"/>
      <c r="W887" s="9"/>
      <c r="X887" s="4"/>
      <c r="Y887" s="4"/>
      <c r="Z887" s="4"/>
      <c r="AA887" s="4"/>
      <c r="AB887" s="4"/>
      <c r="AC887" s="4"/>
      <c r="AD887" s="4"/>
      <c r="AE887" s="4"/>
      <c r="AF887" s="4"/>
      <c r="AG887" s="4"/>
      <c r="AH887" s="4"/>
      <c r="AI887" s="4"/>
      <c r="AJ887" s="4"/>
      <c r="AK887" s="4"/>
      <c r="AL887" s="4"/>
      <c r="AM887" s="4"/>
      <c r="AN887" s="4"/>
      <c r="AO887" s="240"/>
    </row>
    <row r="888" spans="1:41" s="971" customFormat="1" ht="124.5" customHeight="1" x14ac:dyDescent="0.2">
      <c r="A888" s="1561"/>
      <c r="B888" s="1496" t="s">
        <v>5077</v>
      </c>
      <c r="C888" s="1027" t="s">
        <v>6127</v>
      </c>
      <c r="D888" s="1496" t="s">
        <v>275</v>
      </c>
      <c r="E888" s="1497" t="s">
        <v>340</v>
      </c>
      <c r="F888" s="279"/>
      <c r="G888" s="330">
        <v>88.468050000000005</v>
      </c>
      <c r="H888" s="1507"/>
      <c r="I888" s="1184"/>
      <c r="J888" s="1183" t="s">
        <v>5504</v>
      </c>
      <c r="K888" s="1522" t="s">
        <v>6126</v>
      </c>
      <c r="L888" s="1522" t="s">
        <v>6338</v>
      </c>
      <c r="M888" s="1528"/>
      <c r="N888" s="1528"/>
      <c r="O888" s="1528"/>
      <c r="P888" s="1528"/>
      <c r="Q888" s="1528"/>
      <c r="R888" s="1528"/>
      <c r="S888" s="1528"/>
      <c r="T888" s="1528"/>
      <c r="U888" s="1528"/>
      <c r="V888" s="1528"/>
      <c r="W888" s="9"/>
      <c r="X888" s="4"/>
      <c r="Y888" s="4"/>
      <c r="Z888" s="4"/>
      <c r="AA888" s="4"/>
      <c r="AB888" s="4"/>
      <c r="AC888" s="4"/>
      <c r="AD888" s="4"/>
      <c r="AE888" s="4"/>
      <c r="AF888" s="4"/>
      <c r="AG888" s="4"/>
      <c r="AH888" s="4"/>
      <c r="AI888" s="4"/>
      <c r="AJ888" s="4"/>
      <c r="AK888" s="4"/>
      <c r="AL888" s="4"/>
      <c r="AM888" s="4"/>
      <c r="AN888" s="4"/>
      <c r="AO888" s="240"/>
    </row>
    <row r="889" spans="1:41" s="971" customFormat="1" ht="103.5" customHeight="1" x14ac:dyDescent="0.2">
      <c r="A889" s="1561"/>
      <c r="B889" s="1496" t="s">
        <v>5079</v>
      </c>
      <c r="C889" s="1027" t="s">
        <v>5078</v>
      </c>
      <c r="D889" s="1496" t="s">
        <v>275</v>
      </c>
      <c r="E889" s="1497" t="s">
        <v>340</v>
      </c>
      <c r="F889" s="279"/>
      <c r="G889" s="330"/>
      <c r="H889" s="1507"/>
      <c r="I889" s="1184"/>
      <c r="J889" s="1183" t="s">
        <v>5504</v>
      </c>
      <c r="K889" s="1522" t="s">
        <v>5954</v>
      </c>
      <c r="L889" s="1522"/>
      <c r="M889" s="1528"/>
      <c r="N889" s="1528"/>
      <c r="O889" s="1528"/>
      <c r="P889" s="1528"/>
      <c r="Q889" s="1528"/>
      <c r="R889" s="1528"/>
      <c r="S889" s="1528"/>
      <c r="T889" s="1528"/>
      <c r="U889" s="1528"/>
      <c r="V889" s="1528"/>
      <c r="W889" s="9"/>
      <c r="X889" s="4"/>
      <c r="Y889" s="4"/>
      <c r="Z889" s="4"/>
      <c r="AA889" s="4"/>
      <c r="AB889" s="4"/>
      <c r="AC889" s="4"/>
      <c r="AD889" s="4"/>
      <c r="AE889" s="4"/>
      <c r="AF889" s="4"/>
      <c r="AG889" s="4"/>
      <c r="AH889" s="4"/>
      <c r="AI889" s="4"/>
      <c r="AJ889" s="4"/>
      <c r="AK889" s="4"/>
      <c r="AL889" s="4"/>
      <c r="AM889" s="4"/>
      <c r="AN889" s="4"/>
      <c r="AO889" s="240"/>
    </row>
    <row r="890" spans="1:41" s="971" customFormat="1" ht="135" customHeight="1" x14ac:dyDescent="0.2">
      <c r="A890" s="1561"/>
      <c r="B890" s="1496" t="s">
        <v>5081</v>
      </c>
      <c r="C890" s="1027" t="s">
        <v>5080</v>
      </c>
      <c r="D890" s="1496" t="s">
        <v>275</v>
      </c>
      <c r="E890" s="1497" t="s">
        <v>340</v>
      </c>
      <c r="F890" s="279"/>
      <c r="G890" s="330">
        <v>318.65985999999998</v>
      </c>
      <c r="H890" s="1507"/>
      <c r="I890" s="1184"/>
      <c r="J890" s="1183" t="s">
        <v>5504</v>
      </c>
      <c r="K890" s="1522" t="s">
        <v>6642</v>
      </c>
      <c r="L890" s="1522"/>
      <c r="M890" s="1528"/>
      <c r="N890" s="1528"/>
      <c r="O890" s="1528"/>
      <c r="P890" s="1528"/>
      <c r="Q890" s="1528"/>
      <c r="R890" s="1528"/>
      <c r="S890" s="1528"/>
      <c r="T890" s="1528"/>
      <c r="U890" s="1528"/>
      <c r="V890" s="1528"/>
      <c r="W890" s="9"/>
      <c r="X890" s="4"/>
      <c r="Y890" s="4"/>
      <c r="Z890" s="4"/>
      <c r="AA890" s="4"/>
      <c r="AB890" s="4"/>
      <c r="AC890" s="4"/>
      <c r="AD890" s="4"/>
      <c r="AE890" s="4"/>
      <c r="AF890" s="4"/>
      <c r="AG890" s="4"/>
      <c r="AH890" s="4"/>
      <c r="AI890" s="4"/>
      <c r="AJ890" s="4"/>
      <c r="AK890" s="4"/>
      <c r="AL890" s="4"/>
      <c r="AM890" s="4"/>
      <c r="AN890" s="4"/>
      <c r="AO890" s="240"/>
    </row>
    <row r="891" spans="1:41" s="971" customFormat="1" ht="107.25" customHeight="1" x14ac:dyDescent="0.2">
      <c r="A891" s="1561"/>
      <c r="B891" s="1496" t="s">
        <v>5083</v>
      </c>
      <c r="C891" s="1027" t="s">
        <v>5082</v>
      </c>
      <c r="D891" s="1496" t="s">
        <v>275</v>
      </c>
      <c r="E891" s="1497" t="s">
        <v>340</v>
      </c>
      <c r="F891" s="279"/>
      <c r="G891" s="330"/>
      <c r="H891" s="1507"/>
      <c r="I891" s="1184"/>
      <c r="J891" s="1183" t="s">
        <v>5504</v>
      </c>
      <c r="K891" s="1522" t="s">
        <v>5955</v>
      </c>
      <c r="L891" s="1522"/>
      <c r="M891" s="1528"/>
      <c r="N891" s="1528"/>
      <c r="O891" s="1528"/>
      <c r="P891" s="1528"/>
      <c r="Q891" s="1528"/>
      <c r="R891" s="1528"/>
      <c r="S891" s="1528"/>
      <c r="T891" s="1528"/>
      <c r="U891" s="1528"/>
      <c r="V891" s="1528"/>
      <c r="W891" s="9"/>
      <c r="X891" s="4"/>
      <c r="Y891" s="4"/>
      <c r="Z891" s="4"/>
      <c r="AA891" s="4"/>
      <c r="AB891" s="4"/>
      <c r="AC891" s="4"/>
      <c r="AD891" s="4"/>
      <c r="AE891" s="4"/>
      <c r="AF891" s="4"/>
      <c r="AG891" s="4"/>
      <c r="AH891" s="4"/>
      <c r="AI891" s="4"/>
      <c r="AJ891" s="4"/>
      <c r="AK891" s="4"/>
      <c r="AL891" s="4"/>
      <c r="AM891" s="4"/>
      <c r="AN891" s="4"/>
      <c r="AO891" s="240"/>
    </row>
    <row r="892" spans="1:41" s="971" customFormat="1" ht="96" customHeight="1" x14ac:dyDescent="0.2">
      <c r="A892" s="1561"/>
      <c r="B892" s="1496" t="s">
        <v>5085</v>
      </c>
      <c r="C892" s="1027" t="s">
        <v>5084</v>
      </c>
      <c r="D892" s="1496" t="s">
        <v>275</v>
      </c>
      <c r="E892" s="1497" t="s">
        <v>340</v>
      </c>
      <c r="F892" s="279"/>
      <c r="G892" s="330"/>
      <c r="H892" s="1507"/>
      <c r="I892" s="1184"/>
      <c r="J892" s="1183" t="s">
        <v>5504</v>
      </c>
      <c r="K892" s="1522" t="s">
        <v>5956</v>
      </c>
      <c r="L892" s="1522"/>
      <c r="M892" s="1528"/>
      <c r="N892" s="1528"/>
      <c r="O892" s="1528"/>
      <c r="P892" s="1528"/>
      <c r="Q892" s="1528"/>
      <c r="R892" s="1528"/>
      <c r="S892" s="1528"/>
      <c r="T892" s="1528"/>
      <c r="U892" s="1528"/>
      <c r="V892" s="1528"/>
      <c r="W892" s="9"/>
      <c r="X892" s="4"/>
      <c r="Y892" s="4"/>
      <c r="Z892" s="4"/>
      <c r="AA892" s="4"/>
      <c r="AB892" s="4"/>
      <c r="AC892" s="4"/>
      <c r="AD892" s="4"/>
      <c r="AE892" s="4"/>
      <c r="AF892" s="4"/>
      <c r="AG892" s="4"/>
      <c r="AH892" s="4"/>
      <c r="AI892" s="4"/>
      <c r="AJ892" s="4"/>
      <c r="AK892" s="4"/>
      <c r="AL892" s="4"/>
      <c r="AM892" s="4"/>
      <c r="AN892" s="4"/>
      <c r="AO892" s="240"/>
    </row>
    <row r="893" spans="1:41" s="971" customFormat="1" ht="50.25" customHeight="1" x14ac:dyDescent="0.2">
      <c r="A893" s="1561"/>
      <c r="B893" s="1496" t="s">
        <v>5087</v>
      </c>
      <c r="C893" s="1027" t="s">
        <v>5086</v>
      </c>
      <c r="D893" s="1496" t="s">
        <v>275</v>
      </c>
      <c r="E893" s="1497" t="s">
        <v>276</v>
      </c>
      <c r="F893" s="1040"/>
      <c r="G893" s="279">
        <v>5</v>
      </c>
      <c r="H893" s="1507"/>
      <c r="I893" s="1184"/>
      <c r="J893" s="1183" t="s">
        <v>5504</v>
      </c>
      <c r="K893" s="1522"/>
      <c r="L893" s="1522"/>
      <c r="M893" s="1528"/>
      <c r="N893" s="1528"/>
      <c r="O893" s="1528"/>
      <c r="P893" s="1528"/>
      <c r="Q893" s="1528"/>
      <c r="R893" s="1528"/>
      <c r="S893" s="1528"/>
      <c r="T893" s="1528"/>
      <c r="U893" s="1528"/>
      <c r="V893" s="1528"/>
      <c r="W893" s="9"/>
      <c r="X893" s="4"/>
      <c r="Y893" s="4"/>
      <c r="Z893" s="4"/>
      <c r="AA893" s="4"/>
      <c r="AB893" s="4"/>
      <c r="AC893" s="4"/>
      <c r="AD893" s="4"/>
      <c r="AE893" s="4"/>
      <c r="AF893" s="4"/>
      <c r="AG893" s="4"/>
      <c r="AH893" s="4"/>
      <c r="AI893" s="4"/>
      <c r="AJ893" s="4"/>
      <c r="AK893" s="4"/>
      <c r="AL893" s="4"/>
      <c r="AM893" s="4"/>
      <c r="AN893" s="4"/>
      <c r="AO893" s="240"/>
    </row>
    <row r="894" spans="1:41" s="971" customFormat="1" ht="50.25" customHeight="1" x14ac:dyDescent="0.2">
      <c r="A894" s="1561"/>
      <c r="B894" s="1496" t="s">
        <v>5089</v>
      </c>
      <c r="C894" s="1027" t="s">
        <v>5088</v>
      </c>
      <c r="D894" s="1496" t="s">
        <v>275</v>
      </c>
      <c r="E894" s="1497" t="s">
        <v>276</v>
      </c>
      <c r="F894" s="1040"/>
      <c r="G894" s="279">
        <v>5</v>
      </c>
      <c r="H894" s="1507"/>
      <c r="I894" s="1184"/>
      <c r="J894" s="1183" t="s">
        <v>5504</v>
      </c>
      <c r="K894" s="1522"/>
      <c r="L894" s="1522"/>
      <c r="M894" s="1528"/>
      <c r="N894" s="1528"/>
      <c r="O894" s="1528"/>
      <c r="P894" s="1528"/>
      <c r="Q894" s="1528"/>
      <c r="R894" s="1528"/>
      <c r="S894" s="1528"/>
      <c r="T894" s="1528"/>
      <c r="U894" s="1528"/>
      <c r="V894" s="1528"/>
      <c r="W894" s="9"/>
      <c r="X894" s="4"/>
      <c r="Y894" s="4"/>
      <c r="Z894" s="4"/>
      <c r="AA894" s="4"/>
      <c r="AB894" s="4"/>
      <c r="AC894" s="4"/>
      <c r="AD894" s="4"/>
      <c r="AE894" s="4"/>
      <c r="AF894" s="4"/>
      <c r="AG894" s="4"/>
      <c r="AH894" s="4"/>
      <c r="AI894" s="4"/>
      <c r="AJ894" s="4"/>
      <c r="AK894" s="4"/>
      <c r="AL894" s="4"/>
      <c r="AM894" s="4"/>
      <c r="AN894" s="4"/>
      <c r="AO894" s="240"/>
    </row>
    <row r="895" spans="1:41" s="971" customFormat="1" ht="88.5" customHeight="1" x14ac:dyDescent="0.2">
      <c r="A895" s="1561"/>
      <c r="B895" s="1496" t="s">
        <v>5091</v>
      </c>
      <c r="C895" s="1492" t="s">
        <v>5090</v>
      </c>
      <c r="D895" s="1496" t="s">
        <v>275</v>
      </c>
      <c r="E895" s="1497" t="s">
        <v>358</v>
      </c>
      <c r="F895" s="279"/>
      <c r="G895" s="330">
        <v>1428.1170199999999</v>
      </c>
      <c r="H895" s="1507"/>
      <c r="I895" s="1184"/>
      <c r="J895" s="3" t="s">
        <v>5504</v>
      </c>
      <c r="K895" s="295" t="s">
        <v>6895</v>
      </c>
      <c r="L895" s="1522"/>
      <c r="M895" s="1528"/>
      <c r="N895" s="1528"/>
      <c r="O895" s="1528"/>
      <c r="P895" s="1528"/>
      <c r="Q895" s="1528"/>
      <c r="R895" s="1528"/>
      <c r="S895" s="1528"/>
      <c r="T895" s="1528"/>
      <c r="U895" s="1528"/>
      <c r="V895" s="1528"/>
      <c r="W895" s="9"/>
      <c r="X895" s="4"/>
      <c r="Y895" s="4"/>
      <c r="Z895" s="4"/>
      <c r="AA895" s="4"/>
      <c r="AB895" s="4"/>
      <c r="AC895" s="4"/>
      <c r="AD895" s="4"/>
      <c r="AE895" s="4"/>
      <c r="AF895" s="4"/>
      <c r="AG895" s="4"/>
      <c r="AH895" s="4"/>
      <c r="AI895" s="4"/>
      <c r="AJ895" s="4"/>
      <c r="AK895" s="4"/>
      <c r="AL895" s="4"/>
      <c r="AM895" s="4"/>
      <c r="AN895" s="4"/>
      <c r="AO895" s="240"/>
    </row>
    <row r="896" spans="1:41" s="971" customFormat="1" ht="75" customHeight="1" x14ac:dyDescent="0.2">
      <c r="A896" s="1561"/>
      <c r="B896" s="1496" t="s">
        <v>5094</v>
      </c>
      <c r="C896" s="1492" t="s">
        <v>5093</v>
      </c>
      <c r="D896" s="1496" t="s">
        <v>275</v>
      </c>
      <c r="E896" s="1497" t="s">
        <v>358</v>
      </c>
      <c r="F896" s="279"/>
      <c r="G896" s="330">
        <v>470.49227000000002</v>
      </c>
      <c r="H896" s="1507"/>
      <c r="I896" s="1184"/>
      <c r="J896" s="3" t="s">
        <v>5504</v>
      </c>
      <c r="K896" s="295" t="s">
        <v>6896</v>
      </c>
      <c r="L896" s="1522"/>
      <c r="M896" s="1528"/>
      <c r="N896" s="1528"/>
      <c r="O896" s="1528"/>
      <c r="P896" s="1528"/>
      <c r="Q896" s="1528"/>
      <c r="R896" s="1528"/>
      <c r="S896" s="1528"/>
      <c r="T896" s="1528"/>
      <c r="U896" s="1528"/>
      <c r="V896" s="1528"/>
      <c r="W896" s="9"/>
      <c r="X896" s="4"/>
      <c r="Y896" s="4"/>
      <c r="Z896" s="4"/>
      <c r="AA896" s="4"/>
      <c r="AB896" s="4"/>
      <c r="AC896" s="4"/>
      <c r="AD896" s="4"/>
      <c r="AE896" s="4"/>
      <c r="AF896" s="4"/>
      <c r="AG896" s="4"/>
      <c r="AH896" s="4"/>
      <c r="AI896" s="4"/>
      <c r="AJ896" s="4"/>
      <c r="AK896" s="4"/>
      <c r="AL896" s="4"/>
      <c r="AM896" s="4"/>
      <c r="AN896" s="4"/>
      <c r="AO896" s="240"/>
    </row>
    <row r="897" spans="1:41" s="971" customFormat="1" ht="108" customHeight="1" x14ac:dyDescent="0.2">
      <c r="A897" s="1561"/>
      <c r="B897" s="1496" t="s">
        <v>5098</v>
      </c>
      <c r="C897" s="1492" t="s">
        <v>5097</v>
      </c>
      <c r="D897" s="1496" t="s">
        <v>275</v>
      </c>
      <c r="E897" s="1497" t="s">
        <v>358</v>
      </c>
      <c r="F897" s="330"/>
      <c r="G897" s="330">
        <v>542.70495000000005</v>
      </c>
      <c r="H897" s="1507"/>
      <c r="I897" s="1184"/>
      <c r="J897" s="3" t="s">
        <v>5504</v>
      </c>
      <c r="K897" s="295" t="s">
        <v>6897</v>
      </c>
      <c r="L897" s="1522"/>
      <c r="M897" s="1528"/>
      <c r="N897" s="1528"/>
      <c r="O897" s="1528"/>
      <c r="P897" s="1528"/>
      <c r="Q897" s="1528"/>
      <c r="R897" s="1528"/>
      <c r="S897" s="1528"/>
      <c r="T897" s="1528"/>
      <c r="U897" s="1528"/>
      <c r="V897" s="1528"/>
      <c r="W897" s="9"/>
      <c r="X897" s="4"/>
      <c r="Y897" s="4"/>
      <c r="Z897" s="4"/>
      <c r="AA897" s="4"/>
      <c r="AB897" s="4"/>
      <c r="AC897" s="4"/>
      <c r="AD897" s="4"/>
      <c r="AE897" s="4"/>
      <c r="AF897" s="4"/>
      <c r="AG897" s="4"/>
      <c r="AH897" s="4"/>
      <c r="AI897" s="4"/>
      <c r="AJ897" s="4"/>
      <c r="AK897" s="4"/>
      <c r="AL897" s="4"/>
      <c r="AM897" s="4"/>
      <c r="AN897" s="4"/>
      <c r="AO897" s="240"/>
    </row>
    <row r="898" spans="1:41" s="971" customFormat="1" ht="114" customHeight="1" x14ac:dyDescent="0.2">
      <c r="A898" s="1561"/>
      <c r="B898" s="1496" t="s">
        <v>5100</v>
      </c>
      <c r="C898" s="1027" t="s">
        <v>5099</v>
      </c>
      <c r="D898" s="1496" t="s">
        <v>275</v>
      </c>
      <c r="E898" s="1496" t="s">
        <v>276</v>
      </c>
      <c r="F898" s="1040"/>
      <c r="G898" s="279">
        <v>188.78846999999999</v>
      </c>
      <c r="H898" s="1507"/>
      <c r="I898" s="1184"/>
      <c r="J898" s="295" t="s">
        <v>5504</v>
      </c>
      <c r="K898" s="1522" t="s">
        <v>6898</v>
      </c>
      <c r="L898" s="1522"/>
      <c r="M898" s="1528"/>
      <c r="N898" s="1528"/>
      <c r="O898" s="1528"/>
      <c r="P898" s="1528"/>
      <c r="Q898" s="1528"/>
      <c r="R898" s="1528"/>
      <c r="S898" s="1528"/>
      <c r="T898" s="1528"/>
      <c r="U898" s="1528"/>
      <c r="V898" s="1528"/>
      <c r="W898" s="9"/>
      <c r="X898" s="4"/>
      <c r="Y898" s="4"/>
      <c r="Z898" s="4"/>
      <c r="AA898" s="4"/>
      <c r="AB898" s="4"/>
      <c r="AC898" s="4"/>
      <c r="AD898" s="4"/>
      <c r="AE898" s="4"/>
      <c r="AF898" s="4"/>
      <c r="AG898" s="4"/>
      <c r="AH898" s="4"/>
      <c r="AI898" s="4"/>
      <c r="AJ898" s="4"/>
      <c r="AK898" s="4"/>
      <c r="AL898" s="4"/>
      <c r="AM898" s="4"/>
      <c r="AN898" s="4"/>
      <c r="AO898" s="240"/>
    </row>
    <row r="899" spans="1:41" s="971" customFormat="1" ht="94.5" customHeight="1" x14ac:dyDescent="0.2">
      <c r="A899" s="1561"/>
      <c r="B899" s="1496" t="s">
        <v>5103</v>
      </c>
      <c r="C899" s="1027" t="s">
        <v>5101</v>
      </c>
      <c r="D899" s="1496" t="s">
        <v>275</v>
      </c>
      <c r="E899" s="1496" t="s">
        <v>276</v>
      </c>
      <c r="F899" s="1040"/>
      <c r="G899" s="279">
        <v>233.03388000000001</v>
      </c>
      <c r="H899" s="1507"/>
      <c r="I899" s="1184"/>
      <c r="J899" s="295" t="s">
        <v>5504</v>
      </c>
      <c r="K899" s="1522" t="s">
        <v>6899</v>
      </c>
      <c r="L899" s="1522"/>
      <c r="M899" s="1528"/>
      <c r="N899" s="1528"/>
      <c r="O899" s="1528"/>
      <c r="P899" s="1528"/>
      <c r="Q899" s="1528"/>
      <c r="R899" s="1528"/>
      <c r="S899" s="1528"/>
      <c r="T899" s="1528"/>
      <c r="U899" s="1528"/>
      <c r="V899" s="1528"/>
      <c r="W899" s="9"/>
      <c r="X899" s="4"/>
      <c r="Y899" s="4"/>
      <c r="Z899" s="4"/>
      <c r="AA899" s="4"/>
      <c r="AB899" s="4"/>
      <c r="AC899" s="4"/>
      <c r="AD899" s="4"/>
      <c r="AE899" s="4"/>
      <c r="AF899" s="4"/>
      <c r="AG899" s="4"/>
      <c r="AH899" s="4"/>
      <c r="AI899" s="4"/>
      <c r="AJ899" s="4"/>
      <c r="AK899" s="4"/>
      <c r="AL899" s="4"/>
      <c r="AM899" s="4"/>
      <c r="AN899" s="4"/>
      <c r="AO899" s="240"/>
    </row>
    <row r="900" spans="1:41" s="971" customFormat="1" ht="77.25" customHeight="1" x14ac:dyDescent="0.2">
      <c r="A900" s="1561"/>
      <c r="B900" s="1496" t="s">
        <v>5105</v>
      </c>
      <c r="C900" s="1027" t="s">
        <v>5104</v>
      </c>
      <c r="D900" s="1496" t="s">
        <v>275</v>
      </c>
      <c r="E900" s="1496" t="s">
        <v>276</v>
      </c>
      <c r="F900" s="1040"/>
      <c r="G900" s="279">
        <v>157.98724000000001</v>
      </c>
      <c r="H900" s="1507"/>
      <c r="I900" s="1184"/>
      <c r="J900" s="295" t="s">
        <v>5504</v>
      </c>
      <c r="K900" s="1522" t="s">
        <v>6900</v>
      </c>
      <c r="L900" s="1522"/>
      <c r="M900" s="1528"/>
      <c r="N900" s="1528"/>
      <c r="O900" s="1528"/>
      <c r="P900" s="1528"/>
      <c r="Q900" s="1528"/>
      <c r="R900" s="1528"/>
      <c r="S900" s="1528"/>
      <c r="T900" s="1528"/>
      <c r="U900" s="1528"/>
      <c r="V900" s="1528"/>
      <c r="W900" s="9"/>
      <c r="X900" s="4"/>
      <c r="Y900" s="4"/>
      <c r="Z900" s="4"/>
      <c r="AA900" s="4"/>
      <c r="AB900" s="4"/>
      <c r="AC900" s="4"/>
      <c r="AD900" s="4"/>
      <c r="AE900" s="4"/>
      <c r="AF900" s="4"/>
      <c r="AG900" s="4"/>
      <c r="AH900" s="4"/>
      <c r="AI900" s="4"/>
      <c r="AJ900" s="4"/>
      <c r="AK900" s="4"/>
      <c r="AL900" s="4"/>
      <c r="AM900" s="4"/>
      <c r="AN900" s="4"/>
      <c r="AO900" s="240"/>
    </row>
    <row r="901" spans="1:41" s="971" customFormat="1" ht="94.5" customHeight="1" x14ac:dyDescent="0.2">
      <c r="A901" s="1561"/>
      <c r="B901" s="1496" t="s">
        <v>5107</v>
      </c>
      <c r="C901" s="1027" t="s">
        <v>5106</v>
      </c>
      <c r="D901" s="1496" t="s">
        <v>275</v>
      </c>
      <c r="E901" s="1496" t="s">
        <v>276</v>
      </c>
      <c r="F901" s="1040"/>
      <c r="G901" s="279">
        <v>471.97886</v>
      </c>
      <c r="H901" s="1507"/>
      <c r="I901" s="1184"/>
      <c r="J901" s="295" t="s">
        <v>5504</v>
      </c>
      <c r="K901" s="1522" t="s">
        <v>6128</v>
      </c>
      <c r="L901" s="1522" t="s">
        <v>6901</v>
      </c>
      <c r="M901" s="1528"/>
      <c r="N901" s="1528"/>
      <c r="O901" s="1528"/>
      <c r="P901" s="1528"/>
      <c r="Q901" s="1528"/>
      <c r="R901" s="1528"/>
      <c r="S901" s="1528"/>
      <c r="T901" s="1528"/>
      <c r="U901" s="1528"/>
      <c r="V901" s="1528"/>
      <c r="W901" s="9"/>
      <c r="X901" s="4"/>
      <c r="Y901" s="4"/>
      <c r="Z901" s="4"/>
      <c r="AA901" s="4"/>
      <c r="AB901" s="4"/>
      <c r="AC901" s="4"/>
      <c r="AD901" s="4"/>
      <c r="AE901" s="4"/>
      <c r="AF901" s="4"/>
      <c r="AG901" s="4"/>
      <c r="AH901" s="4"/>
      <c r="AI901" s="4"/>
      <c r="AJ901" s="4"/>
      <c r="AK901" s="4"/>
      <c r="AL901" s="4"/>
      <c r="AM901" s="4"/>
      <c r="AN901" s="4"/>
      <c r="AO901" s="240"/>
    </row>
    <row r="902" spans="1:41" s="971" customFormat="1" ht="107.25" customHeight="1" x14ac:dyDescent="0.2">
      <c r="A902" s="1561"/>
      <c r="B902" s="1496" t="s">
        <v>5109</v>
      </c>
      <c r="C902" s="1027" t="s">
        <v>5108</v>
      </c>
      <c r="D902" s="1496" t="s">
        <v>275</v>
      </c>
      <c r="E902" s="1496" t="s">
        <v>276</v>
      </c>
      <c r="F902" s="1040"/>
      <c r="G902" s="279">
        <v>721.58126000000004</v>
      </c>
      <c r="H902" s="1507"/>
      <c r="I902" s="1184"/>
      <c r="J902" s="295" t="s">
        <v>5504</v>
      </c>
      <c r="K902" s="1522" t="s">
        <v>6129</v>
      </c>
      <c r="L902" s="1522" t="s">
        <v>6902</v>
      </c>
      <c r="M902" s="1528"/>
      <c r="N902" s="1528"/>
      <c r="O902" s="1528"/>
      <c r="P902" s="1528"/>
      <c r="Q902" s="1528"/>
      <c r="R902" s="1528"/>
      <c r="S902" s="1528"/>
      <c r="T902" s="1528"/>
      <c r="U902" s="1528"/>
      <c r="V902" s="1528"/>
      <c r="W902" s="9"/>
      <c r="X902" s="4"/>
      <c r="Y902" s="4"/>
      <c r="Z902" s="4"/>
      <c r="AA902" s="4"/>
      <c r="AB902" s="4"/>
      <c r="AC902" s="4"/>
      <c r="AD902" s="4"/>
      <c r="AE902" s="4"/>
      <c r="AF902" s="4"/>
      <c r="AG902" s="4"/>
      <c r="AH902" s="4"/>
      <c r="AI902" s="4"/>
      <c r="AJ902" s="4"/>
      <c r="AK902" s="4"/>
      <c r="AL902" s="4"/>
      <c r="AM902" s="4"/>
      <c r="AN902" s="4"/>
      <c r="AO902" s="240"/>
    </row>
    <row r="903" spans="1:41" s="971" customFormat="1" ht="50.25" customHeight="1" x14ac:dyDescent="0.2">
      <c r="A903" s="1561"/>
      <c r="B903" s="1496" t="s">
        <v>5112</v>
      </c>
      <c r="C903" s="1027" t="s">
        <v>5111</v>
      </c>
      <c r="D903" s="1496" t="s">
        <v>275</v>
      </c>
      <c r="E903" s="1496" t="s">
        <v>276</v>
      </c>
      <c r="F903" s="1040"/>
      <c r="G903" s="279">
        <v>15</v>
      </c>
      <c r="H903" s="1507"/>
      <c r="I903" s="1184"/>
      <c r="J903" s="295" t="s">
        <v>5504</v>
      </c>
      <c r="K903" s="1522"/>
      <c r="L903" s="1522"/>
      <c r="M903" s="1528"/>
      <c r="N903" s="1528"/>
      <c r="O903" s="1528"/>
      <c r="P903" s="1528"/>
      <c r="Q903" s="1528"/>
      <c r="R903" s="1528"/>
      <c r="S903" s="1528"/>
      <c r="T903" s="1528"/>
      <c r="U903" s="1528"/>
      <c r="V903" s="1528"/>
      <c r="W903" s="9"/>
      <c r="X903" s="4"/>
      <c r="Y903" s="4"/>
      <c r="Z903" s="4"/>
      <c r="AA903" s="4"/>
      <c r="AB903" s="4"/>
      <c r="AC903" s="4"/>
      <c r="AD903" s="4"/>
      <c r="AE903" s="4"/>
      <c r="AF903" s="4"/>
      <c r="AG903" s="4"/>
      <c r="AH903" s="4"/>
      <c r="AI903" s="4"/>
      <c r="AJ903" s="4"/>
      <c r="AK903" s="4"/>
      <c r="AL903" s="4"/>
      <c r="AM903" s="4"/>
      <c r="AN903" s="4"/>
      <c r="AO903" s="240"/>
    </row>
    <row r="904" spans="1:41" s="971" customFormat="1" ht="50.25" customHeight="1" x14ac:dyDescent="0.2">
      <c r="A904" s="1561"/>
      <c r="B904" s="1496" t="s">
        <v>5115</v>
      </c>
      <c r="C904" s="1027" t="s">
        <v>5114</v>
      </c>
      <c r="D904" s="1496" t="s">
        <v>275</v>
      </c>
      <c r="E904" s="1496" t="s">
        <v>276</v>
      </c>
      <c r="F904" s="1040"/>
      <c r="G904" s="279">
        <v>15</v>
      </c>
      <c r="H904" s="1507"/>
      <c r="I904" s="1184"/>
      <c r="J904" s="295" t="s">
        <v>5504</v>
      </c>
      <c r="K904" s="1522"/>
      <c r="L904" s="1522"/>
      <c r="M904" s="1528"/>
      <c r="N904" s="1528"/>
      <c r="O904" s="1528"/>
      <c r="P904" s="1528"/>
      <c r="Q904" s="1528"/>
      <c r="R904" s="1528"/>
      <c r="S904" s="1528"/>
      <c r="T904" s="1528"/>
      <c r="U904" s="1528"/>
      <c r="V904" s="1528"/>
      <c r="W904" s="9"/>
      <c r="X904" s="4"/>
      <c r="Y904" s="4"/>
      <c r="Z904" s="4"/>
      <c r="AA904" s="4"/>
      <c r="AB904" s="4"/>
      <c r="AC904" s="4"/>
      <c r="AD904" s="4"/>
      <c r="AE904" s="4"/>
      <c r="AF904" s="4"/>
      <c r="AG904" s="4"/>
      <c r="AH904" s="4"/>
      <c r="AI904" s="4"/>
      <c r="AJ904" s="4"/>
      <c r="AK904" s="4"/>
      <c r="AL904" s="4"/>
      <c r="AM904" s="4"/>
      <c r="AN904" s="4"/>
      <c r="AO904" s="240"/>
    </row>
    <row r="905" spans="1:41" s="971" customFormat="1" ht="50.25" customHeight="1" x14ac:dyDescent="0.2">
      <c r="A905" s="1561"/>
      <c r="B905" s="1496" t="s">
        <v>5117</v>
      </c>
      <c r="C905" s="1027" t="s">
        <v>5116</v>
      </c>
      <c r="D905" s="1496" t="s">
        <v>275</v>
      </c>
      <c r="E905" s="1496" t="s">
        <v>276</v>
      </c>
      <c r="F905" s="1040"/>
      <c r="G905" s="279">
        <v>5</v>
      </c>
      <c r="H905" s="1507"/>
      <c r="I905" s="1184"/>
      <c r="J905" s="295" t="s">
        <v>5504</v>
      </c>
      <c r="K905" s="1522"/>
      <c r="L905" s="1522"/>
      <c r="M905" s="1528"/>
      <c r="N905" s="1528"/>
      <c r="O905" s="1528"/>
      <c r="P905" s="1528"/>
      <c r="Q905" s="1528"/>
      <c r="R905" s="1528"/>
      <c r="S905" s="1528"/>
      <c r="T905" s="1528"/>
      <c r="U905" s="1528"/>
      <c r="V905" s="1528"/>
      <c r="W905" s="9"/>
      <c r="X905" s="4"/>
      <c r="Y905" s="4"/>
      <c r="Z905" s="4"/>
      <c r="AA905" s="4"/>
      <c r="AB905" s="4"/>
      <c r="AC905" s="4"/>
      <c r="AD905" s="4"/>
      <c r="AE905" s="4"/>
      <c r="AF905" s="4"/>
      <c r="AG905" s="4"/>
      <c r="AH905" s="4"/>
      <c r="AI905" s="4"/>
      <c r="AJ905" s="4"/>
      <c r="AK905" s="4"/>
      <c r="AL905" s="4"/>
      <c r="AM905" s="4"/>
      <c r="AN905" s="4"/>
      <c r="AO905" s="240"/>
    </row>
    <row r="906" spans="1:41" s="971" customFormat="1" ht="50.25" customHeight="1" x14ac:dyDescent="0.2">
      <c r="A906" s="1561"/>
      <c r="B906" s="1496" t="s">
        <v>5120</v>
      </c>
      <c r="C906" s="1027" t="s">
        <v>5119</v>
      </c>
      <c r="D906" s="1496" t="s">
        <v>275</v>
      </c>
      <c r="E906" s="1496" t="s">
        <v>276</v>
      </c>
      <c r="F906" s="1040"/>
      <c r="G906" s="279">
        <v>5</v>
      </c>
      <c r="H906" s="1507"/>
      <c r="I906" s="1184"/>
      <c r="J906" s="295" t="s">
        <v>5504</v>
      </c>
      <c r="K906" s="1522"/>
      <c r="L906" s="1522"/>
      <c r="M906" s="1528"/>
      <c r="N906" s="1528"/>
      <c r="O906" s="1528"/>
      <c r="P906" s="1528"/>
      <c r="Q906" s="1528"/>
      <c r="R906" s="1528"/>
      <c r="S906" s="1528"/>
      <c r="T906" s="1528"/>
      <c r="U906" s="1528"/>
      <c r="V906" s="1528"/>
      <c r="W906" s="9"/>
      <c r="X906" s="4"/>
      <c r="Y906" s="4"/>
      <c r="Z906" s="4"/>
      <c r="AA906" s="4"/>
      <c r="AB906" s="4"/>
      <c r="AC906" s="4"/>
      <c r="AD906" s="4"/>
      <c r="AE906" s="4"/>
      <c r="AF906" s="4"/>
      <c r="AG906" s="4"/>
      <c r="AH906" s="4"/>
      <c r="AI906" s="4"/>
      <c r="AJ906" s="4"/>
      <c r="AK906" s="4"/>
      <c r="AL906" s="4"/>
      <c r="AM906" s="4"/>
      <c r="AN906" s="4"/>
      <c r="AO906" s="240"/>
    </row>
    <row r="907" spans="1:41" s="203" customFormat="1" ht="123.75" customHeight="1" x14ac:dyDescent="0.2">
      <c r="A907" s="1561"/>
      <c r="B907" s="1496" t="s">
        <v>5781</v>
      </c>
      <c r="C907" s="1027" t="s">
        <v>5782</v>
      </c>
      <c r="D907" s="1496" t="s">
        <v>810</v>
      </c>
      <c r="E907" s="1496" t="s">
        <v>3435</v>
      </c>
      <c r="F907" s="1040"/>
      <c r="G907" s="279">
        <v>39.339350000000003</v>
      </c>
      <c r="H907" s="1507">
        <v>614.29999999999995</v>
      </c>
      <c r="I907" s="1507"/>
      <c r="J907" s="1522" t="s">
        <v>5957</v>
      </c>
      <c r="K907" s="1522" t="s">
        <v>6903</v>
      </c>
      <c r="L907" s="1522" t="s">
        <v>7986</v>
      </c>
      <c r="M907" s="1528" t="s">
        <v>8532</v>
      </c>
      <c r="N907" s="1528"/>
      <c r="O907" s="1528"/>
      <c r="P907" s="1528"/>
      <c r="Q907" s="1528"/>
      <c r="R907" s="1528"/>
      <c r="S907" s="1528"/>
      <c r="T907" s="1528"/>
      <c r="U907" s="1528"/>
      <c r="V907" s="1528"/>
      <c r="W907" s="9"/>
      <c r="X907" s="4"/>
      <c r="Y907" s="4"/>
      <c r="Z907" s="4"/>
      <c r="AA907" s="4"/>
      <c r="AB907" s="4"/>
      <c r="AC907" s="4"/>
      <c r="AD907" s="4"/>
      <c r="AE907" s="4"/>
      <c r="AF907" s="4"/>
      <c r="AG907" s="4"/>
      <c r="AH907" s="4"/>
      <c r="AI907" s="4"/>
      <c r="AJ907" s="4"/>
      <c r="AK907" s="4"/>
      <c r="AL907" s="4"/>
      <c r="AM907" s="4"/>
      <c r="AN907" s="4"/>
      <c r="AO907" s="1084"/>
    </row>
    <row r="908" spans="1:41" s="203" customFormat="1" ht="189" customHeight="1" x14ac:dyDescent="0.2">
      <c r="A908" s="1561"/>
      <c r="B908" s="1496" t="s">
        <v>5784</v>
      </c>
      <c r="C908" s="1027" t="s">
        <v>5785</v>
      </c>
      <c r="D908" s="1496" t="s">
        <v>810</v>
      </c>
      <c r="E908" s="1496" t="s">
        <v>3435</v>
      </c>
      <c r="F908" s="1040"/>
      <c r="G908" s="279">
        <v>43.486829999999998</v>
      </c>
      <c r="H908" s="1507">
        <v>407</v>
      </c>
      <c r="I908" s="1507"/>
      <c r="J908" s="1522" t="s">
        <v>5958</v>
      </c>
      <c r="K908" s="1522" t="s">
        <v>6904</v>
      </c>
      <c r="L908" s="1522" t="s">
        <v>7987</v>
      </c>
      <c r="M908" s="1528" t="s">
        <v>8362</v>
      </c>
      <c r="N908" s="1528"/>
      <c r="O908" s="1528"/>
      <c r="P908" s="1528"/>
      <c r="Q908" s="1528"/>
      <c r="R908" s="1528"/>
      <c r="S908" s="1528"/>
      <c r="T908" s="1528"/>
      <c r="U908" s="1528"/>
      <c r="V908" s="1528"/>
      <c r="W908" s="9"/>
      <c r="X908" s="4"/>
      <c r="Y908" s="4"/>
      <c r="Z908" s="4"/>
      <c r="AA908" s="4"/>
      <c r="AB908" s="4"/>
      <c r="AC908" s="4"/>
      <c r="AD908" s="4"/>
      <c r="AE908" s="4"/>
      <c r="AF908" s="4"/>
      <c r="AG908" s="4"/>
      <c r="AH908" s="4"/>
      <c r="AI908" s="4"/>
      <c r="AJ908" s="4"/>
      <c r="AK908" s="4"/>
      <c r="AL908" s="4"/>
      <c r="AM908" s="4"/>
      <c r="AN908" s="4"/>
      <c r="AO908" s="1084"/>
    </row>
    <row r="909" spans="1:41" s="203" customFormat="1" ht="124.5" customHeight="1" x14ac:dyDescent="0.2">
      <c r="A909" s="1561"/>
      <c r="B909" s="1496" t="s">
        <v>5786</v>
      </c>
      <c r="C909" s="1027" t="s">
        <v>5787</v>
      </c>
      <c r="D909" s="1496" t="s">
        <v>810</v>
      </c>
      <c r="E909" s="1496" t="s">
        <v>5788</v>
      </c>
      <c r="F909" s="1040"/>
      <c r="G909" s="279">
        <v>629.38076000000001</v>
      </c>
      <c r="H909" s="1507">
        <v>15.88</v>
      </c>
      <c r="I909" s="1507"/>
      <c r="J909" s="1522" t="s">
        <v>5959</v>
      </c>
      <c r="K909" s="1522" t="s">
        <v>6643</v>
      </c>
      <c r="L909" s="1522" t="s">
        <v>7985</v>
      </c>
      <c r="M909" s="1528"/>
      <c r="N909" s="1528"/>
      <c r="O909" s="1528"/>
      <c r="P909" s="1528"/>
      <c r="Q909" s="1528"/>
      <c r="R909" s="1528"/>
      <c r="S909" s="1528"/>
      <c r="T909" s="1528"/>
      <c r="U909" s="1528"/>
      <c r="V909" s="1528"/>
      <c r="W909" s="9"/>
      <c r="X909" s="4"/>
      <c r="Y909" s="4"/>
      <c r="Z909" s="4"/>
      <c r="AA909" s="4"/>
      <c r="AB909" s="4"/>
      <c r="AC909" s="4"/>
      <c r="AD909" s="4"/>
      <c r="AE909" s="4"/>
      <c r="AF909" s="4"/>
      <c r="AG909" s="4"/>
      <c r="AH909" s="4"/>
      <c r="AI909" s="4"/>
      <c r="AJ909" s="4"/>
      <c r="AK909" s="4"/>
      <c r="AL909" s="4"/>
      <c r="AM909" s="4"/>
      <c r="AN909" s="4"/>
      <c r="AO909" s="1084"/>
    </row>
    <row r="910" spans="1:41" s="203" customFormat="1" ht="135" customHeight="1" x14ac:dyDescent="0.2">
      <c r="A910" s="1561"/>
      <c r="B910" s="1496" t="s">
        <v>5790</v>
      </c>
      <c r="C910" s="1027" t="s">
        <v>5791</v>
      </c>
      <c r="D910" s="1496" t="s">
        <v>810</v>
      </c>
      <c r="E910" s="1496" t="s">
        <v>5788</v>
      </c>
      <c r="F910" s="1040"/>
      <c r="G910" s="279">
        <v>571.58434</v>
      </c>
      <c r="H910" s="1507"/>
      <c r="I910" s="1507"/>
      <c r="J910" s="1522" t="s">
        <v>5960</v>
      </c>
      <c r="K910" s="1522" t="s">
        <v>6337</v>
      </c>
      <c r="L910" s="1522"/>
      <c r="M910" s="1528"/>
      <c r="N910" s="1528"/>
      <c r="O910" s="1528"/>
      <c r="P910" s="1528"/>
      <c r="Q910" s="1528"/>
      <c r="R910" s="1528"/>
      <c r="S910" s="1528"/>
      <c r="T910" s="1528"/>
      <c r="U910" s="1528"/>
      <c r="V910" s="1528"/>
      <c r="W910" s="9"/>
      <c r="X910" s="4"/>
      <c r="Y910" s="4"/>
      <c r="Z910" s="4"/>
      <c r="AA910" s="4"/>
      <c r="AB910" s="4"/>
      <c r="AC910" s="4"/>
      <c r="AD910" s="4"/>
      <c r="AE910" s="4"/>
      <c r="AF910" s="4"/>
      <c r="AG910" s="4"/>
      <c r="AH910" s="4"/>
      <c r="AI910" s="4"/>
      <c r="AJ910" s="4"/>
      <c r="AK910" s="4"/>
      <c r="AL910" s="4"/>
      <c r="AM910" s="4"/>
      <c r="AN910" s="4"/>
      <c r="AO910" s="1084"/>
    </row>
    <row r="911" spans="1:41" s="203" customFormat="1" ht="85.5" customHeight="1" x14ac:dyDescent="0.2">
      <c r="A911" s="1561"/>
      <c r="B911" s="1496" t="s">
        <v>5793</v>
      </c>
      <c r="C911" s="1027" t="s">
        <v>5794</v>
      </c>
      <c r="D911" s="1496" t="s">
        <v>810</v>
      </c>
      <c r="E911" s="1496" t="s">
        <v>3435</v>
      </c>
      <c r="F911" s="1040"/>
      <c r="G911" s="279"/>
      <c r="H911" s="1507"/>
      <c r="I911" s="1507" t="s">
        <v>5792</v>
      </c>
      <c r="J911" s="1522" t="s">
        <v>5961</v>
      </c>
      <c r="K911" s="1522"/>
      <c r="L911" s="1522"/>
      <c r="M911" s="1528"/>
      <c r="N911" s="1528"/>
      <c r="O911" s="1528"/>
      <c r="P911" s="1528"/>
      <c r="Q911" s="1528"/>
      <c r="R911" s="1528"/>
      <c r="S911" s="1528"/>
      <c r="T911" s="1528"/>
      <c r="U911" s="1528"/>
      <c r="V911" s="1528"/>
      <c r="W911" s="9"/>
      <c r="X911" s="4"/>
      <c r="Y911" s="4"/>
      <c r="Z911" s="4"/>
      <c r="AA911" s="4"/>
      <c r="AB911" s="4"/>
      <c r="AC911" s="4"/>
      <c r="AD911" s="4"/>
      <c r="AE911" s="4"/>
      <c r="AF911" s="4"/>
      <c r="AG911" s="4"/>
      <c r="AH911" s="4"/>
      <c r="AI911" s="4"/>
      <c r="AJ911" s="4"/>
      <c r="AK911" s="4"/>
      <c r="AL911" s="4"/>
      <c r="AM911" s="4"/>
      <c r="AN911" s="4"/>
      <c r="AO911" s="1084"/>
    </row>
    <row r="912" spans="1:41" s="203" customFormat="1" ht="79.5" customHeight="1" x14ac:dyDescent="0.2">
      <c r="A912" s="1561"/>
      <c r="B912" s="1496" t="s">
        <v>6684</v>
      </c>
      <c r="C912" s="1027" t="s">
        <v>6689</v>
      </c>
      <c r="D912" s="1496" t="s">
        <v>810</v>
      </c>
      <c r="E912" s="1496" t="s">
        <v>5788</v>
      </c>
      <c r="F912" s="1040"/>
      <c r="G912" s="1143">
        <v>208.85305299999999</v>
      </c>
      <c r="H912" s="1507"/>
      <c r="I912" s="1507"/>
      <c r="J912" s="1183" t="s">
        <v>6905</v>
      </c>
      <c r="K912" s="1522" t="s">
        <v>6906</v>
      </c>
      <c r="L912" s="1522"/>
      <c r="M912" s="1528"/>
      <c r="N912" s="1528"/>
      <c r="O912" s="1528"/>
      <c r="P912" s="1528"/>
      <c r="Q912" s="1528"/>
      <c r="R912" s="1528"/>
      <c r="S912" s="1528"/>
      <c r="T912" s="1528"/>
      <c r="U912" s="1528"/>
      <c r="V912" s="1528"/>
      <c r="W912" s="9"/>
      <c r="X912" s="4"/>
      <c r="Y912" s="4"/>
      <c r="Z912" s="4"/>
      <c r="AA912" s="4"/>
      <c r="AB912" s="4"/>
      <c r="AC912" s="4"/>
      <c r="AD912" s="4"/>
      <c r="AE912" s="4"/>
      <c r="AF912" s="4"/>
      <c r="AG912" s="4"/>
      <c r="AH912" s="4"/>
      <c r="AI912" s="4"/>
      <c r="AJ912" s="4"/>
      <c r="AK912" s="4"/>
      <c r="AL912" s="4"/>
      <c r="AM912" s="4"/>
      <c r="AN912" s="4"/>
      <c r="AO912" s="1084"/>
    </row>
    <row r="913" spans="1:41" s="203" customFormat="1" ht="77.25" customHeight="1" x14ac:dyDescent="0.2">
      <c r="A913" s="1561"/>
      <c r="B913" s="1496" t="s">
        <v>6685</v>
      </c>
      <c r="C913" s="1027" t="s">
        <v>6690</v>
      </c>
      <c r="D913" s="1496" t="s">
        <v>810</v>
      </c>
      <c r="E913" s="1496" t="s">
        <v>5788</v>
      </c>
      <c r="F913" s="1040"/>
      <c r="G913" s="1143">
        <v>263.95308</v>
      </c>
      <c r="H913" s="1507"/>
      <c r="I913" s="1507"/>
      <c r="J913" s="1183" t="s">
        <v>6905</v>
      </c>
      <c r="K913" s="1522" t="s">
        <v>6907</v>
      </c>
      <c r="L913" s="1522"/>
      <c r="M913" s="1528"/>
      <c r="N913" s="1528"/>
      <c r="O913" s="1528"/>
      <c r="P913" s="1528"/>
      <c r="Q913" s="1528"/>
      <c r="R913" s="1528"/>
      <c r="S913" s="1528"/>
      <c r="T913" s="1528"/>
      <c r="U913" s="1528"/>
      <c r="V913" s="1528"/>
      <c r="W913" s="9"/>
      <c r="X913" s="4"/>
      <c r="Y913" s="4"/>
      <c r="Z913" s="4"/>
      <c r="AA913" s="4"/>
      <c r="AB913" s="4"/>
      <c r="AC913" s="4"/>
      <c r="AD913" s="4"/>
      <c r="AE913" s="4"/>
      <c r="AF913" s="4"/>
      <c r="AG913" s="4"/>
      <c r="AH913" s="4"/>
      <c r="AI913" s="4"/>
      <c r="AJ913" s="4"/>
      <c r="AK913" s="4"/>
      <c r="AL913" s="4"/>
      <c r="AM913" s="4"/>
      <c r="AN913" s="4"/>
      <c r="AO913" s="1084"/>
    </row>
    <row r="914" spans="1:41" s="203" customFormat="1" ht="108" customHeight="1" x14ac:dyDescent="0.2">
      <c r="A914" s="1561"/>
      <c r="B914" s="1496" t="s">
        <v>6686</v>
      </c>
      <c r="C914" s="1027" t="s">
        <v>6691</v>
      </c>
      <c r="D914" s="1496" t="s">
        <v>810</v>
      </c>
      <c r="E914" s="1496" t="s">
        <v>5788</v>
      </c>
      <c r="F914" s="1040"/>
      <c r="G914" s="1143">
        <v>387.64954</v>
      </c>
      <c r="H914" s="1507"/>
      <c r="I914" s="1507"/>
      <c r="J914" s="1183" t="s">
        <v>6905</v>
      </c>
      <c r="K914" s="1522" t="s">
        <v>6908</v>
      </c>
      <c r="L914" s="1522"/>
      <c r="M914" s="1528"/>
      <c r="N914" s="1528"/>
      <c r="O914" s="1528"/>
      <c r="P914" s="1528"/>
      <c r="Q914" s="1528"/>
      <c r="R914" s="1528"/>
      <c r="S914" s="1528"/>
      <c r="T914" s="1528"/>
      <c r="U914" s="1528"/>
      <c r="V914" s="1528"/>
      <c r="W914" s="9"/>
      <c r="X914" s="4"/>
      <c r="Y914" s="4"/>
      <c r="Z914" s="4"/>
      <c r="AA914" s="4"/>
      <c r="AB914" s="4"/>
      <c r="AC914" s="4"/>
      <c r="AD914" s="4"/>
      <c r="AE914" s="4"/>
      <c r="AF914" s="4"/>
      <c r="AG914" s="4"/>
      <c r="AH914" s="4"/>
      <c r="AI914" s="4"/>
      <c r="AJ914" s="4"/>
      <c r="AK914" s="4"/>
      <c r="AL914" s="4"/>
      <c r="AM914" s="4"/>
      <c r="AN914" s="4"/>
      <c r="AO914" s="1084"/>
    </row>
    <row r="915" spans="1:41" s="203" customFormat="1" ht="84" customHeight="1" x14ac:dyDescent="0.2">
      <c r="A915" s="1561"/>
      <c r="B915" s="1496" t="s">
        <v>6687</v>
      </c>
      <c r="C915" s="1027" t="s">
        <v>6692</v>
      </c>
      <c r="D915" s="1496" t="s">
        <v>810</v>
      </c>
      <c r="E915" s="1496" t="s">
        <v>5788</v>
      </c>
      <c r="F915" s="1040"/>
      <c r="G915" s="1143">
        <v>140.97857999999999</v>
      </c>
      <c r="H915" s="1507"/>
      <c r="I915" s="1507"/>
      <c r="J915" s="1183" t="s">
        <v>6905</v>
      </c>
      <c r="K915" s="1522" t="s">
        <v>6909</v>
      </c>
      <c r="L915" s="1522"/>
      <c r="M915" s="1528"/>
      <c r="N915" s="1528"/>
      <c r="O915" s="1528"/>
      <c r="P915" s="1528"/>
      <c r="Q915" s="1528"/>
      <c r="R915" s="1528"/>
      <c r="S915" s="1528"/>
      <c r="T915" s="1528"/>
      <c r="U915" s="1528"/>
      <c r="V915" s="1528"/>
      <c r="W915" s="9"/>
      <c r="X915" s="4"/>
      <c r="Y915" s="4"/>
      <c r="Z915" s="4"/>
      <c r="AA915" s="4"/>
      <c r="AB915" s="4"/>
      <c r="AC915" s="4"/>
      <c r="AD915" s="4"/>
      <c r="AE915" s="4"/>
      <c r="AF915" s="4"/>
      <c r="AG915" s="4"/>
      <c r="AH915" s="4"/>
      <c r="AI915" s="4"/>
      <c r="AJ915" s="4"/>
      <c r="AK915" s="4"/>
      <c r="AL915" s="4"/>
      <c r="AM915" s="4"/>
      <c r="AN915" s="4"/>
      <c r="AO915" s="1084"/>
    </row>
    <row r="916" spans="1:41" s="203" customFormat="1" ht="81" customHeight="1" x14ac:dyDescent="0.2">
      <c r="A916" s="1561"/>
      <c r="B916" s="1496" t="s">
        <v>6688</v>
      </c>
      <c r="C916" s="1027" t="s">
        <v>6698</v>
      </c>
      <c r="D916" s="1496" t="s">
        <v>810</v>
      </c>
      <c r="E916" s="1496" t="s">
        <v>5788</v>
      </c>
      <c r="F916" s="1040"/>
      <c r="G916" s="1143">
        <v>246.37540999999999</v>
      </c>
      <c r="H916" s="1507"/>
      <c r="I916" s="1507"/>
      <c r="J916" s="1183" t="s">
        <v>6905</v>
      </c>
      <c r="K916" s="1522" t="s">
        <v>6910</v>
      </c>
      <c r="L916" s="1522"/>
      <c r="M916" s="1528"/>
      <c r="N916" s="1528"/>
      <c r="O916" s="1528"/>
      <c r="P916" s="1528"/>
      <c r="Q916" s="1528"/>
      <c r="R916" s="1528"/>
      <c r="S916" s="1528"/>
      <c r="T916" s="1528"/>
      <c r="U916" s="1528"/>
      <c r="V916" s="1528"/>
      <c r="W916" s="9"/>
      <c r="X916" s="4"/>
      <c r="Y916" s="4"/>
      <c r="Z916" s="4"/>
      <c r="AA916" s="4"/>
      <c r="AB916" s="4"/>
      <c r="AC916" s="4"/>
      <c r="AD916" s="4"/>
      <c r="AE916" s="4"/>
      <c r="AF916" s="4"/>
      <c r="AG916" s="4"/>
      <c r="AH916" s="4"/>
      <c r="AI916" s="4"/>
      <c r="AJ916" s="4"/>
      <c r="AK916" s="4"/>
      <c r="AL916" s="4"/>
      <c r="AM916" s="4"/>
      <c r="AN916" s="4"/>
      <c r="AO916" s="1084"/>
    </row>
    <row r="917" spans="1:41" s="203" customFormat="1" ht="84.75" customHeight="1" x14ac:dyDescent="0.2">
      <c r="A917" s="1561"/>
      <c r="B917" s="1496" t="s">
        <v>6693</v>
      </c>
      <c r="C917" s="1027" t="s">
        <v>6697</v>
      </c>
      <c r="D917" s="1496" t="s">
        <v>810</v>
      </c>
      <c r="E917" s="1496" t="s">
        <v>5788</v>
      </c>
      <c r="F917" s="1040"/>
      <c r="G917" s="1143">
        <v>185.00077999999999</v>
      </c>
      <c r="H917" s="1507"/>
      <c r="I917" s="1507"/>
      <c r="J917" s="1183" t="s">
        <v>6905</v>
      </c>
      <c r="K917" s="1522" t="s">
        <v>6911</v>
      </c>
      <c r="L917" s="1522"/>
      <c r="M917" s="1528"/>
      <c r="N917" s="1528"/>
      <c r="O917" s="1528"/>
      <c r="P917" s="1528"/>
      <c r="Q917" s="1528"/>
      <c r="R917" s="1528"/>
      <c r="S917" s="1528"/>
      <c r="T917" s="1528"/>
      <c r="U917" s="1528"/>
      <c r="V917" s="1528"/>
      <c r="W917" s="9"/>
      <c r="X917" s="4"/>
      <c r="Y917" s="4"/>
      <c r="Z917" s="4"/>
      <c r="AA917" s="4"/>
      <c r="AB917" s="4"/>
      <c r="AC917" s="4"/>
      <c r="AD917" s="4"/>
      <c r="AE917" s="4"/>
      <c r="AF917" s="4"/>
      <c r="AG917" s="4"/>
      <c r="AH917" s="4"/>
      <c r="AI917" s="4"/>
      <c r="AJ917" s="4"/>
      <c r="AK917" s="4"/>
      <c r="AL917" s="4"/>
      <c r="AM917" s="4"/>
      <c r="AN917" s="4"/>
      <c r="AO917" s="1084"/>
    </row>
    <row r="918" spans="1:41" s="203" customFormat="1" ht="78" customHeight="1" x14ac:dyDescent="0.2">
      <c r="A918" s="1561"/>
      <c r="B918" s="1496" t="s">
        <v>6694</v>
      </c>
      <c r="C918" s="1027" t="s">
        <v>6699</v>
      </c>
      <c r="D918" s="1496" t="s">
        <v>810</v>
      </c>
      <c r="E918" s="1496" t="s">
        <v>5788</v>
      </c>
      <c r="F918" s="1040"/>
      <c r="G918" s="1143">
        <v>210.29562000000001</v>
      </c>
      <c r="H918" s="1507"/>
      <c r="I918" s="1507"/>
      <c r="J918" s="1183" t="s">
        <v>6905</v>
      </c>
      <c r="K918" s="1522" t="s">
        <v>6912</v>
      </c>
      <c r="L918" s="1522"/>
      <c r="M918" s="1528"/>
      <c r="N918" s="1528"/>
      <c r="O918" s="1528"/>
      <c r="P918" s="1528"/>
      <c r="Q918" s="1528"/>
      <c r="R918" s="1528"/>
      <c r="S918" s="1528"/>
      <c r="T918" s="1528"/>
      <c r="U918" s="1528"/>
      <c r="V918" s="1528"/>
      <c r="W918" s="9"/>
      <c r="X918" s="4"/>
      <c r="Y918" s="4"/>
      <c r="Z918" s="4"/>
      <c r="AA918" s="4"/>
      <c r="AB918" s="4"/>
      <c r="AC918" s="4"/>
      <c r="AD918" s="4"/>
      <c r="AE918" s="4"/>
      <c r="AF918" s="4"/>
      <c r="AG918" s="4"/>
      <c r="AH918" s="4"/>
      <c r="AI918" s="4"/>
      <c r="AJ918" s="4"/>
      <c r="AK918" s="4"/>
      <c r="AL918" s="4"/>
      <c r="AM918" s="4"/>
      <c r="AN918" s="4"/>
      <c r="AO918" s="1084"/>
    </row>
    <row r="919" spans="1:41" s="203" customFormat="1" ht="73.5" customHeight="1" x14ac:dyDescent="0.2">
      <c r="A919" s="1561"/>
      <c r="B919" s="1496" t="s">
        <v>6695</v>
      </c>
      <c r="C919" s="1027" t="s">
        <v>6713</v>
      </c>
      <c r="D919" s="1496" t="s">
        <v>810</v>
      </c>
      <c r="E919" s="1496" t="s">
        <v>5788</v>
      </c>
      <c r="F919" s="1040"/>
      <c r="G919" s="1143">
        <v>132.92733989999999</v>
      </c>
      <c r="H919" s="1507"/>
      <c r="I919" s="1507"/>
      <c r="J919" s="1183" t="s">
        <v>6905</v>
      </c>
      <c r="K919" s="1522" t="s">
        <v>6913</v>
      </c>
      <c r="L919" s="1522"/>
      <c r="M919" s="1528"/>
      <c r="N919" s="1528"/>
      <c r="O919" s="1528"/>
      <c r="P919" s="1528"/>
      <c r="Q919" s="1528"/>
      <c r="R919" s="1528"/>
      <c r="S919" s="1528"/>
      <c r="T919" s="1528"/>
      <c r="U919" s="1528"/>
      <c r="V919" s="1528"/>
      <c r="W919" s="9"/>
      <c r="X919" s="4"/>
      <c r="Y919" s="4"/>
      <c r="Z919" s="4"/>
      <c r="AA919" s="4"/>
      <c r="AB919" s="4"/>
      <c r="AC919" s="4"/>
      <c r="AD919" s="4"/>
      <c r="AE919" s="4"/>
      <c r="AF919" s="4"/>
      <c r="AG919" s="4"/>
      <c r="AH919" s="4"/>
      <c r="AI919" s="4"/>
      <c r="AJ919" s="4"/>
      <c r="AK919" s="4"/>
      <c r="AL919" s="4"/>
      <c r="AM919" s="4"/>
      <c r="AN919" s="4"/>
      <c r="AO919" s="1084"/>
    </row>
    <row r="920" spans="1:41" s="203" customFormat="1" ht="85.5" customHeight="1" x14ac:dyDescent="0.2">
      <c r="A920" s="1561"/>
      <c r="B920" s="1496" t="s">
        <v>6696</v>
      </c>
      <c r="C920" s="1027" t="s">
        <v>6712</v>
      </c>
      <c r="D920" s="1496" t="s">
        <v>810</v>
      </c>
      <c r="E920" s="1496" t="s">
        <v>5788</v>
      </c>
      <c r="F920" s="1040"/>
      <c r="G920" s="1143">
        <v>92.935249999999996</v>
      </c>
      <c r="H920" s="1507"/>
      <c r="I920" s="1507"/>
      <c r="J920" s="1183" t="s">
        <v>6905</v>
      </c>
      <c r="K920" s="1522" t="s">
        <v>6914</v>
      </c>
      <c r="L920" s="1522"/>
      <c r="M920" s="1528"/>
      <c r="N920" s="1528"/>
      <c r="O920" s="1528"/>
      <c r="P920" s="1528"/>
      <c r="Q920" s="1528"/>
      <c r="R920" s="1528"/>
      <c r="S920" s="1528"/>
      <c r="T920" s="1528"/>
      <c r="U920" s="1528"/>
      <c r="V920" s="1528"/>
      <c r="W920" s="9"/>
      <c r="X920" s="4"/>
      <c r="Y920" s="4"/>
      <c r="Z920" s="4"/>
      <c r="AA920" s="4"/>
      <c r="AB920" s="4"/>
      <c r="AC920" s="4"/>
      <c r="AD920" s="4"/>
      <c r="AE920" s="4"/>
      <c r="AF920" s="4"/>
      <c r="AG920" s="4"/>
      <c r="AH920" s="4"/>
      <c r="AI920" s="4"/>
      <c r="AJ920" s="4"/>
      <c r="AK920" s="4"/>
      <c r="AL920" s="4"/>
      <c r="AM920" s="4"/>
      <c r="AN920" s="4"/>
      <c r="AO920" s="1084"/>
    </row>
    <row r="921" spans="1:41" s="203" customFormat="1" ht="72.75" customHeight="1" x14ac:dyDescent="0.2">
      <c r="A921" s="1561"/>
      <c r="B921" s="1496" t="s">
        <v>6700</v>
      </c>
      <c r="C921" s="1027" t="s">
        <v>6714</v>
      </c>
      <c r="D921" s="1496" t="s">
        <v>810</v>
      </c>
      <c r="E921" s="1496" t="s">
        <v>5788</v>
      </c>
      <c r="F921" s="1040"/>
      <c r="G921" s="1143">
        <v>176.97735</v>
      </c>
      <c r="H921" s="1507"/>
      <c r="I921" s="1507"/>
      <c r="J921" s="1183" t="s">
        <v>6905</v>
      </c>
      <c r="K921" s="1522" t="s">
        <v>6915</v>
      </c>
      <c r="L921" s="1522"/>
      <c r="M921" s="1528"/>
      <c r="N921" s="1528"/>
      <c r="O921" s="1528"/>
      <c r="P921" s="1528"/>
      <c r="Q921" s="1528"/>
      <c r="R921" s="1528"/>
      <c r="S921" s="1528"/>
      <c r="T921" s="1528"/>
      <c r="U921" s="1528"/>
      <c r="V921" s="1528"/>
      <c r="W921" s="9"/>
      <c r="X921" s="4"/>
      <c r="Y921" s="4"/>
      <c r="Z921" s="4"/>
      <c r="AA921" s="4"/>
      <c r="AB921" s="4"/>
      <c r="AC921" s="4"/>
      <c r="AD921" s="4"/>
      <c r="AE921" s="4"/>
      <c r="AF921" s="4"/>
      <c r="AG921" s="4"/>
      <c r="AH921" s="4"/>
      <c r="AI921" s="4"/>
      <c r="AJ921" s="4"/>
      <c r="AK921" s="4"/>
      <c r="AL921" s="4"/>
      <c r="AM921" s="4"/>
      <c r="AN921" s="4"/>
      <c r="AO921" s="1084"/>
    </row>
    <row r="922" spans="1:41" s="203" customFormat="1" ht="66" customHeight="1" x14ac:dyDescent="0.2">
      <c r="A922" s="1561"/>
      <c r="B922" s="1496" t="s">
        <v>6701</v>
      </c>
      <c r="C922" s="1027" t="s">
        <v>6715</v>
      </c>
      <c r="D922" s="1496" t="s">
        <v>810</v>
      </c>
      <c r="E922" s="1496" t="s">
        <v>5788</v>
      </c>
      <c r="F922" s="1040"/>
      <c r="G922" s="1143">
        <v>642.79733999999996</v>
      </c>
      <c r="H922" s="1507"/>
      <c r="I922" s="1507"/>
      <c r="J922" s="1183" t="s">
        <v>6905</v>
      </c>
      <c r="K922" s="1522" t="s">
        <v>6916</v>
      </c>
      <c r="L922" s="1522"/>
      <c r="M922" s="1528"/>
      <c r="N922" s="1528"/>
      <c r="O922" s="1528"/>
      <c r="P922" s="1528"/>
      <c r="Q922" s="1528"/>
      <c r="R922" s="1528"/>
      <c r="S922" s="1528"/>
      <c r="T922" s="1528"/>
      <c r="U922" s="1528"/>
      <c r="V922" s="1528"/>
      <c r="W922" s="9"/>
      <c r="X922" s="4"/>
      <c r="Y922" s="4"/>
      <c r="Z922" s="4"/>
      <c r="AA922" s="4"/>
      <c r="AB922" s="4"/>
      <c r="AC922" s="4"/>
      <c r="AD922" s="4"/>
      <c r="AE922" s="4"/>
      <c r="AF922" s="4"/>
      <c r="AG922" s="4"/>
      <c r="AH922" s="4"/>
      <c r="AI922" s="4"/>
      <c r="AJ922" s="4"/>
      <c r="AK922" s="4"/>
      <c r="AL922" s="4"/>
      <c r="AM922" s="4"/>
      <c r="AN922" s="4"/>
      <c r="AO922" s="1084"/>
    </row>
    <row r="923" spans="1:41" s="203" customFormat="1" ht="72" customHeight="1" x14ac:dyDescent="0.2">
      <c r="A923" s="1561"/>
      <c r="B923" s="1496" t="s">
        <v>6702</v>
      </c>
      <c r="C923" s="1027" t="s">
        <v>6716</v>
      </c>
      <c r="D923" s="1496" t="s">
        <v>810</v>
      </c>
      <c r="E923" s="1496" t="s">
        <v>5788</v>
      </c>
      <c r="F923" s="1040"/>
      <c r="G923" s="1143">
        <v>215.99619000000001</v>
      </c>
      <c r="H923" s="1507"/>
      <c r="I923" s="1507"/>
      <c r="J923" s="1183" t="s">
        <v>6905</v>
      </c>
      <c r="K923" s="1522" t="s">
        <v>6917</v>
      </c>
      <c r="L923" s="1522"/>
      <c r="M923" s="1528"/>
      <c r="N923" s="1528"/>
      <c r="O923" s="1528"/>
      <c r="P923" s="1528"/>
      <c r="Q923" s="1528"/>
      <c r="R923" s="1528"/>
      <c r="S923" s="1528"/>
      <c r="T923" s="1528"/>
      <c r="U923" s="1528"/>
      <c r="V923" s="1528"/>
      <c r="W923" s="9"/>
      <c r="X923" s="4"/>
      <c r="Y923" s="4"/>
      <c r="Z923" s="4"/>
      <c r="AA923" s="4"/>
      <c r="AB923" s="4"/>
      <c r="AC923" s="4"/>
      <c r="AD923" s="4"/>
      <c r="AE923" s="4"/>
      <c r="AF923" s="4"/>
      <c r="AG923" s="4"/>
      <c r="AH923" s="4"/>
      <c r="AI923" s="4"/>
      <c r="AJ923" s="4"/>
      <c r="AK923" s="4"/>
      <c r="AL923" s="4"/>
      <c r="AM923" s="4"/>
      <c r="AN923" s="4"/>
      <c r="AO923" s="1084"/>
    </row>
    <row r="924" spans="1:41" s="203" customFormat="1" ht="73.5" customHeight="1" x14ac:dyDescent="0.2">
      <c r="A924" s="1561"/>
      <c r="B924" s="1496" t="s">
        <v>6703</v>
      </c>
      <c r="C924" s="1027" t="s">
        <v>6717</v>
      </c>
      <c r="D924" s="1496" t="s">
        <v>810</v>
      </c>
      <c r="E924" s="1496" t="s">
        <v>5788</v>
      </c>
      <c r="F924" s="1040"/>
      <c r="G924" s="1143">
        <v>841.54215999999997</v>
      </c>
      <c r="H924" s="1507"/>
      <c r="I924" s="1507"/>
      <c r="J924" s="1183" t="s">
        <v>6905</v>
      </c>
      <c r="K924" s="1522" t="s">
        <v>6918</v>
      </c>
      <c r="L924" s="1522"/>
      <c r="M924" s="1528"/>
      <c r="N924" s="1528"/>
      <c r="O924" s="1528"/>
      <c r="P924" s="1528"/>
      <c r="Q924" s="1528"/>
      <c r="R924" s="1528"/>
      <c r="S924" s="1528"/>
      <c r="T924" s="1528"/>
      <c r="U924" s="1528"/>
      <c r="V924" s="1528"/>
      <c r="W924" s="9"/>
      <c r="X924" s="4"/>
      <c r="Y924" s="4"/>
      <c r="Z924" s="4"/>
      <c r="AA924" s="4"/>
      <c r="AB924" s="4"/>
      <c r="AC924" s="4"/>
      <c r="AD924" s="4"/>
      <c r="AE924" s="4"/>
      <c r="AF924" s="4"/>
      <c r="AG924" s="4"/>
      <c r="AH924" s="4"/>
      <c r="AI924" s="4"/>
      <c r="AJ924" s="4"/>
      <c r="AK924" s="4"/>
      <c r="AL924" s="4"/>
      <c r="AM924" s="4"/>
      <c r="AN924" s="4"/>
      <c r="AO924" s="1084"/>
    </row>
    <row r="925" spans="1:41" s="203" customFormat="1" ht="111.75" customHeight="1" x14ac:dyDescent="0.2">
      <c r="A925" s="1561"/>
      <c r="B925" s="1496" t="s">
        <v>6704</v>
      </c>
      <c r="C925" s="1027" t="s">
        <v>6718</v>
      </c>
      <c r="D925" s="1496" t="s">
        <v>810</v>
      </c>
      <c r="E925" s="1496" t="s">
        <v>5788</v>
      </c>
      <c r="F925" s="1040"/>
      <c r="G925" s="1143">
        <v>533.99800000000005</v>
      </c>
      <c r="H925" s="1507"/>
      <c r="I925" s="1507"/>
      <c r="J925" s="1183" t="s">
        <v>6905</v>
      </c>
      <c r="K925" s="1522" t="s">
        <v>6919</v>
      </c>
      <c r="L925" s="1522"/>
      <c r="M925" s="1528"/>
      <c r="N925" s="1528"/>
      <c r="O925" s="1528"/>
      <c r="P925" s="1528"/>
      <c r="Q925" s="1528"/>
      <c r="R925" s="1528"/>
      <c r="S925" s="1528"/>
      <c r="T925" s="1528"/>
      <c r="U925" s="1528"/>
      <c r="V925" s="1528"/>
      <c r="W925" s="9"/>
      <c r="X925" s="4"/>
      <c r="Y925" s="4"/>
      <c r="Z925" s="4"/>
      <c r="AA925" s="4"/>
      <c r="AB925" s="4"/>
      <c r="AC925" s="4"/>
      <c r="AD925" s="4"/>
      <c r="AE925" s="4"/>
      <c r="AF925" s="4"/>
      <c r="AG925" s="4"/>
      <c r="AH925" s="4"/>
      <c r="AI925" s="4"/>
      <c r="AJ925" s="4"/>
      <c r="AK925" s="4"/>
      <c r="AL925" s="4"/>
      <c r="AM925" s="4"/>
      <c r="AN925" s="4"/>
      <c r="AO925" s="1084"/>
    </row>
    <row r="926" spans="1:41" s="203" customFormat="1" ht="86.25" customHeight="1" x14ac:dyDescent="0.2">
      <c r="A926" s="1561"/>
      <c r="B926" s="1496" t="s">
        <v>6705</v>
      </c>
      <c r="C926" s="1027" t="s">
        <v>6719</v>
      </c>
      <c r="D926" s="1496" t="s">
        <v>810</v>
      </c>
      <c r="E926" s="1496" t="s">
        <v>5788</v>
      </c>
      <c r="F926" s="1040"/>
      <c r="G926" s="1143">
        <v>419.88441</v>
      </c>
      <c r="H926" s="1507"/>
      <c r="I926" s="1507"/>
      <c r="J926" s="1183" t="s">
        <v>6905</v>
      </c>
      <c r="K926" s="1522" t="s">
        <v>6920</v>
      </c>
      <c r="L926" s="1522"/>
      <c r="M926" s="1528"/>
      <c r="N926" s="1528"/>
      <c r="O926" s="1528"/>
      <c r="P926" s="1528"/>
      <c r="Q926" s="1528"/>
      <c r="R926" s="1528"/>
      <c r="S926" s="1528"/>
      <c r="T926" s="1528"/>
      <c r="U926" s="1528"/>
      <c r="V926" s="1528"/>
      <c r="W926" s="9"/>
      <c r="X926" s="4"/>
      <c r="Y926" s="4"/>
      <c r="Z926" s="4"/>
      <c r="AA926" s="4"/>
      <c r="AB926" s="4"/>
      <c r="AC926" s="4"/>
      <c r="AD926" s="4"/>
      <c r="AE926" s="4"/>
      <c r="AF926" s="4"/>
      <c r="AG926" s="4"/>
      <c r="AH926" s="4"/>
      <c r="AI926" s="4"/>
      <c r="AJ926" s="4"/>
      <c r="AK926" s="4"/>
      <c r="AL926" s="4"/>
      <c r="AM926" s="4"/>
      <c r="AN926" s="4"/>
      <c r="AO926" s="1084"/>
    </row>
    <row r="927" spans="1:41" s="203" customFormat="1" ht="102" customHeight="1" x14ac:dyDescent="0.2">
      <c r="A927" s="1561"/>
      <c r="B927" s="1496" t="s">
        <v>6706</v>
      </c>
      <c r="C927" s="1027" t="s">
        <v>6720</v>
      </c>
      <c r="D927" s="1496" t="s">
        <v>810</v>
      </c>
      <c r="E927" s="1496" t="s">
        <v>5788</v>
      </c>
      <c r="F927" s="1040"/>
      <c r="G927" s="1143">
        <v>449.38961999999998</v>
      </c>
      <c r="H927" s="1507"/>
      <c r="I927" s="1507"/>
      <c r="J927" s="1183" t="s">
        <v>6905</v>
      </c>
      <c r="K927" s="1522" t="s">
        <v>6921</v>
      </c>
      <c r="L927" s="1522"/>
      <c r="M927" s="1528"/>
      <c r="N927" s="1528"/>
      <c r="O927" s="1528"/>
      <c r="P927" s="1528"/>
      <c r="Q927" s="1528"/>
      <c r="R927" s="1528"/>
      <c r="S927" s="1528"/>
      <c r="T927" s="1528"/>
      <c r="U927" s="1528"/>
      <c r="V927" s="1528"/>
      <c r="W927" s="9"/>
      <c r="X927" s="4"/>
      <c r="Y927" s="4"/>
      <c r="Z927" s="4"/>
      <c r="AA927" s="4"/>
      <c r="AB927" s="4"/>
      <c r="AC927" s="4"/>
      <c r="AD927" s="4"/>
      <c r="AE927" s="4"/>
      <c r="AF927" s="4"/>
      <c r="AG927" s="4"/>
      <c r="AH927" s="4"/>
      <c r="AI927" s="4"/>
      <c r="AJ927" s="4"/>
      <c r="AK927" s="4"/>
      <c r="AL927" s="4"/>
      <c r="AM927" s="4"/>
      <c r="AN927" s="4"/>
      <c r="AO927" s="1084"/>
    </row>
    <row r="928" spans="1:41" s="203" customFormat="1" ht="69.75" customHeight="1" x14ac:dyDescent="0.2">
      <c r="A928" s="1561"/>
      <c r="B928" s="1496" t="s">
        <v>6707</v>
      </c>
      <c r="C928" s="1027" t="s">
        <v>6721</v>
      </c>
      <c r="D928" s="1496" t="s">
        <v>810</v>
      </c>
      <c r="E928" s="1496" t="s">
        <v>5788</v>
      </c>
      <c r="F928" s="1040"/>
      <c r="G928" s="1143">
        <v>477.13227000000001</v>
      </c>
      <c r="H928" s="1507"/>
      <c r="I928" s="1507"/>
      <c r="J928" s="1183" t="s">
        <v>6905</v>
      </c>
      <c r="K928" s="1522" t="s">
        <v>6922</v>
      </c>
      <c r="L928" s="1522"/>
      <c r="M928" s="1528"/>
      <c r="N928" s="1528"/>
      <c r="O928" s="1528"/>
      <c r="P928" s="1528"/>
      <c r="Q928" s="1528"/>
      <c r="R928" s="1528"/>
      <c r="S928" s="1528"/>
      <c r="T928" s="1528"/>
      <c r="U928" s="1528"/>
      <c r="V928" s="1528"/>
      <c r="W928" s="9"/>
      <c r="X928" s="4"/>
      <c r="Y928" s="4"/>
      <c r="Z928" s="4"/>
      <c r="AA928" s="4"/>
      <c r="AB928" s="4"/>
      <c r="AC928" s="4"/>
      <c r="AD928" s="4"/>
      <c r="AE928" s="4"/>
      <c r="AF928" s="4"/>
      <c r="AG928" s="4"/>
      <c r="AH928" s="4"/>
      <c r="AI928" s="4"/>
      <c r="AJ928" s="4"/>
      <c r="AK928" s="4"/>
      <c r="AL928" s="4"/>
      <c r="AM928" s="4"/>
      <c r="AN928" s="4"/>
      <c r="AO928" s="1084"/>
    </row>
    <row r="929" spans="1:41" s="203" customFormat="1" ht="38.25" customHeight="1" x14ac:dyDescent="0.2">
      <c r="A929" s="1561"/>
      <c r="B929" s="1496" t="s">
        <v>6708</v>
      </c>
      <c r="C929" s="1027" t="s">
        <v>6722</v>
      </c>
      <c r="D929" s="1496" t="s">
        <v>810</v>
      </c>
      <c r="E929" s="1496" t="s">
        <v>5788</v>
      </c>
      <c r="F929" s="1040"/>
      <c r="G929" s="1143">
        <v>530</v>
      </c>
      <c r="H929" s="1507"/>
      <c r="I929" s="1507"/>
      <c r="J929" s="1183" t="s">
        <v>6905</v>
      </c>
      <c r="K929" s="1522"/>
      <c r="L929" s="1522"/>
      <c r="M929" s="1528"/>
      <c r="N929" s="1528"/>
      <c r="O929" s="1528"/>
      <c r="P929" s="1528"/>
      <c r="Q929" s="1528"/>
      <c r="R929" s="1528"/>
      <c r="S929" s="1528"/>
      <c r="T929" s="1528"/>
      <c r="U929" s="1528"/>
      <c r="V929" s="1528"/>
      <c r="W929" s="9"/>
      <c r="X929" s="4"/>
      <c r="Y929" s="4"/>
      <c r="Z929" s="4"/>
      <c r="AA929" s="4"/>
      <c r="AB929" s="4"/>
      <c r="AC929" s="4"/>
      <c r="AD929" s="4"/>
      <c r="AE929" s="4"/>
      <c r="AF929" s="4"/>
      <c r="AG929" s="4"/>
      <c r="AH929" s="4"/>
      <c r="AI929" s="4"/>
      <c r="AJ929" s="4"/>
      <c r="AK929" s="4"/>
      <c r="AL929" s="4"/>
      <c r="AM929" s="4"/>
      <c r="AN929" s="4"/>
      <c r="AO929" s="1084"/>
    </row>
    <row r="930" spans="1:41" s="203" customFormat="1" ht="126.75" customHeight="1" x14ac:dyDescent="0.2">
      <c r="A930" s="1561"/>
      <c r="B930" s="1496" t="s">
        <v>6709</v>
      </c>
      <c r="C930" s="1027" t="s">
        <v>6711</v>
      </c>
      <c r="D930" s="1496" t="s">
        <v>810</v>
      </c>
      <c r="E930" s="1496" t="s">
        <v>5788</v>
      </c>
      <c r="F930" s="1040"/>
      <c r="G930" s="1143">
        <v>533.3670899</v>
      </c>
      <c r="H930" s="1507">
        <v>38.700000000000003</v>
      </c>
      <c r="I930" s="1507"/>
      <c r="J930" s="1183" t="s">
        <v>6905</v>
      </c>
      <c r="K930" s="1522" t="s">
        <v>6923</v>
      </c>
      <c r="L930" s="1522" t="s">
        <v>8515</v>
      </c>
      <c r="M930" s="1528"/>
      <c r="N930" s="1528"/>
      <c r="O930" s="1528"/>
      <c r="P930" s="1528"/>
      <c r="Q930" s="1528"/>
      <c r="R930" s="1528"/>
      <c r="S930" s="1528"/>
      <c r="T930" s="1528"/>
      <c r="U930" s="1528"/>
      <c r="V930" s="1528"/>
      <c r="W930" s="9"/>
      <c r="X930" s="4"/>
      <c r="Y930" s="4"/>
      <c r="Z930" s="4"/>
      <c r="AA930" s="4"/>
      <c r="AB930" s="4"/>
      <c r="AC930" s="4"/>
      <c r="AD930" s="4"/>
      <c r="AE930" s="4"/>
      <c r="AF930" s="4"/>
      <c r="AG930" s="4"/>
      <c r="AH930" s="4"/>
      <c r="AI930" s="4"/>
      <c r="AJ930" s="4"/>
      <c r="AK930" s="4"/>
      <c r="AL930" s="4"/>
      <c r="AM930" s="4"/>
      <c r="AN930" s="4"/>
      <c r="AO930" s="1084"/>
    </row>
    <row r="931" spans="1:41" s="203" customFormat="1" ht="83.25" customHeight="1" x14ac:dyDescent="0.2">
      <c r="A931" s="1561"/>
      <c r="B931" s="1496" t="s">
        <v>6710</v>
      </c>
      <c r="C931" s="1027" t="s">
        <v>6723</v>
      </c>
      <c r="D931" s="1496" t="s">
        <v>810</v>
      </c>
      <c r="E931" s="1496" t="s">
        <v>5788</v>
      </c>
      <c r="F931" s="1040"/>
      <c r="G931" s="1143">
        <v>312.89567</v>
      </c>
      <c r="H931" s="1507"/>
      <c r="I931" s="1507"/>
      <c r="J931" s="1183" t="s">
        <v>6905</v>
      </c>
      <c r="K931" s="1522" t="s">
        <v>6924</v>
      </c>
      <c r="L931" s="1522"/>
      <c r="M931" s="1528"/>
      <c r="N931" s="1528"/>
      <c r="O931" s="1528"/>
      <c r="P931" s="1528"/>
      <c r="Q931" s="1528"/>
      <c r="R931" s="1528"/>
      <c r="S931" s="1528"/>
      <c r="T931" s="1528"/>
      <c r="U931" s="1528"/>
      <c r="V931" s="1528"/>
      <c r="W931" s="9"/>
      <c r="X931" s="4"/>
      <c r="Y931" s="4"/>
      <c r="Z931" s="4"/>
      <c r="AA931" s="4"/>
      <c r="AB931" s="4"/>
      <c r="AC931" s="4"/>
      <c r="AD931" s="4"/>
      <c r="AE931" s="4"/>
      <c r="AF931" s="4"/>
      <c r="AG931" s="4"/>
      <c r="AH931" s="4"/>
      <c r="AI931" s="4"/>
      <c r="AJ931" s="4"/>
      <c r="AK931" s="4"/>
      <c r="AL931" s="4"/>
      <c r="AM931" s="4"/>
      <c r="AN931" s="4"/>
      <c r="AO931" s="1084"/>
    </row>
    <row r="932" spans="1:41" s="203" customFormat="1" ht="110.25" customHeight="1" x14ac:dyDescent="0.2">
      <c r="A932" s="1561"/>
      <c r="B932" s="1496" t="s">
        <v>7961</v>
      </c>
      <c r="C932" s="1027" t="s">
        <v>7965</v>
      </c>
      <c r="D932" s="1496" t="s">
        <v>810</v>
      </c>
      <c r="E932" s="1496" t="s">
        <v>5788</v>
      </c>
      <c r="F932" s="1040"/>
      <c r="G932" s="1143"/>
      <c r="H932" s="1507">
        <v>900</v>
      </c>
      <c r="I932" s="1507"/>
      <c r="J932" s="295" t="s">
        <v>7655</v>
      </c>
      <c r="K932" s="1522" t="s">
        <v>8516</v>
      </c>
      <c r="L932" s="1522"/>
      <c r="M932" s="1528"/>
      <c r="N932" s="1528"/>
      <c r="O932" s="1528"/>
      <c r="P932" s="1528"/>
      <c r="Q932" s="1528"/>
      <c r="R932" s="1528"/>
      <c r="S932" s="1528"/>
      <c r="T932" s="1528"/>
      <c r="U932" s="1528"/>
      <c r="V932" s="1528"/>
      <c r="W932" s="9"/>
      <c r="X932" s="4"/>
      <c r="Y932" s="4"/>
      <c r="Z932" s="4"/>
      <c r="AA932" s="4"/>
      <c r="AB932" s="4"/>
      <c r="AC932" s="4"/>
      <c r="AD932" s="4"/>
      <c r="AE932" s="4"/>
      <c r="AF932" s="4"/>
      <c r="AG932" s="4"/>
      <c r="AH932" s="4"/>
      <c r="AI932" s="4"/>
      <c r="AJ932" s="4"/>
      <c r="AK932" s="4"/>
      <c r="AL932" s="4"/>
      <c r="AM932" s="4"/>
      <c r="AN932" s="4"/>
      <c r="AO932" s="1084"/>
    </row>
    <row r="933" spans="1:41" s="203" customFormat="1" ht="120.75" customHeight="1" x14ac:dyDescent="0.2">
      <c r="A933" s="1561"/>
      <c r="B933" s="1496" t="s">
        <v>7962</v>
      </c>
      <c r="C933" s="1027" t="s">
        <v>7966</v>
      </c>
      <c r="D933" s="1496" t="s">
        <v>810</v>
      </c>
      <c r="E933" s="1496" t="s">
        <v>5788</v>
      </c>
      <c r="F933" s="1040"/>
      <c r="G933" s="1143"/>
      <c r="H933" s="1507">
        <v>669.7</v>
      </c>
      <c r="I933" s="1507"/>
      <c r="J933" s="295" t="s">
        <v>7655</v>
      </c>
      <c r="K933" s="1522" t="s">
        <v>8055</v>
      </c>
      <c r="L933" s="1522" t="s">
        <v>8517</v>
      </c>
      <c r="M933" s="1528"/>
      <c r="N933" s="1528"/>
      <c r="O933" s="1528"/>
      <c r="P933" s="1528"/>
      <c r="Q933" s="1528"/>
      <c r="R933" s="1528"/>
      <c r="S933" s="1528"/>
      <c r="T933" s="1528"/>
      <c r="U933" s="1528"/>
      <c r="V933" s="1528"/>
      <c r="W933" s="9"/>
      <c r="X933" s="4"/>
      <c r="Y933" s="4"/>
      <c r="Z933" s="4"/>
      <c r="AA933" s="4"/>
      <c r="AB933" s="4"/>
      <c r="AC933" s="4"/>
      <c r="AD933" s="4"/>
      <c r="AE933" s="4"/>
      <c r="AF933" s="4"/>
      <c r="AG933" s="4"/>
      <c r="AH933" s="4"/>
      <c r="AI933" s="4"/>
      <c r="AJ933" s="4"/>
      <c r="AK933" s="4"/>
      <c r="AL933" s="4"/>
      <c r="AM933" s="4"/>
      <c r="AN933" s="4"/>
      <c r="AO933" s="1084"/>
    </row>
    <row r="934" spans="1:41" s="203" customFormat="1" ht="159" customHeight="1" x14ac:dyDescent="0.2">
      <c r="A934" s="1561"/>
      <c r="B934" s="1496" t="s">
        <v>7963</v>
      </c>
      <c r="C934" s="1027" t="s">
        <v>7969</v>
      </c>
      <c r="D934" s="1496" t="s">
        <v>810</v>
      </c>
      <c r="E934" s="1496" t="s">
        <v>5788</v>
      </c>
      <c r="F934" s="1040"/>
      <c r="G934" s="1143"/>
      <c r="H934" s="1507">
        <v>625.00325999999995</v>
      </c>
      <c r="I934" s="1507"/>
      <c r="J934" s="295" t="s">
        <v>7655</v>
      </c>
      <c r="K934" s="1522" t="s">
        <v>8518</v>
      </c>
      <c r="L934" s="1522" t="s">
        <v>8894</v>
      </c>
      <c r="M934" s="1528"/>
      <c r="N934" s="1528"/>
      <c r="O934" s="1528"/>
      <c r="P934" s="1528"/>
      <c r="Q934" s="1528"/>
      <c r="R934" s="1528"/>
      <c r="S934" s="1528"/>
      <c r="T934" s="1528"/>
      <c r="U934" s="1528"/>
      <c r="V934" s="1528"/>
      <c r="W934" s="9"/>
      <c r="X934" s="4"/>
      <c r="Y934" s="4"/>
      <c r="Z934" s="4"/>
      <c r="AA934" s="4"/>
      <c r="AB934" s="4"/>
      <c r="AC934" s="4"/>
      <c r="AD934" s="4"/>
      <c r="AE934" s="4"/>
      <c r="AF934" s="4"/>
      <c r="AG934" s="4"/>
      <c r="AH934" s="4"/>
      <c r="AI934" s="4"/>
      <c r="AJ934" s="4"/>
      <c r="AK934" s="4"/>
      <c r="AL934" s="4"/>
      <c r="AM934" s="4"/>
      <c r="AN934" s="4"/>
      <c r="AO934" s="1084"/>
    </row>
    <row r="935" spans="1:41" s="203" customFormat="1" ht="116.25" customHeight="1" x14ac:dyDescent="0.2">
      <c r="A935" s="1561"/>
      <c r="B935" s="1496" t="s">
        <v>7964</v>
      </c>
      <c r="C935" s="1027" t="s">
        <v>7970</v>
      </c>
      <c r="D935" s="1496" t="s">
        <v>810</v>
      </c>
      <c r="E935" s="1496" t="s">
        <v>5788</v>
      </c>
      <c r="F935" s="1040"/>
      <c r="G935" s="1143"/>
      <c r="H935" s="1507">
        <v>940</v>
      </c>
      <c r="I935" s="1507"/>
      <c r="J935" s="295" t="s">
        <v>7655</v>
      </c>
      <c r="K935" s="1522" t="s">
        <v>8519</v>
      </c>
      <c r="L935" s="1522"/>
      <c r="M935" s="1528"/>
      <c r="N935" s="1528"/>
      <c r="O935" s="1528"/>
      <c r="P935" s="1528"/>
      <c r="Q935" s="1528"/>
      <c r="R935" s="1528"/>
      <c r="S935" s="1528"/>
      <c r="T935" s="1528"/>
      <c r="U935" s="1528"/>
      <c r="V935" s="1528"/>
      <c r="W935" s="9"/>
      <c r="X935" s="4"/>
      <c r="Y935" s="4"/>
      <c r="Z935" s="4"/>
      <c r="AA935" s="4"/>
      <c r="AB935" s="4"/>
      <c r="AC935" s="4"/>
      <c r="AD935" s="4"/>
      <c r="AE935" s="4"/>
      <c r="AF935" s="4"/>
      <c r="AG935" s="4"/>
      <c r="AH935" s="4"/>
      <c r="AI935" s="4"/>
      <c r="AJ935" s="4"/>
      <c r="AK935" s="4"/>
      <c r="AL935" s="4"/>
      <c r="AM935" s="4"/>
      <c r="AN935" s="4"/>
      <c r="AO935" s="1084"/>
    </row>
    <row r="936" spans="1:41" s="203" customFormat="1" ht="123.75" customHeight="1" x14ac:dyDescent="0.2">
      <c r="A936" s="1561"/>
      <c r="B936" s="1496" t="s">
        <v>7967</v>
      </c>
      <c r="C936" s="1027" t="s">
        <v>7971</v>
      </c>
      <c r="D936" s="1496" t="s">
        <v>810</v>
      </c>
      <c r="E936" s="1496" t="s">
        <v>5788</v>
      </c>
      <c r="F936" s="1040"/>
      <c r="G936" s="1143"/>
      <c r="H936" s="1507">
        <v>255</v>
      </c>
      <c r="I936" s="1507"/>
      <c r="J936" s="295" t="s">
        <v>7655</v>
      </c>
      <c r="K936" s="1522" t="s">
        <v>8520</v>
      </c>
      <c r="L936" s="1522"/>
      <c r="M936" s="1528"/>
      <c r="N936" s="1528"/>
      <c r="O936" s="1528"/>
      <c r="P936" s="1528"/>
      <c r="Q936" s="1528"/>
      <c r="R936" s="1528"/>
      <c r="S936" s="1528"/>
      <c r="T936" s="1528"/>
      <c r="U936" s="1528"/>
      <c r="V936" s="1528"/>
      <c r="W936" s="9"/>
      <c r="X936" s="4"/>
      <c r="Y936" s="4"/>
      <c r="Z936" s="4"/>
      <c r="AA936" s="4"/>
      <c r="AB936" s="4"/>
      <c r="AC936" s="4"/>
      <c r="AD936" s="4"/>
      <c r="AE936" s="4"/>
      <c r="AF936" s="4"/>
      <c r="AG936" s="4"/>
      <c r="AH936" s="4"/>
      <c r="AI936" s="4"/>
      <c r="AJ936" s="4"/>
      <c r="AK936" s="4"/>
      <c r="AL936" s="4"/>
      <c r="AM936" s="4"/>
      <c r="AN936" s="4"/>
      <c r="AO936" s="1084"/>
    </row>
    <row r="937" spans="1:41" s="203" customFormat="1" ht="144" customHeight="1" x14ac:dyDescent="0.2">
      <c r="A937" s="1561"/>
      <c r="B937" s="1496" t="s">
        <v>7968</v>
      </c>
      <c r="C937" s="1027" t="s">
        <v>7972</v>
      </c>
      <c r="D937" s="1496" t="s">
        <v>810</v>
      </c>
      <c r="E937" s="1496" t="s">
        <v>5788</v>
      </c>
      <c r="F937" s="1040"/>
      <c r="G937" s="1143"/>
      <c r="H937" s="1507">
        <v>0</v>
      </c>
      <c r="I937" s="1507"/>
      <c r="J937" s="295" t="s">
        <v>7655</v>
      </c>
      <c r="K937" s="1522" t="s">
        <v>8056</v>
      </c>
      <c r="L937" s="1522"/>
      <c r="M937" s="1528"/>
      <c r="N937" s="1528"/>
      <c r="O937" s="1528"/>
      <c r="P937" s="1528"/>
      <c r="Q937" s="1528"/>
      <c r="R937" s="1528"/>
      <c r="S937" s="1528"/>
      <c r="T937" s="1528"/>
      <c r="U937" s="1528"/>
      <c r="V937" s="1528"/>
      <c r="W937" s="9"/>
      <c r="X937" s="4"/>
      <c r="Y937" s="4"/>
      <c r="Z937" s="4"/>
      <c r="AA937" s="4"/>
      <c r="AB937" s="4"/>
      <c r="AC937" s="4"/>
      <c r="AD937" s="4"/>
      <c r="AE937" s="4"/>
      <c r="AF937" s="4"/>
      <c r="AG937" s="4"/>
      <c r="AH937" s="4"/>
      <c r="AI937" s="4"/>
      <c r="AJ937" s="4"/>
      <c r="AK937" s="4"/>
      <c r="AL937" s="4"/>
      <c r="AM937" s="4"/>
      <c r="AN937" s="4"/>
      <c r="AO937" s="1084"/>
    </row>
    <row r="938" spans="1:41" s="203" customFormat="1" ht="83.25" customHeight="1" x14ac:dyDescent="0.2">
      <c r="A938" s="1561"/>
      <c r="B938" s="1496" t="s">
        <v>7974</v>
      </c>
      <c r="C938" s="1027" t="s">
        <v>7973</v>
      </c>
      <c r="D938" s="1496" t="s">
        <v>810</v>
      </c>
      <c r="E938" s="1496" t="s">
        <v>5788</v>
      </c>
      <c r="F938" s="1040"/>
      <c r="G938" s="1143"/>
      <c r="H938" s="1507">
        <v>0</v>
      </c>
      <c r="I938" s="1507"/>
      <c r="J938" s="295" t="s">
        <v>7655</v>
      </c>
      <c r="K938" s="1522" t="s">
        <v>8134</v>
      </c>
      <c r="L938" s="1522"/>
      <c r="M938" s="1528"/>
      <c r="N938" s="1528"/>
      <c r="O938" s="1528"/>
      <c r="P938" s="1528"/>
      <c r="Q938" s="1528"/>
      <c r="R938" s="1528"/>
      <c r="S938" s="1528"/>
      <c r="T938" s="1528"/>
      <c r="U938" s="1528"/>
      <c r="V938" s="1528"/>
      <c r="W938" s="9"/>
      <c r="X938" s="4"/>
      <c r="Y938" s="4"/>
      <c r="Z938" s="4"/>
      <c r="AA938" s="4"/>
      <c r="AB938" s="4"/>
      <c r="AC938" s="4"/>
      <c r="AD938" s="4"/>
      <c r="AE938" s="4"/>
      <c r="AF938" s="4"/>
      <c r="AG938" s="4"/>
      <c r="AH938" s="4"/>
      <c r="AI938" s="4"/>
      <c r="AJ938" s="4"/>
      <c r="AK938" s="4"/>
      <c r="AL938" s="4"/>
      <c r="AM938" s="4"/>
      <c r="AN938" s="4"/>
      <c r="AO938" s="1084"/>
    </row>
    <row r="939" spans="1:41" s="203" customFormat="1" ht="117.75" customHeight="1" x14ac:dyDescent="0.2">
      <c r="A939" s="1561"/>
      <c r="B939" s="1496" t="s">
        <v>7975</v>
      </c>
      <c r="C939" s="1027" t="s">
        <v>7978</v>
      </c>
      <c r="D939" s="1496" t="s">
        <v>810</v>
      </c>
      <c r="E939" s="1496" t="s">
        <v>5788</v>
      </c>
      <c r="F939" s="1040"/>
      <c r="G939" s="1143"/>
      <c r="H939" s="1507">
        <v>1487.9999</v>
      </c>
      <c r="I939" s="1507"/>
      <c r="J939" s="295" t="s">
        <v>7655</v>
      </c>
      <c r="K939" s="1522" t="s">
        <v>8363</v>
      </c>
      <c r="L939" s="1522" t="s">
        <v>8521</v>
      </c>
      <c r="M939" s="1528"/>
      <c r="N939" s="1528"/>
      <c r="O939" s="1528"/>
      <c r="P939" s="1528"/>
      <c r="Q939" s="1528"/>
      <c r="R939" s="1528"/>
      <c r="S939" s="1528"/>
      <c r="T939" s="1528"/>
      <c r="U939" s="1528"/>
      <c r="V939" s="1528"/>
      <c r="W939" s="9"/>
      <c r="X939" s="4"/>
      <c r="Y939" s="4"/>
      <c r="Z939" s="4"/>
      <c r="AA939" s="4"/>
      <c r="AB939" s="4"/>
      <c r="AC939" s="4"/>
      <c r="AD939" s="4"/>
      <c r="AE939" s="4"/>
      <c r="AF939" s="4"/>
      <c r="AG939" s="4"/>
      <c r="AH939" s="4"/>
      <c r="AI939" s="4"/>
      <c r="AJ939" s="4"/>
      <c r="AK939" s="4"/>
      <c r="AL939" s="4"/>
      <c r="AM939" s="4"/>
      <c r="AN939" s="4"/>
      <c r="AO939" s="1084"/>
    </row>
    <row r="940" spans="1:41" s="203" customFormat="1" ht="179.25" customHeight="1" x14ac:dyDescent="0.2">
      <c r="A940" s="1561"/>
      <c r="B940" s="1496" t="s">
        <v>7976</v>
      </c>
      <c r="C940" s="1027" t="s">
        <v>7979</v>
      </c>
      <c r="D940" s="1496" t="s">
        <v>810</v>
      </c>
      <c r="E940" s="1496" t="s">
        <v>5788</v>
      </c>
      <c r="F940" s="1040"/>
      <c r="G940" s="1143"/>
      <c r="H940" s="1507">
        <v>1142.9999</v>
      </c>
      <c r="I940" s="1507"/>
      <c r="J940" s="295" t="s">
        <v>7655</v>
      </c>
      <c r="K940" s="1522" t="s">
        <v>8864</v>
      </c>
      <c r="L940" s="1522" t="s">
        <v>8862</v>
      </c>
      <c r="M940" s="1528"/>
      <c r="N940" s="1528"/>
      <c r="O940" s="1528"/>
      <c r="P940" s="1528"/>
      <c r="Q940" s="1528"/>
      <c r="R940" s="1528"/>
      <c r="S940" s="1528"/>
      <c r="T940" s="1528"/>
      <c r="U940" s="1528"/>
      <c r="V940" s="1528"/>
      <c r="W940" s="9"/>
      <c r="X940" s="4"/>
      <c r="Y940" s="4"/>
      <c r="Z940" s="4"/>
      <c r="AA940" s="4"/>
      <c r="AB940" s="4"/>
      <c r="AC940" s="4"/>
      <c r="AD940" s="4"/>
      <c r="AE940" s="4"/>
      <c r="AF940" s="4"/>
      <c r="AG940" s="4"/>
      <c r="AH940" s="4"/>
      <c r="AI940" s="4"/>
      <c r="AJ940" s="4"/>
      <c r="AK940" s="4"/>
      <c r="AL940" s="4"/>
      <c r="AM940" s="4"/>
      <c r="AN940" s="4"/>
      <c r="AO940" s="1084"/>
    </row>
    <row r="941" spans="1:41" s="203" customFormat="1" ht="83.25" customHeight="1" x14ac:dyDescent="0.2">
      <c r="A941" s="1561"/>
      <c r="B941" s="1496" t="s">
        <v>7977</v>
      </c>
      <c r="C941" s="1027" t="s">
        <v>7984</v>
      </c>
      <c r="D941" s="1496" t="s">
        <v>810</v>
      </c>
      <c r="E941" s="1496" t="s">
        <v>5788</v>
      </c>
      <c r="F941" s="1040"/>
      <c r="G941" s="1143"/>
      <c r="H941" s="1507">
        <v>1800</v>
      </c>
      <c r="I941" s="1507"/>
      <c r="J941" s="295" t="s">
        <v>7655</v>
      </c>
      <c r="K941" s="1522"/>
      <c r="L941" s="1522"/>
      <c r="M941" s="1528"/>
      <c r="N941" s="1528"/>
      <c r="O941" s="1528"/>
      <c r="P941" s="1528"/>
      <c r="Q941" s="1528"/>
      <c r="R941" s="1528"/>
      <c r="S941" s="1528"/>
      <c r="T941" s="1528"/>
      <c r="U941" s="1528"/>
      <c r="V941" s="1528"/>
      <c r="W941" s="9"/>
      <c r="X941" s="4"/>
      <c r="Y941" s="4"/>
      <c r="Z941" s="4"/>
      <c r="AA941" s="4"/>
      <c r="AB941" s="4"/>
      <c r="AC941" s="4"/>
      <c r="AD941" s="4"/>
      <c r="AE941" s="4"/>
      <c r="AF941" s="4"/>
      <c r="AG941" s="4"/>
      <c r="AH941" s="4"/>
      <c r="AI941" s="4"/>
      <c r="AJ941" s="4"/>
      <c r="AK941" s="4"/>
      <c r="AL941" s="4"/>
      <c r="AM941" s="4"/>
      <c r="AN941" s="4"/>
      <c r="AO941" s="1084"/>
    </row>
    <row r="942" spans="1:41" s="203" customFormat="1" ht="159" customHeight="1" x14ac:dyDescent="0.2">
      <c r="A942" s="1561"/>
      <c r="B942" s="1496" t="s">
        <v>7664</v>
      </c>
      <c r="C942" s="1027" t="s">
        <v>7665</v>
      </c>
      <c r="D942" s="1496" t="s">
        <v>810</v>
      </c>
      <c r="E942" s="1496" t="s">
        <v>3435</v>
      </c>
      <c r="F942" s="1040"/>
      <c r="G942" s="1143"/>
      <c r="H942" s="1507"/>
      <c r="I942" s="1507"/>
      <c r="J942" s="295" t="s">
        <v>7655</v>
      </c>
      <c r="K942" s="1522" t="s">
        <v>8895</v>
      </c>
      <c r="L942" s="1522" t="s">
        <v>9073</v>
      </c>
      <c r="M942" s="1528"/>
      <c r="N942" s="1528"/>
      <c r="O942" s="1528"/>
      <c r="P942" s="1528"/>
      <c r="Q942" s="1528"/>
      <c r="R942" s="1528"/>
      <c r="S942" s="1528"/>
      <c r="T942" s="1528"/>
      <c r="U942" s="1528"/>
      <c r="V942" s="1528"/>
      <c r="W942" s="9"/>
      <c r="X942" s="4"/>
      <c r="Y942" s="4"/>
      <c r="Z942" s="4"/>
      <c r="AA942" s="4"/>
      <c r="AB942" s="4"/>
      <c r="AC942" s="4"/>
      <c r="AD942" s="4"/>
      <c r="AE942" s="4"/>
      <c r="AF942" s="4"/>
      <c r="AG942" s="4"/>
      <c r="AH942" s="4"/>
      <c r="AI942" s="4"/>
      <c r="AJ942" s="4"/>
      <c r="AK942" s="4"/>
      <c r="AL942" s="4"/>
      <c r="AM942" s="4"/>
      <c r="AN942" s="4"/>
      <c r="AO942" s="845"/>
    </row>
    <row r="943" spans="1:41" s="203" customFormat="1" ht="125.25" customHeight="1" x14ac:dyDescent="0.2">
      <c r="A943" s="1561"/>
      <c r="B943" s="1496" t="s">
        <v>7654</v>
      </c>
      <c r="C943" s="1027" t="s">
        <v>8365</v>
      </c>
      <c r="D943" s="1496" t="s">
        <v>810</v>
      </c>
      <c r="E943" s="1496" t="s">
        <v>3435</v>
      </c>
      <c r="F943" s="1040"/>
      <c r="G943" s="1143"/>
      <c r="H943" s="1507">
        <v>184.65177</v>
      </c>
      <c r="I943" s="1507"/>
      <c r="J943" s="295" t="s">
        <v>7655</v>
      </c>
      <c r="K943" s="1522" t="s">
        <v>8364</v>
      </c>
      <c r="L943" s="1522" t="s">
        <v>8522</v>
      </c>
      <c r="M943" s="1528"/>
      <c r="N943" s="1528"/>
      <c r="O943" s="1528"/>
      <c r="P943" s="1528"/>
      <c r="Q943" s="1528"/>
      <c r="R943" s="1528"/>
      <c r="S943" s="1528"/>
      <c r="T943" s="1528"/>
      <c r="U943" s="1528"/>
      <c r="V943" s="1528"/>
      <c r="W943" s="9"/>
      <c r="X943" s="4"/>
      <c r="Y943" s="4"/>
      <c r="Z943" s="4"/>
      <c r="AA943" s="4"/>
      <c r="AB943" s="4"/>
      <c r="AC943" s="4"/>
      <c r="AD943" s="4"/>
      <c r="AE943" s="4"/>
      <c r="AF943" s="4"/>
      <c r="AG943" s="4"/>
      <c r="AH943" s="4"/>
      <c r="AI943" s="4"/>
      <c r="AJ943" s="4"/>
      <c r="AK943" s="4"/>
      <c r="AL943" s="4"/>
      <c r="AM943" s="4"/>
      <c r="AN943" s="4"/>
      <c r="AO943" s="845"/>
    </row>
    <row r="944" spans="1:41" s="203" customFormat="1" ht="83.25" customHeight="1" x14ac:dyDescent="0.2">
      <c r="A944" s="1561"/>
      <c r="B944" s="1496" t="s">
        <v>7651</v>
      </c>
      <c r="C944" s="1027" t="s">
        <v>7652</v>
      </c>
      <c r="D944" s="1496" t="s">
        <v>810</v>
      </c>
      <c r="E944" s="1496" t="s">
        <v>3435</v>
      </c>
      <c r="F944" s="1040"/>
      <c r="G944" s="1143"/>
      <c r="H944" s="1507">
        <v>15.88</v>
      </c>
      <c r="I944" s="1507"/>
      <c r="J944" s="295" t="s">
        <v>7653</v>
      </c>
      <c r="K944" s="1522"/>
      <c r="L944" s="1522"/>
      <c r="M944" s="1528"/>
      <c r="N944" s="1528"/>
      <c r="O944" s="1528"/>
      <c r="P944" s="1528"/>
      <c r="Q944" s="1528"/>
      <c r="R944" s="1528"/>
      <c r="S944" s="1528"/>
      <c r="T944" s="1528"/>
      <c r="U944" s="1528"/>
      <c r="V944" s="1528"/>
      <c r="W944" s="9"/>
      <c r="X944" s="4"/>
      <c r="Y944" s="4"/>
      <c r="Z944" s="4"/>
      <c r="AA944" s="4"/>
      <c r="AB944" s="4"/>
      <c r="AC944" s="4"/>
      <c r="AD944" s="4"/>
      <c r="AE944" s="4"/>
      <c r="AF944" s="4"/>
      <c r="AG944" s="4"/>
      <c r="AH944" s="4"/>
      <c r="AI944" s="4"/>
      <c r="AJ944" s="4"/>
      <c r="AK944" s="4"/>
      <c r="AL944" s="4"/>
      <c r="AM944" s="4"/>
      <c r="AN944" s="4"/>
      <c r="AO944" s="845"/>
    </row>
    <row r="945" spans="1:41" s="203" customFormat="1" ht="167.25" customHeight="1" x14ac:dyDescent="0.2">
      <c r="A945" s="1561"/>
      <c r="B945" s="1496" t="s">
        <v>7657</v>
      </c>
      <c r="C945" s="1027" t="s">
        <v>8524</v>
      </c>
      <c r="D945" s="1496" t="s">
        <v>810</v>
      </c>
      <c r="E945" s="1496" t="s">
        <v>3435</v>
      </c>
      <c r="F945" s="1040"/>
      <c r="G945" s="1143"/>
      <c r="H945" s="1507">
        <v>300</v>
      </c>
      <c r="I945" s="1507"/>
      <c r="J945" s="295" t="s">
        <v>7658</v>
      </c>
      <c r="K945" s="1522" t="s">
        <v>8523</v>
      </c>
      <c r="L945" s="1522"/>
      <c r="M945" s="1528"/>
      <c r="N945" s="1528"/>
      <c r="O945" s="1528"/>
      <c r="P945" s="1528"/>
      <c r="Q945" s="1528"/>
      <c r="R945" s="1528"/>
      <c r="S945" s="1528"/>
      <c r="T945" s="1528"/>
      <c r="U945" s="1528"/>
      <c r="V945" s="1528"/>
      <c r="W945" s="9"/>
      <c r="X945" s="4"/>
      <c r="Y945" s="4"/>
      <c r="Z945" s="4"/>
      <c r="AA945" s="4"/>
      <c r="AB945" s="4"/>
      <c r="AC945" s="4"/>
      <c r="AD945" s="4"/>
      <c r="AE945" s="4"/>
      <c r="AF945" s="4"/>
      <c r="AG945" s="4"/>
      <c r="AH945" s="4"/>
      <c r="AI945" s="4"/>
      <c r="AJ945" s="4"/>
      <c r="AK945" s="4"/>
      <c r="AL945" s="4"/>
      <c r="AM945" s="4"/>
      <c r="AN945" s="4"/>
      <c r="AO945" s="845"/>
    </row>
    <row r="946" spans="1:41" s="203" customFormat="1" ht="160.5" customHeight="1" x14ac:dyDescent="0.2">
      <c r="A946" s="1561"/>
      <c r="B946" s="1496" t="s">
        <v>7661</v>
      </c>
      <c r="C946" s="1027" t="s">
        <v>8526</v>
      </c>
      <c r="D946" s="1496" t="s">
        <v>810</v>
      </c>
      <c r="E946" s="1496" t="s">
        <v>3435</v>
      </c>
      <c r="F946" s="1040"/>
      <c r="G946" s="1143"/>
      <c r="H946" s="1507">
        <v>500</v>
      </c>
      <c r="I946" s="1507"/>
      <c r="J946" s="295" t="s">
        <v>7658</v>
      </c>
      <c r="K946" s="1522" t="s">
        <v>8525</v>
      </c>
      <c r="L946" s="1522"/>
      <c r="M946" s="1528"/>
      <c r="N946" s="1528"/>
      <c r="O946" s="1528"/>
      <c r="P946" s="1528"/>
      <c r="Q946" s="1528"/>
      <c r="R946" s="1528"/>
      <c r="S946" s="1528"/>
      <c r="T946" s="1528"/>
      <c r="U946" s="1528"/>
      <c r="V946" s="1528"/>
      <c r="W946" s="9"/>
      <c r="X946" s="4"/>
      <c r="Y946" s="4"/>
      <c r="Z946" s="4"/>
      <c r="AA946" s="4"/>
      <c r="AB946" s="4"/>
      <c r="AC946" s="4"/>
      <c r="AD946" s="4"/>
      <c r="AE946" s="4"/>
      <c r="AF946" s="4"/>
      <c r="AG946" s="4"/>
      <c r="AH946" s="4"/>
      <c r="AI946" s="4"/>
      <c r="AJ946" s="4"/>
      <c r="AK946" s="4"/>
      <c r="AL946" s="4"/>
      <c r="AM946" s="4"/>
      <c r="AN946" s="4"/>
      <c r="AO946" s="845"/>
    </row>
    <row r="947" spans="1:41" s="203" customFormat="1" ht="132.75" customHeight="1" x14ac:dyDescent="0.2">
      <c r="A947" s="1561"/>
      <c r="B947" s="1496" t="s">
        <v>7662</v>
      </c>
      <c r="C947" s="1027" t="s">
        <v>7663</v>
      </c>
      <c r="D947" s="1496" t="s">
        <v>810</v>
      </c>
      <c r="E947" s="1496" t="s">
        <v>3435</v>
      </c>
      <c r="F947" s="1040"/>
      <c r="G947" s="1143"/>
      <c r="H947" s="1507">
        <v>1319.0057400000001</v>
      </c>
      <c r="I947" s="1507"/>
      <c r="J947" s="295" t="s">
        <v>7658</v>
      </c>
      <c r="K947" s="1522" t="s">
        <v>8527</v>
      </c>
      <c r="L947" s="1522"/>
      <c r="M947" s="1528"/>
      <c r="N947" s="1528"/>
      <c r="O947" s="1528"/>
      <c r="P947" s="1528"/>
      <c r="Q947" s="1528"/>
      <c r="R947" s="1528"/>
      <c r="S947" s="1528"/>
      <c r="T947" s="1528"/>
      <c r="U947" s="1528"/>
      <c r="V947" s="1528"/>
      <c r="W947" s="9"/>
      <c r="X947" s="4"/>
      <c r="Y947" s="4"/>
      <c r="Z947" s="4"/>
      <c r="AA947" s="4"/>
      <c r="AB947" s="4"/>
      <c r="AC947" s="4"/>
      <c r="AD947" s="4"/>
      <c r="AE947" s="4"/>
      <c r="AF947" s="4"/>
      <c r="AG947" s="4"/>
      <c r="AH947" s="4"/>
      <c r="AI947" s="4"/>
      <c r="AJ947" s="4"/>
      <c r="AK947" s="4"/>
      <c r="AL947" s="4"/>
      <c r="AM947" s="4"/>
      <c r="AN947" s="4"/>
      <c r="AO947" s="845"/>
    </row>
    <row r="948" spans="1:41" s="203" customFormat="1" ht="79.5" customHeight="1" x14ac:dyDescent="0.2">
      <c r="A948" s="1561"/>
      <c r="B948" s="1496" t="s">
        <v>7790</v>
      </c>
      <c r="C948" s="1027" t="s">
        <v>7791</v>
      </c>
      <c r="D948" s="1496" t="s">
        <v>810</v>
      </c>
      <c r="E948" s="1496" t="s">
        <v>3435</v>
      </c>
      <c r="F948" s="1040"/>
      <c r="G948" s="1143"/>
      <c r="H948" s="1507">
        <v>515.41200000000003</v>
      </c>
      <c r="I948" s="1507"/>
      <c r="J948" s="295" t="s">
        <v>7658</v>
      </c>
      <c r="K948" s="1522" t="s">
        <v>8250</v>
      </c>
      <c r="L948" s="1522"/>
      <c r="M948" s="1528"/>
      <c r="N948" s="1528"/>
      <c r="O948" s="1528"/>
      <c r="P948" s="1528"/>
      <c r="Q948" s="1528"/>
      <c r="R948" s="1528"/>
      <c r="S948" s="1528"/>
      <c r="T948" s="1528"/>
      <c r="U948" s="1528"/>
      <c r="V948" s="1528"/>
      <c r="W948" s="9"/>
      <c r="X948" s="4"/>
      <c r="Y948" s="4"/>
      <c r="Z948" s="4"/>
      <c r="AA948" s="4"/>
      <c r="AB948" s="4"/>
      <c r="AC948" s="4"/>
      <c r="AD948" s="4"/>
      <c r="AE948" s="4"/>
      <c r="AF948" s="4"/>
      <c r="AG948" s="4"/>
      <c r="AH948" s="4"/>
      <c r="AI948" s="4"/>
      <c r="AJ948" s="4"/>
      <c r="AK948" s="4"/>
      <c r="AL948" s="4"/>
      <c r="AM948" s="4"/>
      <c r="AN948" s="4"/>
      <c r="AO948" s="1084"/>
    </row>
    <row r="949" spans="1:41" s="203" customFormat="1" ht="83.25" customHeight="1" x14ac:dyDescent="0.2">
      <c r="A949" s="1561"/>
      <c r="B949" s="1496" t="s">
        <v>7980</v>
      </c>
      <c r="C949" s="1027" t="s">
        <v>7982</v>
      </c>
      <c r="D949" s="1496" t="s">
        <v>810</v>
      </c>
      <c r="E949" s="1496" t="s">
        <v>5788</v>
      </c>
      <c r="F949" s="1040"/>
      <c r="G949" s="1143"/>
      <c r="H949" s="1507">
        <v>1387</v>
      </c>
      <c r="I949" s="1507"/>
      <c r="J949" s="295" t="s">
        <v>7655</v>
      </c>
      <c r="K949" s="1522" t="s">
        <v>8366</v>
      </c>
      <c r="L949" s="1522"/>
      <c r="M949" s="1528"/>
      <c r="N949" s="1528"/>
      <c r="O949" s="1528"/>
      <c r="P949" s="1528"/>
      <c r="Q949" s="1528"/>
      <c r="R949" s="1528"/>
      <c r="S949" s="1528"/>
      <c r="T949" s="1528"/>
      <c r="U949" s="1528"/>
      <c r="V949" s="1528"/>
      <c r="W949" s="9"/>
      <c r="X949" s="4"/>
      <c r="Y949" s="4"/>
      <c r="Z949" s="4"/>
      <c r="AA949" s="4"/>
      <c r="AB949" s="4"/>
      <c r="AC949" s="4"/>
      <c r="AD949" s="4"/>
      <c r="AE949" s="4"/>
      <c r="AF949" s="4"/>
      <c r="AG949" s="4"/>
      <c r="AH949" s="4"/>
      <c r="AI949" s="4"/>
      <c r="AJ949" s="4"/>
      <c r="AK949" s="4"/>
      <c r="AL949" s="4"/>
      <c r="AM949" s="4"/>
      <c r="AN949" s="4"/>
      <c r="AO949" s="1084"/>
    </row>
    <row r="950" spans="1:41" s="203" customFormat="1" ht="83.25" customHeight="1" x14ac:dyDescent="0.2">
      <c r="A950" s="1561"/>
      <c r="B950" s="1496" t="s">
        <v>7981</v>
      </c>
      <c r="C950" s="1027" t="s">
        <v>7983</v>
      </c>
      <c r="D950" s="1496" t="s">
        <v>810</v>
      </c>
      <c r="E950" s="1496" t="s">
        <v>5788</v>
      </c>
      <c r="F950" s="1040"/>
      <c r="G950" s="1143"/>
      <c r="H950" s="1507">
        <v>1100</v>
      </c>
      <c r="I950" s="1507"/>
      <c r="J950" s="295" t="s">
        <v>7655</v>
      </c>
      <c r="K950" s="1522"/>
      <c r="L950" s="1522"/>
      <c r="M950" s="1528"/>
      <c r="N950" s="1528"/>
      <c r="O950" s="1528"/>
      <c r="P950" s="1528"/>
      <c r="Q950" s="1528"/>
      <c r="R950" s="1528"/>
      <c r="S950" s="1528"/>
      <c r="T950" s="1528"/>
      <c r="U950" s="1528"/>
      <c r="V950" s="1528"/>
      <c r="W950" s="9"/>
      <c r="X950" s="4"/>
      <c r="Y950" s="4"/>
      <c r="Z950" s="4"/>
      <c r="AA950" s="4"/>
      <c r="AB950" s="4"/>
      <c r="AC950" s="4"/>
      <c r="AD950" s="4"/>
      <c r="AE950" s="4"/>
      <c r="AF950" s="4"/>
      <c r="AG950" s="4"/>
      <c r="AH950" s="4"/>
      <c r="AI950" s="4"/>
      <c r="AJ950" s="4"/>
      <c r="AK950" s="4"/>
      <c r="AL950" s="4"/>
      <c r="AM950" s="4"/>
      <c r="AN950" s="4"/>
      <c r="AO950" s="1084"/>
    </row>
    <row r="951" spans="1:41" s="203" customFormat="1" ht="83.25" customHeight="1" x14ac:dyDescent="0.2">
      <c r="A951" s="1561"/>
      <c r="B951" s="1496" t="s">
        <v>8528</v>
      </c>
      <c r="C951" s="1542" t="s">
        <v>8529</v>
      </c>
      <c r="D951" s="1412" t="s">
        <v>213</v>
      </c>
      <c r="E951" s="1518" t="s">
        <v>551</v>
      </c>
      <c r="F951" s="1418"/>
      <c r="G951" s="1419"/>
      <c r="H951" s="1415">
        <v>500</v>
      </c>
      <c r="I951" s="1415"/>
      <c r="J951" s="295" t="s">
        <v>8530</v>
      </c>
      <c r="K951" s="1522"/>
      <c r="L951" s="1522"/>
      <c r="M951" s="1528"/>
      <c r="N951" s="1528"/>
      <c r="O951" s="1528"/>
      <c r="P951" s="1528"/>
      <c r="Q951" s="1528"/>
      <c r="R951" s="1528"/>
      <c r="S951" s="1528"/>
      <c r="T951" s="1528"/>
      <c r="U951" s="1528"/>
      <c r="V951" s="1528"/>
      <c r="W951" s="9"/>
      <c r="X951" s="4"/>
      <c r="Y951" s="4"/>
      <c r="Z951" s="4"/>
      <c r="AA951" s="4"/>
      <c r="AB951" s="4"/>
      <c r="AC951" s="4"/>
      <c r="AD951" s="4"/>
      <c r="AE951" s="4"/>
      <c r="AF951" s="4"/>
      <c r="AG951" s="4"/>
      <c r="AH951" s="4"/>
      <c r="AI951" s="4"/>
      <c r="AJ951" s="4"/>
      <c r="AK951" s="4"/>
      <c r="AL951" s="4"/>
      <c r="AM951" s="4"/>
      <c r="AN951" s="4"/>
      <c r="AO951" s="1084"/>
    </row>
    <row r="952" spans="1:41" s="203" customFormat="1" ht="114" customHeight="1" x14ac:dyDescent="0.2">
      <c r="A952" s="1562"/>
      <c r="B952" s="1436" t="s">
        <v>8896</v>
      </c>
      <c r="C952" s="204" t="s">
        <v>9074</v>
      </c>
      <c r="D952" s="1028" t="s">
        <v>810</v>
      </c>
      <c r="E952" s="1028" t="s">
        <v>3435</v>
      </c>
      <c r="F952" s="1028">
        <v>0</v>
      </c>
      <c r="G952" s="1028">
        <v>0</v>
      </c>
      <c r="H952" s="1028">
        <v>350</v>
      </c>
      <c r="I952" s="1028">
        <v>0</v>
      </c>
      <c r="J952" s="295" t="s">
        <v>8898</v>
      </c>
      <c r="K952" s="1522" t="s">
        <v>9075</v>
      </c>
      <c r="L952" s="1522"/>
      <c r="M952" s="1528"/>
      <c r="N952" s="1528"/>
      <c r="O952" s="1528"/>
      <c r="P952" s="1528"/>
      <c r="Q952" s="1528"/>
      <c r="R952" s="1528"/>
      <c r="S952" s="1528"/>
      <c r="T952" s="1528"/>
      <c r="U952" s="1528"/>
      <c r="V952" s="1528"/>
      <c r="W952" s="9"/>
      <c r="X952" s="4"/>
      <c r="Y952" s="4"/>
      <c r="Z952" s="4"/>
      <c r="AA952" s="4"/>
      <c r="AB952" s="4"/>
      <c r="AC952" s="4"/>
      <c r="AD952" s="4"/>
      <c r="AE952" s="4"/>
      <c r="AF952" s="4"/>
      <c r="AG952" s="4"/>
      <c r="AH952" s="4"/>
      <c r="AI952" s="4"/>
      <c r="AJ952" s="4"/>
      <c r="AK952" s="4"/>
      <c r="AL952" s="4"/>
      <c r="AM952" s="4"/>
      <c r="AN952" s="4"/>
      <c r="AO952" s="845"/>
    </row>
    <row r="953" spans="1:41" s="10" customFormat="1" ht="66" customHeight="1" x14ac:dyDescent="0.2">
      <c r="A953" s="1563" t="s">
        <v>1481</v>
      </c>
      <c r="B953" s="1492" t="s">
        <v>2103</v>
      </c>
      <c r="C953" s="1490" t="s">
        <v>4047</v>
      </c>
      <c r="D953" s="1538" t="s">
        <v>213</v>
      </c>
      <c r="E953" s="1519" t="s">
        <v>551</v>
      </c>
      <c r="F953" s="1420"/>
      <c r="G953" s="1421"/>
      <c r="H953" s="849">
        <v>0</v>
      </c>
      <c r="I953" s="849">
        <v>2000</v>
      </c>
      <c r="J953" s="1504" t="s">
        <v>5749</v>
      </c>
      <c r="K953" s="1504" t="s">
        <v>8030</v>
      </c>
      <c r="L953" s="1504"/>
      <c r="M953" s="1527"/>
      <c r="N953" s="1527"/>
      <c r="O953" s="1527"/>
      <c r="P953" s="1527"/>
      <c r="Q953" s="1527"/>
      <c r="R953" s="1527"/>
      <c r="S953" s="1527"/>
      <c r="T953" s="1527"/>
      <c r="U953" s="1527"/>
      <c r="V953" s="1527"/>
      <c r="W953" s="9" t="s">
        <v>11</v>
      </c>
      <c r="X953" s="4"/>
      <c r="Y953" s="4"/>
      <c r="Z953" s="4"/>
      <c r="AA953" s="4"/>
      <c r="AB953" s="4"/>
      <c r="AC953" s="4"/>
      <c r="AD953" s="4"/>
      <c r="AE953" s="4"/>
      <c r="AF953" s="4"/>
      <c r="AG953" s="4"/>
      <c r="AH953" s="4"/>
      <c r="AI953" s="4"/>
      <c r="AJ953" s="4"/>
      <c r="AK953" s="4"/>
      <c r="AL953" s="4"/>
      <c r="AM953" s="4"/>
      <c r="AN953" s="4"/>
      <c r="AO953" s="27"/>
    </row>
    <row r="954" spans="1:41" s="1" customFormat="1" ht="33.75" customHeight="1" x14ac:dyDescent="0.2">
      <c r="A954" s="1561"/>
      <c r="B954" s="1492" t="s">
        <v>2104</v>
      </c>
      <c r="C954" s="1492" t="s">
        <v>552</v>
      </c>
      <c r="D954" s="1497" t="s">
        <v>213</v>
      </c>
      <c r="E954" s="1496" t="s">
        <v>551</v>
      </c>
      <c r="F954" s="1012"/>
      <c r="G954" s="497"/>
      <c r="H954" s="497"/>
      <c r="I954" s="1507">
        <v>1200</v>
      </c>
      <c r="J954" s="1506"/>
      <c r="K954" s="1506"/>
      <c r="L954" s="1506"/>
      <c r="M954" s="1502"/>
      <c r="N954" s="1502"/>
      <c r="O954" s="1502"/>
      <c r="P954" s="1502"/>
      <c r="Q954" s="1502"/>
      <c r="R954" s="1502"/>
      <c r="S954" s="1502"/>
      <c r="T954" s="1502"/>
      <c r="U954" s="1502"/>
      <c r="V954" s="1502"/>
      <c r="W954" s="9" t="s">
        <v>11</v>
      </c>
      <c r="X954" s="4"/>
      <c r="Y954" s="4"/>
      <c r="Z954" s="4"/>
      <c r="AA954" s="4"/>
      <c r="AB954" s="4"/>
      <c r="AC954" s="4"/>
      <c r="AD954" s="4"/>
      <c r="AE954" s="4"/>
      <c r="AF954" s="4"/>
      <c r="AG954" s="4"/>
      <c r="AH954" s="4"/>
      <c r="AI954" s="4"/>
      <c r="AJ954" s="4"/>
      <c r="AK954" s="4"/>
      <c r="AL954" s="4"/>
      <c r="AM954" s="4"/>
      <c r="AN954" s="4"/>
    </row>
    <row r="955" spans="1:41" s="1" customFormat="1" ht="33.75" customHeight="1" x14ac:dyDescent="0.2">
      <c r="A955" s="1561"/>
      <c r="B955" s="1492" t="s">
        <v>2105</v>
      </c>
      <c r="C955" s="1492" t="s">
        <v>553</v>
      </c>
      <c r="D955" s="1497" t="s">
        <v>213</v>
      </c>
      <c r="E955" s="1496" t="s">
        <v>551</v>
      </c>
      <c r="F955" s="1507"/>
      <c r="G955" s="497"/>
      <c r="H955" s="497"/>
      <c r="I955" s="1507">
        <v>200</v>
      </c>
      <c r="J955" s="1506"/>
      <c r="K955" s="1506"/>
      <c r="L955" s="1506"/>
      <c r="M955" s="1502"/>
      <c r="N955" s="1502"/>
      <c r="O955" s="1502"/>
      <c r="P955" s="1502"/>
      <c r="Q955" s="1502"/>
      <c r="R955" s="1502"/>
      <c r="S955" s="1502"/>
      <c r="T955" s="1502"/>
      <c r="U955" s="1502"/>
      <c r="V955" s="1502"/>
      <c r="W955" s="9" t="s">
        <v>11</v>
      </c>
      <c r="X955" s="4"/>
    </row>
    <row r="956" spans="1:41" s="1" customFormat="1" ht="88.5" customHeight="1" x14ac:dyDescent="0.2">
      <c r="A956" s="1561"/>
      <c r="B956" s="1492" t="s">
        <v>2106</v>
      </c>
      <c r="C956" s="1492" t="s">
        <v>1353</v>
      </c>
      <c r="D956" s="1497" t="s">
        <v>213</v>
      </c>
      <c r="E956" s="1496" t="s">
        <v>551</v>
      </c>
      <c r="F956" s="1507"/>
      <c r="G956" s="497"/>
      <c r="H956" s="497"/>
      <c r="I956" s="1507"/>
      <c r="J956" s="1506" t="s">
        <v>4461</v>
      </c>
      <c r="K956" s="1506"/>
      <c r="L956" s="1506"/>
      <c r="M956" s="1502"/>
      <c r="N956" s="1502"/>
      <c r="O956" s="1502"/>
      <c r="P956" s="1502"/>
      <c r="Q956" s="1502"/>
      <c r="R956" s="1502"/>
      <c r="S956" s="1502"/>
      <c r="T956" s="1502"/>
      <c r="U956" s="1502"/>
      <c r="V956" s="1502"/>
      <c r="W956" s="9"/>
      <c r="X956" s="4"/>
    </row>
    <row r="957" spans="1:41" s="1" customFormat="1" ht="45" customHeight="1" x14ac:dyDescent="0.2">
      <c r="A957" s="1561"/>
      <c r="B957" s="1492" t="s">
        <v>2107</v>
      </c>
      <c r="C957" s="1027" t="s">
        <v>554</v>
      </c>
      <c r="D957" s="1496" t="s">
        <v>213</v>
      </c>
      <c r="E957" s="307" t="s">
        <v>551</v>
      </c>
      <c r="F957" s="1012"/>
      <c r="G957" s="497"/>
      <c r="H957" s="497"/>
      <c r="I957" s="1507">
        <v>5000</v>
      </c>
      <c r="J957" s="1506"/>
      <c r="K957" s="1506"/>
      <c r="L957" s="1506"/>
      <c r="M957" s="1502"/>
      <c r="N957" s="1502"/>
      <c r="O957" s="1502"/>
      <c r="P957" s="1502"/>
      <c r="Q957" s="1502"/>
      <c r="R957" s="1502"/>
      <c r="S957" s="1502"/>
      <c r="T957" s="1502"/>
      <c r="U957" s="1502"/>
      <c r="V957" s="1502"/>
      <c r="W957" s="9" t="s">
        <v>11</v>
      </c>
      <c r="X957" s="4"/>
    </row>
    <row r="958" spans="1:41" s="1" customFormat="1" ht="152.25" customHeight="1" x14ac:dyDescent="0.2">
      <c r="A958" s="1561"/>
      <c r="B958" s="1492" t="s">
        <v>2108</v>
      </c>
      <c r="C958" s="1492" t="s">
        <v>555</v>
      </c>
      <c r="D958" s="1497" t="s">
        <v>213</v>
      </c>
      <c r="E958" s="1496" t="s">
        <v>551</v>
      </c>
      <c r="F958" s="1507">
        <v>2888.8471599999998</v>
      </c>
      <c r="G958" s="218">
        <v>1500</v>
      </c>
      <c r="H958" s="571">
        <v>1500</v>
      </c>
      <c r="I958" s="571">
        <v>5000</v>
      </c>
      <c r="J958" s="1504" t="s">
        <v>3759</v>
      </c>
      <c r="K958" s="1504" t="s">
        <v>4462</v>
      </c>
      <c r="L958" s="1504" t="s">
        <v>5749</v>
      </c>
      <c r="M958" s="1527" t="s">
        <v>6765</v>
      </c>
      <c r="N958" s="1527" t="s">
        <v>6925</v>
      </c>
      <c r="O958" s="1527" t="s">
        <v>7958</v>
      </c>
      <c r="P958" s="1527"/>
      <c r="Q958" s="1527"/>
      <c r="R958" s="1527"/>
      <c r="S958" s="1527"/>
      <c r="T958" s="1527"/>
      <c r="U958" s="1527"/>
      <c r="V958" s="1527"/>
      <c r="W958" s="9" t="s">
        <v>11</v>
      </c>
    </row>
    <row r="959" spans="1:41" s="1" customFormat="1" ht="116.25" customHeight="1" x14ac:dyDescent="0.2">
      <c r="A959" s="1561"/>
      <c r="B959" s="1492" t="s">
        <v>8057</v>
      </c>
      <c r="C959" s="1492" t="s">
        <v>8058</v>
      </c>
      <c r="D959" s="1497" t="s">
        <v>810</v>
      </c>
      <c r="E959" s="1496" t="s">
        <v>3435</v>
      </c>
      <c r="F959" s="1507"/>
      <c r="G959" s="218"/>
      <c r="H959" s="571">
        <v>564.47699999999998</v>
      </c>
      <c r="I959" s="571"/>
      <c r="J959" s="1504" t="s">
        <v>8059</v>
      </c>
      <c r="K959" s="1504" t="s">
        <v>8533</v>
      </c>
      <c r="L959" s="1504"/>
      <c r="M959" s="1527"/>
      <c r="N959" s="1527"/>
      <c r="O959" s="1527"/>
      <c r="P959" s="1527"/>
      <c r="Q959" s="1527"/>
      <c r="R959" s="1527"/>
      <c r="S959" s="1527"/>
      <c r="T959" s="1527"/>
      <c r="U959" s="1527"/>
      <c r="V959" s="1527"/>
      <c r="W959" s="9"/>
    </row>
    <row r="960" spans="1:41" s="1" customFormat="1" ht="116.25" customHeight="1" x14ac:dyDescent="0.2">
      <c r="A960" s="1562"/>
      <c r="B960" s="1492" t="s">
        <v>8534</v>
      </c>
      <c r="C960" s="1492" t="s">
        <v>8535</v>
      </c>
      <c r="D960" s="1497" t="s">
        <v>810</v>
      </c>
      <c r="E960" s="1496" t="s">
        <v>3435</v>
      </c>
      <c r="F960" s="1507"/>
      <c r="G960" s="218"/>
      <c r="H960" s="571">
        <v>3655</v>
      </c>
      <c r="I960" s="571"/>
      <c r="J960" s="1504" t="s">
        <v>8536</v>
      </c>
      <c r="K960" s="1504"/>
      <c r="L960" s="1504"/>
      <c r="M960" s="1527"/>
      <c r="N960" s="1527"/>
      <c r="O960" s="1527"/>
      <c r="P960" s="1527"/>
      <c r="Q960" s="1527"/>
      <c r="R960" s="1527"/>
      <c r="S960" s="1527"/>
      <c r="T960" s="1527"/>
      <c r="U960" s="1527"/>
      <c r="V960" s="1527"/>
      <c r="W960" s="9"/>
    </row>
    <row r="961" spans="1:31" s="1" customFormat="1" ht="187.5" customHeight="1" x14ac:dyDescent="0.2">
      <c r="A961" s="1564" t="s">
        <v>1482</v>
      </c>
      <c r="B961" s="1492" t="s">
        <v>2109</v>
      </c>
      <c r="C961" s="1027" t="s">
        <v>8171</v>
      </c>
      <c r="D961" s="1496" t="s">
        <v>213</v>
      </c>
      <c r="E961" s="1496" t="s">
        <v>216</v>
      </c>
      <c r="F961" s="309">
        <v>15816.622590000001</v>
      </c>
      <c r="G961" s="330">
        <v>315.69276000000002</v>
      </c>
      <c r="H961" s="1496">
        <v>4000</v>
      </c>
      <c r="I961" s="1496"/>
      <c r="J961" s="1504" t="s">
        <v>4144</v>
      </c>
      <c r="K961" s="1504" t="s">
        <v>5537</v>
      </c>
      <c r="L961" s="1504" t="s">
        <v>6401</v>
      </c>
      <c r="M961" s="1527" t="s">
        <v>8172</v>
      </c>
      <c r="N961" s="1527" t="s">
        <v>8537</v>
      </c>
      <c r="O961" s="1527" t="s">
        <v>9149</v>
      </c>
      <c r="P961" s="1527"/>
      <c r="Q961" s="1527"/>
      <c r="R961" s="1527"/>
      <c r="S961" s="1527"/>
      <c r="T961" s="1527"/>
      <c r="U961" s="1527"/>
      <c r="V961" s="1527"/>
      <c r="W961" s="3" t="s">
        <v>123</v>
      </c>
      <c r="X961" s="4"/>
    </row>
    <row r="962" spans="1:31" s="1" customFormat="1" ht="120.75" customHeight="1" x14ac:dyDescent="0.2">
      <c r="A962" s="1564"/>
      <c r="B962" s="1492" t="s">
        <v>2110</v>
      </c>
      <c r="C962" s="1027" t="s">
        <v>557</v>
      </c>
      <c r="D962" s="1496" t="s">
        <v>558</v>
      </c>
      <c r="E962" s="1496" t="s">
        <v>216</v>
      </c>
      <c r="F962" s="309">
        <v>23350</v>
      </c>
      <c r="G962" s="330">
        <v>3033.7440000000001</v>
      </c>
      <c r="H962" s="1496"/>
      <c r="I962" s="1496"/>
      <c r="J962" s="1504" t="s">
        <v>3760</v>
      </c>
      <c r="K962" s="1504" t="s">
        <v>4145</v>
      </c>
      <c r="L962" s="1504" t="s">
        <v>4904</v>
      </c>
      <c r="M962" s="1527" t="s">
        <v>5538</v>
      </c>
      <c r="N962" s="1527" t="s">
        <v>5962</v>
      </c>
      <c r="O962" s="1527"/>
      <c r="P962" s="1527"/>
      <c r="Q962" s="1527"/>
      <c r="R962" s="1527"/>
      <c r="S962" s="1527"/>
      <c r="T962" s="1527"/>
      <c r="U962" s="1527"/>
      <c r="V962" s="1527"/>
      <c r="W962" s="3" t="s">
        <v>123</v>
      </c>
      <c r="X962" s="4"/>
    </row>
    <row r="963" spans="1:31" s="1" customFormat="1" ht="147.75" customHeight="1" x14ac:dyDescent="0.2">
      <c r="A963" s="1564"/>
      <c r="B963" s="1492" t="s">
        <v>2111</v>
      </c>
      <c r="C963" s="1027" t="s">
        <v>7728</v>
      </c>
      <c r="D963" s="1496" t="s">
        <v>558</v>
      </c>
      <c r="E963" s="1496" t="s">
        <v>216</v>
      </c>
      <c r="F963" s="309">
        <v>11203.181</v>
      </c>
      <c r="G963" s="330">
        <v>3834</v>
      </c>
      <c r="H963" s="1496">
        <v>7002.78</v>
      </c>
      <c r="I963" s="1496"/>
      <c r="J963" s="1504" t="s">
        <v>3993</v>
      </c>
      <c r="K963" s="1504" t="s">
        <v>4146</v>
      </c>
      <c r="L963" s="1504" t="s">
        <v>4463</v>
      </c>
      <c r="M963" s="1527" t="s">
        <v>4700</v>
      </c>
      <c r="N963" s="1527" t="s">
        <v>5539</v>
      </c>
      <c r="O963" s="1527" t="s">
        <v>5963</v>
      </c>
      <c r="P963" s="1527" t="s">
        <v>6926</v>
      </c>
      <c r="Q963" s="1527" t="s">
        <v>7729</v>
      </c>
      <c r="R963" s="1527" t="s">
        <v>8173</v>
      </c>
      <c r="S963" s="1527" t="s">
        <v>8899</v>
      </c>
      <c r="T963" s="1527"/>
      <c r="U963" s="1527"/>
      <c r="V963" s="1527"/>
      <c r="W963" s="3" t="s">
        <v>123</v>
      </c>
      <c r="X963" s="4"/>
    </row>
    <row r="964" spans="1:31" s="1" customFormat="1" ht="129" customHeight="1" x14ac:dyDescent="0.2">
      <c r="A964" s="1564"/>
      <c r="B964" s="1492" t="s">
        <v>2112</v>
      </c>
      <c r="C964" s="1027" t="s">
        <v>7731</v>
      </c>
      <c r="D964" s="1496" t="s">
        <v>558</v>
      </c>
      <c r="E964" s="1496" t="s">
        <v>216</v>
      </c>
      <c r="F964" s="309">
        <v>98.382999999999996</v>
      </c>
      <c r="G964" s="330">
        <v>15100</v>
      </c>
      <c r="H964" s="1496">
        <v>21662.531859999999</v>
      </c>
      <c r="I964" s="1496"/>
      <c r="J964" s="1504" t="s">
        <v>4342</v>
      </c>
      <c r="K964" s="1504" t="s">
        <v>4905</v>
      </c>
      <c r="L964" s="1504" t="s">
        <v>5540</v>
      </c>
      <c r="M964" s="1527" t="s">
        <v>5964</v>
      </c>
      <c r="N964" s="1527" t="s">
        <v>6927</v>
      </c>
      <c r="O964" s="1527" t="s">
        <v>7730</v>
      </c>
      <c r="P964" s="1527" t="s">
        <v>8900</v>
      </c>
      <c r="Q964" s="1527"/>
      <c r="R964" s="1527"/>
      <c r="S964" s="1527"/>
      <c r="T964" s="1527"/>
      <c r="U964" s="1527"/>
      <c r="V964" s="1527"/>
      <c r="W964" s="3" t="s">
        <v>123</v>
      </c>
      <c r="X964" s="4"/>
    </row>
    <row r="965" spans="1:31" s="1" customFormat="1" ht="123" customHeight="1" x14ac:dyDescent="0.2">
      <c r="A965" s="1564" t="s">
        <v>1483</v>
      </c>
      <c r="B965" s="1492" t="s">
        <v>2113</v>
      </c>
      <c r="C965" s="1027" t="s">
        <v>7692</v>
      </c>
      <c r="D965" s="1496" t="s">
        <v>275</v>
      </c>
      <c r="E965" s="1496" t="s">
        <v>216</v>
      </c>
      <c r="F965" s="558">
        <v>8750</v>
      </c>
      <c r="G965" s="1507">
        <v>3556</v>
      </c>
      <c r="H965" s="1496">
        <v>1241.8599999999999</v>
      </c>
      <c r="I965" s="1496"/>
      <c r="J965" s="1504" t="s">
        <v>5541</v>
      </c>
      <c r="K965" s="1504" t="s">
        <v>7691</v>
      </c>
      <c r="L965" s="1504"/>
      <c r="M965" s="1527"/>
      <c r="N965" s="1527"/>
      <c r="O965" s="1527"/>
      <c r="P965" s="1527"/>
      <c r="Q965" s="1527"/>
      <c r="R965" s="1527"/>
      <c r="S965" s="1527"/>
      <c r="T965" s="1527"/>
      <c r="U965" s="1527"/>
      <c r="V965" s="1527"/>
      <c r="W965" s="3" t="s">
        <v>123</v>
      </c>
      <c r="X965" s="4"/>
      <c r="Z965" s="4"/>
      <c r="AA965" s="4"/>
      <c r="AB965" s="4"/>
      <c r="AC965" s="4"/>
      <c r="AD965" s="4"/>
    </row>
    <row r="966" spans="1:31" s="10" customFormat="1" ht="144.75" customHeight="1" x14ac:dyDescent="0.2">
      <c r="A966" s="1564"/>
      <c r="B966" s="1492" t="s">
        <v>2114</v>
      </c>
      <c r="C966" s="1027" t="s">
        <v>7693</v>
      </c>
      <c r="D966" s="1496" t="s">
        <v>213</v>
      </c>
      <c r="E966" s="1496" t="s">
        <v>216</v>
      </c>
      <c r="F966" s="558">
        <v>10459</v>
      </c>
      <c r="G966" s="1507">
        <v>5963</v>
      </c>
      <c r="H966" s="1496">
        <v>1439.77</v>
      </c>
      <c r="I966" s="1496"/>
      <c r="J966" s="1504" t="s">
        <v>4343</v>
      </c>
      <c r="K966" s="1504" t="s">
        <v>5542</v>
      </c>
      <c r="L966" s="1504" t="s">
        <v>7694</v>
      </c>
      <c r="M966" s="1527" t="s">
        <v>8060</v>
      </c>
      <c r="N966" s="1527" t="s">
        <v>8367</v>
      </c>
      <c r="O966" s="1527" t="s">
        <v>8538</v>
      </c>
      <c r="P966" s="1527" t="s">
        <v>9150</v>
      </c>
      <c r="Q966" s="1527"/>
      <c r="R966" s="1527"/>
      <c r="S966" s="1527"/>
      <c r="T966" s="1527"/>
      <c r="U966" s="1527"/>
      <c r="V966" s="1527"/>
      <c r="W966" s="3" t="s">
        <v>123</v>
      </c>
      <c r="X966" s="4"/>
      <c r="Y966" s="4"/>
      <c r="Z966" s="4"/>
      <c r="AA966" s="4"/>
      <c r="AB966" s="4"/>
      <c r="AC966" s="4"/>
      <c r="AD966" s="4"/>
      <c r="AE966" s="22"/>
    </row>
    <row r="967" spans="1:31" s="1" customFormat="1" ht="123.75" customHeight="1" x14ac:dyDescent="0.2">
      <c r="A967" s="1564"/>
      <c r="B967" s="1492" t="s">
        <v>2115</v>
      </c>
      <c r="C967" s="1027" t="s">
        <v>7727</v>
      </c>
      <c r="D967" s="1496" t="s">
        <v>213</v>
      </c>
      <c r="E967" s="1496" t="s">
        <v>216</v>
      </c>
      <c r="F967" s="309">
        <v>4516</v>
      </c>
      <c r="G967" s="330">
        <v>41591.900999999998</v>
      </c>
      <c r="H967" s="1496">
        <v>15323.02</v>
      </c>
      <c r="I967" s="1496"/>
      <c r="J967" s="1504" t="s">
        <v>4147</v>
      </c>
      <c r="K967" s="1504" t="s">
        <v>4464</v>
      </c>
      <c r="L967" s="1504" t="s">
        <v>4701</v>
      </c>
      <c r="M967" s="1527" t="s">
        <v>5543</v>
      </c>
      <c r="N967" s="1527" t="s">
        <v>5965</v>
      </c>
      <c r="O967" s="1527" t="s">
        <v>6242</v>
      </c>
      <c r="P967" s="1527" t="s">
        <v>6928</v>
      </c>
      <c r="Q967" s="1527" t="s">
        <v>7726</v>
      </c>
      <c r="R967" s="1527" t="s">
        <v>8901</v>
      </c>
      <c r="S967" s="1527"/>
      <c r="T967" s="1527"/>
      <c r="U967" s="1527"/>
      <c r="V967" s="1527"/>
      <c r="W967" s="3" t="s">
        <v>123</v>
      </c>
      <c r="X967" s="4"/>
      <c r="Z967" s="4"/>
      <c r="AA967" s="4"/>
      <c r="AB967" s="4"/>
      <c r="AC967" s="4"/>
      <c r="AD967" s="4"/>
    </row>
    <row r="968" spans="1:31" s="1" customFormat="1" ht="132" customHeight="1" x14ac:dyDescent="0.2">
      <c r="A968" s="1564" t="s">
        <v>1484</v>
      </c>
      <c r="B968" s="1492" t="s">
        <v>2116</v>
      </c>
      <c r="C968" s="1027" t="s">
        <v>564</v>
      </c>
      <c r="D968" s="1496" t="s">
        <v>558</v>
      </c>
      <c r="E968" s="1496" t="s">
        <v>216</v>
      </c>
      <c r="F968" s="309">
        <v>500</v>
      </c>
      <c r="G968" s="279"/>
      <c r="H968" s="306"/>
      <c r="I968" s="1496"/>
      <c r="J968" s="1504" t="s">
        <v>5544</v>
      </c>
      <c r="K968" s="1504" t="s">
        <v>6238</v>
      </c>
      <c r="L968" s="1504"/>
      <c r="M968" s="1527"/>
      <c r="N968" s="1527"/>
      <c r="O968" s="1527"/>
      <c r="P968" s="1527"/>
      <c r="Q968" s="1527"/>
      <c r="R968" s="1527"/>
      <c r="S968" s="1527"/>
      <c r="T968" s="1527"/>
      <c r="U968" s="1527"/>
      <c r="V968" s="1527"/>
      <c r="W968" s="3" t="s">
        <v>123</v>
      </c>
    </row>
    <row r="969" spans="1:31" s="1" customFormat="1" ht="99" customHeight="1" x14ac:dyDescent="0.2">
      <c r="A969" s="1564"/>
      <c r="B969" s="1492" t="s">
        <v>2117</v>
      </c>
      <c r="C969" s="1027" t="s">
        <v>565</v>
      </c>
      <c r="D969" s="1496" t="s">
        <v>558</v>
      </c>
      <c r="E969" s="1496" t="s">
        <v>216</v>
      </c>
      <c r="F969" s="309">
        <v>1000</v>
      </c>
      <c r="G969" s="279">
        <v>560</v>
      </c>
      <c r="H969" s="309">
        <v>0</v>
      </c>
      <c r="I969" s="1496"/>
      <c r="J969" s="1504" t="s">
        <v>5545</v>
      </c>
      <c r="K969" s="1504" t="s">
        <v>8034</v>
      </c>
      <c r="L969" s="1504"/>
      <c r="M969" s="1527"/>
      <c r="N969" s="1527"/>
      <c r="O969" s="1527"/>
      <c r="P969" s="1527"/>
      <c r="Q969" s="1527"/>
      <c r="R969" s="1527"/>
      <c r="S969" s="1527"/>
      <c r="T969" s="1527"/>
      <c r="U969" s="1527"/>
      <c r="V969" s="1527"/>
      <c r="W969" s="3" t="s">
        <v>123</v>
      </c>
    </row>
    <row r="970" spans="1:31" s="1" customFormat="1" ht="48.75" customHeight="1" x14ac:dyDescent="0.2">
      <c r="A970" s="1563" t="s">
        <v>1485</v>
      </c>
      <c r="B970" s="1492" t="s">
        <v>2118</v>
      </c>
      <c r="C970" s="1027" t="s">
        <v>8238</v>
      </c>
      <c r="D970" s="1496" t="s">
        <v>275</v>
      </c>
      <c r="E970" s="1497" t="s">
        <v>340</v>
      </c>
      <c r="F970" s="1507">
        <v>453.71600000000001</v>
      </c>
      <c r="G970" s="1507">
        <v>438</v>
      </c>
      <c r="H970" s="1507">
        <v>13000</v>
      </c>
      <c r="I970" s="1544"/>
      <c r="J970" s="1511" t="s">
        <v>3761</v>
      </c>
      <c r="K970" s="1511" t="s">
        <v>4702</v>
      </c>
      <c r="L970" s="1511" t="s">
        <v>6645</v>
      </c>
      <c r="M970" s="146" t="s">
        <v>6929</v>
      </c>
      <c r="N970" s="146" t="s">
        <v>8251</v>
      </c>
      <c r="O970" s="146"/>
      <c r="P970" s="146"/>
      <c r="Q970" s="146"/>
      <c r="R970" s="146"/>
      <c r="S970" s="146"/>
      <c r="T970" s="146"/>
      <c r="U970" s="146"/>
      <c r="V970" s="146"/>
      <c r="W970" s="9" t="s">
        <v>11</v>
      </c>
    </row>
    <row r="971" spans="1:31" s="1" customFormat="1" ht="25.5" customHeight="1" x14ac:dyDescent="0.2">
      <c r="A971" s="1561"/>
      <c r="B971" s="1492" t="s">
        <v>2119</v>
      </c>
      <c r="C971" s="1027" t="s">
        <v>567</v>
      </c>
      <c r="D971" s="1496" t="s">
        <v>275</v>
      </c>
      <c r="E971" s="1497" t="s">
        <v>340</v>
      </c>
      <c r="F971" s="1507"/>
      <c r="G971" s="1030"/>
      <c r="H971" s="1507"/>
      <c r="I971" s="1507">
        <v>2800</v>
      </c>
      <c r="J971" s="1511" t="s">
        <v>5749</v>
      </c>
      <c r="K971" s="1511"/>
      <c r="L971" s="1511"/>
      <c r="M971" s="146"/>
      <c r="N971" s="146"/>
      <c r="O971" s="146"/>
      <c r="P971" s="146"/>
      <c r="Q971" s="146"/>
      <c r="R971" s="146"/>
      <c r="S971" s="146"/>
      <c r="T971" s="146"/>
      <c r="U971" s="146"/>
      <c r="V971" s="146"/>
      <c r="W971" s="9" t="s">
        <v>11</v>
      </c>
    </row>
    <row r="972" spans="1:31" s="1" customFormat="1" ht="117.75" customHeight="1" x14ac:dyDescent="0.2">
      <c r="A972" s="1561"/>
      <c r="B972" s="1492" t="s">
        <v>2120</v>
      </c>
      <c r="C972" s="1027" t="s">
        <v>568</v>
      </c>
      <c r="D972" s="1496" t="s">
        <v>275</v>
      </c>
      <c r="E972" s="1497" t="s">
        <v>340</v>
      </c>
      <c r="F972" s="1507">
        <v>72.5</v>
      </c>
      <c r="G972" s="1507">
        <v>72.5</v>
      </c>
      <c r="H972" s="1507"/>
      <c r="I972" s="1544"/>
      <c r="J972" s="1511" t="s">
        <v>5546</v>
      </c>
      <c r="K972" s="1511"/>
      <c r="L972" s="1511"/>
      <c r="M972" s="146"/>
      <c r="N972" s="146"/>
      <c r="O972" s="146"/>
      <c r="P972" s="146"/>
      <c r="Q972" s="146"/>
      <c r="R972" s="146"/>
      <c r="S972" s="146"/>
      <c r="T972" s="146"/>
      <c r="U972" s="146"/>
      <c r="V972" s="146"/>
      <c r="W972" s="9" t="s">
        <v>11</v>
      </c>
      <c r="X972" s="4"/>
    </row>
    <row r="973" spans="1:31" s="1" customFormat="1" ht="24.75" customHeight="1" x14ac:dyDescent="0.2">
      <c r="A973" s="1561"/>
      <c r="B973" s="1492" t="s">
        <v>2121</v>
      </c>
      <c r="C973" s="1027" t="s">
        <v>569</v>
      </c>
      <c r="D973" s="1496" t="s">
        <v>275</v>
      </c>
      <c r="E973" s="1497" t="s">
        <v>340</v>
      </c>
      <c r="F973" s="1507"/>
      <c r="G973" s="1030"/>
      <c r="H973" s="1507"/>
      <c r="I973" s="1507">
        <v>1600</v>
      </c>
      <c r="J973" s="1511" t="s">
        <v>5749</v>
      </c>
      <c r="K973" s="1511"/>
      <c r="L973" s="1511"/>
      <c r="M973" s="146"/>
      <c r="N973" s="146"/>
      <c r="O973" s="146"/>
      <c r="P973" s="146"/>
      <c r="Q973" s="146"/>
      <c r="R973" s="146"/>
      <c r="S973" s="146"/>
      <c r="T973" s="146"/>
      <c r="U973" s="146"/>
      <c r="V973" s="146"/>
      <c r="W973" s="9" t="s">
        <v>11</v>
      </c>
      <c r="X973" s="4"/>
    </row>
    <row r="974" spans="1:31" s="1" customFormat="1" ht="45.75" customHeight="1" x14ac:dyDescent="0.2">
      <c r="A974" s="1561"/>
      <c r="B974" s="1492" t="s">
        <v>2122</v>
      </c>
      <c r="C974" s="1027" t="s">
        <v>570</v>
      </c>
      <c r="D974" s="1496" t="s">
        <v>213</v>
      </c>
      <c r="E974" s="307" t="s">
        <v>551</v>
      </c>
      <c r="F974" s="1012"/>
      <c r="G974" s="306"/>
      <c r="H974" s="1496"/>
      <c r="I974" s="1507">
        <v>450</v>
      </c>
      <c r="J974" s="1506"/>
      <c r="K974" s="1506"/>
      <c r="L974" s="1506"/>
      <c r="M974" s="1502"/>
      <c r="N974" s="1502"/>
      <c r="O974" s="1502"/>
      <c r="P974" s="1502"/>
      <c r="Q974" s="1502"/>
      <c r="R974" s="1502"/>
      <c r="S974" s="1502"/>
      <c r="T974" s="1502"/>
      <c r="U974" s="1502"/>
      <c r="V974" s="1502"/>
      <c r="W974" s="9" t="s">
        <v>11</v>
      </c>
      <c r="X974" s="4"/>
    </row>
    <row r="975" spans="1:31" s="1" customFormat="1" ht="26.25" customHeight="1" x14ac:dyDescent="0.2">
      <c r="A975" s="1561"/>
      <c r="B975" s="1492" t="s">
        <v>2123</v>
      </c>
      <c r="C975" s="1027" t="s">
        <v>571</v>
      </c>
      <c r="D975" s="1496" t="s">
        <v>213</v>
      </c>
      <c r="E975" s="307" t="s">
        <v>551</v>
      </c>
      <c r="F975" s="1012"/>
      <c r="G975" s="306"/>
      <c r="H975" s="1496"/>
      <c r="I975" s="608">
        <v>140000</v>
      </c>
      <c r="J975" s="672"/>
      <c r="K975" s="672"/>
      <c r="L975" s="672"/>
      <c r="M975" s="149"/>
      <c r="N975" s="149"/>
      <c r="O975" s="149"/>
      <c r="P975" s="149"/>
      <c r="Q975" s="149"/>
      <c r="R975" s="149"/>
      <c r="S975" s="149"/>
      <c r="T975" s="149"/>
      <c r="U975" s="149"/>
      <c r="V975" s="149"/>
      <c r="W975" s="9" t="s">
        <v>11</v>
      </c>
      <c r="X975" s="4"/>
    </row>
    <row r="976" spans="1:31" s="1" customFormat="1" ht="26.25" customHeight="1" x14ac:dyDescent="0.2">
      <c r="A976" s="1561"/>
      <c r="B976" s="1492" t="s">
        <v>2124</v>
      </c>
      <c r="C976" s="1027" t="s">
        <v>572</v>
      </c>
      <c r="D976" s="1496" t="s">
        <v>213</v>
      </c>
      <c r="E976" s="307" t="s">
        <v>551</v>
      </c>
      <c r="F976" s="1012"/>
      <c r="G976" s="1030"/>
      <c r="H976" s="1496"/>
      <c r="I976" s="608">
        <v>1500</v>
      </c>
      <c r="J976" s="672" t="s">
        <v>5749</v>
      </c>
      <c r="K976" s="672"/>
      <c r="L976" s="672"/>
      <c r="M976" s="149"/>
      <c r="N976" s="149"/>
      <c r="O976" s="149"/>
      <c r="P976" s="149"/>
      <c r="Q976" s="149"/>
      <c r="R976" s="149"/>
      <c r="S976" s="149"/>
      <c r="T976" s="149"/>
      <c r="U976" s="149"/>
      <c r="V976" s="149"/>
      <c r="W976" s="9" t="s">
        <v>11</v>
      </c>
      <c r="X976" s="4"/>
    </row>
    <row r="977" spans="1:24" s="1" customFormat="1" ht="26.25" customHeight="1" x14ac:dyDescent="0.2">
      <c r="A977" s="1561"/>
      <c r="B977" s="1492" t="s">
        <v>2125</v>
      </c>
      <c r="C977" s="1027" t="s">
        <v>573</v>
      </c>
      <c r="D977" s="1496" t="s">
        <v>213</v>
      </c>
      <c r="E977" s="307" t="s">
        <v>551</v>
      </c>
      <c r="F977" s="1012"/>
      <c r="G977" s="1030"/>
      <c r="H977" s="1496"/>
      <c r="I977" s="306"/>
      <c r="J977" s="1506"/>
      <c r="K977" s="1506"/>
      <c r="L977" s="1506"/>
      <c r="M977" s="1502"/>
      <c r="N977" s="1502"/>
      <c r="O977" s="1502"/>
      <c r="P977" s="1502"/>
      <c r="Q977" s="1502"/>
      <c r="R977" s="1502"/>
      <c r="S977" s="1502"/>
      <c r="T977" s="1502"/>
      <c r="U977" s="1502"/>
      <c r="V977" s="1502"/>
      <c r="W977" s="9" t="s">
        <v>11</v>
      </c>
      <c r="X977" s="4"/>
    </row>
    <row r="978" spans="1:24" s="4" customFormat="1" ht="26.25" customHeight="1" x14ac:dyDescent="0.2">
      <c r="A978" s="1561"/>
      <c r="B978" s="1492" t="s">
        <v>2126</v>
      </c>
      <c r="C978" s="1027" t="s">
        <v>574</v>
      </c>
      <c r="D978" s="1496" t="s">
        <v>213</v>
      </c>
      <c r="E978" s="307" t="s">
        <v>551</v>
      </c>
      <c r="F978" s="1012"/>
      <c r="G978" s="203"/>
      <c r="H978" s="1496"/>
      <c r="I978" s="608">
        <v>8500</v>
      </c>
      <c r="J978" s="1643" t="s">
        <v>5749</v>
      </c>
      <c r="K978" s="538"/>
      <c r="L978" s="538"/>
      <c r="M978" s="150"/>
      <c r="N978" s="150"/>
      <c r="O978" s="150"/>
      <c r="P978" s="150"/>
      <c r="Q978" s="150"/>
      <c r="R978" s="150"/>
      <c r="S978" s="150"/>
      <c r="T978" s="150"/>
      <c r="U978" s="150"/>
      <c r="V978" s="150"/>
      <c r="W978" s="9" t="s">
        <v>11</v>
      </c>
    </row>
    <row r="979" spans="1:24" s="4" customFormat="1" ht="26.25" customHeight="1" x14ac:dyDescent="0.2">
      <c r="A979" s="1561"/>
      <c r="B979" s="1492" t="s">
        <v>2127</v>
      </c>
      <c r="C979" s="1027" t="s">
        <v>575</v>
      </c>
      <c r="D979" s="1496" t="s">
        <v>213</v>
      </c>
      <c r="E979" s="307" t="s">
        <v>551</v>
      </c>
      <c r="F979" s="1012"/>
      <c r="G979" s="203"/>
      <c r="H979" s="1496"/>
      <c r="I979" s="1507">
        <v>1500</v>
      </c>
      <c r="J979" s="1643"/>
      <c r="K979" s="672"/>
      <c r="L979" s="672"/>
      <c r="M979" s="149"/>
      <c r="N979" s="149"/>
      <c r="O979" s="149"/>
      <c r="P979" s="149"/>
      <c r="Q979" s="149"/>
      <c r="R979" s="149"/>
      <c r="S979" s="149"/>
      <c r="T979" s="149"/>
      <c r="U979" s="149"/>
      <c r="V979" s="149"/>
      <c r="W979" s="9" t="s">
        <v>11</v>
      </c>
    </row>
    <row r="980" spans="1:24" s="4" customFormat="1" ht="26.25" customHeight="1" x14ac:dyDescent="0.2">
      <c r="A980" s="1561"/>
      <c r="B980" s="1492" t="s">
        <v>2128</v>
      </c>
      <c r="C980" s="1027" t="s">
        <v>576</v>
      </c>
      <c r="D980" s="1496" t="s">
        <v>213</v>
      </c>
      <c r="E980" s="307" t="s">
        <v>551</v>
      </c>
      <c r="F980" s="608"/>
      <c r="G980" s="203"/>
      <c r="H980" s="1496"/>
      <c r="I980" s="1507">
        <v>1500</v>
      </c>
      <c r="J980" s="1643"/>
      <c r="K980" s="672"/>
      <c r="L980" s="672"/>
      <c r="M980" s="149"/>
      <c r="N980" s="149"/>
      <c r="O980" s="149"/>
      <c r="P980" s="149"/>
      <c r="Q980" s="149"/>
      <c r="R980" s="149"/>
      <c r="S980" s="149"/>
      <c r="T980" s="149"/>
      <c r="U980" s="149"/>
      <c r="V980" s="149"/>
      <c r="W980" s="9" t="s">
        <v>11</v>
      </c>
    </row>
    <row r="981" spans="1:24" s="4" customFormat="1" ht="22.5" customHeight="1" x14ac:dyDescent="0.2">
      <c r="A981" s="1561"/>
      <c r="B981" s="1492" t="s">
        <v>2129</v>
      </c>
      <c r="C981" s="1027" t="s">
        <v>577</v>
      </c>
      <c r="D981" s="1496" t="s">
        <v>213</v>
      </c>
      <c r="E981" s="307" t="s">
        <v>551</v>
      </c>
      <c r="F981" s="1012"/>
      <c r="G981" s="306"/>
      <c r="H981" s="1496"/>
      <c r="I981" s="608">
        <v>20000</v>
      </c>
      <c r="J981" s="1643"/>
      <c r="K981" s="672"/>
      <c r="L981" s="672"/>
      <c r="M981" s="149"/>
      <c r="N981" s="149"/>
      <c r="O981" s="149"/>
      <c r="P981" s="149"/>
      <c r="Q981" s="149"/>
      <c r="R981" s="149"/>
      <c r="S981" s="149"/>
      <c r="T981" s="149"/>
      <c r="U981" s="149"/>
      <c r="V981" s="149"/>
      <c r="W981" s="9" t="s">
        <v>11</v>
      </c>
    </row>
    <row r="982" spans="1:24" s="4" customFormat="1" ht="33.75" customHeight="1" x14ac:dyDescent="0.2">
      <c r="A982" s="1561"/>
      <c r="B982" s="1492" t="s">
        <v>2130</v>
      </c>
      <c r="C982" s="1027" t="s">
        <v>578</v>
      </c>
      <c r="D982" s="1496" t="s">
        <v>213</v>
      </c>
      <c r="E982" s="307" t="s">
        <v>551</v>
      </c>
      <c r="F982" s="1012"/>
      <c r="G982" s="306"/>
      <c r="H982" s="1496"/>
      <c r="I982" s="608">
        <v>40000</v>
      </c>
      <c r="J982" s="672"/>
      <c r="K982" s="672"/>
      <c r="L982" s="672"/>
      <c r="M982" s="149"/>
      <c r="N982" s="149"/>
      <c r="O982" s="149"/>
      <c r="P982" s="149"/>
      <c r="Q982" s="149"/>
      <c r="R982" s="149"/>
      <c r="S982" s="149"/>
      <c r="T982" s="149"/>
      <c r="U982" s="149"/>
      <c r="V982" s="149"/>
      <c r="W982" s="9" t="s">
        <v>11</v>
      </c>
    </row>
    <row r="983" spans="1:24" s="1" customFormat="1" ht="25.5" customHeight="1" x14ac:dyDescent="0.2">
      <c r="A983" s="1561"/>
      <c r="B983" s="1492" t="s">
        <v>2131</v>
      </c>
      <c r="C983" s="1027" t="s">
        <v>579</v>
      </c>
      <c r="D983" s="1496" t="s">
        <v>213</v>
      </c>
      <c r="E983" s="307" t="s">
        <v>551</v>
      </c>
      <c r="F983" s="1012"/>
      <c r="G983" s="306"/>
      <c r="H983" s="1496"/>
      <c r="I983" s="608">
        <v>40000</v>
      </c>
      <c r="J983" s="672"/>
      <c r="K983" s="672"/>
      <c r="L983" s="672"/>
      <c r="M983" s="149"/>
      <c r="N983" s="149"/>
      <c r="O983" s="149"/>
      <c r="P983" s="149"/>
      <c r="Q983" s="149"/>
      <c r="R983" s="149"/>
      <c r="S983" s="149"/>
      <c r="T983" s="149"/>
      <c r="U983" s="149"/>
      <c r="V983" s="149"/>
      <c r="W983" s="9" t="s">
        <v>11</v>
      </c>
      <c r="X983" s="4"/>
    </row>
    <row r="984" spans="1:24" s="1" customFormat="1" ht="39" customHeight="1" x14ac:dyDescent="0.2">
      <c r="A984" s="1561"/>
      <c r="B984" s="1492" t="s">
        <v>2132</v>
      </c>
      <c r="C984" s="1027" t="s">
        <v>580</v>
      </c>
      <c r="D984" s="287" t="s">
        <v>213</v>
      </c>
      <c r="E984" s="1497" t="s">
        <v>551</v>
      </c>
      <c r="F984" s="1012"/>
      <c r="G984" s="1030"/>
      <c r="H984" s="1496"/>
      <c r="I984" s="608">
        <v>1600</v>
      </c>
      <c r="J984" s="672" t="s">
        <v>5749</v>
      </c>
      <c r="K984" s="672"/>
      <c r="L984" s="672"/>
      <c r="M984" s="149"/>
      <c r="N984" s="149"/>
      <c r="O984" s="149"/>
      <c r="P984" s="149"/>
      <c r="Q984" s="149"/>
      <c r="R984" s="149"/>
      <c r="S984" s="149"/>
      <c r="T984" s="149"/>
      <c r="U984" s="149"/>
      <c r="V984" s="149"/>
      <c r="W984" s="9" t="s">
        <v>11</v>
      </c>
      <c r="X984" s="4"/>
    </row>
    <row r="985" spans="1:24" s="1" customFormat="1" ht="114.75" customHeight="1" x14ac:dyDescent="0.2">
      <c r="A985" s="1561"/>
      <c r="B985" s="1492" t="s">
        <v>2133</v>
      </c>
      <c r="C985" s="1027" t="s">
        <v>581</v>
      </c>
      <c r="D985" s="287" t="s">
        <v>213</v>
      </c>
      <c r="E985" s="1497" t="s">
        <v>551</v>
      </c>
      <c r="F985" s="1507" t="s">
        <v>4703</v>
      </c>
      <c r="G985" s="1030"/>
      <c r="H985" s="1496"/>
      <c r="I985" s="608">
        <v>3500</v>
      </c>
      <c r="J985" s="672" t="s">
        <v>3086</v>
      </c>
      <c r="K985" s="672" t="s">
        <v>4465</v>
      </c>
      <c r="L985" s="672" t="s">
        <v>4704</v>
      </c>
      <c r="M985" s="149"/>
      <c r="N985" s="149"/>
      <c r="O985" s="149"/>
      <c r="P985" s="149"/>
      <c r="Q985" s="149"/>
      <c r="R985" s="149"/>
      <c r="S985" s="149"/>
      <c r="T985" s="149"/>
      <c r="U985" s="149"/>
      <c r="V985" s="149"/>
      <c r="W985" s="9" t="s">
        <v>11</v>
      </c>
      <c r="X985" s="4"/>
    </row>
    <row r="986" spans="1:24" s="1" customFormat="1" ht="28.5" customHeight="1" x14ac:dyDescent="0.2">
      <c r="A986" s="1561"/>
      <c r="B986" s="1492" t="s">
        <v>2134</v>
      </c>
      <c r="C986" s="1027" t="s">
        <v>582</v>
      </c>
      <c r="D986" s="286" t="s">
        <v>213</v>
      </c>
      <c r="E986" s="307" t="s">
        <v>551</v>
      </c>
      <c r="F986" s="1012"/>
      <c r="G986" s="1030"/>
      <c r="H986" s="1496"/>
      <c r="I986" s="608">
        <v>1500</v>
      </c>
      <c r="J986" s="672" t="s">
        <v>5749</v>
      </c>
      <c r="K986" s="672"/>
      <c r="L986" s="672"/>
      <c r="M986" s="149"/>
      <c r="N986" s="149"/>
      <c r="O986" s="149"/>
      <c r="P986" s="149"/>
      <c r="Q986" s="149"/>
      <c r="R986" s="149"/>
      <c r="S986" s="149"/>
      <c r="T986" s="149"/>
      <c r="U986" s="149"/>
      <c r="V986" s="149"/>
      <c r="W986" s="9" t="s">
        <v>11</v>
      </c>
      <c r="X986" s="4"/>
    </row>
    <row r="987" spans="1:24" s="1" customFormat="1" ht="24.75" customHeight="1" x14ac:dyDescent="0.2">
      <c r="A987" s="1561"/>
      <c r="B987" s="1492" t="s">
        <v>2135</v>
      </c>
      <c r="C987" s="1027" t="s">
        <v>583</v>
      </c>
      <c r="D987" s="1496" t="s">
        <v>213</v>
      </c>
      <c r="E987" s="307" t="s">
        <v>551</v>
      </c>
      <c r="F987" s="1012"/>
      <c r="G987" s="306"/>
      <c r="H987" s="1496"/>
      <c r="I987" s="608">
        <v>25000</v>
      </c>
      <c r="J987" s="672"/>
      <c r="K987" s="672"/>
      <c r="L987" s="672"/>
      <c r="M987" s="149"/>
      <c r="N987" s="149"/>
      <c r="O987" s="149"/>
      <c r="P987" s="149"/>
      <c r="Q987" s="149"/>
      <c r="R987" s="149"/>
      <c r="S987" s="149"/>
      <c r="T987" s="149"/>
      <c r="U987" s="149"/>
      <c r="V987" s="149"/>
      <c r="W987" s="9" t="s">
        <v>11</v>
      </c>
      <c r="X987" s="4"/>
    </row>
    <row r="988" spans="1:24" s="1" customFormat="1" ht="30" customHeight="1" x14ac:dyDescent="0.2">
      <c r="A988" s="1561"/>
      <c r="B988" s="1492" t="s">
        <v>2136</v>
      </c>
      <c r="C988" s="1027" t="s">
        <v>584</v>
      </c>
      <c r="D988" s="1496" t="s">
        <v>213</v>
      </c>
      <c r="E988" s="307" t="s">
        <v>551</v>
      </c>
      <c r="F988" s="1012"/>
      <c r="G988" s="1030"/>
      <c r="H988" s="1496"/>
      <c r="I988" s="309">
        <v>1500</v>
      </c>
      <c r="J988" s="1610" t="s">
        <v>5749</v>
      </c>
      <c r="K988" s="485"/>
      <c r="L988" s="485"/>
      <c r="M988" s="142"/>
      <c r="N988" s="142"/>
      <c r="O988" s="142"/>
      <c r="P988" s="142"/>
      <c r="Q988" s="142"/>
      <c r="R988" s="142"/>
      <c r="S988" s="142"/>
      <c r="T988" s="142"/>
      <c r="U988" s="142"/>
      <c r="V988" s="142"/>
      <c r="W988" s="9" t="s">
        <v>11</v>
      </c>
      <c r="X988" s="4"/>
    </row>
    <row r="989" spans="1:24" s="1" customFormat="1" ht="33" customHeight="1" x14ac:dyDescent="0.2">
      <c r="A989" s="1561"/>
      <c r="B989" s="1492" t="s">
        <v>2137</v>
      </c>
      <c r="C989" s="1027" t="s">
        <v>585</v>
      </c>
      <c r="D989" s="1496" t="s">
        <v>213</v>
      </c>
      <c r="E989" s="307" t="s">
        <v>551</v>
      </c>
      <c r="F989" s="1012"/>
      <c r="G989" s="1030"/>
      <c r="H989" s="1496"/>
      <c r="I989" s="309">
        <v>600</v>
      </c>
      <c r="J989" s="1610"/>
      <c r="K989" s="1506"/>
      <c r="L989" s="1506"/>
      <c r="M989" s="1502"/>
      <c r="N989" s="1502"/>
      <c r="O989" s="1502"/>
      <c r="P989" s="1502"/>
      <c r="Q989" s="1502"/>
      <c r="R989" s="1502"/>
      <c r="S989" s="1502"/>
      <c r="T989" s="1502"/>
      <c r="U989" s="1502"/>
      <c r="V989" s="1502"/>
      <c r="W989" s="9" t="s">
        <v>11</v>
      </c>
      <c r="X989" s="4"/>
    </row>
    <row r="990" spans="1:24" s="1" customFormat="1" ht="165" customHeight="1" x14ac:dyDescent="0.2">
      <c r="A990" s="1561"/>
      <c r="B990" s="1492" t="s">
        <v>2138</v>
      </c>
      <c r="C990" s="1027" t="s">
        <v>8903</v>
      </c>
      <c r="D990" s="1496" t="s">
        <v>558</v>
      </c>
      <c r="E990" s="1496" t="s">
        <v>216</v>
      </c>
      <c r="F990" s="309">
        <v>713</v>
      </c>
      <c r="G990" s="218">
        <v>866.82899999999995</v>
      </c>
      <c r="H990" s="1507">
        <v>26995.51915</v>
      </c>
      <c r="I990" s="330">
        <v>22800</v>
      </c>
      <c r="J990" s="1523" t="s">
        <v>4148</v>
      </c>
      <c r="K990" s="1523" t="s">
        <v>5749</v>
      </c>
      <c r="L990" s="1523" t="s">
        <v>5966</v>
      </c>
      <c r="M990" s="151" t="s">
        <v>6243</v>
      </c>
      <c r="N990" s="151" t="s">
        <v>6934</v>
      </c>
      <c r="O990" s="151" t="s">
        <v>7701</v>
      </c>
      <c r="P990" s="151" t="s">
        <v>8368</v>
      </c>
      <c r="Q990" s="151" t="s">
        <v>8539</v>
      </c>
      <c r="R990" s="151" t="s">
        <v>8902</v>
      </c>
      <c r="S990" s="151" t="s">
        <v>9076</v>
      </c>
      <c r="T990" s="151"/>
      <c r="U990" s="151"/>
      <c r="V990" s="151"/>
      <c r="W990" s="9" t="s">
        <v>123</v>
      </c>
    </row>
    <row r="991" spans="1:24" s="1" customFormat="1" ht="168.75" customHeight="1" x14ac:dyDescent="0.2">
      <c r="A991" s="1561"/>
      <c r="B991" s="1492" t="s">
        <v>2139</v>
      </c>
      <c r="C991" s="1027" t="s">
        <v>5121</v>
      </c>
      <c r="D991" s="1496" t="s">
        <v>558</v>
      </c>
      <c r="E991" s="1496" t="s">
        <v>216</v>
      </c>
      <c r="F991" s="1507">
        <v>48390</v>
      </c>
      <c r="G991" s="279">
        <v>5200</v>
      </c>
      <c r="H991" s="1507">
        <v>120</v>
      </c>
      <c r="I991" s="279"/>
      <c r="J991" s="1522" t="s">
        <v>3303</v>
      </c>
      <c r="K991" s="1523" t="s">
        <v>3762</v>
      </c>
      <c r="L991" s="1523" t="s">
        <v>3885</v>
      </c>
      <c r="M991" s="151" t="s">
        <v>4705</v>
      </c>
      <c r="N991" s="151" t="s">
        <v>5547</v>
      </c>
      <c r="O991" s="151" t="s">
        <v>6930</v>
      </c>
      <c r="P991" s="151" t="s">
        <v>8030</v>
      </c>
      <c r="Q991" s="151" t="s">
        <v>9039</v>
      </c>
      <c r="R991" s="151"/>
      <c r="S991" s="151"/>
      <c r="T991" s="151"/>
      <c r="U991" s="151"/>
      <c r="V991" s="151"/>
      <c r="W991" s="9" t="s">
        <v>123</v>
      </c>
    </row>
    <row r="992" spans="1:24" s="1" customFormat="1" ht="22.5" customHeight="1" x14ac:dyDescent="0.2">
      <c r="A992" s="1561"/>
      <c r="B992" s="1492" t="s">
        <v>2140</v>
      </c>
      <c r="C992" s="329" t="s">
        <v>588</v>
      </c>
      <c r="D992" s="1496" t="s">
        <v>558</v>
      </c>
      <c r="E992" s="1496" t="s">
        <v>216</v>
      </c>
      <c r="F992" s="558">
        <v>500</v>
      </c>
      <c r="G992" s="1030"/>
      <c r="H992" s="306"/>
      <c r="I992" s="279">
        <v>29400</v>
      </c>
      <c r="J992" s="1523" t="s">
        <v>5749</v>
      </c>
      <c r="K992" s="1523"/>
      <c r="L992" s="1523"/>
      <c r="M992" s="151"/>
      <c r="N992" s="151"/>
      <c r="O992" s="151"/>
      <c r="P992" s="151"/>
      <c r="Q992" s="151"/>
      <c r="R992" s="151"/>
      <c r="S992" s="151"/>
      <c r="T992" s="151"/>
      <c r="U992" s="151"/>
      <c r="V992" s="151"/>
      <c r="W992" s="9" t="s">
        <v>123</v>
      </c>
    </row>
    <row r="993" spans="1:24" s="1" customFormat="1" ht="117.75" customHeight="1" x14ac:dyDescent="0.2">
      <c r="A993" s="1561"/>
      <c r="B993" s="1492" t="s">
        <v>2141</v>
      </c>
      <c r="C993" s="329" t="s">
        <v>5122</v>
      </c>
      <c r="D993" s="1496" t="s">
        <v>558</v>
      </c>
      <c r="E993" s="1496" t="s">
        <v>216</v>
      </c>
      <c r="F993" s="309">
        <v>850</v>
      </c>
      <c r="G993" s="279">
        <v>680</v>
      </c>
      <c r="H993" s="1507">
        <v>0</v>
      </c>
      <c r="I993" s="279"/>
      <c r="J993" s="1522" t="s">
        <v>3304</v>
      </c>
      <c r="K993" s="1523" t="s">
        <v>4149</v>
      </c>
      <c r="L993" s="1523" t="s">
        <v>5548</v>
      </c>
      <c r="M993" s="151" t="s">
        <v>8030</v>
      </c>
      <c r="N993" s="151"/>
      <c r="O993" s="151"/>
      <c r="P993" s="151"/>
      <c r="Q993" s="151"/>
      <c r="R993" s="151"/>
      <c r="S993" s="151"/>
      <c r="T993" s="151"/>
      <c r="U993" s="151"/>
      <c r="V993" s="151"/>
      <c r="W993" s="9" t="s">
        <v>123</v>
      </c>
    </row>
    <row r="994" spans="1:24" s="1" customFormat="1" ht="99.75" customHeight="1" x14ac:dyDescent="0.2">
      <c r="A994" s="1561"/>
      <c r="B994" s="1492" t="s">
        <v>2142</v>
      </c>
      <c r="C994" s="1027" t="s">
        <v>589</v>
      </c>
      <c r="D994" s="1496" t="s">
        <v>558</v>
      </c>
      <c r="E994" s="1496" t="s">
        <v>216</v>
      </c>
      <c r="F994" s="309">
        <v>5000</v>
      </c>
      <c r="G994" s="279">
        <v>150</v>
      </c>
      <c r="H994" s="1507">
        <v>0</v>
      </c>
      <c r="I994" s="306"/>
      <c r="J994" s="1523" t="s">
        <v>5549</v>
      </c>
      <c r="K994" s="1523" t="s">
        <v>8034</v>
      </c>
      <c r="L994" s="1523"/>
      <c r="M994" s="151"/>
      <c r="N994" s="151"/>
      <c r="O994" s="151"/>
      <c r="P994" s="151"/>
      <c r="Q994" s="151"/>
      <c r="R994" s="151"/>
      <c r="S994" s="151"/>
      <c r="T994" s="151"/>
      <c r="U994" s="151"/>
      <c r="V994" s="151"/>
      <c r="W994" s="9" t="s">
        <v>123</v>
      </c>
    </row>
    <row r="995" spans="1:24" s="1" customFormat="1" ht="96.75" customHeight="1" x14ac:dyDescent="0.2">
      <c r="A995" s="1561"/>
      <c r="B995" s="1492" t="s">
        <v>2143</v>
      </c>
      <c r="C995" s="1027" t="s">
        <v>590</v>
      </c>
      <c r="D995" s="1496" t="s">
        <v>558</v>
      </c>
      <c r="E995" s="1496" t="s">
        <v>216</v>
      </c>
      <c r="F995" s="309">
        <v>2350</v>
      </c>
      <c r="G995" s="306">
        <v>1376.50316</v>
      </c>
      <c r="H995" s="306"/>
      <c r="I995" s="306"/>
      <c r="J995" s="1523" t="s">
        <v>4906</v>
      </c>
      <c r="K995" s="1523" t="s">
        <v>5550</v>
      </c>
      <c r="L995" s="1523"/>
      <c r="M995" s="151"/>
      <c r="N995" s="151"/>
      <c r="O995" s="151"/>
      <c r="P995" s="151"/>
      <c r="Q995" s="151"/>
      <c r="R995" s="151"/>
      <c r="S995" s="151"/>
      <c r="T995" s="151"/>
      <c r="U995" s="151"/>
      <c r="V995" s="151"/>
      <c r="W995" s="9" t="s">
        <v>123</v>
      </c>
    </row>
    <row r="996" spans="1:24" s="1" customFormat="1" ht="104.25" customHeight="1" x14ac:dyDescent="0.2">
      <c r="A996" s="1561"/>
      <c r="B996" s="1492" t="s">
        <v>2144</v>
      </c>
      <c r="C996" s="1027" t="s">
        <v>591</v>
      </c>
      <c r="D996" s="1496" t="s">
        <v>558</v>
      </c>
      <c r="E996" s="1496" t="s">
        <v>216</v>
      </c>
      <c r="F996" s="309">
        <v>3300</v>
      </c>
      <c r="G996" s="1507">
        <v>750</v>
      </c>
      <c r="H996" s="306"/>
      <c r="I996" s="306"/>
      <c r="J996" s="1523" t="s">
        <v>5551</v>
      </c>
      <c r="K996" s="1523" t="s">
        <v>6931</v>
      </c>
      <c r="L996" s="1523"/>
      <c r="M996" s="151"/>
      <c r="N996" s="151"/>
      <c r="O996" s="151"/>
      <c r="P996" s="151"/>
      <c r="Q996" s="151"/>
      <c r="R996" s="151"/>
      <c r="S996" s="151"/>
      <c r="T996" s="151"/>
      <c r="U996" s="151"/>
      <c r="V996" s="151"/>
      <c r="W996" s="9" t="s">
        <v>123</v>
      </c>
    </row>
    <row r="997" spans="1:24" s="1" customFormat="1" ht="24" customHeight="1" x14ac:dyDescent="0.2">
      <c r="A997" s="1561"/>
      <c r="B997" s="1492" t="s">
        <v>2145</v>
      </c>
      <c r="C997" s="1027" t="s">
        <v>658</v>
      </c>
      <c r="D997" s="1497" t="s">
        <v>213</v>
      </c>
      <c r="E997" s="1497" t="s">
        <v>551</v>
      </c>
      <c r="F997" s="309"/>
      <c r="G997" s="1030"/>
      <c r="H997" s="1496"/>
      <c r="I997" s="309">
        <v>5000</v>
      </c>
      <c r="J997" s="672" t="s">
        <v>5749</v>
      </c>
      <c r="K997" s="672"/>
      <c r="L997" s="672"/>
      <c r="M997" s="149"/>
      <c r="N997" s="149"/>
      <c r="O997" s="149"/>
      <c r="P997" s="149"/>
      <c r="Q997" s="149"/>
      <c r="R997" s="149"/>
      <c r="S997" s="149"/>
      <c r="T997" s="149"/>
      <c r="U997" s="149"/>
      <c r="V997" s="149"/>
      <c r="W997" s="3" t="s">
        <v>11</v>
      </c>
      <c r="X997" s="4"/>
    </row>
    <row r="998" spans="1:24" s="1" customFormat="1" ht="100.5" customHeight="1" x14ac:dyDescent="0.2">
      <c r="A998" s="1561"/>
      <c r="B998" s="1492" t="s">
        <v>2146</v>
      </c>
      <c r="C998" s="1027" t="s">
        <v>592</v>
      </c>
      <c r="D998" s="1496" t="s">
        <v>558</v>
      </c>
      <c r="E998" s="1496" t="s">
        <v>216</v>
      </c>
      <c r="F998" s="309">
        <v>700</v>
      </c>
      <c r="G998" s="1030"/>
      <c r="H998" s="306"/>
      <c r="I998" s="279">
        <v>5000</v>
      </c>
      <c r="J998" s="1523" t="s">
        <v>4150</v>
      </c>
      <c r="K998" s="1650" t="s">
        <v>5749</v>
      </c>
      <c r="L998" s="1523"/>
      <c r="M998" s="151"/>
      <c r="N998" s="151"/>
      <c r="O998" s="151"/>
      <c r="P998" s="151"/>
      <c r="Q998" s="151"/>
      <c r="R998" s="151"/>
      <c r="S998" s="151"/>
      <c r="T998" s="151"/>
      <c r="U998" s="151"/>
      <c r="V998" s="151"/>
      <c r="W998" s="9" t="s">
        <v>123</v>
      </c>
    </row>
    <row r="999" spans="1:24" s="1" customFormat="1" ht="116.25" customHeight="1" x14ac:dyDescent="0.2">
      <c r="A999" s="1561"/>
      <c r="B999" s="1492" t="s">
        <v>2147</v>
      </c>
      <c r="C999" s="1027" t="s">
        <v>593</v>
      </c>
      <c r="D999" s="1496" t="s">
        <v>558</v>
      </c>
      <c r="E999" s="1496" t="s">
        <v>216</v>
      </c>
      <c r="F999" s="309"/>
      <c r="G999" s="1030"/>
      <c r="H999" s="306"/>
      <c r="I999" s="279">
        <v>1500.4</v>
      </c>
      <c r="J999" s="1523" t="s">
        <v>4151</v>
      </c>
      <c r="K999" s="1650"/>
      <c r="L999" s="1523"/>
      <c r="M999" s="151"/>
      <c r="N999" s="151"/>
      <c r="O999" s="151"/>
      <c r="P999" s="151"/>
      <c r="Q999" s="151"/>
      <c r="R999" s="151"/>
      <c r="S999" s="151"/>
      <c r="T999" s="151"/>
      <c r="U999" s="151"/>
      <c r="V999" s="151"/>
      <c r="W999" s="9" t="s">
        <v>123</v>
      </c>
    </row>
    <row r="1000" spans="1:24" s="1" customFormat="1" ht="108.75" customHeight="1" x14ac:dyDescent="0.2">
      <c r="A1000" s="1561"/>
      <c r="B1000" s="1492" t="s">
        <v>2148</v>
      </c>
      <c r="C1000" s="1027" t="s">
        <v>594</v>
      </c>
      <c r="D1000" s="1496" t="s">
        <v>213</v>
      </c>
      <c r="E1000" s="1496" t="s">
        <v>216</v>
      </c>
      <c r="F1000" s="309"/>
      <c r="G1000" s="1030"/>
      <c r="H1000" s="306"/>
      <c r="I1000" s="279">
        <v>1000</v>
      </c>
      <c r="J1000" s="1523" t="s">
        <v>4152</v>
      </c>
      <c r="K1000" s="1650"/>
      <c r="L1000" s="1523"/>
      <c r="M1000" s="151"/>
      <c r="N1000" s="151"/>
      <c r="O1000" s="151"/>
      <c r="P1000" s="151"/>
      <c r="Q1000" s="151"/>
      <c r="R1000" s="151"/>
      <c r="S1000" s="151"/>
      <c r="T1000" s="151"/>
      <c r="U1000" s="151"/>
      <c r="V1000" s="151"/>
      <c r="W1000" s="9" t="s">
        <v>123</v>
      </c>
    </row>
    <row r="1001" spans="1:24" s="1" customFormat="1" ht="153.75" customHeight="1" x14ac:dyDescent="0.2">
      <c r="A1001" s="1561"/>
      <c r="B1001" s="1492" t="s">
        <v>2149</v>
      </c>
      <c r="C1001" s="1027" t="s">
        <v>9151</v>
      </c>
      <c r="D1001" s="1496" t="s">
        <v>558</v>
      </c>
      <c r="E1001" s="1496" t="s">
        <v>216</v>
      </c>
      <c r="F1001" s="309"/>
      <c r="G1001" s="1030"/>
      <c r="H1001" s="306">
        <v>188.51754</v>
      </c>
      <c r="I1001" s="279">
        <v>814.8</v>
      </c>
      <c r="J1001" s="1523" t="s">
        <v>4153</v>
      </c>
      <c r="K1001" s="1512" t="s">
        <v>5749</v>
      </c>
      <c r="L1001" s="1523" t="s">
        <v>9152</v>
      </c>
      <c r="M1001" s="151"/>
      <c r="N1001" s="151"/>
      <c r="O1001" s="151"/>
      <c r="P1001" s="151"/>
      <c r="Q1001" s="151"/>
      <c r="R1001" s="151"/>
      <c r="S1001" s="151"/>
      <c r="T1001" s="151"/>
      <c r="U1001" s="151"/>
      <c r="V1001" s="151"/>
      <c r="W1001" s="9" t="s">
        <v>123</v>
      </c>
    </row>
    <row r="1002" spans="1:24" s="1" customFormat="1" ht="121.5" customHeight="1" x14ac:dyDescent="0.2">
      <c r="A1002" s="1561"/>
      <c r="B1002" s="1492" t="s">
        <v>2150</v>
      </c>
      <c r="C1002" s="1027" t="s">
        <v>596</v>
      </c>
      <c r="D1002" s="1496" t="s">
        <v>213</v>
      </c>
      <c r="E1002" s="1496" t="s">
        <v>216</v>
      </c>
      <c r="F1002" s="309"/>
      <c r="G1002" s="279"/>
      <c r="H1002" s="306"/>
      <c r="I1002" s="306"/>
      <c r="J1002" s="1523" t="s">
        <v>4154</v>
      </c>
      <c r="K1002" s="1523" t="s">
        <v>5552</v>
      </c>
      <c r="L1002" s="1523" t="s">
        <v>6130</v>
      </c>
      <c r="M1002" s="151"/>
      <c r="N1002" s="151"/>
      <c r="O1002" s="151"/>
      <c r="P1002" s="151"/>
      <c r="Q1002" s="151"/>
      <c r="R1002" s="151"/>
      <c r="S1002" s="151"/>
      <c r="T1002" s="151"/>
      <c r="U1002" s="151"/>
      <c r="V1002" s="151"/>
      <c r="W1002" s="9" t="s">
        <v>123</v>
      </c>
    </row>
    <row r="1003" spans="1:24" s="1" customFormat="1" ht="88.5" customHeight="1" x14ac:dyDescent="0.2">
      <c r="A1003" s="1561"/>
      <c r="B1003" s="1492" t="s">
        <v>2151</v>
      </c>
      <c r="C1003" s="1027" t="s">
        <v>9154</v>
      </c>
      <c r="D1003" s="1496" t="s">
        <v>558</v>
      </c>
      <c r="E1003" s="1496" t="s">
        <v>216</v>
      </c>
      <c r="F1003" s="309"/>
      <c r="G1003" s="1030"/>
      <c r="H1003" s="306">
        <v>1334.3163999999999</v>
      </c>
      <c r="I1003" s="279">
        <v>2676.8</v>
      </c>
      <c r="J1003" s="1523" t="s">
        <v>4155</v>
      </c>
      <c r="K1003" s="1523" t="s">
        <v>5749</v>
      </c>
      <c r="L1003" s="1523" t="s">
        <v>9153</v>
      </c>
      <c r="M1003" s="151"/>
      <c r="N1003" s="151"/>
      <c r="O1003" s="151"/>
      <c r="P1003" s="151"/>
      <c r="Q1003" s="151"/>
      <c r="R1003" s="151"/>
      <c r="S1003" s="151"/>
      <c r="T1003" s="151"/>
      <c r="U1003" s="151"/>
      <c r="V1003" s="151"/>
      <c r="W1003" s="9" t="s">
        <v>123</v>
      </c>
    </row>
    <row r="1004" spans="1:24" s="1" customFormat="1" ht="83.25" customHeight="1" x14ac:dyDescent="0.2">
      <c r="A1004" s="1561"/>
      <c r="B1004" s="1492" t="s">
        <v>2152</v>
      </c>
      <c r="C1004" s="1027" t="s">
        <v>598</v>
      </c>
      <c r="D1004" s="1496" t="s">
        <v>558</v>
      </c>
      <c r="E1004" s="1496" t="s">
        <v>216</v>
      </c>
      <c r="F1004" s="309">
        <v>0</v>
      </c>
      <c r="G1004" s="306"/>
      <c r="H1004" s="306"/>
      <c r="I1004" s="306"/>
      <c r="J1004" s="1523" t="s">
        <v>5554</v>
      </c>
      <c r="K1004" s="1523" t="s">
        <v>6400</v>
      </c>
      <c r="L1004" s="1523"/>
      <c r="M1004" s="151"/>
      <c r="N1004" s="151"/>
      <c r="O1004" s="151"/>
      <c r="P1004" s="151"/>
      <c r="Q1004" s="151"/>
      <c r="R1004" s="151"/>
      <c r="S1004" s="151"/>
      <c r="T1004" s="151"/>
      <c r="U1004" s="151"/>
      <c r="V1004" s="151"/>
      <c r="W1004" s="9" t="s">
        <v>123</v>
      </c>
    </row>
    <row r="1005" spans="1:24" s="1" customFormat="1" ht="102.75" customHeight="1" x14ac:dyDescent="0.2">
      <c r="A1005" s="1561"/>
      <c r="B1005" s="1492" t="s">
        <v>2153</v>
      </c>
      <c r="C1005" s="1027" t="s">
        <v>599</v>
      </c>
      <c r="D1005" s="1496" t="s">
        <v>213</v>
      </c>
      <c r="E1005" s="1496" t="s">
        <v>216</v>
      </c>
      <c r="F1005" s="1507"/>
      <c r="G1005" s="279"/>
      <c r="H1005" s="306"/>
      <c r="I1005" s="306"/>
      <c r="J1005" s="1523" t="s">
        <v>4156</v>
      </c>
      <c r="K1005" s="1523" t="s">
        <v>5553</v>
      </c>
      <c r="L1005" s="1523" t="s">
        <v>6409</v>
      </c>
      <c r="M1005" s="151"/>
      <c r="N1005" s="151"/>
      <c r="O1005" s="151"/>
      <c r="P1005" s="151"/>
      <c r="Q1005" s="151"/>
      <c r="R1005" s="151"/>
      <c r="S1005" s="151"/>
      <c r="T1005" s="151"/>
      <c r="U1005" s="151"/>
      <c r="V1005" s="151"/>
      <c r="W1005" s="9" t="s">
        <v>123</v>
      </c>
    </row>
    <row r="1006" spans="1:24" s="1" customFormat="1" ht="27" customHeight="1" x14ac:dyDescent="0.2">
      <c r="A1006" s="1561"/>
      <c r="B1006" s="1492" t="s">
        <v>2154</v>
      </c>
      <c r="C1006" s="1027" t="s">
        <v>600</v>
      </c>
      <c r="D1006" s="1496" t="s">
        <v>213</v>
      </c>
      <c r="E1006" s="307" t="s">
        <v>551</v>
      </c>
      <c r="F1006" s="1012"/>
      <c r="G1006" s="1030"/>
      <c r="H1006" s="1496"/>
      <c r="I1006" s="608">
        <v>750</v>
      </c>
      <c r="J1006" s="1029" t="s">
        <v>5749</v>
      </c>
      <c r="K1006" s="538"/>
      <c r="L1006" s="538"/>
      <c r="M1006" s="150"/>
      <c r="N1006" s="150"/>
      <c r="O1006" s="150"/>
      <c r="P1006" s="150"/>
      <c r="Q1006" s="150"/>
      <c r="R1006" s="150"/>
      <c r="S1006" s="150"/>
      <c r="T1006" s="150"/>
      <c r="U1006" s="150"/>
      <c r="V1006" s="150"/>
      <c r="W1006" s="4" t="s">
        <v>11</v>
      </c>
      <c r="X1006" s="4"/>
    </row>
    <row r="1007" spans="1:24" s="1" customFormat="1" ht="23.25" customHeight="1" x14ac:dyDescent="0.2">
      <c r="A1007" s="1561"/>
      <c r="B1007" s="1492" t="s">
        <v>2155</v>
      </c>
      <c r="C1007" s="574" t="s">
        <v>601</v>
      </c>
      <c r="D1007" s="1496" t="s">
        <v>213</v>
      </c>
      <c r="E1007" s="307" t="s">
        <v>551</v>
      </c>
      <c r="F1007" s="1012"/>
      <c r="G1007" s="306"/>
      <c r="H1007" s="1496"/>
      <c r="I1007" s="1507">
        <v>1500</v>
      </c>
      <c r="J1007" s="1506"/>
      <c r="K1007" s="1506"/>
      <c r="L1007" s="1506"/>
      <c r="M1007" s="1502"/>
      <c r="N1007" s="1502"/>
      <c r="O1007" s="1502"/>
      <c r="P1007" s="1502"/>
      <c r="Q1007" s="1502"/>
      <c r="R1007" s="1502"/>
      <c r="S1007" s="1502"/>
      <c r="T1007" s="1502"/>
      <c r="U1007" s="1502"/>
      <c r="V1007" s="1502"/>
      <c r="W1007" s="4" t="s">
        <v>11</v>
      </c>
      <c r="X1007" s="4"/>
    </row>
    <row r="1008" spans="1:24" s="1" customFormat="1" ht="33" customHeight="1" x14ac:dyDescent="0.2">
      <c r="A1008" s="1561"/>
      <c r="B1008" s="1492" t="s">
        <v>2156</v>
      </c>
      <c r="C1008" s="1027" t="s">
        <v>602</v>
      </c>
      <c r="D1008" s="1496" t="s">
        <v>558</v>
      </c>
      <c r="E1008" s="1496" t="s">
        <v>216</v>
      </c>
      <c r="F1008" s="1012"/>
      <c r="G1008" s="306"/>
      <c r="H1008" s="1496"/>
      <c r="I1008" s="1544"/>
      <c r="J1008" s="1511"/>
      <c r="K1008" s="1511"/>
      <c r="L1008" s="1511"/>
      <c r="M1008" s="146"/>
      <c r="N1008" s="146"/>
      <c r="O1008" s="146"/>
      <c r="P1008" s="146"/>
      <c r="Q1008" s="146"/>
      <c r="R1008" s="146"/>
      <c r="S1008" s="146"/>
      <c r="T1008" s="146"/>
      <c r="U1008" s="146"/>
      <c r="V1008" s="146"/>
      <c r="W1008" s="3" t="s">
        <v>123</v>
      </c>
      <c r="X1008" s="4"/>
    </row>
    <row r="1009" spans="1:24" s="1" customFormat="1" ht="25.5" customHeight="1" x14ac:dyDescent="0.2">
      <c r="A1009" s="1561"/>
      <c r="B1009" s="1492" t="s">
        <v>2157</v>
      </c>
      <c r="C1009" s="1027" t="s">
        <v>603</v>
      </c>
      <c r="D1009" s="1496" t="s">
        <v>213</v>
      </c>
      <c r="E1009" s="307" t="s">
        <v>551</v>
      </c>
      <c r="F1009" s="1012"/>
      <c r="G1009" s="306"/>
      <c r="H1009" s="1496"/>
      <c r="I1009" s="1507">
        <v>550</v>
      </c>
      <c r="J1009" s="1506"/>
      <c r="K1009" s="1506"/>
      <c r="L1009" s="1506"/>
      <c r="M1009" s="1502"/>
      <c r="N1009" s="1502"/>
      <c r="O1009" s="1502"/>
      <c r="P1009" s="1502"/>
      <c r="Q1009" s="1502"/>
      <c r="R1009" s="1502"/>
      <c r="S1009" s="1502"/>
      <c r="T1009" s="1502"/>
      <c r="U1009" s="1502"/>
      <c r="V1009" s="1502"/>
      <c r="W1009" s="3" t="s">
        <v>11</v>
      </c>
      <c r="X1009" s="4"/>
    </row>
    <row r="1010" spans="1:24" s="1" customFormat="1" ht="36.75" customHeight="1" x14ac:dyDescent="0.2">
      <c r="A1010" s="1561"/>
      <c r="B1010" s="1492" t="s">
        <v>2158</v>
      </c>
      <c r="C1010" s="1027" t="s">
        <v>604</v>
      </c>
      <c r="D1010" s="1496" t="s">
        <v>213</v>
      </c>
      <c r="E1010" s="307" t="s">
        <v>551</v>
      </c>
      <c r="F1010" s="1012"/>
      <c r="G1010" s="306"/>
      <c r="H1010" s="1496"/>
      <c r="I1010" s="1507">
        <v>300</v>
      </c>
      <c r="J1010" s="1506"/>
      <c r="K1010" s="1506"/>
      <c r="L1010" s="1506"/>
      <c r="M1010" s="1502"/>
      <c r="N1010" s="1502"/>
      <c r="O1010" s="1502"/>
      <c r="P1010" s="1502"/>
      <c r="Q1010" s="1502"/>
      <c r="R1010" s="1502"/>
      <c r="S1010" s="1502"/>
      <c r="T1010" s="1502"/>
      <c r="U1010" s="1502"/>
      <c r="V1010" s="1502"/>
      <c r="W1010" s="3" t="s">
        <v>11</v>
      </c>
      <c r="X1010" s="4"/>
    </row>
    <row r="1011" spans="1:24" s="1" customFormat="1" ht="22.5" customHeight="1" x14ac:dyDescent="0.2">
      <c r="A1011" s="1561"/>
      <c r="B1011" s="1492" t="s">
        <v>2159</v>
      </c>
      <c r="C1011" s="1027" t="s">
        <v>605</v>
      </c>
      <c r="D1011" s="1496" t="s">
        <v>213</v>
      </c>
      <c r="E1011" s="307" t="s">
        <v>551</v>
      </c>
      <c r="F1011" s="1012"/>
      <c r="G1011" s="306"/>
      <c r="H1011" s="1496"/>
      <c r="I1011" s="1507">
        <v>667</v>
      </c>
      <c r="J1011" s="1506"/>
      <c r="K1011" s="1506"/>
      <c r="L1011" s="1506"/>
      <c r="M1011" s="1502"/>
      <c r="N1011" s="1502"/>
      <c r="O1011" s="1502"/>
      <c r="P1011" s="1502"/>
      <c r="Q1011" s="1502"/>
      <c r="R1011" s="1502"/>
      <c r="S1011" s="1502"/>
      <c r="T1011" s="1502"/>
      <c r="U1011" s="1502"/>
      <c r="V1011" s="1502"/>
      <c r="W1011" s="3" t="s">
        <v>11</v>
      </c>
      <c r="X1011" s="4"/>
    </row>
    <row r="1012" spans="1:24" s="1" customFormat="1" ht="24.75" customHeight="1" x14ac:dyDescent="0.2">
      <c r="A1012" s="1561"/>
      <c r="B1012" s="1492" t="s">
        <v>2160</v>
      </c>
      <c r="C1012" s="1027" t="s">
        <v>606</v>
      </c>
      <c r="D1012" s="1496" t="s">
        <v>213</v>
      </c>
      <c r="E1012" s="307" t="s">
        <v>551</v>
      </c>
      <c r="F1012" s="1012"/>
      <c r="G1012" s="306"/>
      <c r="H1012" s="1496"/>
      <c r="I1012" s="1507">
        <v>474</v>
      </c>
      <c r="J1012" s="1506"/>
      <c r="K1012" s="1506"/>
      <c r="L1012" s="1506"/>
      <c r="M1012" s="1502"/>
      <c r="N1012" s="1502"/>
      <c r="O1012" s="1502"/>
      <c r="P1012" s="1502"/>
      <c r="Q1012" s="1502"/>
      <c r="R1012" s="1502"/>
      <c r="S1012" s="1502"/>
      <c r="T1012" s="1502"/>
      <c r="U1012" s="1502"/>
      <c r="V1012" s="1502"/>
      <c r="W1012" s="3" t="s">
        <v>11</v>
      </c>
      <c r="X1012" s="4"/>
    </row>
    <row r="1013" spans="1:24" s="1" customFormat="1" ht="22.5" customHeight="1" x14ac:dyDescent="0.2">
      <c r="A1013" s="1561"/>
      <c r="B1013" s="1492" t="s">
        <v>2161</v>
      </c>
      <c r="C1013" s="1027" t="s">
        <v>607</v>
      </c>
      <c r="D1013" s="1496" t="s">
        <v>213</v>
      </c>
      <c r="E1013" s="307" t="s">
        <v>551</v>
      </c>
      <c r="F1013" s="1012"/>
      <c r="G1013" s="306"/>
      <c r="H1013" s="1496"/>
      <c r="I1013" s="1507">
        <v>289</v>
      </c>
      <c r="J1013" s="1506"/>
      <c r="K1013" s="1506"/>
      <c r="L1013" s="1506"/>
      <c r="M1013" s="1502"/>
      <c r="N1013" s="1502"/>
      <c r="O1013" s="1502"/>
      <c r="P1013" s="1502"/>
      <c r="Q1013" s="1502"/>
      <c r="R1013" s="1502"/>
      <c r="S1013" s="1502"/>
      <c r="T1013" s="1502"/>
      <c r="U1013" s="1502"/>
      <c r="V1013" s="1502"/>
      <c r="W1013" s="3" t="s">
        <v>11</v>
      </c>
      <c r="X1013" s="4"/>
    </row>
    <row r="1014" spans="1:24" s="1" customFormat="1" ht="22.5" customHeight="1" x14ac:dyDescent="0.2">
      <c r="A1014" s="1561"/>
      <c r="B1014" s="1492" t="s">
        <v>2162</v>
      </c>
      <c r="C1014" s="1027" t="s">
        <v>608</v>
      </c>
      <c r="D1014" s="1496" t="s">
        <v>213</v>
      </c>
      <c r="E1014" s="307" t="s">
        <v>551</v>
      </c>
      <c r="F1014" s="1012"/>
      <c r="G1014" s="306"/>
      <c r="H1014" s="1496"/>
      <c r="I1014" s="608">
        <v>500</v>
      </c>
      <c r="J1014" s="672"/>
      <c r="K1014" s="672"/>
      <c r="L1014" s="672"/>
      <c r="M1014" s="149"/>
      <c r="N1014" s="149"/>
      <c r="O1014" s="149"/>
      <c r="P1014" s="149"/>
      <c r="Q1014" s="149"/>
      <c r="R1014" s="149"/>
      <c r="S1014" s="149"/>
      <c r="T1014" s="149"/>
      <c r="U1014" s="149"/>
      <c r="V1014" s="149"/>
      <c r="W1014" s="3" t="s">
        <v>11</v>
      </c>
      <c r="X1014" s="4"/>
    </row>
    <row r="1015" spans="1:24" s="1" customFormat="1" ht="22.5" customHeight="1" x14ac:dyDescent="0.2">
      <c r="A1015" s="1561"/>
      <c r="B1015" s="1492" t="s">
        <v>2163</v>
      </c>
      <c r="C1015" s="1027" t="s">
        <v>609</v>
      </c>
      <c r="D1015" s="1496" t="s">
        <v>213</v>
      </c>
      <c r="E1015" s="307" t="s">
        <v>551</v>
      </c>
      <c r="F1015" s="1012"/>
      <c r="G1015" s="306"/>
      <c r="H1015" s="1496"/>
      <c r="I1015" s="608">
        <v>800</v>
      </c>
      <c r="J1015" s="672"/>
      <c r="K1015" s="672"/>
      <c r="L1015" s="672"/>
      <c r="M1015" s="149"/>
      <c r="N1015" s="149"/>
      <c r="O1015" s="149"/>
      <c r="P1015" s="149"/>
      <c r="Q1015" s="149"/>
      <c r="R1015" s="149"/>
      <c r="S1015" s="149"/>
      <c r="T1015" s="149"/>
      <c r="U1015" s="149"/>
      <c r="V1015" s="149"/>
      <c r="W1015" s="3" t="s">
        <v>11</v>
      </c>
      <c r="X1015" s="4"/>
    </row>
    <row r="1016" spans="1:24" s="1" customFormat="1" ht="25.5" customHeight="1" x14ac:dyDescent="0.2">
      <c r="A1016" s="1561"/>
      <c r="B1016" s="1492" t="s">
        <v>2164</v>
      </c>
      <c r="C1016" s="1027" t="s">
        <v>610</v>
      </c>
      <c r="D1016" s="1496" t="s">
        <v>213</v>
      </c>
      <c r="E1016" s="307" t="s">
        <v>551</v>
      </c>
      <c r="F1016" s="1012"/>
      <c r="G1016" s="306"/>
      <c r="H1016" s="1496"/>
      <c r="I1016" s="608">
        <v>300</v>
      </c>
      <c r="J1016" s="672"/>
      <c r="K1016" s="672"/>
      <c r="L1016" s="672"/>
      <c r="M1016" s="149"/>
      <c r="N1016" s="149"/>
      <c r="O1016" s="149"/>
      <c r="P1016" s="149"/>
      <c r="Q1016" s="149"/>
      <c r="R1016" s="149"/>
      <c r="S1016" s="149"/>
      <c r="T1016" s="149"/>
      <c r="U1016" s="149"/>
      <c r="V1016" s="149"/>
      <c r="W1016" s="3" t="s">
        <v>11</v>
      </c>
      <c r="X1016" s="4"/>
    </row>
    <row r="1017" spans="1:24" s="1" customFormat="1" ht="22.5" customHeight="1" x14ac:dyDescent="0.2">
      <c r="A1017" s="1561"/>
      <c r="B1017" s="1492" t="s">
        <v>2165</v>
      </c>
      <c r="C1017" s="1027" t="s">
        <v>611</v>
      </c>
      <c r="D1017" s="1496" t="s">
        <v>213</v>
      </c>
      <c r="E1017" s="307" t="s">
        <v>551</v>
      </c>
      <c r="F1017" s="1012"/>
      <c r="G1017" s="306"/>
      <c r="H1017" s="1496"/>
      <c r="I1017" s="608">
        <v>1400</v>
      </c>
      <c r="J1017" s="672"/>
      <c r="K1017" s="672"/>
      <c r="L1017" s="672"/>
      <c r="M1017" s="149"/>
      <c r="N1017" s="149"/>
      <c r="O1017" s="149"/>
      <c r="P1017" s="149"/>
      <c r="Q1017" s="149"/>
      <c r="R1017" s="149"/>
      <c r="S1017" s="149"/>
      <c r="T1017" s="149"/>
      <c r="U1017" s="149"/>
      <c r="V1017" s="149"/>
      <c r="W1017" s="3" t="s">
        <v>11</v>
      </c>
    </row>
    <row r="1018" spans="1:24" s="1" customFormat="1" ht="27" customHeight="1" x14ac:dyDescent="0.2">
      <c r="A1018" s="1561"/>
      <c r="B1018" s="1492" t="s">
        <v>2166</v>
      </c>
      <c r="C1018" s="1027" t="s">
        <v>612</v>
      </c>
      <c r="D1018" s="1496" t="s">
        <v>213</v>
      </c>
      <c r="E1018" s="307" t="s">
        <v>551</v>
      </c>
      <c r="F1018" s="1012"/>
      <c r="G1018" s="306"/>
      <c r="H1018" s="1496"/>
      <c r="I1018" s="608">
        <v>500</v>
      </c>
      <c r="J1018" s="672"/>
      <c r="K1018" s="672"/>
      <c r="L1018" s="672"/>
      <c r="M1018" s="149"/>
      <c r="N1018" s="149"/>
      <c r="O1018" s="149"/>
      <c r="P1018" s="149"/>
      <c r="Q1018" s="149"/>
      <c r="R1018" s="149"/>
      <c r="S1018" s="149"/>
      <c r="T1018" s="149"/>
      <c r="U1018" s="149"/>
      <c r="V1018" s="149"/>
      <c r="W1018" s="3" t="s">
        <v>11</v>
      </c>
      <c r="X1018" s="4"/>
    </row>
    <row r="1019" spans="1:24" s="1" customFormat="1" ht="24" customHeight="1" x14ac:dyDescent="0.2">
      <c r="A1019" s="1561"/>
      <c r="B1019" s="1492" t="s">
        <v>2167</v>
      </c>
      <c r="C1019" s="1027" t="s">
        <v>613</v>
      </c>
      <c r="D1019" s="1496" t="s">
        <v>213</v>
      </c>
      <c r="E1019" s="307" t="s">
        <v>551</v>
      </c>
      <c r="F1019" s="1012"/>
      <c r="G1019" s="306"/>
      <c r="H1019" s="1496"/>
      <c r="I1019" s="608">
        <v>2000</v>
      </c>
      <c r="J1019" s="672"/>
      <c r="K1019" s="672"/>
      <c r="L1019" s="672"/>
      <c r="M1019" s="149"/>
      <c r="N1019" s="149"/>
      <c r="O1019" s="149"/>
      <c r="P1019" s="149"/>
      <c r="Q1019" s="149"/>
      <c r="R1019" s="149"/>
      <c r="S1019" s="149"/>
      <c r="T1019" s="149"/>
      <c r="U1019" s="149"/>
      <c r="V1019" s="149"/>
      <c r="W1019" s="3" t="s">
        <v>11</v>
      </c>
      <c r="X1019" s="4"/>
    </row>
    <row r="1020" spans="1:24" s="1" customFormat="1" ht="26.25" customHeight="1" x14ac:dyDescent="0.2">
      <c r="A1020" s="1561"/>
      <c r="B1020" s="1492" t="s">
        <v>2168</v>
      </c>
      <c r="C1020" s="1027" t="s">
        <v>614</v>
      </c>
      <c r="D1020" s="1496" t="s">
        <v>213</v>
      </c>
      <c r="E1020" s="307" t="s">
        <v>551</v>
      </c>
      <c r="F1020" s="1012"/>
      <c r="G1020" s="306"/>
      <c r="H1020" s="1496"/>
      <c r="I1020" s="608">
        <v>500</v>
      </c>
      <c r="J1020" s="672"/>
      <c r="K1020" s="672"/>
      <c r="L1020" s="672"/>
      <c r="M1020" s="149"/>
      <c r="N1020" s="149"/>
      <c r="O1020" s="149"/>
      <c r="P1020" s="149"/>
      <c r="Q1020" s="149"/>
      <c r="R1020" s="149"/>
      <c r="S1020" s="149"/>
      <c r="T1020" s="149"/>
      <c r="U1020" s="149"/>
      <c r="V1020" s="149"/>
      <c r="W1020" s="3" t="s">
        <v>11</v>
      </c>
      <c r="X1020" s="4"/>
    </row>
    <row r="1021" spans="1:24" s="1" customFormat="1" ht="48.75" customHeight="1" x14ac:dyDescent="0.2">
      <c r="A1021" s="1561"/>
      <c r="B1021" s="1492" t="s">
        <v>2169</v>
      </c>
      <c r="C1021" s="1027" t="s">
        <v>615</v>
      </c>
      <c r="D1021" s="1496" t="s">
        <v>213</v>
      </c>
      <c r="E1021" s="307" t="s">
        <v>551</v>
      </c>
      <c r="F1021" s="1012"/>
      <c r="G1021" s="306"/>
      <c r="H1021" s="1496"/>
      <c r="I1021" s="608">
        <v>1500</v>
      </c>
      <c r="J1021" s="672"/>
      <c r="K1021" s="672"/>
      <c r="L1021" s="672"/>
      <c r="M1021" s="149"/>
      <c r="N1021" s="149"/>
      <c r="O1021" s="149"/>
      <c r="P1021" s="149"/>
      <c r="Q1021" s="149"/>
      <c r="R1021" s="149"/>
      <c r="S1021" s="149"/>
      <c r="T1021" s="149"/>
      <c r="U1021" s="149"/>
      <c r="V1021" s="149"/>
      <c r="W1021" s="3" t="s">
        <v>11</v>
      </c>
      <c r="X1021" s="4"/>
    </row>
    <row r="1022" spans="1:24" s="1" customFormat="1" ht="22.5" customHeight="1" x14ac:dyDescent="0.2">
      <c r="A1022" s="1561"/>
      <c r="B1022" s="1492" t="s">
        <v>2170</v>
      </c>
      <c r="C1022" s="1027" t="s">
        <v>616</v>
      </c>
      <c r="D1022" s="1496" t="s">
        <v>213</v>
      </c>
      <c r="E1022" s="307" t="s">
        <v>551</v>
      </c>
      <c r="F1022" s="1012"/>
      <c r="G1022" s="306"/>
      <c r="H1022" s="1496"/>
      <c r="I1022" s="1507">
        <v>965</v>
      </c>
      <c r="J1022" s="1506"/>
      <c r="K1022" s="1506"/>
      <c r="L1022" s="1506"/>
      <c r="M1022" s="1502"/>
      <c r="N1022" s="1502"/>
      <c r="O1022" s="1502"/>
      <c r="P1022" s="1502"/>
      <c r="Q1022" s="1502"/>
      <c r="R1022" s="1502"/>
      <c r="S1022" s="1502"/>
      <c r="T1022" s="1502"/>
      <c r="U1022" s="1502"/>
      <c r="V1022" s="1502"/>
      <c r="W1022" s="3" t="s">
        <v>11</v>
      </c>
      <c r="X1022" s="4"/>
    </row>
    <row r="1023" spans="1:24" s="1" customFormat="1" ht="111.75" customHeight="1" x14ac:dyDescent="0.2">
      <c r="A1023" s="1561"/>
      <c r="B1023" s="1492" t="s">
        <v>2171</v>
      </c>
      <c r="C1023" s="1027" t="s">
        <v>617</v>
      </c>
      <c r="D1023" s="1496" t="s">
        <v>558</v>
      </c>
      <c r="E1023" s="1496" t="s">
        <v>216</v>
      </c>
      <c r="F1023" s="309">
        <v>504.3</v>
      </c>
      <c r="G1023" s="309"/>
      <c r="H1023" s="309"/>
      <c r="I1023" s="306"/>
      <c r="J1023" s="1523" t="s">
        <v>3463</v>
      </c>
      <c r="K1023" s="1523" t="s">
        <v>4157</v>
      </c>
      <c r="L1023" s="1523"/>
      <c r="M1023" s="151"/>
      <c r="N1023" s="151"/>
      <c r="O1023" s="151"/>
      <c r="P1023" s="151"/>
      <c r="Q1023" s="151"/>
      <c r="R1023" s="151"/>
      <c r="S1023" s="151"/>
      <c r="T1023" s="151"/>
      <c r="U1023" s="151"/>
      <c r="V1023" s="151"/>
      <c r="W1023" s="9" t="s">
        <v>123</v>
      </c>
    </row>
    <row r="1024" spans="1:24" s="4" customFormat="1" ht="28.5" customHeight="1" x14ac:dyDescent="0.2">
      <c r="A1024" s="1561"/>
      <c r="B1024" s="1492" t="s">
        <v>2172</v>
      </c>
      <c r="C1024" s="1027" t="s">
        <v>618</v>
      </c>
      <c r="D1024" s="1496" t="s">
        <v>275</v>
      </c>
      <c r="E1024" s="1497" t="s">
        <v>340</v>
      </c>
      <c r="F1024" s="1507">
        <v>33</v>
      </c>
      <c r="G1024" s="1507"/>
      <c r="H1024" s="1507"/>
      <c r="I1024" s="1544"/>
      <c r="J1024" s="1511"/>
      <c r="K1024" s="1511"/>
      <c r="L1024" s="1511"/>
      <c r="M1024" s="146"/>
      <c r="N1024" s="146"/>
      <c r="O1024" s="146"/>
      <c r="P1024" s="146"/>
      <c r="Q1024" s="146"/>
      <c r="R1024" s="146"/>
      <c r="S1024" s="146"/>
      <c r="T1024" s="146"/>
      <c r="U1024" s="146"/>
      <c r="V1024" s="146"/>
      <c r="W1024" s="9" t="s">
        <v>11</v>
      </c>
    </row>
    <row r="1025" spans="1:24" s="4" customFormat="1" ht="91.5" customHeight="1" x14ac:dyDescent="0.2">
      <c r="A1025" s="1561"/>
      <c r="B1025" s="1492" t="s">
        <v>2173</v>
      </c>
      <c r="C1025" s="1027" t="s">
        <v>1359</v>
      </c>
      <c r="D1025" s="1496" t="s">
        <v>275</v>
      </c>
      <c r="E1025" s="1497" t="s">
        <v>340</v>
      </c>
      <c r="F1025" s="1507">
        <v>720</v>
      </c>
      <c r="G1025" s="1507"/>
      <c r="H1025" s="1507"/>
      <c r="I1025" s="1544"/>
      <c r="J1025" s="1511" t="s">
        <v>4466</v>
      </c>
      <c r="K1025" s="1511"/>
      <c r="L1025" s="1511"/>
      <c r="M1025" s="146"/>
      <c r="N1025" s="146"/>
      <c r="O1025" s="146"/>
      <c r="P1025" s="146"/>
      <c r="Q1025" s="146"/>
      <c r="R1025" s="146"/>
      <c r="S1025" s="146"/>
      <c r="T1025" s="146"/>
      <c r="U1025" s="146"/>
      <c r="V1025" s="146"/>
      <c r="W1025" s="9"/>
    </row>
    <row r="1026" spans="1:24" s="1" customFormat="1" ht="35.25" customHeight="1" x14ac:dyDescent="0.2">
      <c r="A1026" s="1561"/>
      <c r="B1026" s="1492" t="s">
        <v>2174</v>
      </c>
      <c r="C1026" s="1027" t="s">
        <v>619</v>
      </c>
      <c r="D1026" s="1496" t="s">
        <v>213</v>
      </c>
      <c r="E1026" s="307" t="s">
        <v>551</v>
      </c>
      <c r="F1026" s="1012"/>
      <c r="G1026" s="306"/>
      <c r="H1026" s="1496"/>
      <c r="I1026" s="1507">
        <v>1000</v>
      </c>
      <c r="J1026" s="1506"/>
      <c r="K1026" s="1506"/>
      <c r="L1026" s="1506"/>
      <c r="M1026" s="1502"/>
      <c r="N1026" s="1502"/>
      <c r="O1026" s="1502"/>
      <c r="P1026" s="1502"/>
      <c r="Q1026" s="1502"/>
      <c r="R1026" s="1502"/>
      <c r="S1026" s="1502"/>
      <c r="T1026" s="1502"/>
      <c r="U1026" s="1502"/>
      <c r="V1026" s="1502"/>
      <c r="W1026" s="3" t="s">
        <v>11</v>
      </c>
      <c r="X1026" s="4"/>
    </row>
    <row r="1027" spans="1:24" s="1" customFormat="1" ht="36.75" customHeight="1" x14ac:dyDescent="0.2">
      <c r="A1027" s="1561"/>
      <c r="B1027" s="1492" t="s">
        <v>2175</v>
      </c>
      <c r="C1027" s="1027" t="s">
        <v>620</v>
      </c>
      <c r="D1027" s="1496" t="s">
        <v>213</v>
      </c>
      <c r="E1027" s="307" t="s">
        <v>551</v>
      </c>
      <c r="F1027" s="1012"/>
      <c r="G1027" s="306"/>
      <c r="H1027" s="1496"/>
      <c r="I1027" s="1507">
        <v>300</v>
      </c>
      <c r="J1027" s="1506"/>
      <c r="K1027" s="1506"/>
      <c r="L1027" s="1506"/>
      <c r="M1027" s="1502"/>
      <c r="N1027" s="1502"/>
      <c r="O1027" s="1502"/>
      <c r="P1027" s="1502"/>
      <c r="Q1027" s="1502"/>
      <c r="R1027" s="1502"/>
      <c r="S1027" s="1502"/>
      <c r="T1027" s="1502"/>
      <c r="U1027" s="1502"/>
      <c r="V1027" s="1502"/>
      <c r="W1027" s="4" t="s">
        <v>11</v>
      </c>
      <c r="X1027" s="4"/>
    </row>
    <row r="1028" spans="1:24" s="1" customFormat="1" ht="108" customHeight="1" x14ac:dyDescent="0.2">
      <c r="A1028" s="1561"/>
      <c r="B1028" s="1496" t="s">
        <v>3763</v>
      </c>
      <c r="C1028" s="497" t="s">
        <v>3764</v>
      </c>
      <c r="D1028" s="1496" t="s">
        <v>810</v>
      </c>
      <c r="E1028" s="1496" t="s">
        <v>3435</v>
      </c>
      <c r="F1028" s="1507">
        <v>103</v>
      </c>
      <c r="G1028" s="1507"/>
      <c r="H1028" s="1507">
        <v>1400</v>
      </c>
      <c r="I1028" s="1507"/>
      <c r="J1028" s="1506" t="s">
        <v>3765</v>
      </c>
      <c r="K1028" s="1506" t="s">
        <v>4467</v>
      </c>
      <c r="L1028" s="1506" t="s">
        <v>7853</v>
      </c>
      <c r="M1028" s="1502"/>
      <c r="N1028" s="1502"/>
      <c r="O1028" s="1502"/>
      <c r="P1028" s="1502"/>
      <c r="Q1028" s="1502"/>
      <c r="R1028" s="1502"/>
      <c r="S1028" s="1502"/>
      <c r="T1028" s="1502"/>
      <c r="U1028" s="1502"/>
      <c r="V1028" s="1502"/>
      <c r="W1028" s="4"/>
      <c r="X1028" s="4"/>
    </row>
    <row r="1029" spans="1:24" s="1" customFormat="1" ht="107.25" customHeight="1" x14ac:dyDescent="0.2">
      <c r="A1029" s="1561"/>
      <c r="B1029" s="1496" t="s">
        <v>3887</v>
      </c>
      <c r="C1029" s="497" t="s">
        <v>3886</v>
      </c>
      <c r="D1029" s="1496" t="s">
        <v>3490</v>
      </c>
      <c r="E1029" s="1496" t="s">
        <v>3435</v>
      </c>
      <c r="F1029" s="1507">
        <v>889</v>
      </c>
      <c r="G1029" s="1014"/>
      <c r="H1029" s="1014"/>
      <c r="I1029" s="1014"/>
      <c r="J1029" s="1506" t="s">
        <v>3994</v>
      </c>
      <c r="K1029" s="1506" t="s">
        <v>4468</v>
      </c>
      <c r="L1029" s="1506"/>
      <c r="M1029" s="1502"/>
      <c r="N1029" s="1502"/>
      <c r="O1029" s="1502"/>
      <c r="P1029" s="1502"/>
      <c r="Q1029" s="1502"/>
      <c r="R1029" s="1502"/>
      <c r="S1029" s="1502"/>
      <c r="T1029" s="1502"/>
      <c r="U1029" s="1502"/>
      <c r="V1029" s="1502"/>
      <c r="W1029" s="4"/>
      <c r="X1029" s="4"/>
    </row>
    <row r="1030" spans="1:24" s="1" customFormat="1" ht="105.75" customHeight="1" x14ac:dyDescent="0.2">
      <c r="A1030" s="1561"/>
      <c r="B1030" s="1496" t="s">
        <v>3888</v>
      </c>
      <c r="C1030" s="497" t="s">
        <v>3889</v>
      </c>
      <c r="D1030" s="1496" t="s">
        <v>810</v>
      </c>
      <c r="E1030" s="1496" t="s">
        <v>3435</v>
      </c>
      <c r="F1030" s="1507">
        <v>129</v>
      </c>
      <c r="G1030" s="1014"/>
      <c r="H1030" s="1014"/>
      <c r="I1030" s="1014"/>
      <c r="J1030" s="1506" t="s">
        <v>3890</v>
      </c>
      <c r="K1030" s="1506" t="s">
        <v>4469</v>
      </c>
      <c r="L1030" s="1506" t="s">
        <v>4706</v>
      </c>
      <c r="M1030" s="1502"/>
      <c r="N1030" s="1502"/>
      <c r="O1030" s="1502"/>
      <c r="P1030" s="1502"/>
      <c r="Q1030" s="1502"/>
      <c r="R1030" s="1502"/>
      <c r="S1030" s="1502"/>
      <c r="T1030" s="1502"/>
      <c r="U1030" s="1502"/>
      <c r="V1030" s="1502"/>
      <c r="W1030" s="4"/>
      <c r="X1030" s="4"/>
    </row>
    <row r="1031" spans="1:24" s="1" customFormat="1" ht="105.75" customHeight="1" x14ac:dyDescent="0.2">
      <c r="A1031" s="1561"/>
      <c r="B1031" s="1496" t="s">
        <v>4707</v>
      </c>
      <c r="C1031" s="497" t="s">
        <v>4708</v>
      </c>
      <c r="D1031" s="1496" t="s">
        <v>810</v>
      </c>
      <c r="E1031" s="1496" t="s">
        <v>3435</v>
      </c>
      <c r="F1031" s="1507">
        <v>250</v>
      </c>
      <c r="G1031" s="1507">
        <v>10</v>
      </c>
      <c r="H1031" s="1014"/>
      <c r="I1031" s="1014"/>
      <c r="J1031" s="1506" t="s">
        <v>4709</v>
      </c>
      <c r="K1031" s="1506" t="s">
        <v>5746</v>
      </c>
      <c r="L1031" s="1506"/>
      <c r="M1031" s="1502"/>
      <c r="N1031" s="1502"/>
      <c r="O1031" s="1502"/>
      <c r="P1031" s="1502"/>
      <c r="Q1031" s="1502"/>
      <c r="R1031" s="1502"/>
      <c r="S1031" s="1502"/>
      <c r="T1031" s="1502"/>
      <c r="U1031" s="1502"/>
      <c r="V1031" s="1502"/>
      <c r="W1031" s="4"/>
      <c r="X1031" s="4"/>
    </row>
    <row r="1032" spans="1:24" s="1" customFormat="1" ht="105.75" customHeight="1" x14ac:dyDescent="0.2">
      <c r="A1032" s="1561"/>
      <c r="B1032" s="1496" t="s">
        <v>5123</v>
      </c>
      <c r="C1032" s="1027" t="s">
        <v>5796</v>
      </c>
      <c r="D1032" s="1496" t="s">
        <v>558</v>
      </c>
      <c r="E1032" s="1496" t="s">
        <v>216</v>
      </c>
      <c r="F1032" s="330"/>
      <c r="G1032" s="279">
        <v>300</v>
      </c>
      <c r="H1032" s="1014"/>
      <c r="I1032" s="1014"/>
      <c r="J1032" s="1524" t="s">
        <v>5555</v>
      </c>
      <c r="K1032" s="1506" t="s">
        <v>5967</v>
      </c>
      <c r="L1032" s="1506"/>
      <c r="M1032" s="1502"/>
      <c r="N1032" s="1502"/>
      <c r="O1032" s="1502"/>
      <c r="P1032" s="1502"/>
      <c r="Q1032" s="1502"/>
      <c r="R1032" s="1502"/>
      <c r="S1032" s="1502"/>
      <c r="T1032" s="1502"/>
      <c r="U1032" s="1502"/>
      <c r="V1032" s="1502"/>
      <c r="W1032" s="4"/>
      <c r="X1032" s="4"/>
    </row>
    <row r="1033" spans="1:24" s="1" customFormat="1" ht="62.25" customHeight="1" x14ac:dyDescent="0.2">
      <c r="A1033" s="1561"/>
      <c r="B1033" s="1496" t="s">
        <v>6131</v>
      </c>
      <c r="C1033" s="1027" t="s">
        <v>6132</v>
      </c>
      <c r="D1033" s="1496" t="s">
        <v>810</v>
      </c>
      <c r="E1033" s="1496" t="s">
        <v>3435</v>
      </c>
      <c r="F1033" s="330"/>
      <c r="G1033" s="279">
        <v>1600</v>
      </c>
      <c r="H1033" s="1014"/>
      <c r="I1033" s="1014"/>
      <c r="J1033" s="1524" t="s">
        <v>6106</v>
      </c>
      <c r="K1033" s="1506"/>
      <c r="L1033" s="1506"/>
      <c r="M1033" s="1502"/>
      <c r="N1033" s="1502"/>
      <c r="O1033" s="1502"/>
      <c r="P1033" s="1502"/>
      <c r="Q1033" s="1502"/>
      <c r="R1033" s="1502"/>
      <c r="S1033" s="1502"/>
      <c r="T1033" s="1502"/>
      <c r="U1033" s="1502"/>
      <c r="V1033" s="1502"/>
      <c r="W1033" s="4"/>
      <c r="X1033" s="4"/>
    </row>
    <row r="1034" spans="1:24" s="1" customFormat="1" ht="120.75" customHeight="1" x14ac:dyDescent="0.2">
      <c r="A1034" s="1561"/>
      <c r="B1034" s="1496" t="s">
        <v>6403</v>
      </c>
      <c r="C1034" s="1027" t="s">
        <v>7725</v>
      </c>
      <c r="D1034" s="1496" t="s">
        <v>810</v>
      </c>
      <c r="E1034" s="1496" t="s">
        <v>902</v>
      </c>
      <c r="F1034" s="330"/>
      <c r="G1034" s="279">
        <v>430</v>
      </c>
      <c r="H1034" s="1507">
        <v>265.30399999999997</v>
      </c>
      <c r="I1034" s="1014"/>
      <c r="J1034" s="974" t="s">
        <v>6429</v>
      </c>
      <c r="K1034" s="1506" t="s">
        <v>7724</v>
      </c>
      <c r="L1034" s="1506" t="s">
        <v>8540</v>
      </c>
      <c r="M1034" s="1502" t="s">
        <v>8904</v>
      </c>
      <c r="N1034" s="1502"/>
      <c r="O1034" s="1502"/>
      <c r="P1034" s="1502"/>
      <c r="Q1034" s="1502"/>
      <c r="R1034" s="1502"/>
      <c r="S1034" s="1502"/>
      <c r="T1034" s="1502"/>
      <c r="U1034" s="1502"/>
      <c r="V1034" s="1502"/>
      <c r="W1034" s="4"/>
      <c r="X1034" s="4"/>
    </row>
    <row r="1035" spans="1:24" s="1" customFormat="1" ht="62.25" customHeight="1" x14ac:dyDescent="0.2">
      <c r="A1035" s="1561"/>
      <c r="B1035" s="1496" t="s">
        <v>6416</v>
      </c>
      <c r="C1035" s="1027" t="s">
        <v>6415</v>
      </c>
      <c r="D1035" s="1496" t="s">
        <v>810</v>
      </c>
      <c r="E1035" s="1496" t="s">
        <v>902</v>
      </c>
      <c r="F1035" s="330"/>
      <c r="G1035" s="279">
        <v>800</v>
      </c>
      <c r="H1035" s="1014"/>
      <c r="I1035" s="1014"/>
      <c r="J1035" s="974" t="s">
        <v>6429</v>
      </c>
      <c r="K1035" s="1506"/>
      <c r="L1035" s="1506"/>
      <c r="M1035" s="1502"/>
      <c r="N1035" s="1502"/>
      <c r="O1035" s="1502"/>
      <c r="P1035" s="1502"/>
      <c r="Q1035" s="1502"/>
      <c r="R1035" s="1502"/>
      <c r="S1035" s="1502"/>
      <c r="T1035" s="1502"/>
      <c r="U1035" s="1502"/>
      <c r="V1035" s="1502"/>
      <c r="W1035" s="4"/>
      <c r="X1035" s="4"/>
    </row>
    <row r="1036" spans="1:24" s="1" customFormat="1" ht="62.25" customHeight="1" x14ac:dyDescent="0.2">
      <c r="A1036" s="1561"/>
      <c r="B1036" s="1496" t="s">
        <v>6418</v>
      </c>
      <c r="C1036" s="1027" t="s">
        <v>7704</v>
      </c>
      <c r="D1036" s="1496" t="s">
        <v>810</v>
      </c>
      <c r="E1036" s="1496" t="s">
        <v>902</v>
      </c>
      <c r="F1036" s="330"/>
      <c r="G1036" s="279">
        <v>500</v>
      </c>
      <c r="H1036" s="1507">
        <v>18000</v>
      </c>
      <c r="I1036" s="1014"/>
      <c r="J1036" s="974" t="s">
        <v>6429</v>
      </c>
      <c r="K1036" s="1506" t="s">
        <v>7703</v>
      </c>
      <c r="L1036" s="1506"/>
      <c r="M1036" s="1502"/>
      <c r="N1036" s="1502"/>
      <c r="O1036" s="1502"/>
      <c r="P1036" s="1502"/>
      <c r="Q1036" s="1502"/>
      <c r="R1036" s="1502"/>
      <c r="S1036" s="1502"/>
      <c r="T1036" s="1502"/>
      <c r="U1036" s="1502"/>
      <c r="V1036" s="1502"/>
      <c r="W1036" s="4"/>
      <c r="X1036" s="4"/>
    </row>
    <row r="1037" spans="1:24" s="1" customFormat="1" ht="106.5" customHeight="1" x14ac:dyDescent="0.2">
      <c r="A1037" s="1561"/>
      <c r="B1037" s="1496" t="s">
        <v>6419</v>
      </c>
      <c r="C1037" s="1027" t="s">
        <v>6424</v>
      </c>
      <c r="D1037" s="1496" t="s">
        <v>810</v>
      </c>
      <c r="E1037" s="1496" t="s">
        <v>902</v>
      </c>
      <c r="F1037" s="330"/>
      <c r="G1037" s="279">
        <v>400</v>
      </c>
      <c r="H1037" s="1507">
        <v>250</v>
      </c>
      <c r="I1037" s="1014"/>
      <c r="J1037" s="974" t="s">
        <v>6429</v>
      </c>
      <c r="K1037" s="1506" t="s">
        <v>8541</v>
      </c>
      <c r="L1037" s="1506"/>
      <c r="M1037" s="1502"/>
      <c r="N1037" s="1502"/>
      <c r="O1037" s="1502"/>
      <c r="P1037" s="1502"/>
      <c r="Q1037" s="1502"/>
      <c r="R1037" s="1502"/>
      <c r="S1037" s="1502"/>
      <c r="T1037" s="1502"/>
      <c r="U1037" s="1502"/>
      <c r="V1037" s="1502"/>
      <c r="W1037" s="4"/>
      <c r="X1037" s="4"/>
    </row>
    <row r="1038" spans="1:24" s="1" customFormat="1" ht="143.25" customHeight="1" x14ac:dyDescent="0.2">
      <c r="A1038" s="1561"/>
      <c r="B1038" s="1496" t="s">
        <v>6420</v>
      </c>
      <c r="C1038" s="1027" t="s">
        <v>6425</v>
      </c>
      <c r="D1038" s="1496" t="s">
        <v>810</v>
      </c>
      <c r="E1038" s="1496" t="s">
        <v>902</v>
      </c>
      <c r="F1038" s="330"/>
      <c r="G1038" s="279">
        <v>750</v>
      </c>
      <c r="H1038" s="1507">
        <v>450</v>
      </c>
      <c r="I1038" s="1014"/>
      <c r="J1038" s="974" t="s">
        <v>6429</v>
      </c>
      <c r="K1038" s="1506" t="s">
        <v>8541</v>
      </c>
      <c r="L1038" s="1506" t="s">
        <v>9040</v>
      </c>
      <c r="M1038" s="1502"/>
      <c r="N1038" s="1502"/>
      <c r="O1038" s="1502"/>
      <c r="P1038" s="1502"/>
      <c r="Q1038" s="1502"/>
      <c r="R1038" s="1502"/>
      <c r="S1038" s="1502"/>
      <c r="T1038" s="1502"/>
      <c r="U1038" s="1502"/>
      <c r="V1038" s="1502"/>
      <c r="W1038" s="4"/>
      <c r="X1038" s="4"/>
    </row>
    <row r="1039" spans="1:24" s="1" customFormat="1" ht="102" customHeight="1" x14ac:dyDescent="0.2">
      <c r="A1039" s="1561"/>
      <c r="B1039" s="1496" t="s">
        <v>6421</v>
      </c>
      <c r="C1039" s="1027" t="s">
        <v>6426</v>
      </c>
      <c r="D1039" s="1496" t="s">
        <v>810</v>
      </c>
      <c r="E1039" s="1496" t="s">
        <v>902</v>
      </c>
      <c r="F1039" s="330"/>
      <c r="G1039" s="279">
        <v>350</v>
      </c>
      <c r="H1039" s="1507">
        <v>200</v>
      </c>
      <c r="I1039" s="1014"/>
      <c r="J1039" s="974" t="s">
        <v>6429</v>
      </c>
      <c r="K1039" s="1506" t="s">
        <v>8542</v>
      </c>
      <c r="L1039" s="1506"/>
      <c r="M1039" s="1502"/>
      <c r="N1039" s="1502"/>
      <c r="O1039" s="1502"/>
      <c r="P1039" s="1502"/>
      <c r="Q1039" s="1502"/>
      <c r="R1039" s="1502"/>
      <c r="S1039" s="1502"/>
      <c r="T1039" s="1502"/>
      <c r="U1039" s="1502"/>
      <c r="V1039" s="1502"/>
      <c r="W1039" s="4"/>
      <c r="X1039" s="4"/>
    </row>
    <row r="1040" spans="1:24" s="1" customFormat="1" ht="62.25" customHeight="1" x14ac:dyDescent="0.2">
      <c r="A1040" s="1561"/>
      <c r="B1040" s="1496" t="s">
        <v>6422</v>
      </c>
      <c r="C1040" s="1027" t="s">
        <v>6427</v>
      </c>
      <c r="D1040" s="1496" t="s">
        <v>810</v>
      </c>
      <c r="E1040" s="1496" t="s">
        <v>902</v>
      </c>
      <c r="F1040" s="330"/>
      <c r="G1040" s="279">
        <v>600</v>
      </c>
      <c r="H1040" s="1014"/>
      <c r="I1040" s="1014"/>
      <c r="J1040" s="974" t="s">
        <v>6429</v>
      </c>
      <c r="K1040" s="1506"/>
      <c r="L1040" s="1506"/>
      <c r="M1040" s="1502"/>
      <c r="N1040" s="1502"/>
      <c r="O1040" s="1502"/>
      <c r="P1040" s="1502"/>
      <c r="Q1040" s="1502"/>
      <c r="R1040" s="1502"/>
      <c r="S1040" s="1502"/>
      <c r="T1040" s="1502"/>
      <c r="U1040" s="1502"/>
      <c r="V1040" s="1502"/>
      <c r="W1040" s="4"/>
      <c r="X1040" s="4"/>
    </row>
    <row r="1041" spans="1:24" s="1" customFormat="1" ht="62.25" customHeight="1" x14ac:dyDescent="0.2">
      <c r="A1041" s="1561"/>
      <c r="B1041" s="1496" t="s">
        <v>6423</v>
      </c>
      <c r="C1041" s="1027" t="s">
        <v>6428</v>
      </c>
      <c r="D1041" s="1496" t="s">
        <v>810</v>
      </c>
      <c r="E1041" s="1496" t="s">
        <v>902</v>
      </c>
      <c r="F1041" s="330"/>
      <c r="G1041" s="279">
        <v>350</v>
      </c>
      <c r="H1041" s="1014"/>
      <c r="I1041" s="1014"/>
      <c r="J1041" s="974" t="s">
        <v>6429</v>
      </c>
      <c r="K1041" s="1506"/>
      <c r="L1041" s="1506"/>
      <c r="M1041" s="1502"/>
      <c r="N1041" s="1502"/>
      <c r="O1041" s="1502"/>
      <c r="P1041" s="1502"/>
      <c r="Q1041" s="1502"/>
      <c r="R1041" s="1502"/>
      <c r="S1041" s="1502"/>
      <c r="T1041" s="1502"/>
      <c r="U1041" s="1502"/>
      <c r="V1041" s="1502"/>
      <c r="W1041" s="4"/>
      <c r="X1041" s="4"/>
    </row>
    <row r="1042" spans="1:24" s="1" customFormat="1" ht="62.25" customHeight="1" x14ac:dyDescent="0.2">
      <c r="A1042" s="1561"/>
      <c r="B1042" s="1496" t="s">
        <v>7699</v>
      </c>
      <c r="C1042" s="1027" t="s">
        <v>7700</v>
      </c>
      <c r="D1042" s="1496" t="s">
        <v>810</v>
      </c>
      <c r="E1042" s="1496" t="s">
        <v>902</v>
      </c>
      <c r="F1042" s="330"/>
      <c r="G1042" s="279"/>
      <c r="H1042" s="1507">
        <v>600</v>
      </c>
      <c r="I1042" s="1014"/>
      <c r="J1042" s="1506" t="s">
        <v>7066</v>
      </c>
      <c r="K1042" s="1506"/>
      <c r="L1042" s="1506"/>
      <c r="M1042" s="1502"/>
      <c r="N1042" s="1502"/>
      <c r="O1042" s="1502"/>
      <c r="P1042" s="1502"/>
      <c r="Q1042" s="1502"/>
      <c r="R1042" s="1502"/>
      <c r="S1042" s="1502"/>
      <c r="T1042" s="1502"/>
      <c r="U1042" s="1502"/>
      <c r="V1042" s="1502"/>
      <c r="W1042" s="4"/>
      <c r="X1042" s="4"/>
    </row>
    <row r="1043" spans="1:24" s="1" customFormat="1" ht="120.75" customHeight="1" x14ac:dyDescent="0.2">
      <c r="A1043" s="1561"/>
      <c r="B1043" s="1496" t="s">
        <v>7705</v>
      </c>
      <c r="C1043" s="1027" t="s">
        <v>7706</v>
      </c>
      <c r="D1043" s="1496" t="s">
        <v>810</v>
      </c>
      <c r="E1043" s="1496" t="s">
        <v>902</v>
      </c>
      <c r="F1043" s="330"/>
      <c r="G1043" s="279"/>
      <c r="H1043" s="1507">
        <v>620</v>
      </c>
      <c r="I1043" s="1014"/>
      <c r="J1043" s="1506" t="s">
        <v>7066</v>
      </c>
      <c r="K1043" s="1506" t="s">
        <v>8543</v>
      </c>
      <c r="L1043" s="1506"/>
      <c r="M1043" s="1502"/>
      <c r="N1043" s="1502"/>
      <c r="O1043" s="1502"/>
      <c r="P1043" s="1502"/>
      <c r="Q1043" s="1502"/>
      <c r="R1043" s="1502"/>
      <c r="S1043" s="1502"/>
      <c r="T1043" s="1502"/>
      <c r="U1043" s="1502"/>
      <c r="V1043" s="1502"/>
      <c r="W1043" s="4"/>
      <c r="X1043" s="4"/>
    </row>
    <row r="1044" spans="1:24" s="1" customFormat="1" ht="126.75" customHeight="1" x14ac:dyDescent="0.2">
      <c r="A1044" s="1561"/>
      <c r="B1044" s="1496" t="s">
        <v>7707</v>
      </c>
      <c r="C1044" s="1027" t="s">
        <v>7709</v>
      </c>
      <c r="D1044" s="1496" t="s">
        <v>810</v>
      </c>
      <c r="E1044" s="1496" t="s">
        <v>902</v>
      </c>
      <c r="F1044" s="330"/>
      <c r="G1044" s="279"/>
      <c r="H1044" s="279">
        <v>796.95</v>
      </c>
      <c r="I1044" s="1014"/>
      <c r="J1044" s="1506" t="s">
        <v>7066</v>
      </c>
      <c r="K1044" s="1506" t="s">
        <v>8544</v>
      </c>
      <c r="L1044" s="1506" t="s">
        <v>9155</v>
      </c>
      <c r="M1044" s="1502"/>
      <c r="N1044" s="1502"/>
      <c r="O1044" s="1502"/>
      <c r="P1044" s="1502"/>
      <c r="Q1044" s="1502"/>
      <c r="R1044" s="1502"/>
      <c r="S1044" s="1502"/>
      <c r="T1044" s="1502"/>
      <c r="U1044" s="1502"/>
      <c r="V1044" s="1502"/>
      <c r="W1044" s="4"/>
      <c r="X1044" s="4"/>
    </row>
    <row r="1045" spans="1:24" s="1" customFormat="1" ht="62.25" customHeight="1" x14ac:dyDescent="0.2">
      <c r="A1045" s="1561"/>
      <c r="B1045" s="1496" t="s">
        <v>7708</v>
      </c>
      <c r="C1045" s="1027" t="s">
        <v>7710</v>
      </c>
      <c r="D1045" s="1496" t="s">
        <v>810</v>
      </c>
      <c r="E1045" s="1496" t="s">
        <v>902</v>
      </c>
      <c r="F1045" s="330"/>
      <c r="G1045" s="279"/>
      <c r="H1045" s="1507">
        <v>950</v>
      </c>
      <c r="I1045" s="1014"/>
      <c r="J1045" s="1506" t="s">
        <v>7066</v>
      </c>
      <c r="K1045" s="1506"/>
      <c r="L1045" s="1506"/>
      <c r="M1045" s="1502"/>
      <c r="N1045" s="1502"/>
      <c r="O1045" s="1502"/>
      <c r="P1045" s="1502"/>
      <c r="Q1045" s="1502"/>
      <c r="R1045" s="1502"/>
      <c r="S1045" s="1502"/>
      <c r="T1045" s="1502"/>
      <c r="U1045" s="1502"/>
      <c r="V1045" s="1502"/>
      <c r="W1045" s="4"/>
      <c r="X1045" s="4"/>
    </row>
    <row r="1046" spans="1:24" s="1" customFormat="1" ht="103.5" customHeight="1" x14ac:dyDescent="0.2">
      <c r="A1046" s="1561"/>
      <c r="B1046" s="1496" t="s">
        <v>7803</v>
      </c>
      <c r="C1046" s="1027" t="s">
        <v>7802</v>
      </c>
      <c r="D1046" s="1496" t="s">
        <v>810</v>
      </c>
      <c r="E1046" s="1496" t="s">
        <v>3435</v>
      </c>
      <c r="F1046" s="330"/>
      <c r="G1046" s="279"/>
      <c r="H1046" s="1507">
        <v>632</v>
      </c>
      <c r="I1046" s="1014"/>
      <c r="J1046" s="1506" t="s">
        <v>7066</v>
      </c>
      <c r="K1046" s="1506" t="s">
        <v>8369</v>
      </c>
      <c r="L1046" s="1506"/>
      <c r="M1046" s="1502"/>
      <c r="N1046" s="1502"/>
      <c r="O1046" s="1502"/>
      <c r="P1046" s="1502"/>
      <c r="Q1046" s="1502"/>
      <c r="R1046" s="1502"/>
      <c r="S1046" s="1502"/>
      <c r="T1046" s="1502"/>
      <c r="U1046" s="1502"/>
      <c r="V1046" s="1502"/>
      <c r="W1046" s="4"/>
      <c r="X1046" s="4"/>
    </row>
    <row r="1047" spans="1:24" s="1" customFormat="1" ht="128.25" customHeight="1" x14ac:dyDescent="0.2">
      <c r="A1047" s="1561"/>
      <c r="B1047" s="1496" t="s">
        <v>7855</v>
      </c>
      <c r="C1047" s="1027" t="s">
        <v>7854</v>
      </c>
      <c r="D1047" s="1496" t="s">
        <v>810</v>
      </c>
      <c r="E1047" s="1496" t="s">
        <v>3435</v>
      </c>
      <c r="F1047" s="330"/>
      <c r="G1047" s="279"/>
      <c r="H1047" s="1507">
        <v>120</v>
      </c>
      <c r="I1047" s="1014"/>
      <c r="J1047" s="1506" t="s">
        <v>7066</v>
      </c>
      <c r="K1047" s="1506" t="s">
        <v>8906</v>
      </c>
      <c r="L1047" s="1506"/>
      <c r="M1047" s="1502"/>
      <c r="N1047" s="1502"/>
      <c r="O1047" s="1502"/>
      <c r="P1047" s="1502"/>
      <c r="Q1047" s="1502"/>
      <c r="R1047" s="1502"/>
      <c r="S1047" s="1502"/>
      <c r="T1047" s="1502"/>
      <c r="U1047" s="1502"/>
      <c r="V1047" s="1502"/>
      <c r="W1047" s="4"/>
      <c r="X1047" s="4"/>
    </row>
    <row r="1048" spans="1:24" s="1" customFormat="1" ht="123" customHeight="1" x14ac:dyDescent="0.2">
      <c r="A1048" s="1561"/>
      <c r="B1048" s="1496" t="s">
        <v>7847</v>
      </c>
      <c r="C1048" s="1027" t="s">
        <v>7848</v>
      </c>
      <c r="D1048" s="1496" t="s">
        <v>810</v>
      </c>
      <c r="E1048" s="1496" t="s">
        <v>3435</v>
      </c>
      <c r="F1048" s="330"/>
      <c r="G1048" s="279"/>
      <c r="H1048" s="1507">
        <v>1282</v>
      </c>
      <c r="I1048" s="1014"/>
      <c r="J1048" s="1506" t="s">
        <v>7066</v>
      </c>
      <c r="K1048" s="1506" t="s">
        <v>8370</v>
      </c>
      <c r="L1048" s="1506"/>
      <c r="M1048" s="1502"/>
      <c r="N1048" s="1502"/>
      <c r="O1048" s="1502"/>
      <c r="P1048" s="1502"/>
      <c r="Q1048" s="1502"/>
      <c r="R1048" s="1502"/>
      <c r="S1048" s="1502"/>
      <c r="T1048" s="1502"/>
      <c r="U1048" s="1502"/>
      <c r="V1048" s="1502"/>
      <c r="W1048" s="4"/>
      <c r="X1048" s="4"/>
    </row>
    <row r="1049" spans="1:24" s="1" customFormat="1" ht="119.25" customHeight="1" x14ac:dyDescent="0.2">
      <c r="A1049" s="1561"/>
      <c r="B1049" s="1496" t="s">
        <v>7845</v>
      </c>
      <c r="C1049" s="1027" t="s">
        <v>7846</v>
      </c>
      <c r="D1049" s="1496" t="s">
        <v>810</v>
      </c>
      <c r="E1049" s="1496" t="s">
        <v>3435</v>
      </c>
      <c r="F1049" s="330"/>
      <c r="G1049" s="279"/>
      <c r="H1049" s="1507">
        <v>768</v>
      </c>
      <c r="I1049" s="1014"/>
      <c r="J1049" s="1506" t="s">
        <v>7066</v>
      </c>
      <c r="K1049" s="1506" t="s">
        <v>8371</v>
      </c>
      <c r="L1049" s="1506"/>
      <c r="M1049" s="1502"/>
      <c r="N1049" s="1502"/>
      <c r="O1049" s="1502"/>
      <c r="P1049" s="1502"/>
      <c r="Q1049" s="1502"/>
      <c r="R1049" s="1502"/>
      <c r="S1049" s="1502"/>
      <c r="T1049" s="1502"/>
      <c r="U1049" s="1502"/>
      <c r="V1049" s="1502"/>
      <c r="W1049" s="4"/>
      <c r="X1049" s="4"/>
    </row>
    <row r="1050" spans="1:24" s="1" customFormat="1" ht="62.25" customHeight="1" x14ac:dyDescent="0.2">
      <c r="A1050" s="1561"/>
      <c r="B1050" s="1496" t="s">
        <v>7849</v>
      </c>
      <c r="C1050" s="1027" t="s">
        <v>7850</v>
      </c>
      <c r="D1050" s="1496" t="s">
        <v>810</v>
      </c>
      <c r="E1050" s="1496" t="s">
        <v>3435</v>
      </c>
      <c r="F1050" s="330"/>
      <c r="G1050" s="279"/>
      <c r="H1050" s="1507">
        <v>700</v>
      </c>
      <c r="I1050" s="1014"/>
      <c r="J1050" s="1506" t="s">
        <v>7066</v>
      </c>
      <c r="K1050" s="1506"/>
      <c r="L1050" s="1506"/>
      <c r="M1050" s="1502"/>
      <c r="N1050" s="1502"/>
      <c r="O1050" s="1502"/>
      <c r="P1050" s="1502"/>
      <c r="Q1050" s="1502"/>
      <c r="R1050" s="1502"/>
      <c r="S1050" s="1502"/>
      <c r="T1050" s="1502"/>
      <c r="U1050" s="1502"/>
      <c r="V1050" s="1502"/>
      <c r="W1050" s="4"/>
      <c r="X1050" s="4"/>
    </row>
    <row r="1051" spans="1:24" s="1" customFormat="1" ht="114.75" customHeight="1" x14ac:dyDescent="0.2">
      <c r="A1051" s="1561"/>
      <c r="B1051" s="1496" t="s">
        <v>7851</v>
      </c>
      <c r="C1051" s="1027" t="s">
        <v>7852</v>
      </c>
      <c r="D1051" s="1496" t="s">
        <v>810</v>
      </c>
      <c r="E1051" s="1496" t="s">
        <v>3435</v>
      </c>
      <c r="F1051" s="330"/>
      <c r="G1051" s="279"/>
      <c r="H1051" s="1507">
        <v>85.942999999999998</v>
      </c>
      <c r="I1051" s="1014"/>
      <c r="J1051" s="1506" t="s">
        <v>7066</v>
      </c>
      <c r="K1051" s="1506" t="s">
        <v>8545</v>
      </c>
      <c r="L1051" s="1506"/>
      <c r="M1051" s="1502"/>
      <c r="N1051" s="1502"/>
      <c r="O1051" s="1502"/>
      <c r="P1051" s="1502"/>
      <c r="Q1051" s="1502"/>
      <c r="R1051" s="1502"/>
      <c r="S1051" s="1502"/>
      <c r="T1051" s="1502"/>
      <c r="U1051" s="1502"/>
      <c r="V1051" s="1502"/>
      <c r="W1051" s="4"/>
      <c r="X1051" s="4"/>
    </row>
    <row r="1052" spans="1:24" s="1" customFormat="1" ht="110.25" customHeight="1" x14ac:dyDescent="0.2">
      <c r="A1052" s="1561"/>
      <c r="B1052" s="1496" t="s">
        <v>8061</v>
      </c>
      <c r="C1052" s="1027" t="s">
        <v>8062</v>
      </c>
      <c r="D1052" s="1496" t="s">
        <v>810</v>
      </c>
      <c r="E1052" s="1496" t="s">
        <v>902</v>
      </c>
      <c r="F1052" s="330"/>
      <c r="G1052" s="279"/>
      <c r="H1052" s="1507">
        <v>499.84</v>
      </c>
      <c r="I1052" s="1014"/>
      <c r="J1052" s="1506" t="s">
        <v>8063</v>
      </c>
      <c r="K1052" s="1506" t="s">
        <v>8372</v>
      </c>
      <c r="L1052" s="1506"/>
      <c r="M1052" s="1502"/>
      <c r="N1052" s="1502"/>
      <c r="O1052" s="1502"/>
      <c r="P1052" s="1502"/>
      <c r="Q1052" s="1502"/>
      <c r="R1052" s="1502"/>
      <c r="S1052" s="1502"/>
      <c r="T1052" s="1502"/>
      <c r="U1052" s="1502"/>
      <c r="V1052" s="1502"/>
      <c r="W1052" s="4"/>
      <c r="X1052" s="4"/>
    </row>
    <row r="1053" spans="1:24" s="1" customFormat="1" ht="110.25" customHeight="1" x14ac:dyDescent="0.2">
      <c r="A1053" s="1561"/>
      <c r="B1053" s="1496" t="s">
        <v>8546</v>
      </c>
      <c r="C1053" s="1027" t="s">
        <v>8550</v>
      </c>
      <c r="D1053" s="1496" t="s">
        <v>810</v>
      </c>
      <c r="E1053" s="1496" t="s">
        <v>902</v>
      </c>
      <c r="F1053" s="330"/>
      <c r="G1053" s="279"/>
      <c r="H1053" s="1507">
        <v>200</v>
      </c>
      <c r="I1053" s="1014"/>
      <c r="J1053" s="1506" t="s">
        <v>8551</v>
      </c>
      <c r="K1053" s="1506"/>
      <c r="L1053" s="1506"/>
      <c r="M1053" s="1502"/>
      <c r="N1053" s="1502"/>
      <c r="O1053" s="1502"/>
      <c r="P1053" s="1502"/>
      <c r="Q1053" s="1502"/>
      <c r="R1053" s="1502"/>
      <c r="S1053" s="1502"/>
      <c r="T1053" s="1502"/>
      <c r="U1053" s="1502"/>
      <c r="V1053" s="1502"/>
      <c r="W1053" s="4"/>
      <c r="X1053" s="4"/>
    </row>
    <row r="1054" spans="1:24" s="1" customFormat="1" ht="110.25" customHeight="1" x14ac:dyDescent="0.2">
      <c r="A1054" s="1561"/>
      <c r="B1054" s="1496" t="s">
        <v>8547</v>
      </c>
      <c r="C1054" s="1027" t="s">
        <v>8552</v>
      </c>
      <c r="D1054" s="1496" t="s">
        <v>810</v>
      </c>
      <c r="E1054" s="1496" t="s">
        <v>902</v>
      </c>
      <c r="F1054" s="330"/>
      <c r="G1054" s="279"/>
      <c r="H1054" s="1507">
        <v>50</v>
      </c>
      <c r="I1054" s="1014"/>
      <c r="J1054" s="1506" t="s">
        <v>8551</v>
      </c>
      <c r="K1054" s="1506"/>
      <c r="L1054" s="1506"/>
      <c r="M1054" s="1502"/>
      <c r="N1054" s="1502"/>
      <c r="O1054" s="1502"/>
      <c r="P1054" s="1502"/>
      <c r="Q1054" s="1502"/>
      <c r="R1054" s="1502"/>
      <c r="S1054" s="1502"/>
      <c r="T1054" s="1502"/>
      <c r="U1054" s="1502"/>
      <c r="V1054" s="1502"/>
      <c r="W1054" s="4"/>
      <c r="X1054" s="4"/>
    </row>
    <row r="1055" spans="1:24" s="1" customFormat="1" ht="110.25" customHeight="1" x14ac:dyDescent="0.2">
      <c r="A1055" s="1561"/>
      <c r="B1055" s="1496" t="s">
        <v>8548</v>
      </c>
      <c r="C1055" s="1027" t="s">
        <v>8553</v>
      </c>
      <c r="D1055" s="1496" t="s">
        <v>810</v>
      </c>
      <c r="E1055" s="1496" t="s">
        <v>902</v>
      </c>
      <c r="F1055" s="330"/>
      <c r="G1055" s="279"/>
      <c r="H1055" s="1507">
        <v>204.10499999999999</v>
      </c>
      <c r="I1055" s="1014"/>
      <c r="J1055" s="1506" t="s">
        <v>8554</v>
      </c>
      <c r="K1055" s="1506" t="s">
        <v>8907</v>
      </c>
      <c r="L1055" s="1506" t="s">
        <v>9041</v>
      </c>
      <c r="M1055" s="1502" t="s">
        <v>9156</v>
      </c>
      <c r="N1055" s="1502"/>
      <c r="O1055" s="1502"/>
      <c r="P1055" s="1502"/>
      <c r="Q1055" s="1502"/>
      <c r="R1055" s="1502"/>
      <c r="S1055" s="1502"/>
      <c r="T1055" s="1502"/>
      <c r="U1055" s="1502"/>
      <c r="V1055" s="1502"/>
      <c r="W1055" s="4"/>
      <c r="X1055" s="4"/>
    </row>
    <row r="1056" spans="1:24" s="1" customFormat="1" ht="110.25" customHeight="1" x14ac:dyDescent="0.2">
      <c r="A1056" s="1562"/>
      <c r="B1056" s="1496" t="s">
        <v>9077</v>
      </c>
      <c r="C1056" s="1027" t="s">
        <v>9078</v>
      </c>
      <c r="D1056" s="1496" t="s">
        <v>810</v>
      </c>
      <c r="E1056" s="1496" t="s">
        <v>902</v>
      </c>
      <c r="F1056" s="330"/>
      <c r="G1056" s="279"/>
      <c r="H1056" s="1507">
        <v>850</v>
      </c>
      <c r="I1056" s="1014"/>
      <c r="J1056" s="1506" t="s">
        <v>9079</v>
      </c>
      <c r="K1056" s="1506"/>
      <c r="L1056" s="1506"/>
      <c r="M1056" s="1502"/>
      <c r="N1056" s="1502"/>
      <c r="O1056" s="1502"/>
      <c r="P1056" s="1502"/>
      <c r="Q1056" s="1502"/>
      <c r="R1056" s="1502"/>
      <c r="S1056" s="1502"/>
      <c r="T1056" s="1502"/>
      <c r="U1056" s="1502"/>
      <c r="V1056" s="1502"/>
      <c r="W1056" s="4"/>
      <c r="X1056" s="4"/>
    </row>
    <row r="1057" spans="1:24" s="1" customFormat="1" ht="114.75" customHeight="1" x14ac:dyDescent="0.2">
      <c r="A1057" s="1563" t="s">
        <v>1486</v>
      </c>
      <c r="B1057" s="1492" t="s">
        <v>2176</v>
      </c>
      <c r="C1057" s="1027" t="s">
        <v>5127</v>
      </c>
      <c r="D1057" s="1496" t="s">
        <v>213</v>
      </c>
      <c r="E1057" s="307" t="s">
        <v>551</v>
      </c>
      <c r="F1057" s="1507">
        <v>15097.567999999999</v>
      </c>
      <c r="G1057" s="1507"/>
      <c r="H1057" s="1507">
        <v>0</v>
      </c>
      <c r="I1057" s="1544"/>
      <c r="J1057" s="1511" t="s">
        <v>3766</v>
      </c>
      <c r="K1057" s="1511" t="s">
        <v>3995</v>
      </c>
      <c r="L1057" s="1511" t="s">
        <v>4710</v>
      </c>
      <c r="M1057" s="146" t="s">
        <v>5557</v>
      </c>
      <c r="N1057" s="146" t="s">
        <v>8030</v>
      </c>
      <c r="O1057" s="146"/>
      <c r="P1057" s="146"/>
      <c r="Q1057" s="146"/>
      <c r="R1057" s="146"/>
      <c r="S1057" s="146"/>
      <c r="T1057" s="146"/>
      <c r="U1057" s="146"/>
      <c r="V1057" s="146"/>
      <c r="W1057" s="4" t="s">
        <v>11</v>
      </c>
      <c r="X1057" s="4"/>
    </row>
    <row r="1058" spans="1:24" s="1" customFormat="1" ht="150.75" customHeight="1" x14ac:dyDescent="0.2">
      <c r="A1058" s="1561"/>
      <c r="B1058" s="1492" t="s">
        <v>2177</v>
      </c>
      <c r="C1058" s="758" t="s">
        <v>622</v>
      </c>
      <c r="D1058" s="1496" t="s">
        <v>213</v>
      </c>
      <c r="E1058" s="307" t="s">
        <v>551</v>
      </c>
      <c r="F1058" s="987">
        <v>7148.4549999999999</v>
      </c>
      <c r="G1058" s="1507">
        <v>1510</v>
      </c>
      <c r="H1058" s="1507">
        <v>644.24312989999999</v>
      </c>
      <c r="I1058" s="1544"/>
      <c r="J1058" s="1511" t="s">
        <v>4158</v>
      </c>
      <c r="K1058" s="1511" t="s">
        <v>4470</v>
      </c>
      <c r="L1058" s="1511" t="s">
        <v>5558</v>
      </c>
      <c r="M1058" s="146" t="s">
        <v>8064</v>
      </c>
      <c r="N1058" s="146"/>
      <c r="O1058" s="146"/>
      <c r="P1058" s="146"/>
      <c r="Q1058" s="146"/>
      <c r="R1058" s="146"/>
      <c r="S1058" s="146"/>
      <c r="T1058" s="146"/>
      <c r="U1058" s="146"/>
      <c r="V1058" s="146"/>
      <c r="W1058" s="4" t="s">
        <v>11</v>
      </c>
      <c r="X1058" s="4"/>
    </row>
    <row r="1059" spans="1:24" s="1" customFormat="1" ht="22.5" customHeight="1" x14ac:dyDescent="0.2">
      <c r="A1059" s="1561"/>
      <c r="B1059" s="1492" t="s">
        <v>2178</v>
      </c>
      <c r="C1059" s="1027" t="s">
        <v>623</v>
      </c>
      <c r="D1059" s="1496" t="s">
        <v>213</v>
      </c>
      <c r="E1059" s="307" t="s">
        <v>551</v>
      </c>
      <c r="F1059" s="1507"/>
      <c r="G1059" s="1030"/>
      <c r="H1059" s="1507"/>
      <c r="I1059" s="1507">
        <v>10000</v>
      </c>
      <c r="J1059" s="1511" t="s">
        <v>5749</v>
      </c>
      <c r="K1059" s="1511"/>
      <c r="L1059" s="1511"/>
      <c r="M1059" s="146"/>
      <c r="N1059" s="146"/>
      <c r="O1059" s="146"/>
      <c r="P1059" s="146"/>
      <c r="Q1059" s="146"/>
      <c r="R1059" s="146"/>
      <c r="S1059" s="146"/>
      <c r="T1059" s="146"/>
      <c r="U1059" s="146"/>
      <c r="V1059" s="146"/>
      <c r="W1059" s="4" t="s">
        <v>11</v>
      </c>
      <c r="X1059" s="4"/>
    </row>
    <row r="1060" spans="1:24" s="1" customFormat="1" ht="110.25" customHeight="1" x14ac:dyDescent="0.2">
      <c r="A1060" s="1561"/>
      <c r="B1060" s="1492" t="s">
        <v>2179</v>
      </c>
      <c r="C1060" s="1027" t="s">
        <v>624</v>
      </c>
      <c r="D1060" s="1496" t="s">
        <v>213</v>
      </c>
      <c r="E1060" s="307" t="s">
        <v>551</v>
      </c>
      <c r="F1060" s="1507">
        <v>2766.1525700000002</v>
      </c>
      <c r="G1060" s="1507">
        <v>3976</v>
      </c>
      <c r="H1060" s="1507"/>
      <c r="I1060" s="1544"/>
      <c r="J1060" s="1511" t="s">
        <v>4711</v>
      </c>
      <c r="K1060" s="1511" t="s">
        <v>5559</v>
      </c>
      <c r="L1060" s="1511"/>
      <c r="M1060" s="146"/>
      <c r="N1060" s="146"/>
      <c r="O1060" s="146"/>
      <c r="P1060" s="146"/>
      <c r="Q1060" s="146"/>
      <c r="R1060" s="146"/>
      <c r="S1060" s="146"/>
      <c r="T1060" s="146"/>
      <c r="U1060" s="146"/>
      <c r="V1060" s="146"/>
      <c r="W1060" s="4" t="s">
        <v>11</v>
      </c>
      <c r="X1060" s="4"/>
    </row>
    <row r="1061" spans="1:24" s="1" customFormat="1" ht="133.5" customHeight="1" x14ac:dyDescent="0.2">
      <c r="A1061" s="1561"/>
      <c r="B1061" s="1492" t="s">
        <v>2180</v>
      </c>
      <c r="C1061" s="1027" t="s">
        <v>625</v>
      </c>
      <c r="D1061" s="1496" t="s">
        <v>213</v>
      </c>
      <c r="E1061" s="307" t="s">
        <v>551</v>
      </c>
      <c r="F1061" s="987">
        <v>6345.6</v>
      </c>
      <c r="G1061" s="279">
        <v>359</v>
      </c>
      <c r="H1061" s="306"/>
      <c r="I1061" s="279"/>
      <c r="J1061" s="1522" t="s">
        <v>3306</v>
      </c>
      <c r="K1061" s="1511" t="s">
        <v>3767</v>
      </c>
      <c r="L1061" s="1511" t="s">
        <v>5560</v>
      </c>
      <c r="M1061" s="146"/>
      <c r="N1061" s="146"/>
      <c r="O1061" s="146"/>
      <c r="P1061" s="146"/>
      <c r="Q1061" s="146"/>
      <c r="R1061" s="146"/>
      <c r="S1061" s="146"/>
      <c r="T1061" s="146"/>
      <c r="U1061" s="146"/>
      <c r="V1061" s="146"/>
      <c r="W1061" s="4" t="s">
        <v>11</v>
      </c>
      <c r="X1061" s="4"/>
    </row>
    <row r="1062" spans="1:24" s="1" customFormat="1" ht="131.25" customHeight="1" x14ac:dyDescent="0.2">
      <c r="A1062" s="1561"/>
      <c r="B1062" s="1492" t="s">
        <v>2181</v>
      </c>
      <c r="C1062" s="1027" t="s">
        <v>626</v>
      </c>
      <c r="D1062" s="1496" t="s">
        <v>213</v>
      </c>
      <c r="E1062" s="307" t="s">
        <v>551</v>
      </c>
      <c r="F1062" s="1507">
        <v>6986.7</v>
      </c>
      <c r="G1062" s="1507">
        <v>2733</v>
      </c>
      <c r="H1062" s="1507"/>
      <c r="I1062" s="1544"/>
      <c r="J1062" s="1511" t="s">
        <v>3768</v>
      </c>
      <c r="K1062" s="1511" t="s">
        <v>5561</v>
      </c>
      <c r="L1062" s="1511"/>
      <c r="M1062" s="146"/>
      <c r="N1062" s="146"/>
      <c r="O1062" s="146"/>
      <c r="P1062" s="146"/>
      <c r="Q1062" s="146"/>
      <c r="R1062" s="146"/>
      <c r="S1062" s="146"/>
      <c r="T1062" s="146"/>
      <c r="U1062" s="146"/>
      <c r="V1062" s="146"/>
      <c r="W1062" s="4" t="s">
        <v>11</v>
      </c>
      <c r="X1062" s="4"/>
    </row>
    <row r="1063" spans="1:24" s="1" customFormat="1" ht="123.75" customHeight="1" x14ac:dyDescent="0.2">
      <c r="A1063" s="1561"/>
      <c r="B1063" s="1492" t="s">
        <v>2182</v>
      </c>
      <c r="C1063" s="1027" t="s">
        <v>627</v>
      </c>
      <c r="D1063" s="1496" t="s">
        <v>213</v>
      </c>
      <c r="E1063" s="307" t="s">
        <v>551</v>
      </c>
      <c r="F1063" s="1544">
        <v>8777.9964299999992</v>
      </c>
      <c r="G1063" s="1507">
        <v>8979</v>
      </c>
      <c r="H1063" s="1507">
        <v>2235.6456400000002</v>
      </c>
      <c r="I1063" s="1544">
        <v>42107.663999999997</v>
      </c>
      <c r="J1063" s="1511" t="s">
        <v>4159</v>
      </c>
      <c r="K1063" s="1511" t="s">
        <v>4712</v>
      </c>
      <c r="L1063" s="1511" t="s">
        <v>5562</v>
      </c>
      <c r="M1063" s="146" t="s">
        <v>5968</v>
      </c>
      <c r="N1063" s="146" t="s">
        <v>6664</v>
      </c>
      <c r="O1063" s="146" t="s">
        <v>6932</v>
      </c>
      <c r="P1063" s="146" t="s">
        <v>8135</v>
      </c>
      <c r="Q1063" s="146"/>
      <c r="R1063" s="146"/>
      <c r="S1063" s="146"/>
      <c r="T1063" s="146"/>
      <c r="U1063" s="146"/>
      <c r="V1063" s="146"/>
      <c r="W1063" s="4" t="s">
        <v>11</v>
      </c>
      <c r="X1063" s="4"/>
    </row>
    <row r="1064" spans="1:24" s="1" customFormat="1" ht="111.75" customHeight="1" x14ac:dyDescent="0.2">
      <c r="A1064" s="1561"/>
      <c r="B1064" s="1492" t="s">
        <v>2183</v>
      </c>
      <c r="C1064" s="1027" t="s">
        <v>3307</v>
      </c>
      <c r="D1064" s="1496" t="s">
        <v>213</v>
      </c>
      <c r="E1064" s="307" t="s">
        <v>551</v>
      </c>
      <c r="F1064" s="1507">
        <v>1589</v>
      </c>
      <c r="G1064" s="279">
        <v>303</v>
      </c>
      <c r="H1064" s="1496"/>
      <c r="I1064" s="279"/>
      <c r="J1064" s="1522" t="s">
        <v>3308</v>
      </c>
      <c r="K1064" s="1511" t="s">
        <v>4471</v>
      </c>
      <c r="L1064" s="1511" t="s">
        <v>5563</v>
      </c>
      <c r="M1064" s="146"/>
      <c r="N1064" s="146"/>
      <c r="O1064" s="146"/>
      <c r="P1064" s="146"/>
      <c r="Q1064" s="146"/>
      <c r="R1064" s="146"/>
      <c r="S1064" s="146"/>
      <c r="T1064" s="146"/>
      <c r="U1064" s="146"/>
      <c r="V1064" s="146"/>
      <c r="W1064" s="4" t="s">
        <v>11</v>
      </c>
      <c r="X1064" s="4"/>
    </row>
    <row r="1065" spans="1:24" s="1" customFormat="1" ht="22.5" customHeight="1" x14ac:dyDescent="0.2">
      <c r="A1065" s="1561"/>
      <c r="B1065" s="1492" t="s">
        <v>2184</v>
      </c>
      <c r="C1065" s="1027" t="s">
        <v>628</v>
      </c>
      <c r="D1065" s="1496" t="s">
        <v>213</v>
      </c>
      <c r="E1065" s="307" t="s">
        <v>551</v>
      </c>
      <c r="F1065" s="1507"/>
      <c r="G1065" s="1030"/>
      <c r="H1065" s="1507"/>
      <c r="I1065" s="1507">
        <v>1500</v>
      </c>
      <c r="J1065" s="1511" t="s">
        <v>5749</v>
      </c>
      <c r="K1065" s="1511"/>
      <c r="L1065" s="1511"/>
      <c r="M1065" s="146"/>
      <c r="N1065" s="146"/>
      <c r="O1065" s="146"/>
      <c r="P1065" s="146"/>
      <c r="Q1065" s="146"/>
      <c r="R1065" s="146"/>
      <c r="S1065" s="146"/>
      <c r="T1065" s="146"/>
      <c r="U1065" s="146"/>
      <c r="V1065" s="146"/>
      <c r="W1065" s="4" t="s">
        <v>11</v>
      </c>
      <c r="X1065" s="4"/>
    </row>
    <row r="1066" spans="1:24" s="1" customFormat="1" ht="105" customHeight="1" x14ac:dyDescent="0.2">
      <c r="A1066" s="1561"/>
      <c r="B1066" s="1492" t="s">
        <v>2185</v>
      </c>
      <c r="C1066" s="1027" t="s">
        <v>629</v>
      </c>
      <c r="D1066" s="1497" t="s">
        <v>213</v>
      </c>
      <c r="E1066" s="1497" t="s">
        <v>551</v>
      </c>
      <c r="F1066" s="1507">
        <v>2650.7449999999999</v>
      </c>
      <c r="G1066" s="279"/>
      <c r="H1066" s="1496"/>
      <c r="I1066" s="279"/>
      <c r="J1066" s="1522" t="s">
        <v>3309</v>
      </c>
      <c r="K1066" s="1511" t="s">
        <v>3891</v>
      </c>
      <c r="L1066" s="1511"/>
      <c r="M1066" s="146"/>
      <c r="N1066" s="146"/>
      <c r="O1066" s="146"/>
      <c r="P1066" s="146"/>
      <c r="Q1066" s="146"/>
      <c r="R1066" s="146"/>
      <c r="S1066" s="146"/>
      <c r="T1066" s="146"/>
      <c r="U1066" s="146"/>
      <c r="V1066" s="146"/>
      <c r="W1066" s="4" t="s">
        <v>11</v>
      </c>
      <c r="X1066" s="4"/>
    </row>
    <row r="1067" spans="1:24" s="1" customFormat="1" ht="120.75" customHeight="1" x14ac:dyDescent="0.2">
      <c r="A1067" s="1561"/>
      <c r="B1067" s="1492" t="s">
        <v>2186</v>
      </c>
      <c r="C1067" s="1027" t="s">
        <v>3311</v>
      </c>
      <c r="D1067" s="1497" t="s">
        <v>213</v>
      </c>
      <c r="E1067" s="1497" t="s">
        <v>551</v>
      </c>
      <c r="F1067" s="1507">
        <v>149</v>
      </c>
      <c r="G1067" s="279"/>
      <c r="H1067" s="1496"/>
      <c r="I1067" s="279"/>
      <c r="J1067" s="1522" t="s">
        <v>3310</v>
      </c>
      <c r="K1067" s="1511" t="s">
        <v>4472</v>
      </c>
      <c r="L1067" s="1511"/>
      <c r="M1067" s="146"/>
      <c r="N1067" s="146"/>
      <c r="O1067" s="146"/>
      <c r="P1067" s="146"/>
      <c r="Q1067" s="146"/>
      <c r="R1067" s="146"/>
      <c r="S1067" s="146"/>
      <c r="T1067" s="146"/>
      <c r="U1067" s="146"/>
      <c r="V1067" s="146"/>
      <c r="W1067" s="4" t="s">
        <v>11</v>
      </c>
      <c r="X1067" s="4"/>
    </row>
    <row r="1068" spans="1:24" s="1" customFormat="1" ht="108" customHeight="1" x14ac:dyDescent="0.2">
      <c r="A1068" s="1561"/>
      <c r="B1068" s="1492" t="s">
        <v>2187</v>
      </c>
      <c r="C1068" s="1027" t="s">
        <v>3088</v>
      </c>
      <c r="D1068" s="1497" t="s">
        <v>213</v>
      </c>
      <c r="E1068" s="1497" t="s">
        <v>551</v>
      </c>
      <c r="F1068" s="1507">
        <v>1706</v>
      </c>
      <c r="G1068" s="1507"/>
      <c r="H1068" s="1507"/>
      <c r="I1068" s="1544"/>
      <c r="J1068" s="1511" t="s">
        <v>3087</v>
      </c>
      <c r="K1068" s="1511" t="s">
        <v>3769</v>
      </c>
      <c r="L1068" s="1511" t="s">
        <v>4473</v>
      </c>
      <c r="M1068" s="146"/>
      <c r="N1068" s="146"/>
      <c r="O1068" s="146"/>
      <c r="P1068" s="146"/>
      <c r="Q1068" s="146"/>
      <c r="R1068" s="146"/>
      <c r="S1068" s="146"/>
      <c r="T1068" s="146"/>
      <c r="U1068" s="146"/>
      <c r="V1068" s="146"/>
      <c r="W1068" s="4" t="s">
        <v>11</v>
      </c>
      <c r="X1068" s="4"/>
    </row>
    <row r="1069" spans="1:24" s="4" customFormat="1" ht="106.5" customHeight="1" x14ac:dyDescent="0.2">
      <c r="A1069" s="1561"/>
      <c r="B1069" s="1492" t="s">
        <v>2188</v>
      </c>
      <c r="C1069" s="1027" t="s">
        <v>630</v>
      </c>
      <c r="D1069" s="1497" t="s">
        <v>213</v>
      </c>
      <c r="E1069" s="1497" t="s">
        <v>551</v>
      </c>
      <c r="F1069" s="1023">
        <v>678.94173999999998</v>
      </c>
      <c r="G1069" s="1507"/>
      <c r="H1069" s="1507"/>
      <c r="I1069" s="1544"/>
      <c r="J1069" s="1511" t="s">
        <v>3770</v>
      </c>
      <c r="K1069" s="1511" t="s">
        <v>3996</v>
      </c>
      <c r="L1069" s="1511" t="s">
        <v>4474</v>
      </c>
      <c r="M1069" s="146"/>
      <c r="N1069" s="146"/>
      <c r="O1069" s="146"/>
      <c r="P1069" s="146"/>
      <c r="Q1069" s="146"/>
      <c r="R1069" s="146"/>
      <c r="S1069" s="146"/>
      <c r="T1069" s="146"/>
      <c r="U1069" s="146"/>
      <c r="V1069" s="146"/>
      <c r="W1069" s="4" t="s">
        <v>11</v>
      </c>
    </row>
    <row r="1070" spans="1:24" s="4" customFormat="1" ht="93" customHeight="1" x14ac:dyDescent="0.2">
      <c r="A1070" s="1561"/>
      <c r="B1070" s="1492" t="s">
        <v>2189</v>
      </c>
      <c r="C1070" s="1027" t="s">
        <v>631</v>
      </c>
      <c r="D1070" s="1497" t="s">
        <v>213</v>
      </c>
      <c r="E1070" s="1497" t="s">
        <v>551</v>
      </c>
      <c r="F1070" s="1507"/>
      <c r="G1070" s="1507"/>
      <c r="H1070" s="1507"/>
      <c r="I1070" s="1544"/>
      <c r="J1070" s="1511" t="s">
        <v>3997</v>
      </c>
      <c r="K1070" s="1511"/>
      <c r="L1070" s="1511"/>
      <c r="M1070" s="146"/>
      <c r="N1070" s="146"/>
      <c r="O1070" s="146"/>
      <c r="P1070" s="146"/>
      <c r="Q1070" s="146"/>
      <c r="R1070" s="146"/>
      <c r="S1070" s="146"/>
      <c r="T1070" s="146"/>
      <c r="U1070" s="146"/>
      <c r="V1070" s="146"/>
      <c r="W1070" s="4" t="s">
        <v>11</v>
      </c>
    </row>
    <row r="1071" spans="1:24" s="4" customFormat="1" ht="108" customHeight="1" x14ac:dyDescent="0.2">
      <c r="A1071" s="1561"/>
      <c r="B1071" s="1492" t="s">
        <v>2190</v>
      </c>
      <c r="C1071" s="1027" t="s">
        <v>3176</v>
      </c>
      <c r="D1071" s="1496" t="s">
        <v>213</v>
      </c>
      <c r="E1071" s="307" t="s">
        <v>551</v>
      </c>
      <c r="F1071" s="1507">
        <v>1579.5</v>
      </c>
      <c r="G1071" s="279"/>
      <c r="H1071" s="1496"/>
      <c r="I1071" s="279"/>
      <c r="J1071" s="1522" t="s">
        <v>3312</v>
      </c>
      <c r="K1071" s="1511" t="s">
        <v>3771</v>
      </c>
      <c r="L1071" s="1511"/>
      <c r="M1071" s="146"/>
      <c r="N1071" s="146"/>
      <c r="O1071" s="146"/>
      <c r="P1071" s="146"/>
      <c r="Q1071" s="146"/>
      <c r="R1071" s="146"/>
      <c r="S1071" s="146"/>
      <c r="T1071" s="146"/>
      <c r="U1071" s="146"/>
      <c r="V1071" s="146"/>
      <c r="W1071" s="4" t="s">
        <v>11</v>
      </c>
    </row>
    <row r="1072" spans="1:24" s="4" customFormat="1" ht="114.75" customHeight="1" x14ac:dyDescent="0.2">
      <c r="A1072" s="1561"/>
      <c r="B1072" s="1492" t="s">
        <v>2191</v>
      </c>
      <c r="C1072" s="1027" t="s">
        <v>632</v>
      </c>
      <c r="D1072" s="1496" t="s">
        <v>213</v>
      </c>
      <c r="E1072" s="307" t="s">
        <v>551</v>
      </c>
      <c r="F1072" s="1507">
        <v>481</v>
      </c>
      <c r="G1072" s="1507"/>
      <c r="H1072" s="1507"/>
      <c r="I1072" s="1544"/>
      <c r="J1072" s="1511" t="s">
        <v>3464</v>
      </c>
      <c r="K1072" s="1511" t="s">
        <v>4475</v>
      </c>
      <c r="L1072" s="1511"/>
      <c r="M1072" s="146"/>
      <c r="N1072" s="146"/>
      <c r="O1072" s="146"/>
      <c r="P1072" s="146"/>
      <c r="Q1072" s="146"/>
      <c r="R1072" s="146"/>
      <c r="S1072" s="146"/>
      <c r="T1072" s="146"/>
      <c r="U1072" s="146"/>
      <c r="V1072" s="146"/>
      <c r="W1072" s="4" t="s">
        <v>11</v>
      </c>
    </row>
    <row r="1073" spans="1:23" s="4" customFormat="1" ht="121.5" customHeight="1" x14ac:dyDescent="0.2">
      <c r="A1073" s="1561"/>
      <c r="B1073" s="1492" t="s">
        <v>2192</v>
      </c>
      <c r="C1073" s="1027" t="s">
        <v>633</v>
      </c>
      <c r="D1073" s="1496" t="s">
        <v>213</v>
      </c>
      <c r="E1073" s="307" t="s">
        <v>551</v>
      </c>
      <c r="F1073" s="1507">
        <v>169</v>
      </c>
      <c r="G1073" s="1507"/>
      <c r="H1073" s="1507"/>
      <c r="I1073" s="1544"/>
      <c r="J1073" s="1511" t="s">
        <v>4476</v>
      </c>
      <c r="K1073" s="1511"/>
      <c r="L1073" s="1511"/>
      <c r="M1073" s="146"/>
      <c r="N1073" s="146"/>
      <c r="O1073" s="146"/>
      <c r="P1073" s="146"/>
      <c r="Q1073" s="146"/>
      <c r="R1073" s="146"/>
      <c r="S1073" s="146"/>
      <c r="T1073" s="146"/>
      <c r="U1073" s="146"/>
      <c r="V1073" s="146"/>
      <c r="W1073" s="4" t="s">
        <v>11</v>
      </c>
    </row>
    <row r="1074" spans="1:23" s="4" customFormat="1" ht="133.5" customHeight="1" x14ac:dyDescent="0.2">
      <c r="A1074" s="1561"/>
      <c r="B1074" s="1492" t="s">
        <v>2193</v>
      </c>
      <c r="C1074" s="1027" t="s">
        <v>634</v>
      </c>
      <c r="D1074" s="1497" t="s">
        <v>213</v>
      </c>
      <c r="E1074" s="1497" t="s">
        <v>551</v>
      </c>
      <c r="F1074" s="1507">
        <v>346.46868999999998</v>
      </c>
      <c r="G1074" s="279"/>
      <c r="H1074" s="1496"/>
      <c r="I1074" s="279"/>
      <c r="J1074" s="1522" t="s">
        <v>3313</v>
      </c>
      <c r="K1074" s="1511" t="s">
        <v>4160</v>
      </c>
      <c r="L1074" s="1511"/>
      <c r="M1074" s="146"/>
      <c r="N1074" s="146"/>
      <c r="O1074" s="146"/>
      <c r="P1074" s="146"/>
      <c r="Q1074" s="146"/>
      <c r="R1074" s="146"/>
      <c r="S1074" s="146"/>
      <c r="T1074" s="146"/>
      <c r="U1074" s="146"/>
      <c r="V1074" s="146"/>
      <c r="W1074" s="4" t="s">
        <v>11</v>
      </c>
    </row>
    <row r="1075" spans="1:23" s="4" customFormat="1" ht="113.25" customHeight="1" x14ac:dyDescent="0.2">
      <c r="A1075" s="1561"/>
      <c r="B1075" s="1492" t="s">
        <v>2194</v>
      </c>
      <c r="C1075" s="1027" t="s">
        <v>635</v>
      </c>
      <c r="D1075" s="1497" t="s">
        <v>213</v>
      </c>
      <c r="E1075" s="1497" t="s">
        <v>551</v>
      </c>
      <c r="F1075" s="1507">
        <v>192</v>
      </c>
      <c r="G1075" s="203"/>
      <c r="H1075" s="1507">
        <v>0</v>
      </c>
      <c r="I1075" s="1507">
        <v>1500</v>
      </c>
      <c r="J1075" s="1511" t="s">
        <v>4161</v>
      </c>
      <c r="K1075" s="1511" t="s">
        <v>4477</v>
      </c>
      <c r="L1075" s="1608" t="s">
        <v>5749</v>
      </c>
      <c r="M1075" s="146" t="s">
        <v>8030</v>
      </c>
      <c r="N1075" s="146"/>
      <c r="O1075" s="146"/>
      <c r="P1075" s="146"/>
      <c r="Q1075" s="146"/>
      <c r="R1075" s="146"/>
      <c r="S1075" s="146"/>
      <c r="T1075" s="146"/>
      <c r="U1075" s="146"/>
      <c r="V1075" s="146"/>
      <c r="W1075" s="4" t="s">
        <v>11</v>
      </c>
    </row>
    <row r="1076" spans="1:23" s="4" customFormat="1" ht="97.5" customHeight="1" x14ac:dyDescent="0.2">
      <c r="A1076" s="1561"/>
      <c r="B1076" s="1492" t="s">
        <v>2195</v>
      </c>
      <c r="C1076" s="1027" t="s">
        <v>636</v>
      </c>
      <c r="D1076" s="1497" t="s">
        <v>213</v>
      </c>
      <c r="E1076" s="1497" t="s">
        <v>551</v>
      </c>
      <c r="F1076" s="1507">
        <v>1019.32111</v>
      </c>
      <c r="G1076" s="203"/>
      <c r="H1076" s="1507">
        <v>0</v>
      </c>
      <c r="I1076" s="1507">
        <v>1500</v>
      </c>
      <c r="J1076" s="1511" t="s">
        <v>3772</v>
      </c>
      <c r="K1076" s="1511" t="s">
        <v>4478</v>
      </c>
      <c r="L1076" s="1608"/>
      <c r="M1076" s="146" t="s">
        <v>8030</v>
      </c>
      <c r="N1076" s="146"/>
      <c r="O1076" s="146"/>
      <c r="P1076" s="146"/>
      <c r="Q1076" s="146"/>
      <c r="R1076" s="146"/>
      <c r="S1076" s="146"/>
      <c r="T1076" s="146"/>
      <c r="U1076" s="146"/>
      <c r="V1076" s="146"/>
      <c r="W1076" s="4" t="s">
        <v>11</v>
      </c>
    </row>
    <row r="1077" spans="1:23" s="1" customFormat="1" ht="22.5" customHeight="1" x14ac:dyDescent="0.2">
      <c r="A1077" s="1561"/>
      <c r="B1077" s="1492" t="s">
        <v>2196</v>
      </c>
      <c r="C1077" s="1027" t="s">
        <v>637</v>
      </c>
      <c r="D1077" s="1496" t="s">
        <v>558</v>
      </c>
      <c r="E1077" s="1496" t="s">
        <v>216</v>
      </c>
      <c r="F1077" s="309"/>
      <c r="G1077" s="309"/>
      <c r="H1077" s="1496"/>
      <c r="I1077" s="279"/>
      <c r="J1077" s="1522" t="s">
        <v>3314</v>
      </c>
      <c r="K1077" s="1523"/>
      <c r="L1077" s="1523"/>
      <c r="M1077" s="151"/>
      <c r="N1077" s="151"/>
      <c r="O1077" s="151"/>
      <c r="P1077" s="151"/>
      <c r="Q1077" s="151"/>
      <c r="R1077" s="151"/>
      <c r="S1077" s="151"/>
      <c r="T1077" s="151"/>
      <c r="U1077" s="151"/>
      <c r="V1077" s="151"/>
      <c r="W1077" s="9" t="s">
        <v>123</v>
      </c>
    </row>
    <row r="1078" spans="1:23" s="4" customFormat="1" ht="231" customHeight="1" x14ac:dyDescent="0.2">
      <c r="A1078" s="1561"/>
      <c r="B1078" s="1492" t="s">
        <v>2197</v>
      </c>
      <c r="C1078" s="1027" t="s">
        <v>5797</v>
      </c>
      <c r="D1078" s="1496" t="s">
        <v>558</v>
      </c>
      <c r="E1078" s="1496" t="s">
        <v>216</v>
      </c>
      <c r="F1078" s="309">
        <v>307</v>
      </c>
      <c r="G1078" s="330">
        <v>32505</v>
      </c>
      <c r="H1078" s="1507">
        <v>9</v>
      </c>
      <c r="I1078" s="1496"/>
      <c r="J1078" s="1504" t="s">
        <v>3773</v>
      </c>
      <c r="K1078" s="1504" t="s">
        <v>4713</v>
      </c>
      <c r="L1078" s="1504" t="s">
        <v>5564</v>
      </c>
      <c r="M1078" s="1527" t="s">
        <v>5969</v>
      </c>
      <c r="N1078" s="1527" t="s">
        <v>6241</v>
      </c>
      <c r="O1078" s="1527" t="s">
        <v>6933</v>
      </c>
      <c r="P1078" s="1527" t="s">
        <v>8034</v>
      </c>
      <c r="Q1078" s="1527" t="s">
        <v>8252</v>
      </c>
      <c r="R1078" s="1527"/>
      <c r="S1078" s="1527"/>
      <c r="T1078" s="1527"/>
      <c r="U1078" s="1527"/>
      <c r="V1078" s="1527"/>
      <c r="W1078" s="3" t="s">
        <v>123</v>
      </c>
    </row>
    <row r="1079" spans="1:23" s="4" customFormat="1" ht="132.75" customHeight="1" x14ac:dyDescent="0.2">
      <c r="A1079" s="1561"/>
      <c r="B1079" s="1492" t="s">
        <v>2198</v>
      </c>
      <c r="C1079" s="1027" t="s">
        <v>6936</v>
      </c>
      <c r="D1079" s="1496" t="s">
        <v>558</v>
      </c>
      <c r="E1079" s="1496" t="s">
        <v>216</v>
      </c>
      <c r="F1079" s="309">
        <v>387.5</v>
      </c>
      <c r="G1079" s="1507">
        <v>10600</v>
      </c>
      <c r="H1079" s="1507">
        <v>15960</v>
      </c>
      <c r="I1079" s="1496"/>
      <c r="J1079" s="1504" t="s">
        <v>4907</v>
      </c>
      <c r="K1079" s="1504" t="s">
        <v>5565</v>
      </c>
      <c r="L1079" s="1504" t="s">
        <v>5970</v>
      </c>
      <c r="M1079" s="1527" t="s">
        <v>6935</v>
      </c>
      <c r="N1079" s="1527" t="s">
        <v>7690</v>
      </c>
      <c r="O1079" s="1527" t="s">
        <v>8908</v>
      </c>
      <c r="P1079" s="1527"/>
      <c r="Q1079" s="1527"/>
      <c r="R1079" s="1527"/>
      <c r="S1079" s="1527"/>
      <c r="T1079" s="1527"/>
      <c r="U1079" s="1527"/>
      <c r="V1079" s="1527"/>
      <c r="W1079" s="3" t="s">
        <v>123</v>
      </c>
    </row>
    <row r="1080" spans="1:23" s="4" customFormat="1" ht="89.25" customHeight="1" x14ac:dyDescent="0.2">
      <c r="A1080" s="1561"/>
      <c r="B1080" s="1492" t="s">
        <v>2199</v>
      </c>
      <c r="C1080" s="1492" t="s">
        <v>640</v>
      </c>
      <c r="D1080" s="287" t="s">
        <v>213</v>
      </c>
      <c r="E1080" s="287" t="s">
        <v>551</v>
      </c>
      <c r="F1080" s="309">
        <v>540.73153000000002</v>
      </c>
      <c r="G1080" s="1507"/>
      <c r="H1080" s="1507"/>
      <c r="I1080" s="1496"/>
      <c r="J1080" s="1504" t="s">
        <v>3998</v>
      </c>
      <c r="K1080" s="1504"/>
      <c r="L1080" s="1504"/>
      <c r="M1080" s="1527"/>
      <c r="N1080" s="1527"/>
      <c r="O1080" s="1527"/>
      <c r="P1080" s="1527"/>
      <c r="Q1080" s="1527"/>
      <c r="R1080" s="1527"/>
      <c r="S1080" s="1527"/>
      <c r="T1080" s="1527"/>
      <c r="U1080" s="1527"/>
      <c r="V1080" s="1527"/>
      <c r="W1080" s="4" t="s">
        <v>11</v>
      </c>
    </row>
    <row r="1081" spans="1:23" s="4" customFormat="1" ht="102.75" customHeight="1" x14ac:dyDescent="0.2">
      <c r="A1081" s="1561"/>
      <c r="B1081" s="1492" t="s">
        <v>2200</v>
      </c>
      <c r="C1081" s="1492" t="s">
        <v>641</v>
      </c>
      <c r="D1081" s="287" t="s">
        <v>213</v>
      </c>
      <c r="E1081" s="287" t="s">
        <v>551</v>
      </c>
      <c r="F1081" s="309">
        <v>786</v>
      </c>
      <c r="G1081" s="309"/>
      <c r="H1081" s="1496"/>
      <c r="I1081" s="279"/>
      <c r="J1081" s="1522" t="s">
        <v>3315</v>
      </c>
      <c r="K1081" s="1504" t="s">
        <v>3892</v>
      </c>
      <c r="L1081" s="1504" t="s">
        <v>4479</v>
      </c>
      <c r="M1081" s="1527"/>
      <c r="N1081" s="1527"/>
      <c r="O1081" s="1527"/>
      <c r="P1081" s="1527"/>
      <c r="Q1081" s="1527"/>
      <c r="R1081" s="1527"/>
      <c r="S1081" s="1527"/>
      <c r="T1081" s="1527"/>
      <c r="U1081" s="1527"/>
      <c r="V1081" s="1527"/>
      <c r="W1081" s="4" t="s">
        <v>11</v>
      </c>
    </row>
    <row r="1082" spans="1:23" s="4" customFormat="1" ht="22.5" customHeight="1" x14ac:dyDescent="0.2">
      <c r="A1082" s="1561"/>
      <c r="B1082" s="1492" t="s">
        <v>2201</v>
      </c>
      <c r="C1082" s="1027" t="s">
        <v>642</v>
      </c>
      <c r="D1082" s="1496" t="s">
        <v>213</v>
      </c>
      <c r="E1082" s="307" t="s">
        <v>551</v>
      </c>
      <c r="F1082" s="1012"/>
      <c r="G1082" s="306"/>
      <c r="H1082" s="1496"/>
      <c r="I1082" s="1507">
        <v>4500</v>
      </c>
      <c r="J1082" s="1506"/>
      <c r="K1082" s="1506"/>
      <c r="L1082" s="1506"/>
      <c r="M1082" s="1502"/>
      <c r="N1082" s="1502"/>
      <c r="O1082" s="1502"/>
      <c r="P1082" s="1502"/>
      <c r="Q1082" s="1502"/>
      <c r="R1082" s="1502"/>
      <c r="S1082" s="1502"/>
      <c r="T1082" s="1502"/>
      <c r="U1082" s="1502"/>
      <c r="V1082" s="1502"/>
      <c r="W1082" s="3" t="s">
        <v>11</v>
      </c>
    </row>
    <row r="1083" spans="1:23" s="4" customFormat="1" ht="22.5" customHeight="1" x14ac:dyDescent="0.2">
      <c r="A1083" s="1561"/>
      <c r="B1083" s="1492" t="s">
        <v>2202</v>
      </c>
      <c r="C1083" s="1027" t="s">
        <v>643</v>
      </c>
      <c r="D1083" s="1496" t="s">
        <v>213</v>
      </c>
      <c r="E1083" s="307" t="s">
        <v>551</v>
      </c>
      <c r="F1083" s="1012"/>
      <c r="G1083" s="306"/>
      <c r="H1083" s="1496"/>
      <c r="I1083" s="1507">
        <v>2480</v>
      </c>
      <c r="J1083" s="1506"/>
      <c r="K1083" s="1506"/>
      <c r="L1083" s="1506"/>
      <c r="M1083" s="1502"/>
      <c r="N1083" s="1502"/>
      <c r="O1083" s="1502"/>
      <c r="P1083" s="1502"/>
      <c r="Q1083" s="1502"/>
      <c r="R1083" s="1502"/>
      <c r="S1083" s="1502"/>
      <c r="T1083" s="1502"/>
      <c r="U1083" s="1502"/>
      <c r="V1083" s="1502"/>
      <c r="W1083" s="3" t="s">
        <v>11</v>
      </c>
    </row>
    <row r="1084" spans="1:23" s="4" customFormat="1" ht="22.5" customHeight="1" x14ac:dyDescent="0.2">
      <c r="A1084" s="1561"/>
      <c r="B1084" s="1492" t="s">
        <v>2203</v>
      </c>
      <c r="C1084" s="1027" t="s">
        <v>644</v>
      </c>
      <c r="D1084" s="1497" t="s">
        <v>213</v>
      </c>
      <c r="E1084" s="1497" t="s">
        <v>551</v>
      </c>
      <c r="F1084" s="1012"/>
      <c r="G1084" s="306"/>
      <c r="H1084" s="1496"/>
      <c r="I1084" s="608">
        <v>7000</v>
      </c>
      <c r="J1084" s="672"/>
      <c r="K1084" s="672"/>
      <c r="L1084" s="672"/>
      <c r="M1084" s="149"/>
      <c r="N1084" s="149"/>
      <c r="O1084" s="149"/>
      <c r="P1084" s="149"/>
      <c r="Q1084" s="149"/>
      <c r="R1084" s="149"/>
      <c r="S1084" s="149"/>
      <c r="T1084" s="149"/>
      <c r="U1084" s="149"/>
      <c r="V1084" s="149"/>
      <c r="W1084" s="3" t="s">
        <v>11</v>
      </c>
    </row>
    <row r="1085" spans="1:23" s="4" customFormat="1" ht="22.5" customHeight="1" x14ac:dyDescent="0.2">
      <c r="A1085" s="1561"/>
      <c r="B1085" s="1492" t="s">
        <v>2204</v>
      </c>
      <c r="C1085" s="1027" t="s">
        <v>645</v>
      </c>
      <c r="D1085" s="1497" t="s">
        <v>213</v>
      </c>
      <c r="E1085" s="1497" t="s">
        <v>551</v>
      </c>
      <c r="F1085" s="1012"/>
      <c r="G1085" s="306"/>
      <c r="H1085" s="1496"/>
      <c r="I1085" s="608">
        <v>3000</v>
      </c>
      <c r="J1085" s="672"/>
      <c r="K1085" s="672"/>
      <c r="L1085" s="672"/>
      <c r="M1085" s="149"/>
      <c r="N1085" s="149"/>
      <c r="O1085" s="149"/>
      <c r="P1085" s="149"/>
      <c r="Q1085" s="149"/>
      <c r="R1085" s="149"/>
      <c r="S1085" s="149"/>
      <c r="T1085" s="149"/>
      <c r="U1085" s="149"/>
      <c r="V1085" s="149"/>
      <c r="W1085" s="3" t="s">
        <v>11</v>
      </c>
    </row>
    <row r="1086" spans="1:23" s="4" customFormat="1" ht="22.5" customHeight="1" x14ac:dyDescent="0.2">
      <c r="A1086" s="1561"/>
      <c r="B1086" s="1492" t="s">
        <v>2205</v>
      </c>
      <c r="C1086" s="1027" t="s">
        <v>646</v>
      </c>
      <c r="D1086" s="1496" t="s">
        <v>213</v>
      </c>
      <c r="E1086" s="307" t="s">
        <v>551</v>
      </c>
      <c r="F1086" s="1012"/>
      <c r="G1086" s="203"/>
      <c r="H1086" s="306"/>
      <c r="I1086" s="608">
        <v>10000</v>
      </c>
      <c r="J1086" s="1504" t="s">
        <v>5749</v>
      </c>
      <c r="K1086" s="1504"/>
      <c r="L1086" s="1504"/>
      <c r="M1086" s="1527"/>
      <c r="N1086" s="1527"/>
      <c r="O1086" s="1527"/>
      <c r="P1086" s="1527"/>
      <c r="Q1086" s="1527"/>
      <c r="R1086" s="1527"/>
      <c r="S1086" s="1527"/>
      <c r="T1086" s="1527"/>
      <c r="U1086" s="1527"/>
      <c r="V1086" s="1527"/>
      <c r="W1086" s="3" t="s">
        <v>11</v>
      </c>
    </row>
    <row r="1087" spans="1:23" s="1" customFormat="1" ht="19.5" customHeight="1" x14ac:dyDescent="0.2">
      <c r="A1087" s="1561"/>
      <c r="B1087" s="1492" t="s">
        <v>2206</v>
      </c>
      <c r="C1087" s="1027" t="s">
        <v>647</v>
      </c>
      <c r="D1087" s="1497" t="s">
        <v>213</v>
      </c>
      <c r="E1087" s="1497" t="s">
        <v>551</v>
      </c>
      <c r="F1087" s="1012"/>
      <c r="G1087" s="306"/>
      <c r="H1087" s="1496"/>
      <c r="I1087" s="608">
        <v>10000</v>
      </c>
      <c r="J1087" s="672"/>
      <c r="K1087" s="672"/>
      <c r="L1087" s="672"/>
      <c r="M1087" s="149"/>
      <c r="N1087" s="149"/>
      <c r="O1087" s="149"/>
      <c r="P1087" s="149"/>
      <c r="Q1087" s="149"/>
      <c r="R1087" s="149"/>
      <c r="S1087" s="149"/>
      <c r="T1087" s="149"/>
      <c r="U1087" s="149"/>
      <c r="V1087" s="149"/>
      <c r="W1087" s="3" t="s">
        <v>11</v>
      </c>
    </row>
    <row r="1088" spans="1:23" s="1" customFormat="1" ht="22.5" customHeight="1" x14ac:dyDescent="0.2">
      <c r="A1088" s="1561"/>
      <c r="B1088" s="1492" t="s">
        <v>2207</v>
      </c>
      <c r="C1088" s="1027" t="s">
        <v>648</v>
      </c>
      <c r="D1088" s="1497" t="s">
        <v>213</v>
      </c>
      <c r="E1088" s="1497" t="s">
        <v>551</v>
      </c>
      <c r="F1088" s="1012"/>
      <c r="G1088" s="306"/>
      <c r="H1088" s="1496"/>
      <c r="I1088" s="608">
        <v>6000</v>
      </c>
      <c r="J1088" s="672"/>
      <c r="K1088" s="672"/>
      <c r="L1088" s="672"/>
      <c r="M1088" s="149"/>
      <c r="N1088" s="149"/>
      <c r="O1088" s="149"/>
      <c r="P1088" s="149"/>
      <c r="Q1088" s="149"/>
      <c r="R1088" s="149"/>
      <c r="S1088" s="149"/>
      <c r="T1088" s="149"/>
      <c r="U1088" s="149"/>
      <c r="V1088" s="149"/>
      <c r="W1088" s="3" t="s">
        <v>11</v>
      </c>
    </row>
    <row r="1089" spans="1:24" s="1" customFormat="1" ht="22.5" customHeight="1" x14ac:dyDescent="0.2">
      <c r="A1089" s="1561"/>
      <c r="B1089" s="1492" t="s">
        <v>2208</v>
      </c>
      <c r="C1089" s="1027" t="s">
        <v>649</v>
      </c>
      <c r="D1089" s="1497" t="s">
        <v>213</v>
      </c>
      <c r="E1089" s="1497" t="s">
        <v>551</v>
      </c>
      <c r="F1089" s="1012"/>
      <c r="G1089" s="306"/>
      <c r="H1089" s="1496"/>
      <c r="I1089" s="1507">
        <v>2500</v>
      </c>
      <c r="J1089" s="1506"/>
      <c r="K1089" s="1506"/>
      <c r="L1089" s="1506"/>
      <c r="M1089" s="1502"/>
      <c r="N1089" s="1502"/>
      <c r="O1089" s="1502"/>
      <c r="P1089" s="1502"/>
      <c r="Q1089" s="1502"/>
      <c r="R1089" s="1502"/>
      <c r="S1089" s="1502"/>
      <c r="T1089" s="1502"/>
      <c r="U1089" s="1502"/>
      <c r="V1089" s="1502"/>
      <c r="W1089" s="3" t="s">
        <v>11</v>
      </c>
      <c r="X1089" s="4"/>
    </row>
    <row r="1090" spans="1:24" s="1" customFormat="1" ht="33.75" customHeight="1" x14ac:dyDescent="0.2">
      <c r="A1090" s="1561"/>
      <c r="B1090" s="1492" t="s">
        <v>2209</v>
      </c>
      <c r="C1090" s="1027" t="s">
        <v>650</v>
      </c>
      <c r="D1090" s="1497" t="s">
        <v>213</v>
      </c>
      <c r="E1090" s="1497" t="s">
        <v>551</v>
      </c>
      <c r="F1090" s="1012"/>
      <c r="G1090" s="306"/>
      <c r="H1090" s="1496"/>
      <c r="I1090" s="608">
        <v>6000</v>
      </c>
      <c r="J1090" s="672"/>
      <c r="K1090" s="672"/>
      <c r="L1090" s="672"/>
      <c r="M1090" s="149"/>
      <c r="N1090" s="149"/>
      <c r="O1090" s="149"/>
      <c r="P1090" s="149"/>
      <c r="Q1090" s="149"/>
      <c r="R1090" s="149"/>
      <c r="S1090" s="149"/>
      <c r="T1090" s="149"/>
      <c r="U1090" s="149"/>
      <c r="V1090" s="149"/>
      <c r="W1090" s="3" t="s">
        <v>11</v>
      </c>
      <c r="X1090" s="4"/>
    </row>
    <row r="1091" spans="1:24" s="1" customFormat="1" ht="22.5" customHeight="1" x14ac:dyDescent="0.2">
      <c r="A1091" s="1561"/>
      <c r="B1091" s="1492" t="s">
        <v>2210</v>
      </c>
      <c r="C1091" s="1027" t="s">
        <v>651</v>
      </c>
      <c r="D1091" s="1496" t="s">
        <v>213</v>
      </c>
      <c r="E1091" s="307" t="s">
        <v>551</v>
      </c>
      <c r="F1091" s="1507"/>
      <c r="G1091" s="1030"/>
      <c r="H1091" s="1496"/>
      <c r="I1091" s="279">
        <v>7500</v>
      </c>
      <c r="J1091" s="1506" t="s">
        <v>5749</v>
      </c>
      <c r="K1091" s="1506"/>
      <c r="L1091" s="1506"/>
      <c r="M1091" s="1502"/>
      <c r="N1091" s="1502"/>
      <c r="O1091" s="1502"/>
      <c r="P1091" s="1502"/>
      <c r="Q1091" s="1502"/>
      <c r="R1091" s="1502"/>
      <c r="S1091" s="1502"/>
      <c r="T1091" s="1502"/>
      <c r="U1091" s="1502"/>
      <c r="V1091" s="1502"/>
      <c r="W1091" s="3" t="s">
        <v>11</v>
      </c>
      <c r="X1091" s="4"/>
    </row>
    <row r="1092" spans="1:24" s="1" customFormat="1" ht="22.5" customHeight="1" x14ac:dyDescent="0.2">
      <c r="A1092" s="1561"/>
      <c r="B1092" s="1492" t="s">
        <v>2211</v>
      </c>
      <c r="C1092" s="1027" t="s">
        <v>652</v>
      </c>
      <c r="D1092" s="1496" t="s">
        <v>213</v>
      </c>
      <c r="E1092" s="307" t="s">
        <v>551</v>
      </c>
      <c r="F1092" s="279">
        <v>837</v>
      </c>
      <c r="G1092" s="306"/>
      <c r="H1092" s="1496"/>
      <c r="I1092" s="279">
        <f>1057.41-770</f>
        <v>287.41000000000008</v>
      </c>
      <c r="J1092" s="1522" t="s">
        <v>3316</v>
      </c>
      <c r="K1092" s="1522"/>
      <c r="L1092" s="1522"/>
      <c r="M1092" s="1528"/>
      <c r="N1092" s="1528"/>
      <c r="O1092" s="1528"/>
      <c r="P1092" s="1528"/>
      <c r="Q1092" s="1528"/>
      <c r="R1092" s="1528"/>
      <c r="S1092" s="1528"/>
      <c r="T1092" s="1528"/>
      <c r="U1092" s="1528"/>
      <c r="V1092" s="1528"/>
      <c r="W1092" s="3" t="s">
        <v>11</v>
      </c>
      <c r="X1092" s="4"/>
    </row>
    <row r="1093" spans="1:24" s="1" customFormat="1" ht="22.5" customHeight="1" x14ac:dyDescent="0.2">
      <c r="A1093" s="1561"/>
      <c r="B1093" s="1492" t="s">
        <v>2212</v>
      </c>
      <c r="C1093" s="1027" t="s">
        <v>653</v>
      </c>
      <c r="D1093" s="1496" t="s">
        <v>213</v>
      </c>
      <c r="E1093" s="307" t="s">
        <v>551</v>
      </c>
      <c r="F1093" s="1507"/>
      <c r="G1093" s="306"/>
      <c r="H1093" s="1496"/>
      <c r="I1093" s="1507">
        <v>6000</v>
      </c>
      <c r="J1093" s="1506"/>
      <c r="K1093" s="1506"/>
      <c r="L1093" s="1506"/>
      <c r="M1093" s="1502"/>
      <c r="N1093" s="1502"/>
      <c r="O1093" s="1502"/>
      <c r="P1093" s="1502"/>
      <c r="Q1093" s="1502"/>
      <c r="R1093" s="1502"/>
      <c r="S1093" s="1502"/>
      <c r="T1093" s="1502"/>
      <c r="U1093" s="1502"/>
      <c r="V1093" s="1502"/>
      <c r="W1093" s="3" t="s">
        <v>11</v>
      </c>
      <c r="X1093" s="4"/>
    </row>
    <row r="1094" spans="1:24" s="1" customFormat="1" ht="24.75" customHeight="1" x14ac:dyDescent="0.2">
      <c r="A1094" s="1561"/>
      <c r="B1094" s="1492" t="s">
        <v>2213</v>
      </c>
      <c r="C1094" s="1027" t="s">
        <v>654</v>
      </c>
      <c r="D1094" s="1497" t="s">
        <v>213</v>
      </c>
      <c r="E1094" s="1497" t="s">
        <v>551</v>
      </c>
      <c r="F1094" s="608"/>
      <c r="G1094" s="1030"/>
      <c r="H1094" s="1496"/>
      <c r="I1094" s="1507">
        <v>1500</v>
      </c>
      <c r="J1094" s="672" t="s">
        <v>5749</v>
      </c>
      <c r="K1094" s="672"/>
      <c r="L1094" s="672"/>
      <c r="M1094" s="149"/>
      <c r="N1094" s="149"/>
      <c r="O1094" s="149"/>
      <c r="P1094" s="149"/>
      <c r="Q1094" s="149"/>
      <c r="R1094" s="149"/>
      <c r="S1094" s="149"/>
      <c r="T1094" s="149"/>
      <c r="U1094" s="149"/>
      <c r="V1094" s="149"/>
      <c r="W1094" s="3" t="s">
        <v>11</v>
      </c>
      <c r="X1094" s="4"/>
    </row>
    <row r="1095" spans="1:24" s="1" customFormat="1" ht="24" customHeight="1" x14ac:dyDescent="0.2">
      <c r="A1095" s="1561"/>
      <c r="B1095" s="1492" t="s">
        <v>2214</v>
      </c>
      <c r="C1095" s="1027" t="s">
        <v>655</v>
      </c>
      <c r="D1095" s="1497" t="s">
        <v>213</v>
      </c>
      <c r="E1095" s="1497" t="s">
        <v>551</v>
      </c>
      <c r="F1095" s="1012"/>
      <c r="G1095" s="306"/>
      <c r="H1095" s="1496"/>
      <c r="I1095" s="608">
        <v>4000</v>
      </c>
      <c r="J1095" s="672"/>
      <c r="K1095" s="672"/>
      <c r="L1095" s="672"/>
      <c r="M1095" s="149"/>
      <c r="N1095" s="149"/>
      <c r="O1095" s="149"/>
      <c r="P1095" s="149"/>
      <c r="Q1095" s="149"/>
      <c r="R1095" s="149"/>
      <c r="S1095" s="149"/>
      <c r="T1095" s="149"/>
      <c r="U1095" s="149"/>
      <c r="V1095" s="149"/>
      <c r="W1095" s="3" t="s">
        <v>11</v>
      </c>
      <c r="X1095" s="4"/>
    </row>
    <row r="1096" spans="1:24" s="1" customFormat="1" ht="73.5" customHeight="1" x14ac:dyDescent="0.2">
      <c r="A1096" s="1561"/>
      <c r="B1096" s="1492" t="s">
        <v>2215</v>
      </c>
      <c r="C1096" s="1027" t="s">
        <v>656</v>
      </c>
      <c r="D1096" s="1497" t="s">
        <v>213</v>
      </c>
      <c r="E1096" s="1497" t="s">
        <v>551</v>
      </c>
      <c r="F1096" s="1012"/>
      <c r="G1096" s="1496"/>
      <c r="H1096" s="1507">
        <v>0</v>
      </c>
      <c r="I1096" s="608"/>
      <c r="J1096" s="672" t="s">
        <v>8030</v>
      </c>
      <c r="K1096" s="672"/>
      <c r="L1096" s="672"/>
      <c r="M1096" s="149"/>
      <c r="N1096" s="149"/>
      <c r="O1096" s="149"/>
      <c r="P1096" s="149"/>
      <c r="Q1096" s="149"/>
      <c r="R1096" s="149"/>
      <c r="S1096" s="149"/>
      <c r="T1096" s="149"/>
      <c r="U1096" s="149"/>
      <c r="V1096" s="149"/>
      <c r="W1096" s="3" t="s">
        <v>11</v>
      </c>
      <c r="X1096" s="4"/>
    </row>
    <row r="1097" spans="1:24" s="1" customFormat="1" ht="24" customHeight="1" x14ac:dyDescent="0.2">
      <c r="A1097" s="1561"/>
      <c r="B1097" s="1492" t="s">
        <v>2216</v>
      </c>
      <c r="C1097" s="1492" t="s">
        <v>657</v>
      </c>
      <c r="D1097" s="1497" t="s">
        <v>213</v>
      </c>
      <c r="E1097" s="1497" t="s">
        <v>551</v>
      </c>
      <c r="F1097" s="1024"/>
      <c r="G1097" s="1030"/>
      <c r="H1097" s="1496"/>
      <c r="I1097" s="309">
        <v>3000</v>
      </c>
      <c r="J1097" s="672" t="s">
        <v>5749</v>
      </c>
      <c r="K1097" s="672"/>
      <c r="L1097" s="672"/>
      <c r="M1097" s="149"/>
      <c r="N1097" s="149"/>
      <c r="O1097" s="149"/>
      <c r="P1097" s="149"/>
      <c r="Q1097" s="149"/>
      <c r="R1097" s="149"/>
      <c r="S1097" s="149"/>
      <c r="T1097" s="149"/>
      <c r="U1097" s="149"/>
      <c r="V1097" s="149"/>
      <c r="W1097" s="3" t="s">
        <v>11</v>
      </c>
      <c r="X1097" s="4"/>
    </row>
    <row r="1098" spans="1:24" s="1" customFormat="1" ht="24" customHeight="1" x14ac:dyDescent="0.2">
      <c r="A1098" s="1561"/>
      <c r="B1098" s="1492" t="s">
        <v>2217</v>
      </c>
      <c r="C1098" s="1027" t="s">
        <v>659</v>
      </c>
      <c r="D1098" s="1497" t="s">
        <v>213</v>
      </c>
      <c r="E1098" s="1497" t="s">
        <v>551</v>
      </c>
      <c r="F1098" s="1012"/>
      <c r="G1098" s="306"/>
      <c r="H1098" s="1496"/>
      <c r="I1098" s="608">
        <v>8300</v>
      </c>
      <c r="J1098" s="672"/>
      <c r="K1098" s="672"/>
      <c r="L1098" s="672"/>
      <c r="M1098" s="149"/>
      <c r="N1098" s="149"/>
      <c r="O1098" s="149"/>
      <c r="P1098" s="149"/>
      <c r="Q1098" s="149"/>
      <c r="R1098" s="149"/>
      <c r="S1098" s="149"/>
      <c r="T1098" s="149"/>
      <c r="U1098" s="149"/>
      <c r="V1098" s="149"/>
      <c r="W1098" s="3" t="s">
        <v>11</v>
      </c>
      <c r="X1098" s="4"/>
    </row>
    <row r="1099" spans="1:24" s="1" customFormat="1" ht="24" customHeight="1" x14ac:dyDescent="0.2">
      <c r="A1099" s="1561"/>
      <c r="B1099" s="1492" t="s">
        <v>2218</v>
      </c>
      <c r="C1099" s="1027" t="s">
        <v>660</v>
      </c>
      <c r="D1099" s="1497" t="s">
        <v>213</v>
      </c>
      <c r="E1099" s="1497" t="s">
        <v>551</v>
      </c>
      <c r="F1099" s="1012"/>
      <c r="G1099" s="306"/>
      <c r="H1099" s="1496"/>
      <c r="I1099" s="1507">
        <v>12000</v>
      </c>
      <c r="J1099" s="1506"/>
      <c r="K1099" s="1506"/>
      <c r="L1099" s="1506"/>
      <c r="M1099" s="1502"/>
      <c r="N1099" s="1502"/>
      <c r="O1099" s="1502"/>
      <c r="P1099" s="1502"/>
      <c r="Q1099" s="1502"/>
      <c r="R1099" s="1502"/>
      <c r="S1099" s="1502"/>
      <c r="T1099" s="1502"/>
      <c r="U1099" s="1502"/>
      <c r="V1099" s="1502"/>
      <c r="W1099" s="3" t="s">
        <v>11</v>
      </c>
      <c r="X1099" s="4"/>
    </row>
    <row r="1100" spans="1:24" s="1" customFormat="1" ht="24" customHeight="1" x14ac:dyDescent="0.2">
      <c r="A1100" s="1561"/>
      <c r="B1100" s="1492" t="s">
        <v>2219</v>
      </c>
      <c r="C1100" s="1027" t="s">
        <v>661</v>
      </c>
      <c r="D1100" s="1497" t="s">
        <v>213</v>
      </c>
      <c r="E1100" s="1497" t="s">
        <v>551</v>
      </c>
      <c r="F1100" s="1012"/>
      <c r="G1100" s="306"/>
      <c r="H1100" s="1496"/>
      <c r="I1100" s="608">
        <v>20000</v>
      </c>
      <c r="J1100" s="672"/>
      <c r="K1100" s="672"/>
      <c r="L1100" s="672"/>
      <c r="M1100" s="149"/>
      <c r="N1100" s="149"/>
      <c r="O1100" s="149"/>
      <c r="P1100" s="149"/>
      <c r="Q1100" s="149"/>
      <c r="R1100" s="149"/>
      <c r="S1100" s="149"/>
      <c r="T1100" s="149"/>
      <c r="U1100" s="149"/>
      <c r="V1100" s="149"/>
      <c r="W1100" s="3" t="s">
        <v>11</v>
      </c>
      <c r="X1100" s="4"/>
    </row>
    <row r="1101" spans="1:24" s="1" customFormat="1" ht="23.25" customHeight="1" x14ac:dyDescent="0.2">
      <c r="A1101" s="1561"/>
      <c r="B1101" s="1492" t="s">
        <v>2220</v>
      </c>
      <c r="C1101" s="1027" t="s">
        <v>662</v>
      </c>
      <c r="D1101" s="1496" t="s">
        <v>213</v>
      </c>
      <c r="E1101" s="307" t="s">
        <v>551</v>
      </c>
      <c r="F1101" s="1012"/>
      <c r="G1101" s="306"/>
      <c r="H1101" s="1496"/>
      <c r="I1101" s="1507">
        <v>8000</v>
      </c>
      <c r="J1101" s="1506"/>
      <c r="K1101" s="1506"/>
      <c r="L1101" s="1506"/>
      <c r="M1101" s="1502"/>
      <c r="N1101" s="1502"/>
      <c r="O1101" s="1502"/>
      <c r="P1101" s="1502"/>
      <c r="Q1101" s="1502"/>
      <c r="R1101" s="1502"/>
      <c r="S1101" s="1502"/>
      <c r="T1101" s="1502"/>
      <c r="U1101" s="1502"/>
      <c r="V1101" s="1502"/>
      <c r="W1101" s="3" t="s">
        <v>11</v>
      </c>
      <c r="X1101" s="4"/>
    </row>
    <row r="1102" spans="1:24" s="1" customFormat="1" ht="34.5" customHeight="1" x14ac:dyDescent="0.2">
      <c r="A1102" s="1561"/>
      <c r="B1102" s="1492" t="s">
        <v>2221</v>
      </c>
      <c r="C1102" s="1027" t="s">
        <v>663</v>
      </c>
      <c r="D1102" s="1496" t="s">
        <v>213</v>
      </c>
      <c r="E1102" s="307" t="s">
        <v>551</v>
      </c>
      <c r="F1102" s="1012"/>
      <c r="G1102" s="306"/>
      <c r="H1102" s="1496"/>
      <c r="I1102" s="1507">
        <v>5000</v>
      </c>
      <c r="J1102" s="1506"/>
      <c r="K1102" s="1506"/>
      <c r="L1102" s="1506"/>
      <c r="M1102" s="1502"/>
      <c r="N1102" s="1502"/>
      <c r="O1102" s="1502"/>
      <c r="P1102" s="1502"/>
      <c r="Q1102" s="1502"/>
      <c r="R1102" s="1502"/>
      <c r="S1102" s="1502"/>
      <c r="T1102" s="1502"/>
      <c r="U1102" s="1502"/>
      <c r="V1102" s="1502"/>
      <c r="W1102" s="3" t="s">
        <v>11</v>
      </c>
      <c r="X1102" s="4"/>
    </row>
    <row r="1103" spans="1:24" s="1" customFormat="1" ht="26.25" customHeight="1" x14ac:dyDescent="0.2">
      <c r="A1103" s="1561"/>
      <c r="B1103" s="1492" t="s">
        <v>2222</v>
      </c>
      <c r="C1103" s="1027" t="s">
        <v>664</v>
      </c>
      <c r="D1103" s="1496" t="s">
        <v>213</v>
      </c>
      <c r="E1103" s="307" t="s">
        <v>551</v>
      </c>
      <c r="F1103" s="1012"/>
      <c r="G1103" s="306"/>
      <c r="H1103" s="1496"/>
      <c r="I1103" s="1507">
        <v>1143.8</v>
      </c>
      <c r="J1103" s="1506"/>
      <c r="K1103" s="1506"/>
      <c r="L1103" s="1506"/>
      <c r="M1103" s="1502"/>
      <c r="N1103" s="1502"/>
      <c r="O1103" s="1502"/>
      <c r="P1103" s="1502"/>
      <c r="Q1103" s="1502"/>
      <c r="R1103" s="1502"/>
      <c r="S1103" s="1502"/>
      <c r="T1103" s="1502"/>
      <c r="U1103" s="1502"/>
      <c r="V1103" s="1502"/>
      <c r="W1103" s="3" t="s">
        <v>11</v>
      </c>
      <c r="X1103" s="4"/>
    </row>
    <row r="1104" spans="1:24" s="1" customFormat="1" ht="26.25" customHeight="1" x14ac:dyDescent="0.2">
      <c r="A1104" s="1561"/>
      <c r="B1104" s="1492" t="s">
        <v>2223</v>
      </c>
      <c r="C1104" s="1027" t="s">
        <v>665</v>
      </c>
      <c r="D1104" s="1497" t="s">
        <v>213</v>
      </c>
      <c r="E1104" s="1497" t="s">
        <v>551</v>
      </c>
      <c r="F1104" s="1012"/>
      <c r="G1104" s="306"/>
      <c r="H1104" s="1496"/>
      <c r="I1104" s="608">
        <v>15000</v>
      </c>
      <c r="J1104" s="672"/>
      <c r="K1104" s="672"/>
      <c r="L1104" s="672"/>
      <c r="M1104" s="149"/>
      <c r="N1104" s="149"/>
      <c r="O1104" s="149"/>
      <c r="P1104" s="149"/>
      <c r="Q1104" s="149"/>
      <c r="R1104" s="149"/>
      <c r="S1104" s="149"/>
      <c r="T1104" s="149"/>
      <c r="U1104" s="149"/>
      <c r="V1104" s="149"/>
      <c r="W1104" s="3" t="s">
        <v>11</v>
      </c>
      <c r="X1104" s="4"/>
    </row>
    <row r="1105" spans="1:24" s="1" customFormat="1" ht="26.25" customHeight="1" x14ac:dyDescent="0.2">
      <c r="A1105" s="1561"/>
      <c r="B1105" s="1492" t="s">
        <v>2224</v>
      </c>
      <c r="C1105" s="1027" t="s">
        <v>666</v>
      </c>
      <c r="D1105" s="1496" t="s">
        <v>213</v>
      </c>
      <c r="E1105" s="307" t="s">
        <v>551</v>
      </c>
      <c r="F1105" s="1012"/>
      <c r="G1105" s="306"/>
      <c r="H1105" s="1496"/>
      <c r="I1105" s="1507">
        <v>1272</v>
      </c>
      <c r="J1105" s="1506"/>
      <c r="K1105" s="1506"/>
      <c r="L1105" s="1506"/>
      <c r="M1105" s="1502"/>
      <c r="N1105" s="1502"/>
      <c r="O1105" s="1502"/>
      <c r="P1105" s="1502"/>
      <c r="Q1105" s="1502"/>
      <c r="R1105" s="1502"/>
      <c r="S1105" s="1502"/>
      <c r="T1105" s="1502"/>
      <c r="U1105" s="1502"/>
      <c r="V1105" s="1502"/>
      <c r="W1105" s="3" t="s">
        <v>11</v>
      </c>
      <c r="X1105" s="4"/>
    </row>
    <row r="1106" spans="1:24" s="1" customFormat="1" ht="26.25" customHeight="1" x14ac:dyDescent="0.2">
      <c r="A1106" s="1561"/>
      <c r="B1106" s="1492" t="s">
        <v>2225</v>
      </c>
      <c r="C1106" s="1027" t="s">
        <v>667</v>
      </c>
      <c r="D1106" s="1496" t="s">
        <v>213</v>
      </c>
      <c r="E1106" s="307" t="s">
        <v>551</v>
      </c>
      <c r="F1106" s="1012"/>
      <c r="G1106" s="306"/>
      <c r="H1106" s="1496"/>
      <c r="I1106" s="1507">
        <v>6944.6761900000001</v>
      </c>
      <c r="J1106" s="1506"/>
      <c r="K1106" s="1506"/>
      <c r="L1106" s="1506"/>
      <c r="M1106" s="1502"/>
      <c r="N1106" s="1502"/>
      <c r="O1106" s="1502"/>
      <c r="P1106" s="1502"/>
      <c r="Q1106" s="1502"/>
      <c r="R1106" s="1502"/>
      <c r="S1106" s="1502"/>
      <c r="T1106" s="1502"/>
      <c r="U1106" s="1502"/>
      <c r="V1106" s="1502"/>
      <c r="W1106" s="3" t="s">
        <v>11</v>
      </c>
      <c r="X1106" s="4"/>
    </row>
    <row r="1107" spans="1:24" s="1" customFormat="1" ht="26.25" customHeight="1" x14ac:dyDescent="0.2">
      <c r="A1107" s="1561"/>
      <c r="B1107" s="1492" t="s">
        <v>2226</v>
      </c>
      <c r="C1107" s="1027" t="s">
        <v>668</v>
      </c>
      <c r="D1107" s="1496" t="s">
        <v>213</v>
      </c>
      <c r="E1107" s="307" t="s">
        <v>551</v>
      </c>
      <c r="F1107" s="1012"/>
      <c r="G1107" s="1030"/>
      <c r="H1107" s="1496"/>
      <c r="I1107" s="1507">
        <v>9307.9634000000005</v>
      </c>
      <c r="J1107" s="1029" t="s">
        <v>5749</v>
      </c>
      <c r="K1107" s="538"/>
      <c r="L1107" s="538"/>
      <c r="M1107" s="150"/>
      <c r="N1107" s="150"/>
      <c r="O1107" s="150"/>
      <c r="P1107" s="150"/>
      <c r="Q1107" s="150"/>
      <c r="R1107" s="150"/>
      <c r="S1107" s="150"/>
      <c r="T1107" s="150"/>
      <c r="U1107" s="150"/>
      <c r="V1107" s="150"/>
      <c r="W1107" s="3" t="s">
        <v>11</v>
      </c>
      <c r="X1107" s="4"/>
    </row>
    <row r="1108" spans="1:24" s="1" customFormat="1" ht="78.75" customHeight="1" x14ac:dyDescent="0.2">
      <c r="A1108" s="1561"/>
      <c r="B1108" s="1492" t="s">
        <v>2227</v>
      </c>
      <c r="C1108" s="1027" t="s">
        <v>669</v>
      </c>
      <c r="D1108" s="1496" t="s">
        <v>213</v>
      </c>
      <c r="E1108" s="307" t="s">
        <v>551</v>
      </c>
      <c r="F1108" s="1507">
        <v>3403.8</v>
      </c>
      <c r="G1108" s="306"/>
      <c r="H1108" s="1496"/>
      <c r="I1108" s="1507">
        <v>1010.9</v>
      </c>
      <c r="J1108" s="1522" t="s">
        <v>3427</v>
      </c>
      <c r="K1108" s="1506" t="s">
        <v>3774</v>
      </c>
      <c r="L1108" s="1506"/>
      <c r="M1108" s="1502"/>
      <c r="N1108" s="1502"/>
      <c r="O1108" s="1502"/>
      <c r="P1108" s="1502"/>
      <c r="Q1108" s="1502"/>
      <c r="R1108" s="1502"/>
      <c r="S1108" s="1502"/>
      <c r="T1108" s="1502"/>
      <c r="U1108" s="1502"/>
      <c r="V1108" s="1502"/>
      <c r="W1108" s="3" t="s">
        <v>11</v>
      </c>
      <c r="X1108" s="4"/>
    </row>
    <row r="1109" spans="1:24" s="1" customFormat="1" ht="26.25" customHeight="1" x14ac:dyDescent="0.2">
      <c r="A1109" s="1561"/>
      <c r="B1109" s="1492" t="s">
        <v>2228</v>
      </c>
      <c r="C1109" s="1027" t="s">
        <v>670</v>
      </c>
      <c r="D1109" s="1496" t="s">
        <v>213</v>
      </c>
      <c r="E1109" s="307" t="s">
        <v>551</v>
      </c>
      <c r="F1109" s="1012"/>
      <c r="G1109" s="306"/>
      <c r="H1109" s="1496"/>
      <c r="I1109" s="1507">
        <v>326.53210999999999</v>
      </c>
      <c r="J1109" s="1506"/>
      <c r="K1109" s="1506"/>
      <c r="L1109" s="1506"/>
      <c r="M1109" s="1502"/>
      <c r="N1109" s="1502"/>
      <c r="O1109" s="1502"/>
      <c r="P1109" s="1502"/>
      <c r="Q1109" s="1502"/>
      <c r="R1109" s="1502"/>
      <c r="S1109" s="1502"/>
      <c r="T1109" s="1502"/>
      <c r="U1109" s="1502"/>
      <c r="V1109" s="1502"/>
      <c r="W1109" s="3" t="s">
        <v>11</v>
      </c>
      <c r="X1109" s="4"/>
    </row>
    <row r="1110" spans="1:24" s="1" customFormat="1" ht="109.5" customHeight="1" x14ac:dyDescent="0.2">
      <c r="A1110" s="1561"/>
      <c r="B1110" s="1492" t="s">
        <v>2229</v>
      </c>
      <c r="C1110" s="1027" t="s">
        <v>671</v>
      </c>
      <c r="D1110" s="1496" t="s">
        <v>213</v>
      </c>
      <c r="E1110" s="307" t="s">
        <v>551</v>
      </c>
      <c r="F1110" s="988">
        <v>1409.5</v>
      </c>
      <c r="G1110" s="1507"/>
      <c r="H1110" s="1496"/>
      <c r="I1110" s="1012"/>
      <c r="J1110" s="1504" t="s">
        <v>3775</v>
      </c>
      <c r="K1110" s="538"/>
      <c r="L1110" s="538"/>
      <c r="M1110" s="150"/>
      <c r="N1110" s="150"/>
      <c r="O1110" s="150"/>
      <c r="P1110" s="150"/>
      <c r="Q1110" s="150"/>
      <c r="R1110" s="150"/>
      <c r="S1110" s="150"/>
      <c r="T1110" s="150"/>
      <c r="U1110" s="150"/>
      <c r="V1110" s="150"/>
      <c r="W1110" s="3" t="s">
        <v>11</v>
      </c>
      <c r="X1110" s="4"/>
    </row>
    <row r="1111" spans="1:24" s="1" customFormat="1" ht="26.25" customHeight="1" x14ac:dyDescent="0.2">
      <c r="A1111" s="1561"/>
      <c r="B1111" s="1492" t="s">
        <v>2230</v>
      </c>
      <c r="C1111" s="1027" t="s">
        <v>672</v>
      </c>
      <c r="D1111" s="1497" t="s">
        <v>213</v>
      </c>
      <c r="E1111" s="1497" t="s">
        <v>551</v>
      </c>
      <c r="F1111" s="1012"/>
      <c r="G1111" s="306"/>
      <c r="H1111" s="1496"/>
      <c r="I1111" s="608">
        <v>12000</v>
      </c>
      <c r="J1111" s="672"/>
      <c r="K1111" s="672"/>
      <c r="L1111" s="672"/>
      <c r="M1111" s="149"/>
      <c r="N1111" s="149"/>
      <c r="O1111" s="149"/>
      <c r="P1111" s="149"/>
      <c r="Q1111" s="149"/>
      <c r="R1111" s="149"/>
      <c r="S1111" s="149"/>
      <c r="T1111" s="149"/>
      <c r="U1111" s="149"/>
      <c r="V1111" s="149"/>
      <c r="W1111" s="3" t="s">
        <v>11</v>
      </c>
      <c r="X1111" s="4"/>
    </row>
    <row r="1112" spans="1:24" s="1" customFormat="1" ht="87" customHeight="1" x14ac:dyDescent="0.2">
      <c r="A1112" s="1561"/>
      <c r="B1112" s="1492" t="s">
        <v>2231</v>
      </c>
      <c r="C1112" s="1027" t="s">
        <v>3008</v>
      </c>
      <c r="D1112" s="1497" t="s">
        <v>213</v>
      </c>
      <c r="E1112" s="1497" t="s">
        <v>551</v>
      </c>
      <c r="F1112" s="1507"/>
      <c r="G1112" s="1030"/>
      <c r="H1112" s="1496"/>
      <c r="I1112" s="1507">
        <f>6778-3829</f>
        <v>2949</v>
      </c>
      <c r="J1112" s="1506" t="s">
        <v>4162</v>
      </c>
      <c r="K1112" s="1506" t="s">
        <v>5749</v>
      </c>
      <c r="L1112" s="1506"/>
      <c r="M1112" s="1502"/>
      <c r="N1112" s="1502"/>
      <c r="O1112" s="1502"/>
      <c r="P1112" s="1502"/>
      <c r="Q1112" s="1502"/>
      <c r="R1112" s="1502"/>
      <c r="S1112" s="1502"/>
      <c r="T1112" s="1502"/>
      <c r="U1112" s="1502"/>
      <c r="V1112" s="1502"/>
      <c r="W1112" s="3" t="s">
        <v>11</v>
      </c>
      <c r="X1112" s="4"/>
    </row>
    <row r="1113" spans="1:24" s="1" customFormat="1" ht="26.25" customHeight="1" x14ac:dyDescent="0.2">
      <c r="A1113" s="1561"/>
      <c r="B1113" s="1492" t="s">
        <v>2232</v>
      </c>
      <c r="C1113" s="1492" t="s">
        <v>673</v>
      </c>
      <c r="D1113" s="1496" t="s">
        <v>213</v>
      </c>
      <c r="E1113" s="307" t="s">
        <v>551</v>
      </c>
      <c r="F1113" s="1012"/>
      <c r="G1113" s="1030"/>
      <c r="H1113" s="1496"/>
      <c r="I1113" s="1507">
        <v>1400</v>
      </c>
      <c r="J1113" s="1506" t="s">
        <v>5749</v>
      </c>
      <c r="K1113" s="1506"/>
      <c r="L1113" s="1506"/>
      <c r="M1113" s="1502"/>
      <c r="N1113" s="1502"/>
      <c r="O1113" s="1502"/>
      <c r="P1113" s="1502"/>
      <c r="Q1113" s="1502"/>
      <c r="R1113" s="1502"/>
      <c r="S1113" s="1502"/>
      <c r="T1113" s="1502"/>
      <c r="U1113" s="1502"/>
      <c r="V1113" s="1502"/>
      <c r="W1113" s="3" t="s">
        <v>11</v>
      </c>
      <c r="X1113" s="4"/>
    </row>
    <row r="1114" spans="1:24" s="1" customFormat="1" ht="26.25" customHeight="1" x14ac:dyDescent="0.2">
      <c r="A1114" s="1561"/>
      <c r="B1114" s="1492" t="s">
        <v>2233</v>
      </c>
      <c r="C1114" s="1027" t="s">
        <v>674</v>
      </c>
      <c r="D1114" s="1496" t="s">
        <v>213</v>
      </c>
      <c r="E1114" s="307" t="s">
        <v>551</v>
      </c>
      <c r="F1114" s="1012"/>
      <c r="G1114" s="306"/>
      <c r="H1114" s="1496"/>
      <c r="I1114" s="1507">
        <v>8000</v>
      </c>
      <c r="J1114" s="1506"/>
      <c r="K1114" s="1506"/>
      <c r="L1114" s="1506"/>
      <c r="M1114" s="1502"/>
      <c r="N1114" s="1502"/>
      <c r="O1114" s="1502"/>
      <c r="P1114" s="1502"/>
      <c r="Q1114" s="1502"/>
      <c r="R1114" s="1502"/>
      <c r="S1114" s="1502"/>
      <c r="T1114" s="1502"/>
      <c r="U1114" s="1502"/>
      <c r="V1114" s="1502"/>
      <c r="W1114" s="3" t="s">
        <v>11</v>
      </c>
      <c r="X1114" s="4"/>
    </row>
    <row r="1115" spans="1:24" s="1" customFormat="1" ht="26.25" customHeight="1" x14ac:dyDescent="0.2">
      <c r="A1115" s="1561"/>
      <c r="B1115" s="1492" t="s">
        <v>2234</v>
      </c>
      <c r="C1115" s="1027" t="s">
        <v>675</v>
      </c>
      <c r="D1115" s="1496" t="s">
        <v>213</v>
      </c>
      <c r="E1115" s="307" t="s">
        <v>551</v>
      </c>
      <c r="F1115" s="1012"/>
      <c r="G1115" s="306"/>
      <c r="H1115" s="1496"/>
      <c r="I1115" s="1507">
        <v>2800</v>
      </c>
      <c r="J1115" s="1506"/>
      <c r="K1115" s="1506"/>
      <c r="L1115" s="1506"/>
      <c r="M1115" s="1502"/>
      <c r="N1115" s="1502"/>
      <c r="O1115" s="1502"/>
      <c r="P1115" s="1502"/>
      <c r="Q1115" s="1502"/>
      <c r="R1115" s="1502"/>
      <c r="S1115" s="1502"/>
      <c r="T1115" s="1502"/>
      <c r="U1115" s="1502"/>
      <c r="V1115" s="1502"/>
      <c r="W1115" s="3" t="s">
        <v>11</v>
      </c>
      <c r="X1115" s="4"/>
    </row>
    <row r="1116" spans="1:24" s="1" customFormat="1" ht="26.25" customHeight="1" x14ac:dyDescent="0.2">
      <c r="A1116" s="1561"/>
      <c r="B1116" s="1492" t="s">
        <v>2235</v>
      </c>
      <c r="C1116" s="1027" t="s">
        <v>676</v>
      </c>
      <c r="D1116" s="1497" t="s">
        <v>213</v>
      </c>
      <c r="E1116" s="1497" t="s">
        <v>551</v>
      </c>
      <c r="F1116" s="1012"/>
      <c r="G1116" s="306"/>
      <c r="H1116" s="1496"/>
      <c r="I1116" s="608">
        <v>8000</v>
      </c>
      <c r="J1116" s="672"/>
      <c r="K1116" s="672"/>
      <c r="L1116" s="672"/>
      <c r="M1116" s="149"/>
      <c r="N1116" s="149"/>
      <c r="O1116" s="149"/>
      <c r="P1116" s="149"/>
      <c r="Q1116" s="149"/>
      <c r="R1116" s="149"/>
      <c r="S1116" s="149"/>
      <c r="T1116" s="149"/>
      <c r="U1116" s="149"/>
      <c r="V1116" s="149"/>
      <c r="W1116" s="3" t="s">
        <v>11</v>
      </c>
      <c r="X1116" s="4"/>
    </row>
    <row r="1117" spans="1:24" s="1" customFormat="1" ht="24.75" customHeight="1" x14ac:dyDescent="0.2">
      <c r="A1117" s="1561"/>
      <c r="B1117" s="1492" t="s">
        <v>2236</v>
      </c>
      <c r="C1117" s="1027" t="s">
        <v>677</v>
      </c>
      <c r="D1117" s="1497" t="s">
        <v>213</v>
      </c>
      <c r="E1117" s="1497" t="s">
        <v>551</v>
      </c>
      <c r="F1117" s="1012"/>
      <c r="G1117" s="306"/>
      <c r="H1117" s="1496"/>
      <c r="I1117" s="608">
        <v>1800</v>
      </c>
      <c r="J1117" s="672"/>
      <c r="K1117" s="672"/>
      <c r="L1117" s="672"/>
      <c r="M1117" s="149"/>
      <c r="N1117" s="149"/>
      <c r="O1117" s="149"/>
      <c r="P1117" s="149"/>
      <c r="Q1117" s="149"/>
      <c r="R1117" s="149"/>
      <c r="S1117" s="149"/>
      <c r="T1117" s="149"/>
      <c r="U1117" s="149"/>
      <c r="V1117" s="149"/>
      <c r="W1117" s="3" t="s">
        <v>11</v>
      </c>
      <c r="X1117" s="4"/>
    </row>
    <row r="1118" spans="1:24" s="1" customFormat="1" ht="24.75" customHeight="1" x14ac:dyDescent="0.2">
      <c r="A1118" s="1561"/>
      <c r="B1118" s="1492" t="s">
        <v>2237</v>
      </c>
      <c r="C1118" s="1027" t="s">
        <v>678</v>
      </c>
      <c r="D1118" s="1497" t="s">
        <v>213</v>
      </c>
      <c r="E1118" s="1497" t="s">
        <v>551</v>
      </c>
      <c r="F1118" s="1012"/>
      <c r="G1118" s="306"/>
      <c r="H1118" s="1496"/>
      <c r="I1118" s="608">
        <v>600</v>
      </c>
      <c r="J1118" s="672"/>
      <c r="K1118" s="672"/>
      <c r="L1118" s="672"/>
      <c r="M1118" s="149"/>
      <c r="N1118" s="149"/>
      <c r="O1118" s="149"/>
      <c r="P1118" s="149"/>
      <c r="Q1118" s="149"/>
      <c r="R1118" s="149"/>
      <c r="S1118" s="149"/>
      <c r="T1118" s="149"/>
      <c r="U1118" s="149"/>
      <c r="V1118" s="149"/>
      <c r="W1118" s="3" t="s">
        <v>11</v>
      </c>
      <c r="X1118" s="4"/>
    </row>
    <row r="1119" spans="1:24" s="1" customFormat="1" ht="24.75" customHeight="1" x14ac:dyDescent="0.2">
      <c r="A1119" s="1561"/>
      <c r="B1119" s="1492" t="s">
        <v>2238</v>
      </c>
      <c r="C1119" s="1027" t="s">
        <v>679</v>
      </c>
      <c r="D1119" s="1497" t="s">
        <v>213</v>
      </c>
      <c r="E1119" s="1497" t="s">
        <v>551</v>
      </c>
      <c r="F1119" s="1012"/>
      <c r="G1119" s="306"/>
      <c r="H1119" s="1496"/>
      <c r="I1119" s="608">
        <v>510</v>
      </c>
      <c r="J1119" s="672"/>
      <c r="K1119" s="672"/>
      <c r="L1119" s="672"/>
      <c r="M1119" s="149"/>
      <c r="N1119" s="149"/>
      <c r="O1119" s="149"/>
      <c r="P1119" s="149"/>
      <c r="Q1119" s="149"/>
      <c r="R1119" s="149"/>
      <c r="S1119" s="149"/>
      <c r="T1119" s="149"/>
      <c r="U1119" s="149"/>
      <c r="V1119" s="149"/>
      <c r="W1119" s="3" t="s">
        <v>11</v>
      </c>
      <c r="X1119" s="4"/>
    </row>
    <row r="1120" spans="1:24" s="1" customFormat="1" ht="33.75" customHeight="1" x14ac:dyDescent="0.2">
      <c r="A1120" s="1561"/>
      <c r="B1120" s="1492" t="s">
        <v>2239</v>
      </c>
      <c r="C1120" s="1027" t="s">
        <v>680</v>
      </c>
      <c r="D1120" s="1497" t="s">
        <v>213</v>
      </c>
      <c r="E1120" s="1497" t="s">
        <v>551</v>
      </c>
      <c r="F1120" s="1012"/>
      <c r="G1120" s="306"/>
      <c r="H1120" s="1496"/>
      <c r="I1120" s="1507">
        <v>8900</v>
      </c>
      <c r="J1120" s="1506"/>
      <c r="K1120" s="1506"/>
      <c r="L1120" s="1506"/>
      <c r="M1120" s="1502"/>
      <c r="N1120" s="1502"/>
      <c r="O1120" s="1502"/>
      <c r="P1120" s="1502"/>
      <c r="Q1120" s="1502"/>
      <c r="R1120" s="1502"/>
      <c r="S1120" s="1502"/>
      <c r="T1120" s="1502"/>
      <c r="U1120" s="1502"/>
      <c r="V1120" s="1502"/>
      <c r="W1120" s="3" t="s">
        <v>11</v>
      </c>
      <c r="X1120" s="4"/>
    </row>
    <row r="1121" spans="1:24" s="1" customFormat="1" ht="24.75" customHeight="1" x14ac:dyDescent="0.2">
      <c r="A1121" s="1561"/>
      <c r="B1121" s="1492" t="s">
        <v>2240</v>
      </c>
      <c r="C1121" s="1027" t="s">
        <v>681</v>
      </c>
      <c r="D1121" s="1497" t="s">
        <v>213</v>
      </c>
      <c r="E1121" s="1497" t="s">
        <v>551</v>
      </c>
      <c r="F1121" s="1012"/>
      <c r="G1121" s="306"/>
      <c r="H1121" s="1496"/>
      <c r="I1121" s="1507">
        <v>5000</v>
      </c>
      <c r="J1121" s="1506"/>
      <c r="K1121" s="1506"/>
      <c r="L1121" s="1506"/>
      <c r="M1121" s="1502"/>
      <c r="N1121" s="1502"/>
      <c r="O1121" s="1502"/>
      <c r="P1121" s="1502"/>
      <c r="Q1121" s="1502"/>
      <c r="R1121" s="1502"/>
      <c r="S1121" s="1502"/>
      <c r="T1121" s="1502"/>
      <c r="U1121" s="1502"/>
      <c r="V1121" s="1502"/>
      <c r="W1121" s="3" t="s">
        <v>11</v>
      </c>
      <c r="X1121" s="4"/>
    </row>
    <row r="1122" spans="1:24" s="1" customFormat="1" ht="33.75" customHeight="1" x14ac:dyDescent="0.2">
      <c r="A1122" s="1561"/>
      <c r="B1122" s="1492" t="s">
        <v>2241</v>
      </c>
      <c r="C1122" s="1027" t="s">
        <v>682</v>
      </c>
      <c r="D1122" s="1497" t="s">
        <v>213</v>
      </c>
      <c r="E1122" s="1497" t="s">
        <v>551</v>
      </c>
      <c r="F1122" s="1012"/>
      <c r="G1122" s="306"/>
      <c r="H1122" s="1496"/>
      <c r="I1122" s="1507">
        <v>1252.8</v>
      </c>
      <c r="J1122" s="1506"/>
      <c r="K1122" s="1506"/>
      <c r="L1122" s="1506"/>
      <c r="M1122" s="1502"/>
      <c r="N1122" s="1502"/>
      <c r="O1122" s="1502"/>
      <c r="P1122" s="1502"/>
      <c r="Q1122" s="1502"/>
      <c r="R1122" s="1502"/>
      <c r="S1122" s="1502"/>
      <c r="T1122" s="1502"/>
      <c r="U1122" s="1502"/>
      <c r="V1122" s="1502"/>
      <c r="W1122" s="3" t="s">
        <v>11</v>
      </c>
      <c r="X1122" s="4"/>
    </row>
    <row r="1123" spans="1:24" s="1" customFormat="1" ht="27" customHeight="1" x14ac:dyDescent="0.2">
      <c r="A1123" s="1561"/>
      <c r="B1123" s="1492" t="s">
        <v>2242</v>
      </c>
      <c r="C1123" s="1027" t="s">
        <v>683</v>
      </c>
      <c r="D1123" s="1497" t="s">
        <v>213</v>
      </c>
      <c r="E1123" s="1497" t="s">
        <v>551</v>
      </c>
      <c r="F1123" s="608"/>
      <c r="G1123" s="306"/>
      <c r="H1123" s="1496"/>
      <c r="I1123" s="608">
        <v>500</v>
      </c>
      <c r="J1123" s="672"/>
      <c r="K1123" s="672"/>
      <c r="L1123" s="672"/>
      <c r="M1123" s="149"/>
      <c r="N1123" s="149"/>
      <c r="O1123" s="149"/>
      <c r="P1123" s="149"/>
      <c r="Q1123" s="149"/>
      <c r="R1123" s="149"/>
      <c r="S1123" s="149"/>
      <c r="T1123" s="149"/>
      <c r="U1123" s="149"/>
      <c r="V1123" s="149"/>
      <c r="W1123" s="3" t="s">
        <v>11</v>
      </c>
      <c r="X1123" s="4"/>
    </row>
    <row r="1124" spans="1:24" s="1" customFormat="1" ht="48" customHeight="1" x14ac:dyDescent="0.2">
      <c r="A1124" s="1561"/>
      <c r="B1124" s="1492" t="s">
        <v>2243</v>
      </c>
      <c r="C1124" s="1027" t="s">
        <v>684</v>
      </c>
      <c r="D1124" s="1497" t="s">
        <v>213</v>
      </c>
      <c r="E1124" s="1497" t="s">
        <v>551</v>
      </c>
      <c r="F1124" s="1012"/>
      <c r="G1124" s="306"/>
      <c r="H1124" s="1496"/>
      <c r="I1124" s="1507">
        <v>2000</v>
      </c>
      <c r="J1124" s="1506"/>
      <c r="K1124" s="1506"/>
      <c r="L1124" s="1506"/>
      <c r="M1124" s="1502"/>
      <c r="N1124" s="1502"/>
      <c r="O1124" s="1502"/>
      <c r="P1124" s="1502"/>
      <c r="Q1124" s="1502"/>
      <c r="R1124" s="1502"/>
      <c r="S1124" s="1502"/>
      <c r="T1124" s="1502"/>
      <c r="U1124" s="1502"/>
      <c r="V1124" s="1502"/>
      <c r="W1124" s="3" t="s">
        <v>11</v>
      </c>
      <c r="X1124" s="4"/>
    </row>
    <row r="1125" spans="1:24" s="1" customFormat="1" ht="33.75" customHeight="1" x14ac:dyDescent="0.2">
      <c r="A1125" s="1561"/>
      <c r="B1125" s="1492" t="s">
        <v>2244</v>
      </c>
      <c r="C1125" s="1027" t="s">
        <v>685</v>
      </c>
      <c r="D1125" s="1497" t="s">
        <v>213</v>
      </c>
      <c r="E1125" s="1497" t="s">
        <v>551</v>
      </c>
      <c r="F1125" s="1012"/>
      <c r="G1125" s="306"/>
      <c r="H1125" s="1496"/>
      <c r="I1125" s="1507">
        <v>500</v>
      </c>
      <c r="J1125" s="1506"/>
      <c r="K1125" s="1506"/>
      <c r="L1125" s="1506"/>
      <c r="M1125" s="1502"/>
      <c r="N1125" s="1502"/>
      <c r="O1125" s="1502"/>
      <c r="P1125" s="1502"/>
      <c r="Q1125" s="1502"/>
      <c r="R1125" s="1502"/>
      <c r="S1125" s="1502"/>
      <c r="T1125" s="1502"/>
      <c r="U1125" s="1502"/>
      <c r="V1125" s="1502"/>
      <c r="W1125" s="3" t="s">
        <v>11</v>
      </c>
      <c r="X1125" s="4"/>
    </row>
    <row r="1126" spans="1:24" s="1" customFormat="1" ht="33.75" customHeight="1" x14ac:dyDescent="0.2">
      <c r="A1126" s="1561"/>
      <c r="B1126" s="1492" t="s">
        <v>2245</v>
      </c>
      <c r="C1126" s="1027" t="s">
        <v>686</v>
      </c>
      <c r="D1126" s="1497" t="s">
        <v>213</v>
      </c>
      <c r="E1126" s="1497" t="s">
        <v>551</v>
      </c>
      <c r="F1126" s="1012"/>
      <c r="G1126" s="306"/>
      <c r="H1126" s="1496"/>
      <c r="I1126" s="1507">
        <v>500</v>
      </c>
      <c r="J1126" s="1506"/>
      <c r="K1126" s="1506"/>
      <c r="L1126" s="1506"/>
      <c r="M1126" s="1502"/>
      <c r="N1126" s="1502"/>
      <c r="O1126" s="1502"/>
      <c r="P1126" s="1502"/>
      <c r="Q1126" s="1502"/>
      <c r="R1126" s="1502"/>
      <c r="S1126" s="1502"/>
      <c r="T1126" s="1502"/>
      <c r="U1126" s="1502"/>
      <c r="V1126" s="1502"/>
      <c r="W1126" s="3" t="s">
        <v>11</v>
      </c>
      <c r="X1126" s="4"/>
    </row>
    <row r="1127" spans="1:24" s="1" customFormat="1" ht="24" customHeight="1" x14ac:dyDescent="0.2">
      <c r="A1127" s="1561"/>
      <c r="B1127" s="1492" t="s">
        <v>2246</v>
      </c>
      <c r="C1127" s="1027" t="s">
        <v>687</v>
      </c>
      <c r="D1127" s="1496" t="s">
        <v>213</v>
      </c>
      <c r="E1127" s="307" t="s">
        <v>551</v>
      </c>
      <c r="F1127" s="1012"/>
      <c r="G1127" s="306"/>
      <c r="H1127" s="1496"/>
      <c r="I1127" s="1507">
        <v>1000</v>
      </c>
      <c r="J1127" s="1506"/>
      <c r="K1127" s="1506"/>
      <c r="L1127" s="1506"/>
      <c r="M1127" s="1502"/>
      <c r="N1127" s="1502"/>
      <c r="O1127" s="1502"/>
      <c r="P1127" s="1502"/>
      <c r="Q1127" s="1502"/>
      <c r="R1127" s="1502"/>
      <c r="S1127" s="1502"/>
      <c r="T1127" s="1502"/>
      <c r="U1127" s="1502"/>
      <c r="V1127" s="1502"/>
      <c r="W1127" s="3" t="s">
        <v>11</v>
      </c>
      <c r="X1127" s="4"/>
    </row>
    <row r="1128" spans="1:24" s="1" customFormat="1" ht="23.25" customHeight="1" x14ac:dyDescent="0.2">
      <c r="A1128" s="1561"/>
      <c r="B1128" s="1492" t="s">
        <v>2247</v>
      </c>
      <c r="C1128" s="1027" t="s">
        <v>688</v>
      </c>
      <c r="D1128" s="1497" t="s">
        <v>213</v>
      </c>
      <c r="E1128" s="1497" t="s">
        <v>551</v>
      </c>
      <c r="F1128" s="608">
        <v>767</v>
      </c>
      <c r="G1128" s="306"/>
      <c r="H1128" s="1496"/>
      <c r="I1128" s="608">
        <f>3000-767</f>
        <v>2233</v>
      </c>
      <c r="J1128" s="672"/>
      <c r="K1128" s="672"/>
      <c r="L1128" s="672"/>
      <c r="M1128" s="149"/>
      <c r="N1128" s="149"/>
      <c r="O1128" s="149"/>
      <c r="P1128" s="149"/>
      <c r="Q1128" s="149"/>
      <c r="R1128" s="149"/>
      <c r="S1128" s="149"/>
      <c r="T1128" s="149"/>
      <c r="U1128" s="149"/>
      <c r="V1128" s="149"/>
      <c r="W1128" s="3" t="s">
        <v>11</v>
      </c>
      <c r="X1128" s="4"/>
    </row>
    <row r="1129" spans="1:24" s="1" customFormat="1" ht="25.5" customHeight="1" x14ac:dyDescent="0.2">
      <c r="A1129" s="1561"/>
      <c r="B1129" s="1492" t="s">
        <v>2248</v>
      </c>
      <c r="C1129" s="1492" t="s">
        <v>689</v>
      </c>
      <c r="D1129" s="286" t="s">
        <v>213</v>
      </c>
      <c r="E1129" s="328" t="s">
        <v>551</v>
      </c>
      <c r="F1129" s="1024"/>
      <c r="G1129" s="1030"/>
      <c r="H1129" s="1496"/>
      <c r="I1129" s="608">
        <v>6000</v>
      </c>
      <c r="J1129" s="1609" t="s">
        <v>5749</v>
      </c>
      <c r="K1129" s="672"/>
      <c r="L1129" s="672"/>
      <c r="M1129" s="149"/>
      <c r="N1129" s="149"/>
      <c r="O1129" s="149"/>
      <c r="P1129" s="149"/>
      <c r="Q1129" s="149"/>
      <c r="R1129" s="149"/>
      <c r="S1129" s="149"/>
      <c r="T1129" s="149"/>
      <c r="U1129" s="149"/>
      <c r="V1129" s="149"/>
      <c r="W1129" s="3" t="s">
        <v>11</v>
      </c>
      <c r="X1129" s="4"/>
    </row>
    <row r="1130" spans="1:24" s="1" customFormat="1" ht="27" customHeight="1" x14ac:dyDescent="0.2">
      <c r="A1130" s="1561"/>
      <c r="B1130" s="1492" t="s">
        <v>2249</v>
      </c>
      <c r="C1130" s="1027" t="s">
        <v>690</v>
      </c>
      <c r="D1130" s="1496" t="s">
        <v>213</v>
      </c>
      <c r="E1130" s="307" t="s">
        <v>551</v>
      </c>
      <c r="F1130" s="1507"/>
      <c r="G1130" s="1030"/>
      <c r="H1130" s="1496"/>
      <c r="I1130" s="608">
        <v>1200</v>
      </c>
      <c r="J1130" s="1609"/>
      <c r="K1130" s="1506"/>
      <c r="L1130" s="1506"/>
      <c r="M1130" s="1502"/>
      <c r="N1130" s="1502"/>
      <c r="O1130" s="1502"/>
      <c r="P1130" s="1502"/>
      <c r="Q1130" s="1502"/>
      <c r="R1130" s="1502"/>
      <c r="S1130" s="1502"/>
      <c r="T1130" s="1502"/>
      <c r="U1130" s="1502"/>
      <c r="V1130" s="1502"/>
      <c r="W1130" s="3" t="s">
        <v>11</v>
      </c>
      <c r="X1130" s="4"/>
    </row>
    <row r="1131" spans="1:24" s="1" customFormat="1" ht="27" customHeight="1" x14ac:dyDescent="0.2">
      <c r="A1131" s="1561"/>
      <c r="B1131" s="1492" t="s">
        <v>2250</v>
      </c>
      <c r="C1131" s="1027" t="s">
        <v>691</v>
      </c>
      <c r="D1131" s="1497" t="s">
        <v>213</v>
      </c>
      <c r="E1131" s="1497" t="s">
        <v>551</v>
      </c>
      <c r="F1131" s="608"/>
      <c r="G1131" s="306"/>
      <c r="H1131" s="1496"/>
      <c r="I1131" s="608">
        <v>6000</v>
      </c>
      <c r="J1131" s="672"/>
      <c r="K1131" s="672"/>
      <c r="L1131" s="672"/>
      <c r="M1131" s="149"/>
      <c r="N1131" s="149"/>
      <c r="O1131" s="149"/>
      <c r="P1131" s="149"/>
      <c r="Q1131" s="149"/>
      <c r="R1131" s="149"/>
      <c r="S1131" s="149"/>
      <c r="T1131" s="149"/>
      <c r="U1131" s="149"/>
      <c r="V1131" s="149"/>
      <c r="W1131" s="3" t="s">
        <v>11</v>
      </c>
      <c r="X1131" s="4"/>
    </row>
    <row r="1132" spans="1:24" s="1" customFormat="1" ht="27" customHeight="1" x14ac:dyDescent="0.2">
      <c r="A1132" s="1561"/>
      <c r="B1132" s="1492" t="s">
        <v>2251</v>
      </c>
      <c r="C1132" s="1027" t="s">
        <v>692</v>
      </c>
      <c r="D1132" s="1497" t="s">
        <v>213</v>
      </c>
      <c r="E1132" s="1497" t="s">
        <v>551</v>
      </c>
      <c r="F1132" s="1012"/>
      <c r="G1132" s="608"/>
      <c r="H1132" s="1496"/>
      <c r="I1132" s="608">
        <v>2000</v>
      </c>
      <c r="J1132" s="672"/>
      <c r="K1132" s="672"/>
      <c r="L1132" s="672"/>
      <c r="M1132" s="149"/>
      <c r="N1132" s="149"/>
      <c r="O1132" s="149"/>
      <c r="P1132" s="149"/>
      <c r="Q1132" s="149"/>
      <c r="R1132" s="149"/>
      <c r="S1132" s="149"/>
      <c r="T1132" s="149"/>
      <c r="U1132" s="149"/>
      <c r="V1132" s="149"/>
      <c r="W1132" s="3" t="s">
        <v>11</v>
      </c>
      <c r="X1132" s="4"/>
    </row>
    <row r="1133" spans="1:24" s="1" customFormat="1" ht="27" customHeight="1" x14ac:dyDescent="0.2">
      <c r="A1133" s="1561"/>
      <c r="B1133" s="1492" t="s">
        <v>2252</v>
      </c>
      <c r="C1133" s="1027" t="s">
        <v>693</v>
      </c>
      <c r="D1133" s="1496" t="s">
        <v>213</v>
      </c>
      <c r="E1133" s="307" t="s">
        <v>551</v>
      </c>
      <c r="F1133" s="1012"/>
      <c r="G1133" s="1030"/>
      <c r="H1133" s="1496"/>
      <c r="I1133" s="608">
        <v>2500</v>
      </c>
      <c r="J1133" s="1506" t="s">
        <v>5749</v>
      </c>
      <c r="K1133" s="1506"/>
      <c r="L1133" s="1506"/>
      <c r="M1133" s="1502"/>
      <c r="N1133" s="1502"/>
      <c r="O1133" s="1502"/>
      <c r="P1133" s="1502"/>
      <c r="Q1133" s="1502"/>
      <c r="R1133" s="1502"/>
      <c r="S1133" s="1502"/>
      <c r="T1133" s="1502"/>
      <c r="U1133" s="1502"/>
      <c r="V1133" s="1502"/>
      <c r="W1133" s="3" t="s">
        <v>11</v>
      </c>
      <c r="X1133" s="4"/>
    </row>
    <row r="1134" spans="1:24" s="1" customFormat="1" ht="27" customHeight="1" x14ac:dyDescent="0.2">
      <c r="A1134" s="1561"/>
      <c r="B1134" s="1492" t="s">
        <v>2253</v>
      </c>
      <c r="C1134" s="1027" t="s">
        <v>694</v>
      </c>
      <c r="D1134" s="1497" t="s">
        <v>213</v>
      </c>
      <c r="E1134" s="1497" t="s">
        <v>551</v>
      </c>
      <c r="F1134" s="1012"/>
      <c r="G1134" s="306"/>
      <c r="H1134" s="1496"/>
      <c r="I1134" s="608">
        <v>1000</v>
      </c>
      <c r="J1134" s="672"/>
      <c r="K1134" s="672"/>
      <c r="L1134" s="672"/>
      <c r="M1134" s="149"/>
      <c r="N1134" s="149"/>
      <c r="O1134" s="149"/>
      <c r="P1134" s="149"/>
      <c r="Q1134" s="149"/>
      <c r="R1134" s="149"/>
      <c r="S1134" s="149"/>
      <c r="T1134" s="149"/>
      <c r="U1134" s="149"/>
      <c r="V1134" s="149"/>
      <c r="W1134" s="3" t="s">
        <v>11</v>
      </c>
      <c r="X1134" s="4"/>
    </row>
    <row r="1135" spans="1:24" s="1" customFormat="1" ht="22.5" customHeight="1" x14ac:dyDescent="0.2">
      <c r="A1135" s="1561"/>
      <c r="B1135" s="1492" t="s">
        <v>2254</v>
      </c>
      <c r="C1135" s="1027" t="s">
        <v>695</v>
      </c>
      <c r="D1135" s="1496" t="s">
        <v>213</v>
      </c>
      <c r="E1135" s="307" t="s">
        <v>551</v>
      </c>
      <c r="F1135" s="1012"/>
      <c r="G1135" s="306"/>
      <c r="H1135" s="1496"/>
      <c r="I1135" s="1507">
        <v>802</v>
      </c>
      <c r="J1135" s="1506"/>
      <c r="K1135" s="1506"/>
      <c r="L1135" s="1506"/>
      <c r="M1135" s="1502"/>
      <c r="N1135" s="1502"/>
      <c r="O1135" s="1502"/>
      <c r="P1135" s="1502"/>
      <c r="Q1135" s="1502"/>
      <c r="R1135" s="1502"/>
      <c r="S1135" s="1502"/>
      <c r="T1135" s="1502"/>
      <c r="U1135" s="1502"/>
      <c r="V1135" s="1502"/>
      <c r="W1135" s="3" t="s">
        <v>11</v>
      </c>
      <c r="X1135" s="4"/>
    </row>
    <row r="1136" spans="1:24" s="1" customFormat="1" ht="117.75" customHeight="1" x14ac:dyDescent="0.2">
      <c r="A1136" s="1561"/>
      <c r="B1136" s="1492" t="s">
        <v>2255</v>
      </c>
      <c r="C1136" s="1027" t="s">
        <v>5178</v>
      </c>
      <c r="D1136" s="1497" t="s">
        <v>213</v>
      </c>
      <c r="E1136" s="1497" t="s">
        <v>551</v>
      </c>
      <c r="F1136" s="608">
        <v>70</v>
      </c>
      <c r="G1136" s="306">
        <v>905.65599999999995</v>
      </c>
      <c r="H1136" s="1496">
        <v>244.23683</v>
      </c>
      <c r="I1136" s="608">
        <v>70</v>
      </c>
      <c r="J1136" s="672" t="s">
        <v>5566</v>
      </c>
      <c r="K1136" s="672" t="s">
        <v>7819</v>
      </c>
      <c r="L1136" s="672" t="s">
        <v>8175</v>
      </c>
      <c r="M1136" s="149"/>
      <c r="N1136" s="149"/>
      <c r="O1136" s="149"/>
      <c r="P1136" s="149"/>
      <c r="Q1136" s="149"/>
      <c r="R1136" s="149"/>
      <c r="S1136" s="149"/>
      <c r="T1136" s="149"/>
      <c r="U1136" s="149"/>
      <c r="V1136" s="149"/>
      <c r="W1136" s="3" t="s">
        <v>11</v>
      </c>
      <c r="X1136" s="4"/>
    </row>
    <row r="1137" spans="1:24" s="4" customFormat="1" ht="24" customHeight="1" x14ac:dyDescent="0.2">
      <c r="A1137" s="1561"/>
      <c r="B1137" s="1492" t="s">
        <v>2256</v>
      </c>
      <c r="C1137" s="1027" t="s">
        <v>696</v>
      </c>
      <c r="D1137" s="1497" t="s">
        <v>213</v>
      </c>
      <c r="E1137" s="1497" t="s">
        <v>551</v>
      </c>
      <c r="F1137" s="1012"/>
      <c r="G1137" s="306"/>
      <c r="H1137" s="1496"/>
      <c r="I1137" s="1507">
        <v>5000</v>
      </c>
      <c r="J1137" s="1506"/>
      <c r="K1137" s="1506"/>
      <c r="L1137" s="1506"/>
      <c r="M1137" s="1502"/>
      <c r="N1137" s="1502"/>
      <c r="O1137" s="1502"/>
      <c r="P1137" s="1502"/>
      <c r="Q1137" s="1502"/>
      <c r="R1137" s="1502"/>
      <c r="S1137" s="1502"/>
      <c r="T1137" s="1502"/>
      <c r="U1137" s="1502"/>
      <c r="V1137" s="1502"/>
      <c r="W1137" s="3" t="s">
        <v>11</v>
      </c>
    </row>
    <row r="1138" spans="1:24" s="1" customFormat="1" ht="96.75" customHeight="1" x14ac:dyDescent="0.2">
      <c r="A1138" s="1561"/>
      <c r="B1138" s="1492" t="s">
        <v>2257</v>
      </c>
      <c r="C1138" s="1027" t="s">
        <v>697</v>
      </c>
      <c r="D1138" s="1497" t="s">
        <v>213</v>
      </c>
      <c r="E1138" s="1497" t="s">
        <v>551</v>
      </c>
      <c r="F1138" s="1544"/>
      <c r="G1138" s="306"/>
      <c r="H1138" s="1496"/>
      <c r="I1138" s="1496"/>
      <c r="J1138" s="1504" t="s">
        <v>3999</v>
      </c>
      <c r="K1138" s="1504"/>
      <c r="L1138" s="1504"/>
      <c r="M1138" s="1527"/>
      <c r="N1138" s="1527"/>
      <c r="O1138" s="1527"/>
      <c r="P1138" s="1527"/>
      <c r="Q1138" s="1527"/>
      <c r="R1138" s="1527"/>
      <c r="S1138" s="1527"/>
      <c r="T1138" s="1527"/>
      <c r="U1138" s="1527"/>
      <c r="V1138" s="1527"/>
      <c r="W1138" s="3" t="s">
        <v>11</v>
      </c>
      <c r="X1138" s="4"/>
    </row>
    <row r="1139" spans="1:24" s="1" customFormat="1" ht="97.5" customHeight="1" x14ac:dyDescent="0.2">
      <c r="A1139" s="1561"/>
      <c r="B1139" s="1492" t="s">
        <v>2258</v>
      </c>
      <c r="C1139" s="574" t="s">
        <v>3466</v>
      </c>
      <c r="D1139" s="1496" t="s">
        <v>213</v>
      </c>
      <c r="E1139" s="307" t="s">
        <v>551</v>
      </c>
      <c r="F1139" s="1507">
        <v>217</v>
      </c>
      <c r="G1139" s="1507"/>
      <c r="H1139" s="1507"/>
      <c r="I1139" s="1544"/>
      <c r="J1139" s="1511" t="s">
        <v>3465</v>
      </c>
      <c r="K1139" s="1511" t="s">
        <v>4480</v>
      </c>
      <c r="L1139" s="1511"/>
      <c r="M1139" s="146"/>
      <c r="N1139" s="146"/>
      <c r="O1139" s="146"/>
      <c r="P1139" s="146"/>
      <c r="Q1139" s="146"/>
      <c r="R1139" s="146"/>
      <c r="S1139" s="146"/>
      <c r="T1139" s="146"/>
      <c r="U1139" s="146"/>
      <c r="V1139" s="146"/>
      <c r="W1139" s="3" t="s">
        <v>11</v>
      </c>
      <c r="X1139" s="4"/>
    </row>
    <row r="1140" spans="1:24" s="1" customFormat="1" ht="103.5" customHeight="1" x14ac:dyDescent="0.2">
      <c r="A1140" s="1561"/>
      <c r="B1140" s="1492" t="s">
        <v>2259</v>
      </c>
      <c r="C1140" s="574" t="s">
        <v>3468</v>
      </c>
      <c r="D1140" s="1496" t="s">
        <v>213</v>
      </c>
      <c r="E1140" s="307" t="s">
        <v>551</v>
      </c>
      <c r="F1140" s="1507">
        <v>189</v>
      </c>
      <c r="G1140" s="1507"/>
      <c r="H1140" s="1507"/>
      <c r="I1140" s="1544"/>
      <c r="J1140" s="1511" t="s">
        <v>3467</v>
      </c>
      <c r="K1140" s="1511" t="s">
        <v>4481</v>
      </c>
      <c r="L1140" s="1511"/>
      <c r="M1140" s="146"/>
      <c r="N1140" s="146"/>
      <c r="O1140" s="146"/>
      <c r="P1140" s="146"/>
      <c r="Q1140" s="146"/>
      <c r="R1140" s="146"/>
      <c r="S1140" s="146"/>
      <c r="T1140" s="146"/>
      <c r="U1140" s="146"/>
      <c r="V1140" s="146"/>
      <c r="W1140" s="3" t="s">
        <v>11</v>
      </c>
      <c r="X1140" s="4"/>
    </row>
    <row r="1141" spans="1:24" s="1" customFormat="1" ht="111.75" customHeight="1" x14ac:dyDescent="0.2">
      <c r="A1141" s="1561"/>
      <c r="B1141" s="1492" t="s">
        <v>2260</v>
      </c>
      <c r="C1141" s="1027" t="s">
        <v>698</v>
      </c>
      <c r="D1141" s="1496" t="s">
        <v>558</v>
      </c>
      <c r="E1141" s="1496" t="s">
        <v>216</v>
      </c>
      <c r="F1141" s="309">
        <v>185.5</v>
      </c>
      <c r="G1141" s="306"/>
      <c r="H1141" s="1496"/>
      <c r="I1141" s="1496"/>
      <c r="J1141" s="1504" t="s">
        <v>4482</v>
      </c>
      <c r="K1141" s="1504" t="s">
        <v>4715</v>
      </c>
      <c r="L1141" s="1504"/>
      <c r="M1141" s="1527"/>
      <c r="N1141" s="1527"/>
      <c r="O1141" s="1527"/>
      <c r="P1141" s="1527"/>
      <c r="Q1141" s="1527"/>
      <c r="R1141" s="1527"/>
      <c r="S1141" s="1527"/>
      <c r="T1141" s="1527"/>
      <c r="U1141" s="1527"/>
      <c r="V1141" s="1527"/>
      <c r="W1141" s="3" t="s">
        <v>123</v>
      </c>
      <c r="X1141" s="4"/>
    </row>
    <row r="1142" spans="1:24" s="1" customFormat="1" ht="22.5" customHeight="1" x14ac:dyDescent="0.2">
      <c r="A1142" s="1561"/>
      <c r="B1142" s="1492" t="s">
        <v>2261</v>
      </c>
      <c r="C1142" s="1027" t="s">
        <v>699</v>
      </c>
      <c r="D1142" s="1497" t="s">
        <v>213</v>
      </c>
      <c r="E1142" s="1497" t="s">
        <v>551</v>
      </c>
      <c r="F1142" s="1012"/>
      <c r="G1142" s="306"/>
      <c r="H1142" s="1496"/>
      <c r="I1142" s="1507">
        <v>300</v>
      </c>
      <c r="J1142" s="1506"/>
      <c r="K1142" s="1506"/>
      <c r="L1142" s="1506"/>
      <c r="M1142" s="1502"/>
      <c r="N1142" s="1502"/>
      <c r="O1142" s="1502"/>
      <c r="P1142" s="1502"/>
      <c r="Q1142" s="1502"/>
      <c r="R1142" s="1502"/>
      <c r="S1142" s="1502"/>
      <c r="T1142" s="1502"/>
      <c r="U1142" s="1502"/>
      <c r="V1142" s="1502"/>
      <c r="W1142" s="3" t="s">
        <v>11</v>
      </c>
      <c r="X1142" s="4"/>
    </row>
    <row r="1143" spans="1:24" s="1" customFormat="1" ht="68.25" customHeight="1" x14ac:dyDescent="0.2">
      <c r="A1143" s="1561"/>
      <c r="B1143" s="1492" t="s">
        <v>2262</v>
      </c>
      <c r="C1143" s="1027" t="s">
        <v>700</v>
      </c>
      <c r="D1143" s="1496" t="s">
        <v>213</v>
      </c>
      <c r="E1143" s="307" t="s">
        <v>551</v>
      </c>
      <c r="F1143" s="1507"/>
      <c r="G1143" s="1030"/>
      <c r="H1143" s="1507">
        <v>0</v>
      </c>
      <c r="I1143" s="1507">
        <v>9000</v>
      </c>
      <c r="J1143" s="1511" t="s">
        <v>5749</v>
      </c>
      <c r="K1143" s="1511" t="s">
        <v>8030</v>
      </c>
      <c r="L1143" s="1511"/>
      <c r="M1143" s="146"/>
      <c r="N1143" s="146"/>
      <c r="O1143" s="146"/>
      <c r="P1143" s="146"/>
      <c r="Q1143" s="146"/>
      <c r="R1143" s="146"/>
      <c r="S1143" s="146"/>
      <c r="T1143" s="146"/>
      <c r="U1143" s="146"/>
      <c r="V1143" s="146"/>
      <c r="W1143" s="3" t="s">
        <v>11</v>
      </c>
      <c r="X1143" s="4"/>
    </row>
    <row r="1144" spans="1:24" s="1" customFormat="1" ht="76.5" customHeight="1" x14ac:dyDescent="0.2">
      <c r="A1144" s="1561"/>
      <c r="B1144" s="1492" t="s">
        <v>2263</v>
      </c>
      <c r="C1144" s="1027" t="s">
        <v>701</v>
      </c>
      <c r="D1144" s="1497" t="s">
        <v>213</v>
      </c>
      <c r="E1144" s="1497" t="s">
        <v>551</v>
      </c>
      <c r="F1144" s="1507"/>
      <c r="G1144" s="1507"/>
      <c r="H1144" s="1507"/>
      <c r="I1144" s="1544"/>
      <c r="J1144" s="1511" t="s">
        <v>3776</v>
      </c>
      <c r="K1144" s="1511"/>
      <c r="L1144" s="1511"/>
      <c r="M1144" s="146"/>
      <c r="N1144" s="146"/>
      <c r="O1144" s="146"/>
      <c r="P1144" s="146"/>
      <c r="Q1144" s="146"/>
      <c r="R1144" s="146"/>
      <c r="S1144" s="146"/>
      <c r="T1144" s="146"/>
      <c r="U1144" s="146"/>
      <c r="V1144" s="146"/>
      <c r="W1144" s="3" t="s">
        <v>11</v>
      </c>
      <c r="X1144" s="4"/>
    </row>
    <row r="1145" spans="1:24" s="1" customFormat="1" ht="74.25" customHeight="1" x14ac:dyDescent="0.2">
      <c r="A1145" s="1561"/>
      <c r="B1145" s="1492" t="s">
        <v>2264</v>
      </c>
      <c r="C1145" s="1027" t="s">
        <v>702</v>
      </c>
      <c r="D1145" s="287" t="s">
        <v>213</v>
      </c>
      <c r="E1145" s="287" t="s">
        <v>551</v>
      </c>
      <c r="F1145" s="1507"/>
      <c r="G1145" s="1507"/>
      <c r="H1145" s="1507"/>
      <c r="I1145" s="1544"/>
      <c r="J1145" s="1511" t="s">
        <v>3777</v>
      </c>
      <c r="K1145" s="1511"/>
      <c r="L1145" s="1511"/>
      <c r="M1145" s="146"/>
      <c r="N1145" s="146"/>
      <c r="O1145" s="146"/>
      <c r="P1145" s="146"/>
      <c r="Q1145" s="146"/>
      <c r="R1145" s="146"/>
      <c r="S1145" s="146"/>
      <c r="T1145" s="146"/>
      <c r="U1145" s="146"/>
      <c r="V1145" s="146"/>
      <c r="W1145" s="3" t="s">
        <v>11</v>
      </c>
      <c r="X1145" s="4"/>
    </row>
    <row r="1146" spans="1:24" s="1" customFormat="1" ht="70.5" customHeight="1" x14ac:dyDescent="0.2">
      <c r="A1146" s="1561"/>
      <c r="B1146" s="1492" t="s">
        <v>2265</v>
      </c>
      <c r="C1146" s="1027" t="s">
        <v>703</v>
      </c>
      <c r="D1146" s="287" t="s">
        <v>213</v>
      </c>
      <c r="E1146" s="287" t="s">
        <v>551</v>
      </c>
      <c r="F1146" s="1507"/>
      <c r="G1146" s="1507"/>
      <c r="H1146" s="1507"/>
      <c r="I1146" s="1544"/>
      <c r="J1146" s="1511" t="s">
        <v>3777</v>
      </c>
      <c r="K1146" s="1511"/>
      <c r="L1146" s="1511"/>
      <c r="M1146" s="146"/>
      <c r="N1146" s="146"/>
      <c r="O1146" s="146"/>
      <c r="P1146" s="146"/>
      <c r="Q1146" s="146"/>
      <c r="R1146" s="146"/>
      <c r="S1146" s="146"/>
      <c r="T1146" s="146"/>
      <c r="U1146" s="146"/>
      <c r="V1146" s="146"/>
      <c r="W1146" s="3" t="s">
        <v>11</v>
      </c>
      <c r="X1146" s="4"/>
    </row>
    <row r="1147" spans="1:24" s="1" customFormat="1" ht="82.5" customHeight="1" x14ac:dyDescent="0.2">
      <c r="A1147" s="1561"/>
      <c r="B1147" s="1492" t="s">
        <v>2266</v>
      </c>
      <c r="C1147" s="1027" t="s">
        <v>704</v>
      </c>
      <c r="D1147" s="287" t="s">
        <v>213</v>
      </c>
      <c r="E1147" s="287" t="s">
        <v>551</v>
      </c>
      <c r="F1147" s="1507"/>
      <c r="G1147" s="1507"/>
      <c r="H1147" s="1507"/>
      <c r="I1147" s="1544"/>
      <c r="J1147" s="1511" t="s">
        <v>4716</v>
      </c>
      <c r="K1147" s="1511"/>
      <c r="L1147" s="1511"/>
      <c r="M1147" s="146"/>
      <c r="N1147" s="146"/>
      <c r="O1147" s="146"/>
      <c r="P1147" s="146"/>
      <c r="Q1147" s="146"/>
      <c r="R1147" s="146"/>
      <c r="S1147" s="146"/>
      <c r="T1147" s="146"/>
      <c r="U1147" s="146"/>
      <c r="V1147" s="146"/>
      <c r="W1147" s="3" t="s">
        <v>11</v>
      </c>
      <c r="X1147" s="4"/>
    </row>
    <row r="1148" spans="1:24" s="4" customFormat="1" ht="99" customHeight="1" x14ac:dyDescent="0.2">
      <c r="A1148" s="1561"/>
      <c r="B1148" s="1492" t="s">
        <v>2267</v>
      </c>
      <c r="C1148" s="1027" t="s">
        <v>705</v>
      </c>
      <c r="D1148" s="287" t="s">
        <v>213</v>
      </c>
      <c r="E1148" s="287" t="s">
        <v>551</v>
      </c>
      <c r="F1148" s="1507"/>
      <c r="G1148" s="1507"/>
      <c r="H1148" s="1507"/>
      <c r="I1148" s="1544"/>
      <c r="J1148" s="1511" t="s">
        <v>4483</v>
      </c>
      <c r="K1148" s="1511"/>
      <c r="L1148" s="1511"/>
      <c r="M1148" s="146"/>
      <c r="N1148" s="146"/>
      <c r="O1148" s="146"/>
      <c r="P1148" s="146"/>
      <c r="Q1148" s="146"/>
      <c r="R1148" s="146"/>
      <c r="S1148" s="146"/>
      <c r="T1148" s="146"/>
      <c r="U1148" s="146"/>
      <c r="V1148" s="146"/>
      <c r="W1148" s="3" t="s">
        <v>11</v>
      </c>
    </row>
    <row r="1149" spans="1:24" s="4" customFormat="1" ht="99" customHeight="1" x14ac:dyDescent="0.2">
      <c r="A1149" s="1561"/>
      <c r="B1149" s="1492" t="s">
        <v>2268</v>
      </c>
      <c r="C1149" s="1027" t="s">
        <v>4000</v>
      </c>
      <c r="D1149" s="287" t="s">
        <v>213</v>
      </c>
      <c r="E1149" s="287" t="s">
        <v>551</v>
      </c>
      <c r="F1149" s="1507">
        <v>100</v>
      </c>
      <c r="G1149" s="1507"/>
      <c r="H1149" s="1507"/>
      <c r="I1149" s="1544"/>
      <c r="J1149" s="1511" t="s">
        <v>3317</v>
      </c>
      <c r="K1149" s="1511" t="s">
        <v>3893</v>
      </c>
      <c r="L1149" s="1511" t="s">
        <v>4484</v>
      </c>
      <c r="M1149" s="146"/>
      <c r="N1149" s="146"/>
      <c r="O1149" s="146"/>
      <c r="P1149" s="146"/>
      <c r="Q1149" s="146"/>
      <c r="R1149" s="146"/>
      <c r="S1149" s="146"/>
      <c r="T1149" s="146"/>
      <c r="U1149" s="146"/>
      <c r="V1149" s="146"/>
      <c r="W1149" s="3" t="s">
        <v>11</v>
      </c>
    </row>
    <row r="1150" spans="1:24" s="1" customFormat="1" ht="126" customHeight="1" x14ac:dyDescent="0.2">
      <c r="A1150" s="1561"/>
      <c r="B1150" s="1492" t="s">
        <v>2269</v>
      </c>
      <c r="C1150" s="1027" t="s">
        <v>4001</v>
      </c>
      <c r="D1150" s="287" t="s">
        <v>213</v>
      </c>
      <c r="E1150" s="287" t="s">
        <v>551</v>
      </c>
      <c r="F1150" s="1507">
        <v>290</v>
      </c>
      <c r="G1150" s="1507"/>
      <c r="H1150" s="1507"/>
      <c r="I1150" s="1544"/>
      <c r="J1150" s="1511" t="s">
        <v>3320</v>
      </c>
      <c r="K1150" s="1511" t="s">
        <v>3894</v>
      </c>
      <c r="L1150" s="1511" t="s">
        <v>4485</v>
      </c>
      <c r="M1150" s="146"/>
      <c r="N1150" s="146"/>
      <c r="O1150" s="146"/>
      <c r="P1150" s="146"/>
      <c r="Q1150" s="146"/>
      <c r="R1150" s="146"/>
      <c r="S1150" s="146"/>
      <c r="T1150" s="146"/>
      <c r="U1150" s="146"/>
      <c r="V1150" s="146"/>
      <c r="W1150" s="3" t="s">
        <v>11</v>
      </c>
    </row>
    <row r="1151" spans="1:24" s="1" customFormat="1" ht="114.75" customHeight="1" x14ac:dyDescent="0.2">
      <c r="A1151" s="1561"/>
      <c r="B1151" s="1492" t="s">
        <v>2270</v>
      </c>
      <c r="C1151" s="1027" t="s">
        <v>4002</v>
      </c>
      <c r="D1151" s="287" t="s">
        <v>213</v>
      </c>
      <c r="E1151" s="287" t="s">
        <v>551</v>
      </c>
      <c r="F1151" s="1507">
        <v>60</v>
      </c>
      <c r="G1151" s="1507"/>
      <c r="H1151" s="1507"/>
      <c r="I1151" s="1544"/>
      <c r="J1151" s="1511" t="s">
        <v>3895</v>
      </c>
      <c r="K1151" s="1511" t="s">
        <v>4486</v>
      </c>
      <c r="L1151" s="1511"/>
      <c r="M1151" s="146"/>
      <c r="N1151" s="146"/>
      <c r="O1151" s="146"/>
      <c r="P1151" s="146"/>
      <c r="Q1151" s="146"/>
      <c r="R1151" s="146"/>
      <c r="S1151" s="146"/>
      <c r="T1151" s="146"/>
      <c r="U1151" s="146"/>
      <c r="V1151" s="146"/>
      <c r="W1151" s="3" t="s">
        <v>11</v>
      </c>
      <c r="X1151" s="4"/>
    </row>
    <row r="1152" spans="1:24" s="4" customFormat="1" ht="76.5" customHeight="1" x14ac:dyDescent="0.2">
      <c r="A1152" s="1561"/>
      <c r="B1152" s="1492" t="s">
        <v>2271</v>
      </c>
      <c r="C1152" s="1027" t="s">
        <v>706</v>
      </c>
      <c r="D1152" s="287" t="s">
        <v>213</v>
      </c>
      <c r="E1152" s="287" t="s">
        <v>551</v>
      </c>
      <c r="F1152" s="1507"/>
      <c r="G1152" s="1507"/>
      <c r="H1152" s="1507"/>
      <c r="I1152" s="1544"/>
      <c r="J1152" s="1511" t="s">
        <v>4487</v>
      </c>
      <c r="K1152" s="1511"/>
      <c r="L1152" s="1511"/>
      <c r="M1152" s="146"/>
      <c r="N1152" s="146"/>
      <c r="O1152" s="146"/>
      <c r="P1152" s="146"/>
      <c r="Q1152" s="146"/>
      <c r="R1152" s="146"/>
      <c r="S1152" s="146"/>
      <c r="T1152" s="146"/>
      <c r="U1152" s="146"/>
      <c r="V1152" s="146"/>
      <c r="W1152" s="3" t="s">
        <v>11</v>
      </c>
    </row>
    <row r="1153" spans="1:23" s="4" customFormat="1" ht="126" customHeight="1" x14ac:dyDescent="0.2">
      <c r="A1153" s="1561"/>
      <c r="B1153" s="1492" t="s">
        <v>2272</v>
      </c>
      <c r="C1153" s="1027" t="s">
        <v>707</v>
      </c>
      <c r="D1153" s="287" t="s">
        <v>213</v>
      </c>
      <c r="E1153" s="287" t="s">
        <v>551</v>
      </c>
      <c r="F1153" s="1507">
        <v>40.054630000000003</v>
      </c>
      <c r="G1153" s="1507">
        <v>650</v>
      </c>
      <c r="H1153" s="1507">
        <v>112</v>
      </c>
      <c r="I1153" s="1544"/>
      <c r="J1153" s="1511" t="s">
        <v>4488</v>
      </c>
      <c r="K1153" s="1511" t="s">
        <v>4717</v>
      </c>
      <c r="L1153" s="1511" t="s">
        <v>5567</v>
      </c>
      <c r="M1153" s="146" t="s">
        <v>7842</v>
      </c>
      <c r="N1153" s="146"/>
      <c r="O1153" s="146"/>
      <c r="P1153" s="146"/>
      <c r="Q1153" s="146"/>
      <c r="R1153" s="146"/>
      <c r="S1153" s="146"/>
      <c r="T1153" s="146"/>
      <c r="U1153" s="146"/>
      <c r="V1153" s="146"/>
      <c r="W1153" s="3" t="s">
        <v>11</v>
      </c>
    </row>
    <row r="1154" spans="1:23" s="4" customFormat="1" ht="123" customHeight="1" x14ac:dyDescent="0.2">
      <c r="A1154" s="1561"/>
      <c r="B1154" s="1492" t="s">
        <v>2273</v>
      </c>
      <c r="C1154" s="1027" t="s">
        <v>3470</v>
      </c>
      <c r="D1154" s="287" t="s">
        <v>213</v>
      </c>
      <c r="E1154" s="287" t="s">
        <v>551</v>
      </c>
      <c r="F1154" s="1507">
        <v>817</v>
      </c>
      <c r="G1154" s="1507"/>
      <c r="H1154" s="1507"/>
      <c r="I1154" s="1544"/>
      <c r="J1154" s="1511" t="s">
        <v>3469</v>
      </c>
      <c r="K1154" s="1511" t="s">
        <v>4489</v>
      </c>
      <c r="L1154" s="1511"/>
      <c r="M1154" s="146"/>
      <c r="N1154" s="146"/>
      <c r="O1154" s="146"/>
      <c r="P1154" s="146"/>
      <c r="Q1154" s="146"/>
      <c r="R1154" s="146"/>
      <c r="S1154" s="146"/>
      <c r="T1154" s="146"/>
      <c r="U1154" s="146"/>
      <c r="V1154" s="146"/>
      <c r="W1154" s="3" t="s">
        <v>11</v>
      </c>
    </row>
    <row r="1155" spans="1:23" s="4" customFormat="1" ht="101.25" customHeight="1" x14ac:dyDescent="0.2">
      <c r="A1155" s="1561"/>
      <c r="B1155" s="1492" t="s">
        <v>2274</v>
      </c>
      <c r="C1155" s="1027" t="s">
        <v>708</v>
      </c>
      <c r="D1155" s="287" t="s">
        <v>213</v>
      </c>
      <c r="E1155" s="287" t="s">
        <v>551</v>
      </c>
      <c r="F1155" s="1507">
        <v>51</v>
      </c>
      <c r="G1155" s="1507"/>
      <c r="H1155" s="1507"/>
      <c r="I1155" s="1544"/>
      <c r="J1155" s="1511" t="s">
        <v>4490</v>
      </c>
      <c r="K1155" s="1511"/>
      <c r="L1155" s="1511"/>
      <c r="M1155" s="146"/>
      <c r="N1155" s="146"/>
      <c r="O1155" s="146"/>
      <c r="P1155" s="146"/>
      <c r="Q1155" s="146"/>
      <c r="R1155" s="146"/>
      <c r="S1155" s="146"/>
      <c r="T1155" s="146"/>
      <c r="U1155" s="146"/>
      <c r="V1155" s="146"/>
      <c r="W1155" s="3" t="s">
        <v>11</v>
      </c>
    </row>
    <row r="1156" spans="1:23" s="4" customFormat="1" ht="90" customHeight="1" x14ac:dyDescent="0.2">
      <c r="A1156" s="1561"/>
      <c r="B1156" s="1492" t="s">
        <v>2275</v>
      </c>
      <c r="C1156" s="1027" t="s">
        <v>709</v>
      </c>
      <c r="D1156" s="1497" t="s">
        <v>213</v>
      </c>
      <c r="E1156" s="1497" t="s">
        <v>551</v>
      </c>
      <c r="F1156" s="1507"/>
      <c r="G1156" s="1507"/>
      <c r="H1156" s="1507"/>
      <c r="I1156" s="1544"/>
      <c r="J1156" s="1511" t="s">
        <v>4163</v>
      </c>
      <c r="K1156" s="1511"/>
      <c r="L1156" s="1511"/>
      <c r="M1156" s="146"/>
      <c r="N1156" s="146"/>
      <c r="O1156" s="146"/>
      <c r="P1156" s="146"/>
      <c r="Q1156" s="146"/>
      <c r="R1156" s="146"/>
      <c r="S1156" s="146"/>
      <c r="T1156" s="146"/>
      <c r="U1156" s="146"/>
      <c r="V1156" s="146"/>
      <c r="W1156" s="3" t="s">
        <v>11</v>
      </c>
    </row>
    <row r="1157" spans="1:23" s="4" customFormat="1" ht="84.75" customHeight="1" x14ac:dyDescent="0.2">
      <c r="A1157" s="1561"/>
      <c r="B1157" s="1492" t="s">
        <v>2276</v>
      </c>
      <c r="C1157" s="1027" t="s">
        <v>710</v>
      </c>
      <c r="D1157" s="1497" t="s">
        <v>213</v>
      </c>
      <c r="E1157" s="1497" t="s">
        <v>551</v>
      </c>
      <c r="F1157" s="1507"/>
      <c r="G1157" s="1507"/>
      <c r="H1157" s="1507"/>
      <c r="I1157" s="1544"/>
      <c r="J1157" s="1511" t="s">
        <v>3896</v>
      </c>
      <c r="K1157" s="1511"/>
      <c r="L1157" s="1511"/>
      <c r="M1157" s="146"/>
      <c r="N1157" s="146"/>
      <c r="O1157" s="146"/>
      <c r="P1157" s="146"/>
      <c r="Q1157" s="146"/>
      <c r="R1157" s="146"/>
      <c r="S1157" s="146"/>
      <c r="T1157" s="146"/>
      <c r="U1157" s="146"/>
      <c r="V1157" s="146"/>
      <c r="W1157" s="3" t="s">
        <v>11</v>
      </c>
    </row>
    <row r="1158" spans="1:23" s="4" customFormat="1" ht="74.25" customHeight="1" x14ac:dyDescent="0.2">
      <c r="A1158" s="1561"/>
      <c r="B1158" s="1492" t="s">
        <v>2277</v>
      </c>
      <c r="C1158" s="1027" t="s">
        <v>711</v>
      </c>
      <c r="D1158" s="1497" t="s">
        <v>213</v>
      </c>
      <c r="E1158" s="1497" t="s">
        <v>551</v>
      </c>
      <c r="F1158" s="1507"/>
      <c r="G1158" s="1507"/>
      <c r="H1158" s="1507"/>
      <c r="I1158" s="1544"/>
      <c r="J1158" s="1511" t="s">
        <v>3897</v>
      </c>
      <c r="K1158" s="1511"/>
      <c r="L1158" s="1511"/>
      <c r="M1158" s="146"/>
      <c r="N1158" s="146"/>
      <c r="O1158" s="146"/>
      <c r="P1158" s="146"/>
      <c r="Q1158" s="146"/>
      <c r="R1158" s="146"/>
      <c r="S1158" s="146"/>
      <c r="T1158" s="146"/>
      <c r="U1158" s="146"/>
      <c r="V1158" s="146"/>
      <c r="W1158" s="3" t="s">
        <v>11</v>
      </c>
    </row>
    <row r="1159" spans="1:23" s="4" customFormat="1" ht="123.75" customHeight="1" x14ac:dyDescent="0.2">
      <c r="A1159" s="1561"/>
      <c r="B1159" s="1492" t="s">
        <v>2278</v>
      </c>
      <c r="C1159" s="1027" t="s">
        <v>4004</v>
      </c>
      <c r="D1159" s="1497" t="s">
        <v>213</v>
      </c>
      <c r="E1159" s="1497" t="s">
        <v>551</v>
      </c>
      <c r="F1159" s="1507">
        <v>40</v>
      </c>
      <c r="G1159" s="1507"/>
      <c r="H1159" s="1507"/>
      <c r="I1159" s="1544"/>
      <c r="J1159" s="1511" t="s">
        <v>4003</v>
      </c>
      <c r="K1159" s="1511" t="s">
        <v>4491</v>
      </c>
      <c r="L1159" s="1511"/>
      <c r="M1159" s="146"/>
      <c r="N1159" s="146"/>
      <c r="O1159" s="146"/>
      <c r="P1159" s="146"/>
      <c r="Q1159" s="146"/>
      <c r="R1159" s="146"/>
      <c r="S1159" s="146"/>
      <c r="T1159" s="146"/>
      <c r="U1159" s="146"/>
      <c r="V1159" s="146"/>
      <c r="W1159" s="3" t="s">
        <v>11</v>
      </c>
    </row>
    <row r="1160" spans="1:23" s="4" customFormat="1" ht="81" customHeight="1" x14ac:dyDescent="0.2">
      <c r="A1160" s="1561"/>
      <c r="B1160" s="1492" t="s">
        <v>2279</v>
      </c>
      <c r="C1160" s="1027" t="s">
        <v>712</v>
      </c>
      <c r="D1160" s="1497" t="s">
        <v>213</v>
      </c>
      <c r="E1160" s="1497" t="s">
        <v>551</v>
      </c>
      <c r="F1160" s="1507"/>
      <c r="G1160" s="1507"/>
      <c r="H1160" s="1507"/>
      <c r="I1160" s="1544"/>
      <c r="J1160" s="1511" t="s">
        <v>3897</v>
      </c>
      <c r="K1160" s="1511"/>
      <c r="L1160" s="1511"/>
      <c r="M1160" s="146"/>
      <c r="N1160" s="146"/>
      <c r="O1160" s="146"/>
      <c r="P1160" s="146"/>
      <c r="Q1160" s="146"/>
      <c r="R1160" s="146"/>
      <c r="S1160" s="146"/>
      <c r="T1160" s="146"/>
      <c r="U1160" s="146"/>
      <c r="V1160" s="146"/>
      <c r="W1160" s="3" t="s">
        <v>11</v>
      </c>
    </row>
    <row r="1161" spans="1:23" s="4" customFormat="1" ht="144.75" customHeight="1" x14ac:dyDescent="0.2">
      <c r="A1161" s="1561"/>
      <c r="B1161" s="1492" t="s">
        <v>2280</v>
      </c>
      <c r="C1161" s="1027" t="s">
        <v>3898</v>
      </c>
      <c r="D1161" s="1497" t="s">
        <v>213</v>
      </c>
      <c r="E1161" s="1497" t="s">
        <v>551</v>
      </c>
      <c r="F1161" s="1507">
        <v>583</v>
      </c>
      <c r="G1161" s="1507">
        <v>330.31646999999998</v>
      </c>
      <c r="H1161" s="1507"/>
      <c r="I1161" s="1544"/>
      <c r="J1161" s="1511" t="s">
        <v>3899</v>
      </c>
      <c r="K1161" s="1511" t="s">
        <v>4492</v>
      </c>
      <c r="L1161" s="1511" t="s">
        <v>5568</v>
      </c>
      <c r="M1161" s="146"/>
      <c r="N1161" s="146"/>
      <c r="O1161" s="146"/>
      <c r="P1161" s="146"/>
      <c r="Q1161" s="146"/>
      <c r="R1161" s="146"/>
      <c r="S1161" s="146"/>
      <c r="T1161" s="146"/>
      <c r="U1161" s="146"/>
      <c r="V1161" s="146"/>
      <c r="W1161" s="3" t="s">
        <v>11</v>
      </c>
    </row>
    <row r="1162" spans="1:23" s="4" customFormat="1" ht="120" customHeight="1" x14ac:dyDescent="0.2">
      <c r="A1162" s="1561"/>
      <c r="B1162" s="1492" t="s">
        <v>2281</v>
      </c>
      <c r="C1162" s="1027" t="s">
        <v>713</v>
      </c>
      <c r="D1162" s="1497" t="s">
        <v>213</v>
      </c>
      <c r="E1162" s="1497" t="s">
        <v>551</v>
      </c>
      <c r="F1162" s="1507">
        <v>1476.4222</v>
      </c>
      <c r="G1162" s="1507"/>
      <c r="H1162" s="1507"/>
      <c r="I1162" s="1544"/>
      <c r="J1162" s="1511" t="s">
        <v>4718</v>
      </c>
      <c r="K1162" s="1511"/>
      <c r="L1162" s="1511"/>
      <c r="M1162" s="146"/>
      <c r="N1162" s="146"/>
      <c r="O1162" s="146"/>
      <c r="P1162" s="146"/>
      <c r="Q1162" s="146"/>
      <c r="R1162" s="146"/>
      <c r="S1162" s="146"/>
      <c r="T1162" s="146"/>
      <c r="U1162" s="146"/>
      <c r="V1162" s="146"/>
      <c r="W1162" s="3" t="s">
        <v>11</v>
      </c>
    </row>
    <row r="1163" spans="1:23" s="4" customFormat="1" ht="137.25" customHeight="1" x14ac:dyDescent="0.2">
      <c r="A1163" s="1561"/>
      <c r="B1163" s="1492" t="s">
        <v>2282</v>
      </c>
      <c r="C1163" s="1027" t="s">
        <v>3322</v>
      </c>
      <c r="D1163" s="1497" t="s">
        <v>213</v>
      </c>
      <c r="E1163" s="1497" t="s">
        <v>551</v>
      </c>
      <c r="F1163" s="1507">
        <v>953</v>
      </c>
      <c r="G1163" s="1507"/>
      <c r="H1163" s="1507"/>
      <c r="I1163" s="1544"/>
      <c r="J1163" s="1511" t="s">
        <v>3321</v>
      </c>
      <c r="K1163" s="1506" t="s">
        <v>4344</v>
      </c>
      <c r="L1163" s="1506" t="s">
        <v>4493</v>
      </c>
      <c r="M1163" s="1502"/>
      <c r="N1163" s="1502"/>
      <c r="O1163" s="1502"/>
      <c r="P1163" s="1502"/>
      <c r="Q1163" s="1502"/>
      <c r="R1163" s="1502"/>
      <c r="S1163" s="1502"/>
      <c r="T1163" s="1502"/>
      <c r="U1163" s="1502"/>
      <c r="V1163" s="1502"/>
      <c r="W1163" s="3" t="s">
        <v>11</v>
      </c>
    </row>
    <row r="1164" spans="1:23" s="4" customFormat="1" ht="101.25" customHeight="1" x14ac:dyDescent="0.2">
      <c r="A1164" s="1561"/>
      <c r="B1164" s="1492" t="s">
        <v>2283</v>
      </c>
      <c r="C1164" s="1027" t="s">
        <v>714</v>
      </c>
      <c r="D1164" s="1497" t="s">
        <v>213</v>
      </c>
      <c r="E1164" s="1497" t="s">
        <v>551</v>
      </c>
      <c r="F1164" s="1507">
        <v>250</v>
      </c>
      <c r="G1164" s="306"/>
      <c r="H1164" s="1496"/>
      <c r="I1164" s="1507"/>
      <c r="J1164" s="1506" t="s">
        <v>4494</v>
      </c>
      <c r="K1164" s="1506"/>
      <c r="L1164" s="1506"/>
      <c r="M1164" s="1502"/>
      <c r="N1164" s="1502"/>
      <c r="O1164" s="1502"/>
      <c r="P1164" s="1502"/>
      <c r="Q1164" s="1502"/>
      <c r="R1164" s="1502"/>
      <c r="S1164" s="1502"/>
      <c r="T1164" s="1502"/>
      <c r="U1164" s="1502"/>
      <c r="V1164" s="1502"/>
      <c r="W1164" s="3" t="s">
        <v>11</v>
      </c>
    </row>
    <row r="1165" spans="1:23" s="4" customFormat="1" ht="72.75" customHeight="1" x14ac:dyDescent="0.2">
      <c r="A1165" s="1561"/>
      <c r="B1165" s="1492" t="s">
        <v>2284</v>
      </c>
      <c r="C1165" s="1027" t="s">
        <v>715</v>
      </c>
      <c r="D1165" s="1497" t="s">
        <v>213</v>
      </c>
      <c r="E1165" s="1497" t="s">
        <v>551</v>
      </c>
      <c r="F1165" s="1507"/>
      <c r="G1165" s="1507"/>
      <c r="H1165" s="1507"/>
      <c r="I1165" s="1544"/>
      <c r="J1165" s="1511" t="s">
        <v>3323</v>
      </c>
      <c r="K1165" s="1506" t="s">
        <v>3778</v>
      </c>
      <c r="L1165" s="1506"/>
      <c r="M1165" s="1502"/>
      <c r="N1165" s="1502"/>
      <c r="O1165" s="1502"/>
      <c r="P1165" s="1502"/>
      <c r="Q1165" s="1502"/>
      <c r="R1165" s="1502"/>
      <c r="S1165" s="1502"/>
      <c r="T1165" s="1502"/>
      <c r="U1165" s="1502"/>
      <c r="V1165" s="1502"/>
      <c r="W1165" s="3" t="s">
        <v>11</v>
      </c>
    </row>
    <row r="1166" spans="1:23" s="4" customFormat="1" ht="77.25" customHeight="1" x14ac:dyDescent="0.2">
      <c r="A1166" s="1561"/>
      <c r="B1166" s="1492" t="s">
        <v>2285</v>
      </c>
      <c r="C1166" s="1027" t="s">
        <v>716</v>
      </c>
      <c r="D1166" s="1497" t="s">
        <v>213</v>
      </c>
      <c r="E1166" s="1497" t="s">
        <v>551</v>
      </c>
      <c r="F1166" s="1507"/>
      <c r="G1166" s="306"/>
      <c r="H1166" s="1496"/>
      <c r="I1166" s="1507"/>
      <c r="J1166" s="1506" t="s">
        <v>3779</v>
      </c>
      <c r="K1166" s="1506"/>
      <c r="L1166" s="1506"/>
      <c r="M1166" s="1502"/>
      <c r="N1166" s="1502"/>
      <c r="O1166" s="1502"/>
      <c r="P1166" s="1502"/>
      <c r="Q1166" s="1502"/>
      <c r="R1166" s="1502"/>
      <c r="S1166" s="1502"/>
      <c r="T1166" s="1502"/>
      <c r="U1166" s="1502"/>
      <c r="V1166" s="1502"/>
      <c r="W1166" s="3" t="s">
        <v>11</v>
      </c>
    </row>
    <row r="1167" spans="1:23" s="4" customFormat="1" ht="66.75" customHeight="1" x14ac:dyDescent="0.2">
      <c r="A1167" s="1561"/>
      <c r="B1167" s="1492" t="s">
        <v>2286</v>
      </c>
      <c r="C1167" s="1027" t="s">
        <v>3090</v>
      </c>
      <c r="D1167" s="1497" t="s">
        <v>213</v>
      </c>
      <c r="E1167" s="1497" t="s">
        <v>551</v>
      </c>
      <c r="F1167" s="1507"/>
      <c r="G1167" s="306"/>
      <c r="H1167" s="1496"/>
      <c r="I1167" s="1507"/>
      <c r="J1167" s="1506" t="s">
        <v>3089</v>
      </c>
      <c r="K1167" s="1506" t="s">
        <v>3780</v>
      </c>
      <c r="L1167" s="1506"/>
      <c r="M1167" s="1502"/>
      <c r="N1167" s="1502"/>
      <c r="O1167" s="1502"/>
      <c r="P1167" s="1502"/>
      <c r="Q1167" s="1502"/>
      <c r="R1167" s="1502"/>
      <c r="S1167" s="1502"/>
      <c r="T1167" s="1502"/>
      <c r="U1167" s="1502"/>
      <c r="V1167" s="1502"/>
      <c r="W1167" s="3" t="s">
        <v>11</v>
      </c>
    </row>
    <row r="1168" spans="1:23" s="4" customFormat="1" ht="159.75" customHeight="1" x14ac:dyDescent="0.2">
      <c r="A1168" s="1561"/>
      <c r="B1168" s="1492" t="s">
        <v>2287</v>
      </c>
      <c r="C1168" s="1492" t="s">
        <v>3781</v>
      </c>
      <c r="D1168" s="286" t="s">
        <v>213</v>
      </c>
      <c r="E1168" s="328" t="s">
        <v>551</v>
      </c>
      <c r="F1168" s="1507">
        <v>70</v>
      </c>
      <c r="G1168" s="306"/>
      <c r="H1168" s="1496"/>
      <c r="I1168" s="1507"/>
      <c r="J1168" s="1506" t="s">
        <v>3471</v>
      </c>
      <c r="K1168" s="1506" t="s">
        <v>3782</v>
      </c>
      <c r="L1168" s="1506" t="s">
        <v>4495</v>
      </c>
      <c r="M1168" s="1502"/>
      <c r="N1168" s="1502"/>
      <c r="O1168" s="1502"/>
      <c r="P1168" s="1502"/>
      <c r="Q1168" s="1502"/>
      <c r="R1168" s="1502"/>
      <c r="S1168" s="1502"/>
      <c r="T1168" s="1502"/>
      <c r="U1168" s="1502"/>
      <c r="V1168" s="1502"/>
      <c r="W1168" s="3" t="s">
        <v>11</v>
      </c>
    </row>
    <row r="1169" spans="1:24" s="4" customFormat="1" ht="75" customHeight="1" x14ac:dyDescent="0.2">
      <c r="A1169" s="1561"/>
      <c r="B1169" s="1492" t="s">
        <v>2288</v>
      </c>
      <c r="C1169" s="1492" t="s">
        <v>717</v>
      </c>
      <c r="D1169" s="286" t="s">
        <v>213</v>
      </c>
      <c r="E1169" s="328" t="s">
        <v>551</v>
      </c>
      <c r="F1169" s="1507"/>
      <c r="G1169" s="306"/>
      <c r="H1169" s="1496"/>
      <c r="I1169" s="1507"/>
      <c r="J1169" s="1506" t="s">
        <v>3779</v>
      </c>
      <c r="K1169" s="1506"/>
      <c r="L1169" s="1506"/>
      <c r="M1169" s="1502"/>
      <c r="N1169" s="1502"/>
      <c r="O1169" s="1502"/>
      <c r="P1169" s="1502"/>
      <c r="Q1169" s="1502"/>
      <c r="R1169" s="1502"/>
      <c r="S1169" s="1502"/>
      <c r="T1169" s="1502"/>
      <c r="U1169" s="1502"/>
      <c r="V1169" s="1502"/>
      <c r="W1169" s="3" t="s">
        <v>11</v>
      </c>
    </row>
    <row r="1170" spans="1:24" s="4" customFormat="1" ht="115.5" customHeight="1" x14ac:dyDescent="0.2">
      <c r="A1170" s="1561"/>
      <c r="B1170" s="1492" t="s">
        <v>2289</v>
      </c>
      <c r="C1170" s="1492" t="s">
        <v>3901</v>
      </c>
      <c r="D1170" s="286" t="s">
        <v>213</v>
      </c>
      <c r="E1170" s="328" t="s">
        <v>551</v>
      </c>
      <c r="F1170" s="1507">
        <v>40</v>
      </c>
      <c r="G1170" s="306"/>
      <c r="H1170" s="1496"/>
      <c r="I1170" s="1507"/>
      <c r="J1170" s="1506" t="s">
        <v>3900</v>
      </c>
      <c r="K1170" s="1506" t="s">
        <v>4496</v>
      </c>
      <c r="L1170" s="1506"/>
      <c r="M1170" s="1502"/>
      <c r="N1170" s="1502"/>
      <c r="O1170" s="1502"/>
      <c r="P1170" s="1502"/>
      <c r="Q1170" s="1502"/>
      <c r="R1170" s="1502"/>
      <c r="S1170" s="1502"/>
      <c r="T1170" s="1502"/>
      <c r="U1170" s="1502"/>
      <c r="V1170" s="1502"/>
      <c r="W1170" s="3" t="s">
        <v>11</v>
      </c>
    </row>
    <row r="1171" spans="1:24" s="4" customFormat="1" ht="101.25" customHeight="1" x14ac:dyDescent="0.2">
      <c r="A1171" s="1561"/>
      <c r="B1171" s="1492" t="s">
        <v>2290</v>
      </c>
      <c r="C1171" s="1492" t="s">
        <v>718</v>
      </c>
      <c r="D1171" s="286" t="s">
        <v>213</v>
      </c>
      <c r="E1171" s="328" t="s">
        <v>551</v>
      </c>
      <c r="F1171" s="1507">
        <v>977</v>
      </c>
      <c r="G1171" s="306"/>
      <c r="H1171" s="1496"/>
      <c r="I1171" s="1507"/>
      <c r="J1171" s="1506" t="s">
        <v>3783</v>
      </c>
      <c r="K1171" s="1506" t="s">
        <v>4497</v>
      </c>
      <c r="L1171" s="1506"/>
      <c r="M1171" s="1502"/>
      <c r="N1171" s="1502"/>
      <c r="O1171" s="1502"/>
      <c r="P1171" s="1502"/>
      <c r="Q1171" s="1502"/>
      <c r="R1171" s="1502"/>
      <c r="S1171" s="1502"/>
      <c r="T1171" s="1502"/>
      <c r="U1171" s="1502"/>
      <c r="V1171" s="1502"/>
      <c r="W1171" s="3" t="s">
        <v>11</v>
      </c>
    </row>
    <row r="1172" spans="1:24" s="4" customFormat="1" ht="105" customHeight="1" x14ac:dyDescent="0.2">
      <c r="A1172" s="1561"/>
      <c r="B1172" s="1492" t="s">
        <v>2291</v>
      </c>
      <c r="C1172" s="1492" t="s">
        <v>3903</v>
      </c>
      <c r="D1172" s="286" t="s">
        <v>213</v>
      </c>
      <c r="E1172" s="328" t="s">
        <v>551</v>
      </c>
      <c r="F1172" s="1507">
        <v>159</v>
      </c>
      <c r="G1172" s="1507">
        <v>115</v>
      </c>
      <c r="H1172" s="1496"/>
      <c r="I1172" s="1507"/>
      <c r="J1172" s="1506" t="s">
        <v>3902</v>
      </c>
      <c r="K1172" s="1506" t="s">
        <v>4498</v>
      </c>
      <c r="L1172" s="1506" t="s">
        <v>5569</v>
      </c>
      <c r="M1172" s="1502"/>
      <c r="N1172" s="1502"/>
      <c r="O1172" s="1502"/>
      <c r="P1172" s="1502"/>
      <c r="Q1172" s="1502"/>
      <c r="R1172" s="1502"/>
      <c r="S1172" s="1502"/>
      <c r="T1172" s="1502"/>
      <c r="U1172" s="1502"/>
      <c r="V1172" s="1502"/>
      <c r="W1172" s="3" t="s">
        <v>11</v>
      </c>
    </row>
    <row r="1173" spans="1:24" s="4" customFormat="1" ht="139.5" customHeight="1" x14ac:dyDescent="0.2">
      <c r="A1173" s="1561"/>
      <c r="B1173" s="1492" t="s">
        <v>2292</v>
      </c>
      <c r="C1173" s="1492" t="s">
        <v>3905</v>
      </c>
      <c r="D1173" s="286" t="s">
        <v>213</v>
      </c>
      <c r="E1173" s="328" t="s">
        <v>551</v>
      </c>
      <c r="F1173" s="1507">
        <v>468</v>
      </c>
      <c r="G1173" s="306"/>
      <c r="H1173" s="1496"/>
      <c r="I1173" s="1507"/>
      <c r="J1173" s="1506" t="s">
        <v>3904</v>
      </c>
      <c r="K1173" s="1506" t="s">
        <v>4499</v>
      </c>
      <c r="L1173" s="1506"/>
      <c r="M1173" s="1502"/>
      <c r="N1173" s="1502"/>
      <c r="O1173" s="1502"/>
      <c r="P1173" s="1502"/>
      <c r="Q1173" s="1502"/>
      <c r="R1173" s="1502"/>
      <c r="S1173" s="1502"/>
      <c r="T1173" s="1502"/>
      <c r="U1173" s="1502"/>
      <c r="V1173" s="1502"/>
      <c r="W1173" s="3" t="s">
        <v>11</v>
      </c>
    </row>
    <row r="1174" spans="1:24" s="4" customFormat="1" ht="80.25" customHeight="1" x14ac:dyDescent="0.2">
      <c r="A1174" s="1561"/>
      <c r="B1174" s="1492" t="s">
        <v>2293</v>
      </c>
      <c r="C1174" s="1492" t="s">
        <v>719</v>
      </c>
      <c r="D1174" s="286" t="s">
        <v>213</v>
      </c>
      <c r="E1174" s="328" t="s">
        <v>551</v>
      </c>
      <c r="F1174" s="1507"/>
      <c r="G1174" s="306"/>
      <c r="H1174" s="1496"/>
      <c r="I1174" s="1507"/>
      <c r="J1174" s="1506" t="s">
        <v>3784</v>
      </c>
      <c r="K1174" s="1506"/>
      <c r="L1174" s="1506"/>
      <c r="M1174" s="1502"/>
      <c r="N1174" s="1502"/>
      <c r="O1174" s="1502"/>
      <c r="P1174" s="1502"/>
      <c r="Q1174" s="1502"/>
      <c r="R1174" s="1502"/>
      <c r="S1174" s="1502"/>
      <c r="T1174" s="1502"/>
      <c r="U1174" s="1502"/>
      <c r="V1174" s="1502"/>
      <c r="W1174" s="3" t="s">
        <v>11</v>
      </c>
    </row>
    <row r="1175" spans="1:24" s="4" customFormat="1" ht="81.75" customHeight="1" x14ac:dyDescent="0.2">
      <c r="A1175" s="1561"/>
      <c r="B1175" s="1492" t="s">
        <v>2294</v>
      </c>
      <c r="C1175" s="1492" t="s">
        <v>720</v>
      </c>
      <c r="D1175" s="286" t="s">
        <v>213</v>
      </c>
      <c r="E1175" s="328" t="s">
        <v>551</v>
      </c>
      <c r="F1175" s="1507"/>
      <c r="G1175" s="306"/>
      <c r="H1175" s="1496"/>
      <c r="I1175" s="1507"/>
      <c r="J1175" s="1506" t="s">
        <v>3785</v>
      </c>
      <c r="K1175" s="1506"/>
      <c r="L1175" s="1506"/>
      <c r="M1175" s="1502"/>
      <c r="N1175" s="1502"/>
      <c r="O1175" s="1502"/>
      <c r="P1175" s="1502"/>
      <c r="Q1175" s="1502"/>
      <c r="R1175" s="1502"/>
      <c r="S1175" s="1502"/>
      <c r="T1175" s="1502"/>
      <c r="U1175" s="1502"/>
      <c r="V1175" s="1502"/>
      <c r="W1175" s="3" t="s">
        <v>11</v>
      </c>
    </row>
    <row r="1176" spans="1:24" s="4" customFormat="1" ht="141.75" customHeight="1" x14ac:dyDescent="0.2">
      <c r="A1176" s="1561"/>
      <c r="B1176" s="1492" t="s">
        <v>2295</v>
      </c>
      <c r="C1176" s="1492" t="s">
        <v>4165</v>
      </c>
      <c r="D1176" s="286" t="s">
        <v>213</v>
      </c>
      <c r="E1176" s="328" t="s">
        <v>551</v>
      </c>
      <c r="F1176" s="1507">
        <v>60</v>
      </c>
      <c r="G1176" s="306"/>
      <c r="H1176" s="1496"/>
      <c r="I1176" s="1507"/>
      <c r="J1176" s="1506" t="s">
        <v>3786</v>
      </c>
      <c r="K1176" s="1506" t="s">
        <v>4164</v>
      </c>
      <c r="L1176" s="1506" t="s">
        <v>4500</v>
      </c>
      <c r="M1176" s="1502"/>
      <c r="N1176" s="1502"/>
      <c r="O1176" s="1502"/>
      <c r="P1176" s="1502"/>
      <c r="Q1176" s="1502"/>
      <c r="R1176" s="1502"/>
      <c r="S1176" s="1502"/>
      <c r="T1176" s="1502"/>
      <c r="U1176" s="1502"/>
      <c r="V1176" s="1502"/>
      <c r="W1176" s="3" t="s">
        <v>11</v>
      </c>
    </row>
    <row r="1177" spans="1:24" s="4" customFormat="1" ht="36" customHeight="1" x14ac:dyDescent="0.2">
      <c r="A1177" s="1561"/>
      <c r="B1177" s="1492" t="s">
        <v>2296</v>
      </c>
      <c r="C1177" s="1492" t="s">
        <v>721</v>
      </c>
      <c r="D1177" s="286" t="s">
        <v>213</v>
      </c>
      <c r="E1177" s="328" t="s">
        <v>551</v>
      </c>
      <c r="F1177" s="1507">
        <f>810-250</f>
        <v>560</v>
      </c>
      <c r="G1177" s="306"/>
      <c r="H1177" s="1496"/>
      <c r="I1177" s="1507"/>
      <c r="J1177" s="1506"/>
      <c r="K1177" s="1506"/>
      <c r="L1177" s="1506"/>
      <c r="M1177" s="1502"/>
      <c r="N1177" s="1502"/>
      <c r="O1177" s="1502"/>
      <c r="P1177" s="1502"/>
      <c r="Q1177" s="1502"/>
      <c r="R1177" s="1502"/>
      <c r="S1177" s="1502"/>
      <c r="T1177" s="1502"/>
      <c r="U1177" s="1502"/>
      <c r="V1177" s="1502"/>
      <c r="W1177" s="3" t="s">
        <v>11</v>
      </c>
    </row>
    <row r="1178" spans="1:24" s="4" customFormat="1" ht="90.75" customHeight="1" x14ac:dyDescent="0.2">
      <c r="A1178" s="1561"/>
      <c r="B1178" s="1492" t="s">
        <v>2297</v>
      </c>
      <c r="C1178" s="1492" t="s">
        <v>722</v>
      </c>
      <c r="D1178" s="286" t="s">
        <v>213</v>
      </c>
      <c r="E1178" s="328" t="s">
        <v>551</v>
      </c>
      <c r="F1178" s="1507"/>
      <c r="G1178" s="306"/>
      <c r="H1178" s="1496"/>
      <c r="I1178" s="1507"/>
      <c r="J1178" s="1506" t="s">
        <v>4501</v>
      </c>
      <c r="K1178" s="1506"/>
      <c r="L1178" s="1506"/>
      <c r="M1178" s="1502"/>
      <c r="N1178" s="1502"/>
      <c r="O1178" s="1502"/>
      <c r="P1178" s="1502"/>
      <c r="Q1178" s="1502"/>
      <c r="R1178" s="1502"/>
      <c r="S1178" s="1502"/>
      <c r="T1178" s="1502"/>
      <c r="U1178" s="1502"/>
      <c r="V1178" s="1502"/>
      <c r="W1178" s="3" t="s">
        <v>11</v>
      </c>
    </row>
    <row r="1179" spans="1:24" s="4" customFormat="1" ht="78.75" customHeight="1" x14ac:dyDescent="0.2">
      <c r="A1179" s="1561"/>
      <c r="B1179" s="1492" t="s">
        <v>2298</v>
      </c>
      <c r="C1179" s="1492" t="s">
        <v>3738</v>
      </c>
      <c r="D1179" s="286" t="s">
        <v>213</v>
      </c>
      <c r="E1179" s="328" t="s">
        <v>551</v>
      </c>
      <c r="F1179" s="1507">
        <v>853</v>
      </c>
      <c r="G1179" s="306"/>
      <c r="H1179" s="1496"/>
      <c r="I1179" s="1507"/>
      <c r="J1179" s="1506" t="s">
        <v>3788</v>
      </c>
      <c r="K1179" s="1506" t="s">
        <v>4502</v>
      </c>
      <c r="L1179" s="1506"/>
      <c r="M1179" s="1502"/>
      <c r="N1179" s="1502"/>
      <c r="O1179" s="1502"/>
      <c r="P1179" s="1502"/>
      <c r="Q1179" s="1502"/>
      <c r="R1179" s="1502"/>
      <c r="S1179" s="1502"/>
      <c r="T1179" s="1502"/>
      <c r="U1179" s="1502"/>
      <c r="V1179" s="1502"/>
      <c r="W1179" s="3" t="s">
        <v>11</v>
      </c>
    </row>
    <row r="1180" spans="1:24" s="4" customFormat="1" ht="33.75" customHeight="1" x14ac:dyDescent="0.2">
      <c r="A1180" s="1561"/>
      <c r="B1180" s="1492" t="s">
        <v>2299</v>
      </c>
      <c r="C1180" s="1027" t="s">
        <v>723</v>
      </c>
      <c r="D1180" s="1496" t="s">
        <v>213</v>
      </c>
      <c r="E1180" s="307" t="s">
        <v>551</v>
      </c>
      <c r="F1180" s="1012"/>
      <c r="G1180" s="306"/>
      <c r="H1180" s="1496"/>
      <c r="I1180" s="1507">
        <v>80</v>
      </c>
      <c r="J1180" s="1506"/>
      <c r="K1180" s="1506"/>
      <c r="L1180" s="1506"/>
      <c r="M1180" s="1502"/>
      <c r="N1180" s="1502"/>
      <c r="O1180" s="1502"/>
      <c r="P1180" s="1502"/>
      <c r="Q1180" s="1502"/>
      <c r="R1180" s="1502"/>
      <c r="S1180" s="1502"/>
      <c r="T1180" s="1502"/>
      <c r="U1180" s="1502"/>
      <c r="V1180" s="1502"/>
      <c r="W1180" s="3" t="s">
        <v>11</v>
      </c>
    </row>
    <row r="1181" spans="1:24" s="4" customFormat="1" ht="98.25" customHeight="1" x14ac:dyDescent="0.2">
      <c r="A1181" s="1561"/>
      <c r="B1181" s="1492" t="s">
        <v>2300</v>
      </c>
      <c r="C1181" s="1027" t="s">
        <v>5144</v>
      </c>
      <c r="D1181" s="1496" t="s">
        <v>213</v>
      </c>
      <c r="E1181" s="307" t="s">
        <v>551</v>
      </c>
      <c r="F1181" s="1012"/>
      <c r="G1181" s="306">
        <v>1109.22</v>
      </c>
      <c r="H1181" s="1496">
        <v>1154</v>
      </c>
      <c r="I1181" s="1507">
        <v>140</v>
      </c>
      <c r="J1181" s="1506" t="s">
        <v>5571</v>
      </c>
      <c r="K1181" s="1506" t="s">
        <v>6659</v>
      </c>
      <c r="L1181" s="1506" t="s">
        <v>8555</v>
      </c>
      <c r="M1181" s="1502"/>
      <c r="N1181" s="1502"/>
      <c r="O1181" s="1502"/>
      <c r="P1181" s="1502"/>
      <c r="Q1181" s="1502"/>
      <c r="R1181" s="1502"/>
      <c r="S1181" s="1502"/>
      <c r="T1181" s="1502"/>
      <c r="U1181" s="1502"/>
      <c r="V1181" s="1502"/>
      <c r="W1181" s="3" t="s">
        <v>11</v>
      </c>
    </row>
    <row r="1182" spans="1:24" s="4" customFormat="1" ht="33.75" customHeight="1" x14ac:dyDescent="0.2">
      <c r="A1182" s="1561"/>
      <c r="B1182" s="1492" t="s">
        <v>2301</v>
      </c>
      <c r="C1182" s="1027" t="s">
        <v>724</v>
      </c>
      <c r="D1182" s="1497" t="s">
        <v>213</v>
      </c>
      <c r="E1182" s="1497" t="s">
        <v>551</v>
      </c>
      <c r="F1182" s="1012"/>
      <c r="G1182" s="1496"/>
      <c r="H1182" s="1496"/>
      <c r="I1182" s="1507">
        <v>302</v>
      </c>
      <c r="J1182" s="1506"/>
      <c r="K1182" s="1506"/>
      <c r="L1182" s="1506"/>
      <c r="M1182" s="1502"/>
      <c r="N1182" s="1502"/>
      <c r="O1182" s="1502"/>
      <c r="P1182" s="1502"/>
      <c r="Q1182" s="1502"/>
      <c r="R1182" s="1502"/>
      <c r="S1182" s="1502"/>
      <c r="T1182" s="1502"/>
      <c r="U1182" s="1502"/>
      <c r="V1182" s="1502"/>
      <c r="W1182" s="3" t="s">
        <v>11</v>
      </c>
    </row>
    <row r="1183" spans="1:24" s="1" customFormat="1" ht="93.75" customHeight="1" x14ac:dyDescent="0.2">
      <c r="A1183" s="1561"/>
      <c r="B1183" s="1492" t="s">
        <v>2302</v>
      </c>
      <c r="C1183" s="1027" t="s">
        <v>7715</v>
      </c>
      <c r="D1183" s="1496" t="s">
        <v>213</v>
      </c>
      <c r="E1183" s="307" t="s">
        <v>216</v>
      </c>
      <c r="F1183" s="1012"/>
      <c r="G1183" s="306"/>
      <c r="H1183" s="1507">
        <v>1520</v>
      </c>
      <c r="I1183" s="1507">
        <v>852.85599999999999</v>
      </c>
      <c r="J1183" s="1506" t="s">
        <v>8029</v>
      </c>
      <c r="K1183" s="1506" t="s">
        <v>8556</v>
      </c>
      <c r="L1183" s="1506"/>
      <c r="M1183" s="1502"/>
      <c r="N1183" s="1502"/>
      <c r="O1183" s="1502"/>
      <c r="P1183" s="1502"/>
      <c r="Q1183" s="1502"/>
      <c r="R1183" s="1502"/>
      <c r="S1183" s="1502"/>
      <c r="T1183" s="1502"/>
      <c r="U1183" s="1502"/>
      <c r="V1183" s="1502"/>
      <c r="W1183" s="3" t="s">
        <v>11</v>
      </c>
      <c r="X1183" s="4"/>
    </row>
    <row r="1184" spans="1:24" s="1" customFormat="1" ht="79.5" customHeight="1" x14ac:dyDescent="0.2">
      <c r="A1184" s="1561"/>
      <c r="B1184" s="1492" t="s">
        <v>2303</v>
      </c>
      <c r="C1184" s="1027" t="s">
        <v>725</v>
      </c>
      <c r="D1184" s="1497" t="s">
        <v>213</v>
      </c>
      <c r="E1184" s="1497" t="s">
        <v>551</v>
      </c>
      <c r="F1184" s="1012"/>
      <c r="G1184" s="306"/>
      <c r="H1184" s="1496"/>
      <c r="I1184" s="1507">
        <v>1100</v>
      </c>
      <c r="J1184" s="1506"/>
      <c r="K1184" s="1506"/>
      <c r="L1184" s="1506"/>
      <c r="M1184" s="1502"/>
      <c r="N1184" s="1502"/>
      <c r="O1184" s="1502"/>
      <c r="P1184" s="1502"/>
      <c r="Q1184" s="1502"/>
      <c r="R1184" s="1502"/>
      <c r="S1184" s="1502"/>
      <c r="T1184" s="1502"/>
      <c r="U1184" s="1502"/>
      <c r="V1184" s="1502"/>
      <c r="W1184" s="3" t="s">
        <v>11</v>
      </c>
      <c r="X1184" s="4"/>
    </row>
    <row r="1185" spans="1:24" s="1" customFormat="1" ht="28.5" customHeight="1" x14ac:dyDescent="0.2">
      <c r="A1185" s="1561"/>
      <c r="B1185" s="1492" t="s">
        <v>2304</v>
      </c>
      <c r="C1185" s="1027" t="s">
        <v>726</v>
      </c>
      <c r="D1185" s="1497" t="s">
        <v>213</v>
      </c>
      <c r="E1185" s="1497" t="s">
        <v>551</v>
      </c>
      <c r="F1185" s="1012"/>
      <c r="G1185" s="306"/>
      <c r="H1185" s="1496"/>
      <c r="I1185" s="1507">
        <v>500</v>
      </c>
      <c r="J1185" s="1506"/>
      <c r="K1185" s="1506"/>
      <c r="L1185" s="1506"/>
      <c r="M1185" s="1502"/>
      <c r="N1185" s="1502"/>
      <c r="O1185" s="1502"/>
      <c r="P1185" s="1502"/>
      <c r="Q1185" s="1502"/>
      <c r="R1185" s="1502"/>
      <c r="S1185" s="1502"/>
      <c r="T1185" s="1502"/>
      <c r="U1185" s="1502"/>
      <c r="V1185" s="1502"/>
      <c r="W1185" s="3" t="s">
        <v>11</v>
      </c>
      <c r="X1185" s="4"/>
    </row>
    <row r="1186" spans="1:24" s="1" customFormat="1" ht="45" customHeight="1" x14ac:dyDescent="0.2">
      <c r="A1186" s="1561"/>
      <c r="B1186" s="1492" t="s">
        <v>2305</v>
      </c>
      <c r="C1186" s="1027" t="s">
        <v>727</v>
      </c>
      <c r="D1186" s="1497" t="s">
        <v>213</v>
      </c>
      <c r="E1186" s="1497" t="s">
        <v>551</v>
      </c>
      <c r="F1186" s="1012"/>
      <c r="G1186" s="306"/>
      <c r="H1186" s="1496"/>
      <c r="I1186" s="1507">
        <v>800</v>
      </c>
      <c r="J1186" s="1506"/>
      <c r="K1186" s="1506"/>
      <c r="L1186" s="1506"/>
      <c r="M1186" s="1502"/>
      <c r="N1186" s="1502"/>
      <c r="O1186" s="1502"/>
      <c r="P1186" s="1502"/>
      <c r="Q1186" s="1502"/>
      <c r="R1186" s="1502"/>
      <c r="S1186" s="1502"/>
      <c r="T1186" s="1502"/>
      <c r="U1186" s="1502"/>
      <c r="V1186" s="1502"/>
      <c r="W1186" s="3" t="s">
        <v>11</v>
      </c>
      <c r="X1186" s="4"/>
    </row>
    <row r="1187" spans="1:24" s="1" customFormat="1" ht="33.75" customHeight="1" x14ac:dyDescent="0.2">
      <c r="A1187" s="1561"/>
      <c r="B1187" s="1492" t="s">
        <v>2306</v>
      </c>
      <c r="C1187" s="1027" t="s">
        <v>728</v>
      </c>
      <c r="D1187" s="1496" t="s">
        <v>558</v>
      </c>
      <c r="E1187" s="1496" t="s">
        <v>216</v>
      </c>
      <c r="F1187" s="1012"/>
      <c r="G1187" s="306"/>
      <c r="H1187" s="1496"/>
      <c r="I1187" s="1544"/>
      <c r="J1187" s="1511"/>
      <c r="K1187" s="1511"/>
      <c r="L1187" s="1511"/>
      <c r="M1187" s="146"/>
      <c r="N1187" s="146"/>
      <c r="O1187" s="146"/>
      <c r="P1187" s="146"/>
      <c r="Q1187" s="146"/>
      <c r="R1187" s="146"/>
      <c r="S1187" s="146"/>
      <c r="T1187" s="146"/>
      <c r="U1187" s="146"/>
      <c r="V1187" s="146"/>
      <c r="W1187" s="3" t="s">
        <v>123</v>
      </c>
      <c r="X1187" s="4"/>
    </row>
    <row r="1188" spans="1:24" s="1" customFormat="1" ht="37.5" customHeight="1" x14ac:dyDescent="0.2">
      <c r="A1188" s="1561"/>
      <c r="B1188" s="1492" t="s">
        <v>2307</v>
      </c>
      <c r="C1188" s="1027" t="s">
        <v>729</v>
      </c>
      <c r="D1188" s="1496" t="s">
        <v>213</v>
      </c>
      <c r="E1188" s="1496" t="s">
        <v>216</v>
      </c>
      <c r="F1188" s="1012"/>
      <c r="G1188" s="306"/>
      <c r="H1188" s="1496"/>
      <c r="I1188" s="1544"/>
      <c r="J1188" s="1511"/>
      <c r="K1188" s="1511"/>
      <c r="L1188" s="1511"/>
      <c r="M1188" s="146"/>
      <c r="N1188" s="146"/>
      <c r="O1188" s="146"/>
      <c r="P1188" s="146"/>
      <c r="Q1188" s="146"/>
      <c r="R1188" s="146"/>
      <c r="S1188" s="146"/>
      <c r="T1188" s="146"/>
      <c r="U1188" s="146"/>
      <c r="V1188" s="146"/>
      <c r="W1188" s="3" t="s">
        <v>123</v>
      </c>
      <c r="X1188" s="4"/>
    </row>
    <row r="1189" spans="1:24" s="1" customFormat="1" ht="50.25" customHeight="1" x14ac:dyDescent="0.2">
      <c r="A1189" s="1561"/>
      <c r="B1189" s="1492" t="s">
        <v>2308</v>
      </c>
      <c r="C1189" s="1027" t="s">
        <v>730</v>
      </c>
      <c r="D1189" s="1496" t="s">
        <v>213</v>
      </c>
      <c r="E1189" s="307" t="s">
        <v>551</v>
      </c>
      <c r="F1189" s="608"/>
      <c r="G1189" s="306"/>
      <c r="H1189" s="1496"/>
      <c r="I1189" s="608">
        <v>300</v>
      </c>
      <c r="J1189" s="672"/>
      <c r="K1189" s="672"/>
      <c r="L1189" s="672"/>
      <c r="M1189" s="149"/>
      <c r="N1189" s="149"/>
      <c r="O1189" s="149"/>
      <c r="P1189" s="149"/>
      <c r="Q1189" s="149"/>
      <c r="R1189" s="149"/>
      <c r="S1189" s="149"/>
      <c r="T1189" s="149"/>
      <c r="U1189" s="149"/>
      <c r="V1189" s="149"/>
      <c r="W1189" s="3" t="s">
        <v>11</v>
      </c>
      <c r="X1189" s="4"/>
    </row>
    <row r="1190" spans="1:24" s="1" customFormat="1" ht="47.25" customHeight="1" x14ac:dyDescent="0.2">
      <c r="A1190" s="1561"/>
      <c r="B1190" s="1492" t="s">
        <v>2309</v>
      </c>
      <c r="C1190" s="1027" t="s">
        <v>731</v>
      </c>
      <c r="D1190" s="1497" t="s">
        <v>213</v>
      </c>
      <c r="E1190" s="1497" t="s">
        <v>551</v>
      </c>
      <c r="F1190" s="1507"/>
      <c r="G1190" s="306"/>
      <c r="H1190" s="1496"/>
      <c r="I1190" s="1507">
        <v>500</v>
      </c>
      <c r="J1190" s="1506"/>
      <c r="K1190" s="1506"/>
      <c r="L1190" s="1506"/>
      <c r="M1190" s="1502"/>
      <c r="N1190" s="1502"/>
      <c r="O1190" s="1502"/>
      <c r="P1190" s="1502"/>
      <c r="Q1190" s="1502"/>
      <c r="R1190" s="1502"/>
      <c r="S1190" s="1502"/>
      <c r="T1190" s="1502"/>
      <c r="U1190" s="1502"/>
      <c r="V1190" s="1502"/>
      <c r="W1190" s="3" t="s">
        <v>11</v>
      </c>
      <c r="X1190" s="4"/>
    </row>
    <row r="1191" spans="1:24" s="1" customFormat="1" ht="56.25" customHeight="1" x14ac:dyDescent="0.2">
      <c r="A1191" s="1561"/>
      <c r="B1191" s="1492" t="s">
        <v>2310</v>
      </c>
      <c r="C1191" s="1027" t="s">
        <v>732</v>
      </c>
      <c r="D1191" s="1497" t="s">
        <v>213</v>
      </c>
      <c r="E1191" s="1497" t="s">
        <v>551</v>
      </c>
      <c r="F1191" s="1012"/>
      <c r="G1191" s="306"/>
      <c r="H1191" s="1496"/>
      <c r="I1191" s="309">
        <v>500</v>
      </c>
      <c r="J1191" s="485"/>
      <c r="K1191" s="485"/>
      <c r="L1191" s="485"/>
      <c r="M1191" s="142"/>
      <c r="N1191" s="142"/>
      <c r="O1191" s="142"/>
      <c r="P1191" s="142"/>
      <c r="Q1191" s="142"/>
      <c r="R1191" s="142"/>
      <c r="S1191" s="142"/>
      <c r="T1191" s="142"/>
      <c r="U1191" s="142"/>
      <c r="V1191" s="142"/>
      <c r="W1191" s="3" t="s">
        <v>11</v>
      </c>
      <c r="X1191" s="4"/>
    </row>
    <row r="1192" spans="1:24" s="1" customFormat="1" ht="30" customHeight="1" x14ac:dyDescent="0.2">
      <c r="A1192" s="1561"/>
      <c r="B1192" s="1492" t="s">
        <v>2311</v>
      </c>
      <c r="C1192" s="1027" t="s">
        <v>733</v>
      </c>
      <c r="D1192" s="1497" t="s">
        <v>213</v>
      </c>
      <c r="E1192" s="1497" t="s">
        <v>551</v>
      </c>
      <c r="F1192" s="1012"/>
      <c r="G1192" s="306"/>
      <c r="H1192" s="1496"/>
      <c r="I1192" s="1507">
        <v>400</v>
      </c>
      <c r="J1192" s="1506"/>
      <c r="K1192" s="1506"/>
      <c r="L1192" s="1506"/>
      <c r="M1192" s="1502"/>
      <c r="N1192" s="1502"/>
      <c r="O1192" s="1502"/>
      <c r="P1192" s="1502"/>
      <c r="Q1192" s="1502"/>
      <c r="R1192" s="1502"/>
      <c r="S1192" s="1502"/>
      <c r="T1192" s="1502"/>
      <c r="U1192" s="1502"/>
      <c r="V1192" s="1502"/>
      <c r="W1192" s="3" t="s">
        <v>11</v>
      </c>
      <c r="X1192" s="4"/>
    </row>
    <row r="1193" spans="1:24" s="1" customFormat="1" ht="26.25" customHeight="1" x14ac:dyDescent="0.2">
      <c r="A1193" s="1561"/>
      <c r="B1193" s="1492" t="s">
        <v>2312</v>
      </c>
      <c r="C1193" s="1027" t="s">
        <v>734</v>
      </c>
      <c r="D1193" s="1497" t="s">
        <v>213</v>
      </c>
      <c r="E1193" s="1497" t="s">
        <v>551</v>
      </c>
      <c r="F1193" s="1012"/>
      <c r="G1193" s="306"/>
      <c r="H1193" s="1496"/>
      <c r="I1193" s="1507">
        <v>1000</v>
      </c>
      <c r="J1193" s="1506"/>
      <c r="K1193" s="1506"/>
      <c r="L1193" s="1506"/>
      <c r="M1193" s="1502"/>
      <c r="N1193" s="1502"/>
      <c r="O1193" s="1502"/>
      <c r="P1193" s="1502"/>
      <c r="Q1193" s="1502"/>
      <c r="R1193" s="1502"/>
      <c r="S1193" s="1502"/>
      <c r="T1193" s="1502"/>
      <c r="U1193" s="1502"/>
      <c r="V1193" s="1502"/>
      <c r="W1193" s="3" t="s">
        <v>11</v>
      </c>
      <c r="X1193" s="4"/>
    </row>
    <row r="1194" spans="1:24" s="1" customFormat="1" ht="111.75" customHeight="1" x14ac:dyDescent="0.2">
      <c r="A1194" s="1561"/>
      <c r="B1194" s="1492" t="s">
        <v>2313</v>
      </c>
      <c r="C1194" s="1492" t="s">
        <v>735</v>
      </c>
      <c r="D1194" s="287" t="s">
        <v>213</v>
      </c>
      <c r="E1194" s="287" t="s">
        <v>551</v>
      </c>
      <c r="F1194" s="1507">
        <v>185</v>
      </c>
      <c r="G1194" s="1507">
        <v>166</v>
      </c>
      <c r="H1194" s="1496"/>
      <c r="I1194" s="1507"/>
      <c r="J1194" s="1506" t="s">
        <v>4503</v>
      </c>
      <c r="K1194" s="1506" t="s">
        <v>4719</v>
      </c>
      <c r="L1194" s="1506" t="s">
        <v>5572</v>
      </c>
      <c r="M1194" s="1502"/>
      <c r="N1194" s="1502"/>
      <c r="O1194" s="1502"/>
      <c r="P1194" s="1502"/>
      <c r="Q1194" s="1502"/>
      <c r="R1194" s="1502"/>
      <c r="S1194" s="1502"/>
      <c r="T1194" s="1502"/>
      <c r="U1194" s="1502"/>
      <c r="V1194" s="1502"/>
      <c r="W1194" s="3" t="s">
        <v>11</v>
      </c>
      <c r="X1194" s="4"/>
    </row>
    <row r="1195" spans="1:24" s="1" customFormat="1" ht="22.5" customHeight="1" x14ac:dyDescent="0.2">
      <c r="A1195" s="1561"/>
      <c r="B1195" s="1492" t="s">
        <v>2314</v>
      </c>
      <c r="C1195" s="1027" t="s">
        <v>736</v>
      </c>
      <c r="D1195" s="1497" t="s">
        <v>213</v>
      </c>
      <c r="E1195" s="1497" t="s">
        <v>551</v>
      </c>
      <c r="F1195" s="1012"/>
      <c r="G1195" s="1496"/>
      <c r="H1195" s="1496"/>
      <c r="I1195" s="1507">
        <v>250</v>
      </c>
      <c r="J1195" s="1506"/>
      <c r="K1195" s="1506"/>
      <c r="L1195" s="1506"/>
      <c r="M1195" s="1502"/>
      <c r="N1195" s="1502"/>
      <c r="O1195" s="1502"/>
      <c r="P1195" s="1502"/>
      <c r="Q1195" s="1502"/>
      <c r="R1195" s="1502"/>
      <c r="S1195" s="1502"/>
      <c r="T1195" s="1502"/>
      <c r="U1195" s="1502"/>
      <c r="V1195" s="1502"/>
      <c r="W1195" s="3" t="s">
        <v>11</v>
      </c>
      <c r="X1195" s="4"/>
    </row>
    <row r="1196" spans="1:24" s="1" customFormat="1" ht="96" customHeight="1" x14ac:dyDescent="0.2">
      <c r="A1196" s="1561"/>
      <c r="B1196" s="1492" t="s">
        <v>2315</v>
      </c>
      <c r="C1196" s="1027" t="s">
        <v>737</v>
      </c>
      <c r="D1196" s="1496" t="s">
        <v>213</v>
      </c>
      <c r="E1196" s="307" t="s">
        <v>551</v>
      </c>
      <c r="F1196" s="1507"/>
      <c r="G1196" s="1030"/>
      <c r="H1196" s="1507">
        <v>0</v>
      </c>
      <c r="I1196" s="1507">
        <v>13000</v>
      </c>
      <c r="J1196" s="1511" t="s">
        <v>3091</v>
      </c>
      <c r="K1196" s="1511" t="s">
        <v>5749</v>
      </c>
      <c r="L1196" s="1511" t="s">
        <v>8030</v>
      </c>
      <c r="M1196" s="146"/>
      <c r="N1196" s="146"/>
      <c r="O1196" s="146"/>
      <c r="P1196" s="146"/>
      <c r="Q1196" s="146"/>
      <c r="R1196" s="146"/>
      <c r="S1196" s="146"/>
      <c r="T1196" s="146"/>
      <c r="U1196" s="146"/>
      <c r="V1196" s="146"/>
      <c r="W1196" s="3" t="s">
        <v>11</v>
      </c>
    </row>
    <row r="1197" spans="1:24" s="1" customFormat="1" ht="143.25" customHeight="1" x14ac:dyDescent="0.2">
      <c r="A1197" s="1561"/>
      <c r="B1197" s="1492" t="s">
        <v>2316</v>
      </c>
      <c r="C1197" s="1027" t="s">
        <v>3194</v>
      </c>
      <c r="D1197" s="1496" t="s">
        <v>213</v>
      </c>
      <c r="E1197" s="307" t="s">
        <v>551</v>
      </c>
      <c r="F1197" s="1507">
        <v>1514</v>
      </c>
      <c r="G1197" s="1507"/>
      <c r="H1197" s="1507"/>
      <c r="I1197" s="1544"/>
      <c r="J1197" s="1511" t="s">
        <v>3324</v>
      </c>
      <c r="K1197" s="127" t="s">
        <v>4720</v>
      </c>
      <c r="L1197" s="538"/>
      <c r="M1197" s="150"/>
      <c r="N1197" s="150"/>
      <c r="O1197" s="150"/>
      <c r="P1197" s="150"/>
      <c r="Q1197" s="150"/>
      <c r="R1197" s="150"/>
      <c r="S1197" s="150"/>
      <c r="T1197" s="150"/>
      <c r="U1197" s="150"/>
      <c r="V1197" s="150"/>
      <c r="W1197" s="3" t="s">
        <v>11</v>
      </c>
    </row>
    <row r="1198" spans="1:24" s="1" customFormat="1" ht="22.5" customHeight="1" x14ac:dyDescent="0.2">
      <c r="A1198" s="1561"/>
      <c r="B1198" s="1492" t="s">
        <v>2317</v>
      </c>
      <c r="C1198" s="1027" t="s">
        <v>738</v>
      </c>
      <c r="D1198" s="1496" t="s">
        <v>213</v>
      </c>
      <c r="E1198" s="307" t="s">
        <v>551</v>
      </c>
      <c r="F1198" s="1507"/>
      <c r="G1198" s="1507"/>
      <c r="H1198" s="1507"/>
      <c r="I1198" s="1544"/>
      <c r="J1198" s="1511" t="s">
        <v>3325</v>
      </c>
      <c r="K1198" s="1511"/>
      <c r="L1198" s="1511"/>
      <c r="M1198" s="146"/>
      <c r="N1198" s="146"/>
      <c r="O1198" s="146"/>
      <c r="P1198" s="146"/>
      <c r="Q1198" s="146"/>
      <c r="R1198" s="146"/>
      <c r="S1198" s="146"/>
      <c r="T1198" s="146"/>
      <c r="U1198" s="146"/>
      <c r="V1198" s="146"/>
      <c r="W1198" s="3" t="s">
        <v>11</v>
      </c>
      <c r="X1198" s="4"/>
    </row>
    <row r="1199" spans="1:24" s="1" customFormat="1" ht="96.75" customHeight="1" x14ac:dyDescent="0.2">
      <c r="A1199" s="1561"/>
      <c r="B1199" s="1492" t="s">
        <v>2318</v>
      </c>
      <c r="C1199" s="1027" t="s">
        <v>739</v>
      </c>
      <c r="D1199" s="1496" t="s">
        <v>213</v>
      </c>
      <c r="E1199" s="307" t="s">
        <v>551</v>
      </c>
      <c r="F1199" s="1507"/>
      <c r="G1199" s="1507"/>
      <c r="H1199" s="1507"/>
      <c r="I1199" s="1544">
        <v>350</v>
      </c>
      <c r="J1199" s="1511" t="s">
        <v>4504</v>
      </c>
      <c r="K1199" s="1511"/>
      <c r="L1199" s="1511"/>
      <c r="M1199" s="146"/>
      <c r="N1199" s="146"/>
      <c r="O1199" s="146"/>
      <c r="P1199" s="146"/>
      <c r="Q1199" s="146"/>
      <c r="R1199" s="146"/>
      <c r="S1199" s="146"/>
      <c r="T1199" s="146"/>
      <c r="U1199" s="146"/>
      <c r="V1199" s="146"/>
      <c r="W1199" s="3" t="s">
        <v>11</v>
      </c>
      <c r="X1199" s="4"/>
    </row>
    <row r="1200" spans="1:24" s="1" customFormat="1" ht="139.5" customHeight="1" x14ac:dyDescent="0.2">
      <c r="A1200" s="1561"/>
      <c r="B1200" s="1492" t="s">
        <v>2319</v>
      </c>
      <c r="C1200" s="1027" t="s">
        <v>3473</v>
      </c>
      <c r="D1200" s="1496" t="s">
        <v>213</v>
      </c>
      <c r="E1200" s="307" t="s">
        <v>551</v>
      </c>
      <c r="F1200" s="1507">
        <v>900</v>
      </c>
      <c r="G1200" s="1507"/>
      <c r="H1200" s="1507">
        <v>1490</v>
      </c>
      <c r="I1200" s="1544"/>
      <c r="J1200" s="1511" t="s">
        <v>3474</v>
      </c>
      <c r="K1200" s="1511" t="s">
        <v>4721</v>
      </c>
      <c r="L1200" s="1511" t="s">
        <v>8557</v>
      </c>
      <c r="M1200" s="146"/>
      <c r="N1200" s="146"/>
      <c r="O1200" s="146"/>
      <c r="P1200" s="146"/>
      <c r="Q1200" s="146"/>
      <c r="R1200" s="146"/>
      <c r="S1200" s="146"/>
      <c r="T1200" s="146"/>
      <c r="U1200" s="146"/>
      <c r="V1200" s="146"/>
      <c r="W1200" s="3" t="s">
        <v>11</v>
      </c>
      <c r="X1200" s="4"/>
    </row>
    <row r="1201" spans="1:24" s="1" customFormat="1" ht="120.75" customHeight="1" x14ac:dyDescent="0.2">
      <c r="A1201" s="1561"/>
      <c r="B1201" s="1492" t="s">
        <v>2320</v>
      </c>
      <c r="C1201" s="574" t="s">
        <v>740</v>
      </c>
      <c r="D1201" s="1496" t="s">
        <v>213</v>
      </c>
      <c r="E1201" s="307" t="s">
        <v>551</v>
      </c>
      <c r="F1201" s="1507">
        <v>698</v>
      </c>
      <c r="G1201" s="1507">
        <v>62.084400000000002</v>
      </c>
      <c r="H1201" s="1507"/>
      <c r="I1201" s="1544"/>
      <c r="J1201" s="1511" t="s">
        <v>3326</v>
      </c>
      <c r="K1201" s="1511" t="s">
        <v>4505</v>
      </c>
      <c r="L1201" s="1511" t="s">
        <v>5573</v>
      </c>
      <c r="M1201" s="146" t="s">
        <v>6651</v>
      </c>
      <c r="N1201" s="146"/>
      <c r="O1201" s="146"/>
      <c r="P1201" s="146"/>
      <c r="Q1201" s="146"/>
      <c r="R1201" s="146"/>
      <c r="S1201" s="146"/>
      <c r="T1201" s="146"/>
      <c r="U1201" s="146"/>
      <c r="V1201" s="146"/>
      <c r="W1201" s="3" t="s">
        <v>11</v>
      </c>
      <c r="X1201" s="4"/>
    </row>
    <row r="1202" spans="1:24" s="1" customFormat="1" ht="135" customHeight="1" x14ac:dyDescent="0.2">
      <c r="A1202" s="1561"/>
      <c r="B1202" s="1492" t="s">
        <v>2321</v>
      </c>
      <c r="C1202" s="1027" t="s">
        <v>7829</v>
      </c>
      <c r="D1202" s="1497" t="s">
        <v>213</v>
      </c>
      <c r="E1202" s="1497" t="s">
        <v>551</v>
      </c>
      <c r="F1202" s="1507">
        <v>650</v>
      </c>
      <c r="G1202" s="1507"/>
      <c r="H1202" s="1507">
        <v>300.19400000000002</v>
      </c>
      <c r="I1202" s="1544"/>
      <c r="J1202" s="1511" t="s">
        <v>4722</v>
      </c>
      <c r="K1202" s="1511" t="s">
        <v>7828</v>
      </c>
      <c r="L1202" s="1511" t="s">
        <v>8558</v>
      </c>
      <c r="M1202" s="146"/>
      <c r="N1202" s="146"/>
      <c r="O1202" s="146"/>
      <c r="P1202" s="146"/>
      <c r="Q1202" s="146"/>
      <c r="R1202" s="146"/>
      <c r="S1202" s="146"/>
      <c r="T1202" s="146"/>
      <c r="U1202" s="146"/>
      <c r="V1202" s="146"/>
      <c r="W1202" s="3" t="s">
        <v>11</v>
      </c>
      <c r="X1202" s="4"/>
    </row>
    <row r="1203" spans="1:24" s="4" customFormat="1" ht="117" customHeight="1" x14ac:dyDescent="0.2">
      <c r="A1203" s="1561"/>
      <c r="B1203" s="1492" t="s">
        <v>2322</v>
      </c>
      <c r="C1203" s="1027" t="s">
        <v>742</v>
      </c>
      <c r="D1203" s="1497" t="s">
        <v>213</v>
      </c>
      <c r="E1203" s="1497" t="s">
        <v>551</v>
      </c>
      <c r="F1203" s="1507">
        <v>35</v>
      </c>
      <c r="G1203" s="1507"/>
      <c r="H1203" s="1507"/>
      <c r="I1203" s="1544"/>
      <c r="J1203" s="1511" t="s">
        <v>4506</v>
      </c>
      <c r="K1203" s="1511"/>
      <c r="L1203" s="1511"/>
      <c r="M1203" s="146"/>
      <c r="N1203" s="146"/>
      <c r="O1203" s="146"/>
      <c r="P1203" s="146"/>
      <c r="Q1203" s="146"/>
      <c r="R1203" s="146"/>
      <c r="S1203" s="146"/>
      <c r="T1203" s="146"/>
      <c r="U1203" s="146"/>
      <c r="V1203" s="146"/>
      <c r="W1203" s="3" t="s">
        <v>11</v>
      </c>
    </row>
    <row r="1204" spans="1:24" s="4" customFormat="1" ht="139.5" customHeight="1" x14ac:dyDescent="0.2">
      <c r="A1204" s="1561"/>
      <c r="B1204" s="1492" t="s">
        <v>2323</v>
      </c>
      <c r="C1204" s="1027" t="s">
        <v>743</v>
      </c>
      <c r="D1204" s="1496" t="s">
        <v>213</v>
      </c>
      <c r="E1204" s="307" t="s">
        <v>551</v>
      </c>
      <c r="F1204" s="1507">
        <v>59</v>
      </c>
      <c r="G1204" s="1507"/>
      <c r="H1204" s="1507"/>
      <c r="I1204" s="1544"/>
      <c r="J1204" s="1511" t="s">
        <v>4507</v>
      </c>
      <c r="K1204" s="1511"/>
      <c r="L1204" s="1511"/>
      <c r="M1204" s="146"/>
      <c r="N1204" s="146"/>
      <c r="O1204" s="146"/>
      <c r="P1204" s="146"/>
      <c r="Q1204" s="146"/>
      <c r="R1204" s="146"/>
      <c r="S1204" s="146"/>
      <c r="T1204" s="146"/>
      <c r="U1204" s="146"/>
      <c r="V1204" s="146"/>
      <c r="W1204" s="3" t="s">
        <v>11</v>
      </c>
    </row>
    <row r="1205" spans="1:24" s="4" customFormat="1" ht="44.25" customHeight="1" x14ac:dyDescent="0.2">
      <c r="A1205" s="1561"/>
      <c r="B1205" s="1492" t="s">
        <v>2324</v>
      </c>
      <c r="C1205" s="1027" t="s">
        <v>744</v>
      </c>
      <c r="D1205" s="1496" t="s">
        <v>213</v>
      </c>
      <c r="E1205" s="307" t="s">
        <v>551</v>
      </c>
      <c r="F1205" s="1507">
        <v>533</v>
      </c>
      <c r="G1205" s="1507">
        <v>163.73599999999999</v>
      </c>
      <c r="H1205" s="1507">
        <v>163.7359999</v>
      </c>
      <c r="I1205" s="1544"/>
      <c r="J1205" s="1511" t="s">
        <v>4166</v>
      </c>
      <c r="K1205" s="1511" t="s">
        <v>4508</v>
      </c>
      <c r="L1205" s="1511" t="s">
        <v>5574</v>
      </c>
      <c r="M1205" s="146" t="s">
        <v>8253</v>
      </c>
      <c r="N1205" s="146"/>
      <c r="O1205" s="146"/>
      <c r="P1205" s="146"/>
      <c r="Q1205" s="146"/>
      <c r="R1205" s="146"/>
      <c r="S1205" s="146"/>
      <c r="T1205" s="146"/>
      <c r="U1205" s="146"/>
      <c r="V1205" s="146"/>
      <c r="W1205" s="3" t="s">
        <v>11</v>
      </c>
    </row>
    <row r="1206" spans="1:24" s="4" customFormat="1" ht="44.25" customHeight="1" x14ac:dyDescent="0.2">
      <c r="A1206" s="1561"/>
      <c r="B1206" s="1492" t="s">
        <v>2325</v>
      </c>
      <c r="C1206" s="1027" t="s">
        <v>745</v>
      </c>
      <c r="D1206" s="1496" t="s">
        <v>213</v>
      </c>
      <c r="E1206" s="307" t="s">
        <v>551</v>
      </c>
      <c r="F1206" s="1507">
        <v>860</v>
      </c>
      <c r="G1206" s="1507">
        <v>262</v>
      </c>
      <c r="H1206" s="1507">
        <v>262</v>
      </c>
      <c r="I1206" s="1544"/>
      <c r="J1206" s="1511" t="s">
        <v>4509</v>
      </c>
      <c r="K1206" s="1511" t="s">
        <v>5575</v>
      </c>
      <c r="L1206" s="1511" t="s">
        <v>8254</v>
      </c>
      <c r="M1206" s="146"/>
      <c r="N1206" s="146"/>
      <c r="O1206" s="146"/>
      <c r="P1206" s="146"/>
      <c r="Q1206" s="146"/>
      <c r="R1206" s="146"/>
      <c r="S1206" s="146"/>
      <c r="T1206" s="146"/>
      <c r="U1206" s="146"/>
      <c r="V1206" s="146"/>
      <c r="W1206" s="3" t="s">
        <v>11</v>
      </c>
    </row>
    <row r="1207" spans="1:24" s="4" customFormat="1" ht="123.75" customHeight="1" x14ac:dyDescent="0.2">
      <c r="A1207" s="1561"/>
      <c r="B1207" s="1492" t="s">
        <v>2326</v>
      </c>
      <c r="C1207" s="1027" t="s">
        <v>746</v>
      </c>
      <c r="D1207" s="1496" t="s">
        <v>213</v>
      </c>
      <c r="E1207" s="307" t="s">
        <v>551</v>
      </c>
      <c r="F1207" s="1507">
        <v>771</v>
      </c>
      <c r="G1207" s="1507">
        <v>91.537999999999997</v>
      </c>
      <c r="H1207" s="1507"/>
      <c r="I1207" s="1544"/>
      <c r="J1207" s="1511" t="s">
        <v>3906</v>
      </c>
      <c r="K1207" s="1511" t="s">
        <v>5576</v>
      </c>
      <c r="L1207" s="1511" t="s">
        <v>6331</v>
      </c>
      <c r="M1207" s="146"/>
      <c r="N1207" s="146"/>
      <c r="O1207" s="146"/>
      <c r="P1207" s="146"/>
      <c r="Q1207" s="146"/>
      <c r="R1207" s="146"/>
      <c r="S1207" s="146"/>
      <c r="T1207" s="146"/>
      <c r="U1207" s="146"/>
      <c r="V1207" s="146"/>
      <c r="W1207" s="3" t="s">
        <v>11</v>
      </c>
    </row>
    <row r="1208" spans="1:24" s="4" customFormat="1" ht="91.5" customHeight="1" x14ac:dyDescent="0.2">
      <c r="A1208" s="1561"/>
      <c r="B1208" s="1492" t="s">
        <v>2327</v>
      </c>
      <c r="C1208" s="1027" t="s">
        <v>3328</v>
      </c>
      <c r="D1208" s="1496" t="s">
        <v>213</v>
      </c>
      <c r="E1208" s="307" t="s">
        <v>551</v>
      </c>
      <c r="F1208" s="1507"/>
      <c r="G1208" s="1507"/>
      <c r="H1208" s="1507"/>
      <c r="I1208" s="1544"/>
      <c r="J1208" s="1511" t="s">
        <v>3327</v>
      </c>
      <c r="K1208" s="1511" t="s">
        <v>3789</v>
      </c>
      <c r="L1208" s="1511"/>
      <c r="M1208" s="146"/>
      <c r="N1208" s="146"/>
      <c r="O1208" s="146"/>
      <c r="P1208" s="146"/>
      <c r="Q1208" s="146"/>
      <c r="R1208" s="146"/>
      <c r="S1208" s="146"/>
      <c r="T1208" s="146"/>
      <c r="U1208" s="146"/>
      <c r="V1208" s="146"/>
      <c r="W1208" s="3" t="s">
        <v>11</v>
      </c>
    </row>
    <row r="1209" spans="1:24" s="4" customFormat="1" ht="33.75" customHeight="1" x14ac:dyDescent="0.2">
      <c r="A1209" s="1561"/>
      <c r="B1209" s="1492" t="s">
        <v>2328</v>
      </c>
      <c r="C1209" s="1027" t="s">
        <v>747</v>
      </c>
      <c r="D1209" s="1496" t="s">
        <v>213</v>
      </c>
      <c r="E1209" s="307" t="s">
        <v>551</v>
      </c>
      <c r="F1209" s="1507"/>
      <c r="G1209" s="1507"/>
      <c r="H1209" s="1507"/>
      <c r="I1209" s="1544"/>
      <c r="J1209" s="1511" t="s">
        <v>3329</v>
      </c>
      <c r="K1209" s="1511"/>
      <c r="L1209" s="1511"/>
      <c r="M1209" s="146"/>
      <c r="N1209" s="146"/>
      <c r="O1209" s="146"/>
      <c r="P1209" s="146"/>
      <c r="Q1209" s="146"/>
      <c r="R1209" s="146"/>
      <c r="S1209" s="146"/>
      <c r="T1209" s="146"/>
      <c r="U1209" s="146"/>
      <c r="V1209" s="146"/>
      <c r="W1209" s="3" t="s">
        <v>11</v>
      </c>
    </row>
    <row r="1210" spans="1:24" s="4" customFormat="1" ht="107.25" customHeight="1" x14ac:dyDescent="0.2">
      <c r="A1210" s="1561"/>
      <c r="B1210" s="1492" t="s">
        <v>2329</v>
      </c>
      <c r="C1210" s="1027" t="s">
        <v>748</v>
      </c>
      <c r="D1210" s="1496" t="s">
        <v>213</v>
      </c>
      <c r="E1210" s="307" t="s">
        <v>551</v>
      </c>
      <c r="F1210" s="1507">
        <v>878</v>
      </c>
      <c r="G1210" s="1507"/>
      <c r="H1210" s="1507"/>
      <c r="I1210" s="1544"/>
      <c r="J1210" s="1511" t="s">
        <v>4510</v>
      </c>
      <c r="K1210" s="1511"/>
      <c r="L1210" s="1511"/>
      <c r="M1210" s="146"/>
      <c r="N1210" s="146"/>
      <c r="O1210" s="146"/>
      <c r="P1210" s="146"/>
      <c r="Q1210" s="146"/>
      <c r="R1210" s="146"/>
      <c r="S1210" s="146"/>
      <c r="T1210" s="146"/>
      <c r="U1210" s="146"/>
      <c r="V1210" s="146"/>
      <c r="W1210" s="3" t="s">
        <v>11</v>
      </c>
    </row>
    <row r="1211" spans="1:24" s="4" customFormat="1" ht="112.5" customHeight="1" x14ac:dyDescent="0.2">
      <c r="A1211" s="1561"/>
      <c r="B1211" s="1492" t="s">
        <v>2330</v>
      </c>
      <c r="C1211" s="1027" t="s">
        <v>749</v>
      </c>
      <c r="D1211" s="1496" t="s">
        <v>213</v>
      </c>
      <c r="E1211" s="307" t="s">
        <v>551</v>
      </c>
      <c r="F1211" s="1507">
        <v>287</v>
      </c>
      <c r="G1211" s="1507"/>
      <c r="H1211" s="1507"/>
      <c r="I1211" s="1544"/>
      <c r="J1211" s="1511" t="s">
        <v>4167</v>
      </c>
      <c r="K1211" s="1511" t="s">
        <v>4511</v>
      </c>
      <c r="L1211" s="1511"/>
      <c r="M1211" s="146"/>
      <c r="N1211" s="146"/>
      <c r="O1211" s="146"/>
      <c r="P1211" s="146"/>
      <c r="Q1211" s="146"/>
      <c r="R1211" s="146"/>
      <c r="S1211" s="146"/>
      <c r="T1211" s="146"/>
      <c r="U1211" s="146"/>
      <c r="V1211" s="146"/>
      <c r="W1211" s="3" t="s">
        <v>11</v>
      </c>
    </row>
    <row r="1212" spans="1:24" s="4" customFormat="1" ht="102" customHeight="1" x14ac:dyDescent="0.2">
      <c r="A1212" s="1561"/>
      <c r="B1212" s="1492" t="s">
        <v>2331</v>
      </c>
      <c r="C1212" s="1027" t="s">
        <v>750</v>
      </c>
      <c r="D1212" s="1496" t="s">
        <v>213</v>
      </c>
      <c r="E1212" s="307" t="s">
        <v>551</v>
      </c>
      <c r="F1212" s="1507">
        <v>319.1123</v>
      </c>
      <c r="G1212" s="1507"/>
      <c r="H1212" s="1507"/>
      <c r="I1212" s="1544"/>
      <c r="J1212" s="1511" t="s">
        <v>4168</v>
      </c>
      <c r="K1212" s="1511"/>
      <c r="L1212" s="1511"/>
      <c r="M1212" s="146"/>
      <c r="N1212" s="146"/>
      <c r="O1212" s="146"/>
      <c r="P1212" s="146"/>
      <c r="Q1212" s="146"/>
      <c r="R1212" s="146"/>
      <c r="S1212" s="146"/>
      <c r="T1212" s="146"/>
      <c r="U1212" s="146"/>
      <c r="V1212" s="146"/>
      <c r="W1212" s="3" t="s">
        <v>11</v>
      </c>
    </row>
    <row r="1213" spans="1:24" s="4" customFormat="1" ht="87" customHeight="1" x14ac:dyDescent="0.2">
      <c r="A1213" s="1561"/>
      <c r="B1213" s="1492" t="s">
        <v>2332</v>
      </c>
      <c r="C1213" s="1027" t="s">
        <v>751</v>
      </c>
      <c r="D1213" s="1496" t="s">
        <v>213</v>
      </c>
      <c r="E1213" s="307" t="s">
        <v>551</v>
      </c>
      <c r="F1213" s="1507"/>
      <c r="G1213" s="1507"/>
      <c r="H1213" s="1507"/>
      <c r="I1213" s="1544"/>
      <c r="J1213" s="1511" t="s">
        <v>3475</v>
      </c>
      <c r="K1213" s="1511"/>
      <c r="L1213" s="1511"/>
      <c r="M1213" s="146"/>
      <c r="N1213" s="146"/>
      <c r="O1213" s="146"/>
      <c r="P1213" s="146"/>
      <c r="Q1213" s="146"/>
      <c r="R1213" s="146"/>
      <c r="S1213" s="146"/>
      <c r="T1213" s="146"/>
      <c r="U1213" s="146"/>
      <c r="V1213" s="146"/>
      <c r="W1213" s="3" t="s">
        <v>11</v>
      </c>
    </row>
    <row r="1214" spans="1:24" s="4" customFormat="1" ht="54.75" customHeight="1" x14ac:dyDescent="0.2">
      <c r="A1214" s="1561"/>
      <c r="B1214" s="1492" t="s">
        <v>2333</v>
      </c>
      <c r="C1214" s="1027" t="s">
        <v>752</v>
      </c>
      <c r="D1214" s="1496" t="s">
        <v>213</v>
      </c>
      <c r="E1214" s="307" t="s">
        <v>551</v>
      </c>
      <c r="F1214" s="1507"/>
      <c r="G1214" s="1507"/>
      <c r="H1214" s="1507"/>
      <c r="I1214" s="1544"/>
      <c r="J1214" s="1511" t="s">
        <v>3907</v>
      </c>
      <c r="K1214" s="1511"/>
      <c r="L1214" s="1511"/>
      <c r="M1214" s="146"/>
      <c r="N1214" s="146"/>
      <c r="O1214" s="146"/>
      <c r="P1214" s="146"/>
      <c r="Q1214" s="146"/>
      <c r="R1214" s="146"/>
      <c r="S1214" s="146"/>
      <c r="T1214" s="146"/>
      <c r="U1214" s="146"/>
      <c r="V1214" s="146"/>
      <c r="W1214" s="3" t="s">
        <v>11</v>
      </c>
    </row>
    <row r="1215" spans="1:24" s="4" customFormat="1" ht="85.5" customHeight="1" x14ac:dyDescent="0.2">
      <c r="A1215" s="1561"/>
      <c r="B1215" s="1492" t="s">
        <v>2334</v>
      </c>
      <c r="C1215" s="1027" t="s">
        <v>753</v>
      </c>
      <c r="D1215" s="1496" t="s">
        <v>213</v>
      </c>
      <c r="E1215" s="307" t="s">
        <v>551</v>
      </c>
      <c r="F1215" s="1507"/>
      <c r="G1215" s="1507"/>
      <c r="H1215" s="1507"/>
      <c r="I1215" s="1544"/>
      <c r="J1215" s="1511" t="s">
        <v>4512</v>
      </c>
      <c r="K1215" s="1511"/>
      <c r="L1215" s="1511"/>
      <c r="M1215" s="146"/>
      <c r="N1215" s="146"/>
      <c r="O1215" s="146"/>
      <c r="P1215" s="146"/>
      <c r="Q1215" s="146"/>
      <c r="R1215" s="146"/>
      <c r="S1215" s="146"/>
      <c r="T1215" s="146"/>
      <c r="U1215" s="146"/>
      <c r="V1215" s="146"/>
      <c r="W1215" s="3" t="s">
        <v>11</v>
      </c>
    </row>
    <row r="1216" spans="1:24" s="4" customFormat="1" ht="80.25" customHeight="1" x14ac:dyDescent="0.2">
      <c r="A1216" s="1561"/>
      <c r="B1216" s="1492" t="s">
        <v>2335</v>
      </c>
      <c r="C1216" s="574" t="s">
        <v>754</v>
      </c>
      <c r="D1216" s="1496" t="s">
        <v>213</v>
      </c>
      <c r="E1216" s="307" t="s">
        <v>551</v>
      </c>
      <c r="F1216" s="1507"/>
      <c r="G1216" s="1507"/>
      <c r="H1216" s="1507"/>
      <c r="I1216" s="1544"/>
      <c r="J1216" s="1511" t="s">
        <v>3908</v>
      </c>
      <c r="K1216" s="1511"/>
      <c r="L1216" s="1511"/>
      <c r="M1216" s="146"/>
      <c r="N1216" s="146"/>
      <c r="O1216" s="146"/>
      <c r="P1216" s="146"/>
      <c r="Q1216" s="146"/>
      <c r="R1216" s="146"/>
      <c r="S1216" s="146"/>
      <c r="T1216" s="146"/>
      <c r="U1216" s="146"/>
      <c r="V1216" s="146"/>
      <c r="W1216" s="3" t="s">
        <v>11</v>
      </c>
    </row>
    <row r="1217" spans="1:24" s="4" customFormat="1" ht="107.25" customHeight="1" x14ac:dyDescent="0.2">
      <c r="A1217" s="1561"/>
      <c r="B1217" s="1492" t="s">
        <v>2336</v>
      </c>
      <c r="C1217" s="574" t="s">
        <v>755</v>
      </c>
      <c r="D1217" s="1496" t="s">
        <v>213</v>
      </c>
      <c r="E1217" s="307" t="s">
        <v>551</v>
      </c>
      <c r="F1217" s="1507"/>
      <c r="G1217" s="1507"/>
      <c r="H1217" s="1507"/>
      <c r="I1217" s="1544"/>
      <c r="J1217" s="1511" t="s">
        <v>4169</v>
      </c>
      <c r="K1217" s="1511"/>
      <c r="L1217" s="1511"/>
      <c r="M1217" s="146"/>
      <c r="N1217" s="146"/>
      <c r="O1217" s="146"/>
      <c r="P1217" s="146"/>
      <c r="Q1217" s="146"/>
      <c r="R1217" s="146"/>
      <c r="S1217" s="146"/>
      <c r="T1217" s="146"/>
      <c r="U1217" s="146"/>
      <c r="V1217" s="146"/>
      <c r="W1217" s="3" t="s">
        <v>11</v>
      </c>
    </row>
    <row r="1218" spans="1:24" s="4" customFormat="1" ht="22.5" customHeight="1" x14ac:dyDescent="0.2">
      <c r="A1218" s="1561"/>
      <c r="B1218" s="1492" t="s">
        <v>2337</v>
      </c>
      <c r="C1218" s="574" t="s">
        <v>756</v>
      </c>
      <c r="D1218" s="1496" t="s">
        <v>213</v>
      </c>
      <c r="E1218" s="307" t="s">
        <v>551</v>
      </c>
      <c r="F1218" s="1507"/>
      <c r="G1218" s="1507"/>
      <c r="H1218" s="1507"/>
      <c r="I1218" s="1544"/>
      <c r="J1218" s="1511" t="s">
        <v>3330</v>
      </c>
      <c r="K1218" s="1511"/>
      <c r="L1218" s="1511"/>
      <c r="M1218" s="146"/>
      <c r="N1218" s="146"/>
      <c r="O1218" s="146"/>
      <c r="P1218" s="146"/>
      <c r="Q1218" s="146"/>
      <c r="R1218" s="146"/>
      <c r="S1218" s="146"/>
      <c r="T1218" s="146"/>
      <c r="U1218" s="146"/>
      <c r="V1218" s="146"/>
      <c r="W1218" s="3" t="s">
        <v>11</v>
      </c>
    </row>
    <row r="1219" spans="1:24" s="4" customFormat="1" ht="86.25" customHeight="1" x14ac:dyDescent="0.2">
      <c r="A1219" s="1561"/>
      <c r="B1219" s="1492" t="s">
        <v>2338</v>
      </c>
      <c r="C1219" s="574" t="s">
        <v>757</v>
      </c>
      <c r="D1219" s="1496" t="s">
        <v>213</v>
      </c>
      <c r="E1219" s="307" t="s">
        <v>551</v>
      </c>
      <c r="F1219" s="1507"/>
      <c r="G1219" s="1507"/>
      <c r="H1219" s="1507"/>
      <c r="I1219" s="1544"/>
      <c r="J1219" s="1511" t="s">
        <v>4170</v>
      </c>
      <c r="K1219" s="1511"/>
      <c r="L1219" s="1511"/>
      <c r="M1219" s="146"/>
      <c r="N1219" s="146"/>
      <c r="O1219" s="146"/>
      <c r="P1219" s="146"/>
      <c r="Q1219" s="146"/>
      <c r="R1219" s="146"/>
      <c r="S1219" s="146"/>
      <c r="T1219" s="146"/>
      <c r="U1219" s="146"/>
      <c r="V1219" s="146"/>
      <c r="W1219" s="3" t="s">
        <v>11</v>
      </c>
    </row>
    <row r="1220" spans="1:24" s="4" customFormat="1" ht="98.25" customHeight="1" x14ac:dyDescent="0.2">
      <c r="A1220" s="1561"/>
      <c r="B1220" s="1492" t="s">
        <v>2339</v>
      </c>
      <c r="C1220" s="574" t="s">
        <v>3009</v>
      </c>
      <c r="D1220" s="1496" t="s">
        <v>213</v>
      </c>
      <c r="E1220" s="307" t="s">
        <v>551</v>
      </c>
      <c r="F1220" s="1507"/>
      <c r="G1220" s="1507"/>
      <c r="H1220" s="1507"/>
      <c r="I1220" s="1544"/>
      <c r="J1220" s="1511" t="s">
        <v>4171</v>
      </c>
      <c r="K1220" s="1511"/>
      <c r="L1220" s="1511"/>
      <c r="M1220" s="146"/>
      <c r="N1220" s="146"/>
      <c r="O1220" s="146"/>
      <c r="P1220" s="146"/>
      <c r="Q1220" s="146"/>
      <c r="R1220" s="146"/>
      <c r="S1220" s="146"/>
      <c r="T1220" s="146"/>
      <c r="U1220" s="146"/>
      <c r="V1220" s="146"/>
      <c r="W1220" s="3" t="s">
        <v>11</v>
      </c>
    </row>
    <row r="1221" spans="1:24" s="4" customFormat="1" ht="92.25" customHeight="1" x14ac:dyDescent="0.2">
      <c r="A1221" s="1561"/>
      <c r="B1221" s="1492" t="s">
        <v>2340</v>
      </c>
      <c r="C1221" s="1027" t="s">
        <v>758</v>
      </c>
      <c r="D1221" s="1496" t="s">
        <v>213</v>
      </c>
      <c r="E1221" s="1496" t="s">
        <v>216</v>
      </c>
      <c r="F1221" s="309">
        <v>1600</v>
      </c>
      <c r="G1221" s="306">
        <v>800</v>
      </c>
      <c r="H1221" s="1496"/>
      <c r="I1221" s="1496"/>
      <c r="J1221" s="1504" t="s">
        <v>4172</v>
      </c>
      <c r="K1221" s="1504" t="s">
        <v>5577</v>
      </c>
      <c r="L1221" s="1504"/>
      <c r="M1221" s="1527"/>
      <c r="N1221" s="1527"/>
      <c r="O1221" s="1527"/>
      <c r="P1221" s="1527"/>
      <c r="Q1221" s="1527"/>
      <c r="R1221" s="1527"/>
      <c r="S1221" s="1527"/>
      <c r="T1221" s="1527"/>
      <c r="U1221" s="1527"/>
      <c r="V1221" s="1527"/>
      <c r="W1221" s="3" t="s">
        <v>123</v>
      </c>
    </row>
    <row r="1222" spans="1:24" s="4" customFormat="1" ht="22.5" customHeight="1" x14ac:dyDescent="0.2">
      <c r="A1222" s="1561"/>
      <c r="B1222" s="1492" t="s">
        <v>2341</v>
      </c>
      <c r="C1222" s="1027" t="s">
        <v>759</v>
      </c>
      <c r="D1222" s="1496" t="s">
        <v>213</v>
      </c>
      <c r="E1222" s="307" t="s">
        <v>551</v>
      </c>
      <c r="F1222" s="1012"/>
      <c r="G1222" s="306"/>
      <c r="H1222" s="1496"/>
      <c r="I1222" s="1507">
        <v>900</v>
      </c>
      <c r="J1222" s="1506"/>
      <c r="K1222" s="1506"/>
      <c r="L1222" s="1506"/>
      <c r="M1222" s="1502"/>
      <c r="N1222" s="1502"/>
      <c r="O1222" s="1502"/>
      <c r="P1222" s="1502"/>
      <c r="Q1222" s="1502"/>
      <c r="R1222" s="1502"/>
      <c r="S1222" s="1502"/>
      <c r="T1222" s="1502"/>
      <c r="U1222" s="1502"/>
      <c r="V1222" s="1502"/>
      <c r="W1222" s="3" t="s">
        <v>11</v>
      </c>
    </row>
    <row r="1223" spans="1:24" s="4" customFormat="1" ht="22.5" customHeight="1" x14ac:dyDescent="0.2">
      <c r="A1223" s="1561"/>
      <c r="B1223" s="1492" t="s">
        <v>2342</v>
      </c>
      <c r="C1223" s="1027" t="s">
        <v>760</v>
      </c>
      <c r="D1223" s="1496" t="s">
        <v>213</v>
      </c>
      <c r="E1223" s="307" t="s">
        <v>551</v>
      </c>
      <c r="F1223" s="1012"/>
      <c r="G1223" s="306"/>
      <c r="H1223" s="1496"/>
      <c r="I1223" s="1507">
        <v>200</v>
      </c>
      <c r="J1223" s="1506"/>
      <c r="K1223" s="1506"/>
      <c r="L1223" s="1506"/>
      <c r="M1223" s="1502"/>
      <c r="N1223" s="1502"/>
      <c r="O1223" s="1502"/>
      <c r="P1223" s="1502"/>
      <c r="Q1223" s="1502"/>
      <c r="R1223" s="1502"/>
      <c r="S1223" s="1502"/>
      <c r="T1223" s="1502"/>
      <c r="U1223" s="1502"/>
      <c r="V1223" s="1502"/>
      <c r="W1223" s="3" t="s">
        <v>11</v>
      </c>
    </row>
    <row r="1224" spans="1:24" s="4" customFormat="1" ht="22.5" customHeight="1" x14ac:dyDescent="0.2">
      <c r="A1224" s="1561"/>
      <c r="B1224" s="1492" t="s">
        <v>2343</v>
      </c>
      <c r="C1224" s="1027" t="s">
        <v>761</v>
      </c>
      <c r="D1224" s="1497" t="s">
        <v>213</v>
      </c>
      <c r="E1224" s="1497" t="s">
        <v>551</v>
      </c>
      <c r="F1224" s="1012"/>
      <c r="G1224" s="306"/>
      <c r="H1224" s="1496"/>
      <c r="I1224" s="608">
        <v>200</v>
      </c>
      <c r="J1224" s="672"/>
      <c r="K1224" s="672"/>
      <c r="L1224" s="672"/>
      <c r="M1224" s="149"/>
      <c r="N1224" s="149"/>
      <c r="O1224" s="149"/>
      <c r="P1224" s="149"/>
      <c r="Q1224" s="149"/>
      <c r="R1224" s="149"/>
      <c r="S1224" s="149"/>
      <c r="T1224" s="149"/>
      <c r="U1224" s="149"/>
      <c r="V1224" s="149"/>
      <c r="W1224" s="3" t="s">
        <v>11</v>
      </c>
    </row>
    <row r="1225" spans="1:24" s="4" customFormat="1" ht="26.25" customHeight="1" x14ac:dyDescent="0.2">
      <c r="A1225" s="1561"/>
      <c r="B1225" s="1492" t="s">
        <v>2344</v>
      </c>
      <c r="C1225" s="1027" t="s">
        <v>762</v>
      </c>
      <c r="D1225" s="1497" t="s">
        <v>213</v>
      </c>
      <c r="E1225" s="1497" t="s">
        <v>551</v>
      </c>
      <c r="F1225" s="608"/>
      <c r="G1225" s="1507"/>
      <c r="H1225" s="1507"/>
      <c r="I1225" s="1544"/>
      <c r="J1225" s="1511" t="s">
        <v>3331</v>
      </c>
      <c r="K1225" s="1504"/>
      <c r="L1225" s="1504"/>
      <c r="M1225" s="1527"/>
      <c r="N1225" s="1527"/>
      <c r="O1225" s="1527"/>
      <c r="P1225" s="1527"/>
      <c r="Q1225" s="1527"/>
      <c r="R1225" s="1527"/>
      <c r="S1225" s="1527"/>
      <c r="T1225" s="1527"/>
      <c r="U1225" s="1527"/>
      <c r="V1225" s="1527"/>
      <c r="W1225" s="3" t="s">
        <v>11</v>
      </c>
    </row>
    <row r="1226" spans="1:24" s="4" customFormat="1" ht="22.5" customHeight="1" x14ac:dyDescent="0.2">
      <c r="A1226" s="1561"/>
      <c r="B1226" s="1492" t="s">
        <v>2345</v>
      </c>
      <c r="C1226" s="1027" t="s">
        <v>763</v>
      </c>
      <c r="D1226" s="1497" t="s">
        <v>213</v>
      </c>
      <c r="E1226" s="1497" t="s">
        <v>551</v>
      </c>
      <c r="F1226" s="1012"/>
      <c r="G1226" s="306"/>
      <c r="H1226" s="1496"/>
      <c r="I1226" s="1507">
        <v>500</v>
      </c>
      <c r="J1226" s="1506"/>
      <c r="K1226" s="1506"/>
      <c r="L1226" s="1506"/>
      <c r="M1226" s="1502"/>
      <c r="N1226" s="1502"/>
      <c r="O1226" s="1502"/>
      <c r="P1226" s="1502"/>
      <c r="Q1226" s="1502"/>
      <c r="R1226" s="1502"/>
      <c r="S1226" s="1502"/>
      <c r="T1226" s="1502"/>
      <c r="U1226" s="1502"/>
      <c r="V1226" s="1502"/>
      <c r="W1226" s="3" t="s">
        <v>11</v>
      </c>
    </row>
    <row r="1227" spans="1:24" s="4" customFormat="1" ht="22.5" customHeight="1" x14ac:dyDescent="0.2">
      <c r="A1227" s="1561"/>
      <c r="B1227" s="1492" t="s">
        <v>2346</v>
      </c>
      <c r="C1227" s="1027" t="s">
        <v>764</v>
      </c>
      <c r="D1227" s="1497" t="s">
        <v>213</v>
      </c>
      <c r="E1227" s="1497" t="s">
        <v>551</v>
      </c>
      <c r="F1227" s="1012"/>
      <c r="G1227" s="306"/>
      <c r="H1227" s="1496"/>
      <c r="I1227" s="1507">
        <v>1450</v>
      </c>
      <c r="J1227" s="1506"/>
      <c r="K1227" s="1506"/>
      <c r="L1227" s="1506"/>
      <c r="M1227" s="1502"/>
      <c r="N1227" s="1502"/>
      <c r="O1227" s="1502"/>
      <c r="P1227" s="1502"/>
      <c r="Q1227" s="1502"/>
      <c r="R1227" s="1502"/>
      <c r="S1227" s="1502"/>
      <c r="T1227" s="1502"/>
      <c r="U1227" s="1502"/>
      <c r="V1227" s="1502"/>
      <c r="W1227" s="3" t="s">
        <v>11</v>
      </c>
    </row>
    <row r="1228" spans="1:24" s="4" customFormat="1" ht="26.25" customHeight="1" x14ac:dyDescent="0.2">
      <c r="A1228" s="1561"/>
      <c r="B1228" s="1492" t="s">
        <v>2347</v>
      </c>
      <c r="C1228" s="1027" t="s">
        <v>765</v>
      </c>
      <c r="D1228" s="1497" t="s">
        <v>213</v>
      </c>
      <c r="E1228" s="1497" t="s">
        <v>551</v>
      </c>
      <c r="F1228" s="1012"/>
      <c r="G1228" s="306"/>
      <c r="H1228" s="1496"/>
      <c r="I1228" s="1507">
        <v>400</v>
      </c>
      <c r="J1228" s="1506"/>
      <c r="K1228" s="1506"/>
      <c r="L1228" s="1506"/>
      <c r="M1228" s="1502"/>
      <c r="N1228" s="1502"/>
      <c r="O1228" s="1502"/>
      <c r="P1228" s="1502"/>
      <c r="Q1228" s="1502"/>
      <c r="R1228" s="1502"/>
      <c r="S1228" s="1502"/>
      <c r="T1228" s="1502"/>
      <c r="U1228" s="1502"/>
      <c r="V1228" s="1502"/>
      <c r="W1228" s="3" t="s">
        <v>11</v>
      </c>
    </row>
    <row r="1229" spans="1:24" s="1" customFormat="1" ht="22.5" customHeight="1" x14ac:dyDescent="0.2">
      <c r="A1229" s="1561"/>
      <c r="B1229" s="1492" t="s">
        <v>2348</v>
      </c>
      <c r="C1229" s="1027" t="s">
        <v>766</v>
      </c>
      <c r="D1229" s="1497" t="s">
        <v>213</v>
      </c>
      <c r="E1229" s="1497" t="s">
        <v>551</v>
      </c>
      <c r="F1229" s="1012"/>
      <c r="G1229" s="306"/>
      <c r="H1229" s="1496"/>
      <c r="I1229" s="1507">
        <v>108</v>
      </c>
      <c r="J1229" s="1506"/>
      <c r="K1229" s="1506"/>
      <c r="L1229" s="1506"/>
      <c r="M1229" s="1502"/>
      <c r="N1229" s="1502"/>
      <c r="O1229" s="1502"/>
      <c r="P1229" s="1502"/>
      <c r="Q1229" s="1502"/>
      <c r="R1229" s="1502"/>
      <c r="S1229" s="1502"/>
      <c r="T1229" s="1502"/>
      <c r="U1229" s="1502"/>
      <c r="V1229" s="1502"/>
      <c r="W1229" s="3" t="s">
        <v>11</v>
      </c>
    </row>
    <row r="1230" spans="1:24" s="1" customFormat="1" ht="45" customHeight="1" x14ac:dyDescent="0.2">
      <c r="A1230" s="1561"/>
      <c r="B1230" s="1492" t="s">
        <v>2349</v>
      </c>
      <c r="C1230" s="1027" t="s">
        <v>767</v>
      </c>
      <c r="D1230" s="1496" t="s">
        <v>558</v>
      </c>
      <c r="E1230" s="1496" t="s">
        <v>216</v>
      </c>
      <c r="F1230" s="1012"/>
      <c r="G1230" s="306"/>
      <c r="H1230" s="1496"/>
      <c r="I1230" s="1544"/>
      <c r="J1230" s="1511"/>
      <c r="K1230" s="1511"/>
      <c r="L1230" s="1511"/>
      <c r="M1230" s="146"/>
      <c r="N1230" s="146"/>
      <c r="O1230" s="146"/>
      <c r="P1230" s="146"/>
      <c r="Q1230" s="146"/>
      <c r="R1230" s="146"/>
      <c r="S1230" s="146"/>
      <c r="T1230" s="146"/>
      <c r="U1230" s="146"/>
      <c r="V1230" s="146"/>
      <c r="W1230" s="3" t="s">
        <v>123</v>
      </c>
      <c r="X1230" s="4"/>
    </row>
    <row r="1231" spans="1:24" s="1" customFormat="1" ht="36" customHeight="1" x14ac:dyDescent="0.2">
      <c r="A1231" s="1561"/>
      <c r="B1231" s="1492" t="s">
        <v>2350</v>
      </c>
      <c r="C1231" s="1027" t="s">
        <v>768</v>
      </c>
      <c r="D1231" s="1496" t="s">
        <v>213</v>
      </c>
      <c r="E1231" s="1496" t="s">
        <v>216</v>
      </c>
      <c r="F1231" s="1012"/>
      <c r="G1231" s="306"/>
      <c r="H1231" s="1496"/>
      <c r="I1231" s="1544"/>
      <c r="J1231" s="1511"/>
      <c r="K1231" s="1511"/>
      <c r="L1231" s="1511"/>
      <c r="M1231" s="146"/>
      <c r="N1231" s="146"/>
      <c r="O1231" s="146"/>
      <c r="P1231" s="146"/>
      <c r="Q1231" s="146"/>
      <c r="R1231" s="146"/>
      <c r="S1231" s="146"/>
      <c r="T1231" s="146"/>
      <c r="U1231" s="146"/>
      <c r="V1231" s="146"/>
      <c r="W1231" s="3" t="s">
        <v>123</v>
      </c>
      <c r="X1231" s="4"/>
    </row>
    <row r="1232" spans="1:24" s="1" customFormat="1" ht="93" customHeight="1" x14ac:dyDescent="0.2">
      <c r="A1232" s="1561"/>
      <c r="B1232" s="1492" t="s">
        <v>2351</v>
      </c>
      <c r="C1232" s="1027" t="s">
        <v>769</v>
      </c>
      <c r="D1232" s="1496" t="s">
        <v>558</v>
      </c>
      <c r="E1232" s="1496" t="s">
        <v>216</v>
      </c>
      <c r="F1232" s="1507"/>
      <c r="G1232" s="1507"/>
      <c r="H1232" s="1507"/>
      <c r="I1232" s="1544"/>
      <c r="J1232" s="1511" t="s">
        <v>3332</v>
      </c>
      <c r="K1232" s="1511" t="s">
        <v>4908</v>
      </c>
      <c r="L1232" s="1511"/>
      <c r="M1232" s="146"/>
      <c r="N1232" s="146"/>
      <c r="O1232" s="146"/>
      <c r="P1232" s="146"/>
      <c r="Q1232" s="146"/>
      <c r="R1232" s="146"/>
      <c r="S1232" s="146"/>
      <c r="T1232" s="146"/>
      <c r="U1232" s="146"/>
      <c r="V1232" s="146"/>
      <c r="W1232" s="3" t="s">
        <v>123</v>
      </c>
      <c r="X1232" s="4"/>
    </row>
    <row r="1233" spans="1:24" s="4" customFormat="1" ht="56.25" customHeight="1" x14ac:dyDescent="0.2">
      <c r="A1233" s="1561"/>
      <c r="B1233" s="1492" t="s">
        <v>2352</v>
      </c>
      <c r="C1233" s="1027" t="s">
        <v>770</v>
      </c>
      <c r="D1233" s="1497" t="s">
        <v>213</v>
      </c>
      <c r="E1233" s="1497" t="s">
        <v>551</v>
      </c>
      <c r="F1233" s="309"/>
      <c r="G1233" s="306"/>
      <c r="H1233" s="1496"/>
      <c r="I1233" s="309">
        <v>635</v>
      </c>
      <c r="J1233" s="485"/>
      <c r="K1233" s="485"/>
      <c r="L1233" s="485"/>
      <c r="M1233" s="142"/>
      <c r="N1233" s="142"/>
      <c r="O1233" s="142"/>
      <c r="P1233" s="142"/>
      <c r="Q1233" s="142"/>
      <c r="R1233" s="142"/>
      <c r="S1233" s="142"/>
      <c r="T1233" s="142"/>
      <c r="U1233" s="142"/>
      <c r="V1233" s="142"/>
      <c r="W1233" s="3" t="s">
        <v>11</v>
      </c>
    </row>
    <row r="1234" spans="1:24" s="4" customFormat="1" ht="30" customHeight="1" x14ac:dyDescent="0.2">
      <c r="A1234" s="1561"/>
      <c r="B1234" s="1492" t="s">
        <v>2353</v>
      </c>
      <c r="C1234" s="1027" t="s">
        <v>771</v>
      </c>
      <c r="D1234" s="1496" t="s">
        <v>213</v>
      </c>
      <c r="E1234" s="307" t="s">
        <v>551</v>
      </c>
      <c r="F1234" s="309"/>
      <c r="G1234" s="203"/>
      <c r="H1234" s="1496"/>
      <c r="I1234" s="309">
        <v>1400</v>
      </c>
      <c r="J1234" s="1610" t="s">
        <v>5749</v>
      </c>
      <c r="K1234" s="485"/>
      <c r="L1234" s="485"/>
      <c r="M1234" s="142"/>
      <c r="N1234" s="142"/>
      <c r="O1234" s="142"/>
      <c r="P1234" s="142"/>
      <c r="Q1234" s="142"/>
      <c r="R1234" s="142"/>
      <c r="S1234" s="142"/>
      <c r="T1234" s="142"/>
      <c r="U1234" s="142"/>
      <c r="V1234" s="142"/>
      <c r="W1234" s="3" t="s">
        <v>11</v>
      </c>
    </row>
    <row r="1235" spans="1:24" s="4" customFormat="1" ht="23.25" customHeight="1" x14ac:dyDescent="0.2">
      <c r="A1235" s="1561"/>
      <c r="B1235" s="1492" t="s">
        <v>2354</v>
      </c>
      <c r="C1235" s="1027" t="s">
        <v>772</v>
      </c>
      <c r="D1235" s="1497" t="s">
        <v>213</v>
      </c>
      <c r="E1235" s="1497" t="s">
        <v>551</v>
      </c>
      <c r="F1235" s="309"/>
      <c r="G1235" s="203"/>
      <c r="H1235" s="1496"/>
      <c r="I1235" s="309">
        <v>1200</v>
      </c>
      <c r="J1235" s="1610"/>
      <c r="K1235" s="485"/>
      <c r="L1235" s="485"/>
      <c r="M1235" s="142"/>
      <c r="N1235" s="142"/>
      <c r="O1235" s="142"/>
      <c r="P1235" s="142"/>
      <c r="Q1235" s="142"/>
      <c r="R1235" s="142"/>
      <c r="S1235" s="142"/>
      <c r="T1235" s="142"/>
      <c r="U1235" s="142"/>
      <c r="V1235" s="142"/>
      <c r="W1235" s="3" t="s">
        <v>11</v>
      </c>
    </row>
    <row r="1236" spans="1:24" s="4" customFormat="1" ht="25.5" customHeight="1" x14ac:dyDescent="0.2">
      <c r="A1236" s="1561"/>
      <c r="B1236" s="1492" t="s">
        <v>2355</v>
      </c>
      <c r="C1236" s="1027" t="s">
        <v>773</v>
      </c>
      <c r="D1236" s="1497" t="s">
        <v>213</v>
      </c>
      <c r="E1236" s="1497" t="s">
        <v>551</v>
      </c>
      <c r="F1236" s="1507"/>
      <c r="G1236" s="203"/>
      <c r="H1236" s="286"/>
      <c r="I1236" s="608">
        <v>280</v>
      </c>
      <c r="J1236" s="1610"/>
      <c r="K1236" s="576"/>
      <c r="L1236" s="576"/>
      <c r="M1236" s="191"/>
      <c r="N1236" s="191"/>
      <c r="O1236" s="191"/>
      <c r="P1236" s="191"/>
      <c r="Q1236" s="191"/>
      <c r="R1236" s="191"/>
      <c r="S1236" s="191"/>
      <c r="T1236" s="191"/>
      <c r="U1236" s="191"/>
      <c r="V1236" s="191"/>
      <c r="W1236" s="3" t="s">
        <v>11</v>
      </c>
      <c r="X1236" s="192"/>
    </row>
    <row r="1237" spans="1:24" s="4" customFormat="1" ht="22.5" customHeight="1" x14ac:dyDescent="0.2">
      <c r="A1237" s="1561"/>
      <c r="B1237" s="1492" t="s">
        <v>2356</v>
      </c>
      <c r="C1237" s="1027" t="s">
        <v>774</v>
      </c>
      <c r="D1237" s="1497" t="s">
        <v>213</v>
      </c>
      <c r="E1237" s="1497" t="s">
        <v>551</v>
      </c>
      <c r="F1237" s="1507"/>
      <c r="G1237" s="203"/>
      <c r="H1237" s="286"/>
      <c r="I1237" s="608">
        <v>500</v>
      </c>
      <c r="J1237" s="1610"/>
      <c r="K1237" s="576"/>
      <c r="L1237" s="576"/>
      <c r="M1237" s="191"/>
      <c r="N1237" s="191"/>
      <c r="O1237" s="191"/>
      <c r="P1237" s="191"/>
      <c r="Q1237" s="191"/>
      <c r="R1237" s="191"/>
      <c r="S1237" s="191"/>
      <c r="T1237" s="191"/>
      <c r="U1237" s="191"/>
      <c r="V1237" s="191"/>
      <c r="W1237" s="3" t="s">
        <v>11</v>
      </c>
      <c r="X1237" s="192"/>
    </row>
    <row r="1238" spans="1:24" s="4" customFormat="1" ht="22.5" customHeight="1" x14ac:dyDescent="0.2">
      <c r="A1238" s="1561"/>
      <c r="B1238" s="1492" t="s">
        <v>2357</v>
      </c>
      <c r="C1238" s="1027" t="s">
        <v>775</v>
      </c>
      <c r="D1238" s="1496" t="s">
        <v>213</v>
      </c>
      <c r="E1238" s="307" t="s">
        <v>551</v>
      </c>
      <c r="F1238" s="1507"/>
      <c r="G1238" s="203"/>
      <c r="H1238" s="286"/>
      <c r="I1238" s="608">
        <v>1295</v>
      </c>
      <c r="J1238" s="1610"/>
      <c r="K1238" s="576"/>
      <c r="L1238" s="576"/>
      <c r="M1238" s="191"/>
      <c r="N1238" s="191"/>
      <c r="O1238" s="191"/>
      <c r="P1238" s="191"/>
      <c r="Q1238" s="191"/>
      <c r="R1238" s="191"/>
      <c r="S1238" s="191"/>
      <c r="T1238" s="191"/>
      <c r="U1238" s="191"/>
      <c r="V1238" s="191"/>
      <c r="W1238" s="3" t="s">
        <v>11</v>
      </c>
      <c r="X1238" s="192"/>
    </row>
    <row r="1239" spans="1:24" s="4" customFormat="1" ht="22.5" customHeight="1" x14ac:dyDescent="0.2">
      <c r="A1239" s="1561"/>
      <c r="B1239" s="1492" t="s">
        <v>2358</v>
      </c>
      <c r="C1239" s="1027" t="s">
        <v>776</v>
      </c>
      <c r="D1239" s="1497" t="s">
        <v>213</v>
      </c>
      <c r="E1239" s="1497" t="s">
        <v>551</v>
      </c>
      <c r="F1239" s="1507"/>
      <c r="G1239" s="203"/>
      <c r="H1239" s="286"/>
      <c r="I1239" s="608">
        <v>2200</v>
      </c>
      <c r="J1239" s="1610"/>
      <c r="K1239" s="576"/>
      <c r="L1239" s="576"/>
      <c r="M1239" s="191"/>
      <c r="N1239" s="191"/>
      <c r="O1239" s="191"/>
      <c r="P1239" s="191"/>
      <c r="Q1239" s="191"/>
      <c r="R1239" s="191"/>
      <c r="S1239" s="191"/>
      <c r="T1239" s="191"/>
      <c r="U1239" s="191"/>
      <c r="V1239" s="191"/>
      <c r="W1239" s="3" t="s">
        <v>11</v>
      </c>
      <c r="X1239" s="192"/>
    </row>
    <row r="1240" spans="1:24" s="4" customFormat="1" ht="25.5" customHeight="1" x14ac:dyDescent="0.2">
      <c r="A1240" s="1561"/>
      <c r="B1240" s="1492" t="s">
        <v>2359</v>
      </c>
      <c r="C1240" s="1027" t="s">
        <v>777</v>
      </c>
      <c r="D1240" s="287" t="s">
        <v>213</v>
      </c>
      <c r="E1240" s="287" t="s">
        <v>551</v>
      </c>
      <c r="F1240" s="1507"/>
      <c r="G1240" s="203"/>
      <c r="H1240" s="286"/>
      <c r="I1240" s="608">
        <v>1350</v>
      </c>
      <c r="J1240" s="1610"/>
      <c r="K1240" s="576"/>
      <c r="L1240" s="576"/>
      <c r="M1240" s="191"/>
      <c r="N1240" s="191"/>
      <c r="O1240" s="191"/>
      <c r="P1240" s="191"/>
      <c r="Q1240" s="191"/>
      <c r="R1240" s="191"/>
      <c r="S1240" s="191"/>
      <c r="T1240" s="191"/>
      <c r="U1240" s="191"/>
      <c r="V1240" s="191"/>
      <c r="W1240" s="3" t="s">
        <v>11</v>
      </c>
      <c r="X1240" s="192"/>
    </row>
    <row r="1241" spans="1:24" s="4" customFormat="1" ht="114.75" customHeight="1" x14ac:dyDescent="0.2">
      <c r="A1241" s="1561"/>
      <c r="B1241" s="1492" t="s">
        <v>2360</v>
      </c>
      <c r="C1241" s="1027" t="s">
        <v>778</v>
      </c>
      <c r="D1241" s="286" t="s">
        <v>213</v>
      </c>
      <c r="E1241" s="328" t="s">
        <v>551</v>
      </c>
      <c r="F1241" s="1507">
        <v>140</v>
      </c>
      <c r="G1241" s="608"/>
      <c r="H1241" s="286"/>
      <c r="I1241" s="286"/>
      <c r="J1241" s="1504" t="s">
        <v>4005</v>
      </c>
      <c r="K1241" s="576"/>
      <c r="L1241" s="576"/>
      <c r="M1241" s="191"/>
      <c r="N1241" s="191"/>
      <c r="O1241" s="191"/>
      <c r="P1241" s="191"/>
      <c r="Q1241" s="191"/>
      <c r="R1241" s="191"/>
      <c r="S1241" s="191"/>
      <c r="T1241" s="191"/>
      <c r="U1241" s="191"/>
      <c r="V1241" s="191"/>
      <c r="W1241" s="3" t="s">
        <v>11</v>
      </c>
      <c r="X1241" s="192"/>
    </row>
    <row r="1242" spans="1:24" s="4" customFormat="1" ht="27.75" customHeight="1" x14ac:dyDescent="0.2">
      <c r="A1242" s="1561"/>
      <c r="B1242" s="1492" t="s">
        <v>2361</v>
      </c>
      <c r="C1242" s="1027" t="s">
        <v>779</v>
      </c>
      <c r="D1242" s="286" t="s">
        <v>213</v>
      </c>
      <c r="E1242" s="328" t="s">
        <v>551</v>
      </c>
      <c r="F1242" s="1507"/>
      <c r="G1242" s="1507"/>
      <c r="H1242" s="1507"/>
      <c r="I1242" s="1544"/>
      <c r="J1242" s="1511" t="s">
        <v>3333</v>
      </c>
      <c r="K1242" s="576"/>
      <c r="L1242" s="576"/>
      <c r="M1242" s="191"/>
      <c r="N1242" s="191"/>
      <c r="O1242" s="191"/>
      <c r="P1242" s="191"/>
      <c r="Q1242" s="191"/>
      <c r="R1242" s="191"/>
      <c r="S1242" s="191"/>
      <c r="T1242" s="191"/>
      <c r="U1242" s="191"/>
      <c r="V1242" s="191"/>
      <c r="W1242" s="3" t="s">
        <v>11</v>
      </c>
      <c r="X1242" s="192"/>
    </row>
    <row r="1243" spans="1:24" s="4" customFormat="1" ht="22.5" customHeight="1" x14ac:dyDescent="0.2">
      <c r="A1243" s="1561"/>
      <c r="B1243" s="1492" t="s">
        <v>2362</v>
      </c>
      <c r="C1243" s="1027" t="s">
        <v>780</v>
      </c>
      <c r="D1243" s="1497" t="s">
        <v>213</v>
      </c>
      <c r="E1243" s="1497" t="s">
        <v>551</v>
      </c>
      <c r="F1243" s="1012"/>
      <c r="G1243" s="306"/>
      <c r="H1243" s="1496"/>
      <c r="I1243" s="309">
        <v>4700</v>
      </c>
      <c r="J1243" s="485"/>
      <c r="K1243" s="485"/>
      <c r="L1243" s="485"/>
      <c r="M1243" s="142"/>
      <c r="N1243" s="142"/>
      <c r="O1243" s="142"/>
      <c r="P1243" s="142"/>
      <c r="Q1243" s="142"/>
      <c r="R1243" s="142"/>
      <c r="S1243" s="142"/>
      <c r="T1243" s="142"/>
      <c r="U1243" s="142"/>
      <c r="V1243" s="142"/>
      <c r="W1243" s="3" t="s">
        <v>11</v>
      </c>
    </row>
    <row r="1244" spans="1:24" s="4" customFormat="1" ht="22.5" customHeight="1" x14ac:dyDescent="0.2">
      <c r="A1244" s="1561"/>
      <c r="B1244" s="1492" t="s">
        <v>2363</v>
      </c>
      <c r="C1244" s="1027" t="s">
        <v>781</v>
      </c>
      <c r="D1244" s="1497" t="s">
        <v>213</v>
      </c>
      <c r="E1244" s="1497" t="s">
        <v>551</v>
      </c>
      <c r="F1244" s="1012"/>
      <c r="G1244" s="306"/>
      <c r="H1244" s="1496"/>
      <c r="I1244" s="1507">
        <v>250</v>
      </c>
      <c r="J1244" s="1506"/>
      <c r="K1244" s="1506"/>
      <c r="L1244" s="1506"/>
      <c r="M1244" s="1502"/>
      <c r="N1244" s="1502"/>
      <c r="O1244" s="1502"/>
      <c r="P1244" s="1502"/>
      <c r="Q1244" s="1502"/>
      <c r="R1244" s="1502"/>
      <c r="S1244" s="1502"/>
      <c r="T1244" s="1502"/>
      <c r="U1244" s="1502"/>
      <c r="V1244" s="1502"/>
      <c r="W1244" s="3" t="s">
        <v>11</v>
      </c>
    </row>
    <row r="1245" spans="1:24" s="1" customFormat="1" ht="78.75" customHeight="1" x14ac:dyDescent="0.2">
      <c r="A1245" s="1561"/>
      <c r="B1245" s="1492" t="s">
        <v>2364</v>
      </c>
      <c r="C1245" s="1027" t="s">
        <v>782</v>
      </c>
      <c r="D1245" s="1497" t="s">
        <v>213</v>
      </c>
      <c r="E1245" s="1497" t="s">
        <v>551</v>
      </c>
      <c r="F1245" s="1012"/>
      <c r="G1245" s="306"/>
      <c r="H1245" s="1496"/>
      <c r="I1245" s="1507">
        <v>700</v>
      </c>
      <c r="J1245" s="1506"/>
      <c r="K1245" s="1506"/>
      <c r="L1245" s="1506"/>
      <c r="M1245" s="1502"/>
      <c r="N1245" s="1502"/>
      <c r="O1245" s="1502"/>
      <c r="P1245" s="1502"/>
      <c r="Q1245" s="1502"/>
      <c r="R1245" s="1502"/>
      <c r="S1245" s="1502"/>
      <c r="T1245" s="1502"/>
      <c r="U1245" s="1502"/>
      <c r="V1245" s="1502"/>
      <c r="W1245" s="92" t="s">
        <v>11</v>
      </c>
    </row>
    <row r="1246" spans="1:24" s="4" customFormat="1" ht="24" customHeight="1" x14ac:dyDescent="0.2">
      <c r="A1246" s="1561"/>
      <c r="B1246" s="1492" t="s">
        <v>2365</v>
      </c>
      <c r="C1246" s="1027" t="s">
        <v>783</v>
      </c>
      <c r="D1246" s="1497" t="s">
        <v>213</v>
      </c>
      <c r="E1246" s="1497" t="s">
        <v>551</v>
      </c>
      <c r="F1246" s="1012"/>
      <c r="G1246" s="306"/>
      <c r="H1246" s="1496"/>
      <c r="I1246" s="1507">
        <v>170</v>
      </c>
      <c r="J1246" s="1506"/>
      <c r="K1246" s="1506"/>
      <c r="L1246" s="1506"/>
      <c r="M1246" s="1502"/>
      <c r="N1246" s="1502"/>
      <c r="O1246" s="1502"/>
      <c r="P1246" s="1502"/>
      <c r="Q1246" s="1502"/>
      <c r="R1246" s="1502"/>
      <c r="S1246" s="1502"/>
      <c r="T1246" s="1502"/>
      <c r="U1246" s="1502"/>
      <c r="V1246" s="1502"/>
      <c r="W1246" s="3" t="s">
        <v>11</v>
      </c>
    </row>
    <row r="1247" spans="1:24" s="4" customFormat="1" ht="35.25" customHeight="1" x14ac:dyDescent="0.2">
      <c r="A1247" s="1561"/>
      <c r="B1247" s="1492" t="s">
        <v>2366</v>
      </c>
      <c r="C1247" s="1027" t="s">
        <v>784</v>
      </c>
      <c r="D1247" s="1497" t="s">
        <v>213</v>
      </c>
      <c r="E1247" s="1497" t="s">
        <v>551</v>
      </c>
      <c r="F1247" s="1012"/>
      <c r="G1247" s="306"/>
      <c r="H1247" s="1496"/>
      <c r="I1247" s="608">
        <v>1400</v>
      </c>
      <c r="J1247" s="672"/>
      <c r="K1247" s="672"/>
      <c r="L1247" s="672"/>
      <c r="M1247" s="149"/>
      <c r="N1247" s="149"/>
      <c r="O1247" s="149"/>
      <c r="P1247" s="149"/>
      <c r="Q1247" s="149"/>
      <c r="R1247" s="149"/>
      <c r="S1247" s="149"/>
      <c r="T1247" s="149"/>
      <c r="U1247" s="149"/>
      <c r="V1247" s="149"/>
      <c r="W1247" s="3" t="s">
        <v>11</v>
      </c>
    </row>
    <row r="1248" spans="1:24" s="4" customFormat="1" ht="22.5" customHeight="1" x14ac:dyDescent="0.2">
      <c r="A1248" s="1561"/>
      <c r="B1248" s="1492" t="s">
        <v>2367</v>
      </c>
      <c r="C1248" s="1027" t="s">
        <v>785</v>
      </c>
      <c r="D1248" s="1497" t="s">
        <v>213</v>
      </c>
      <c r="E1248" s="1497" t="s">
        <v>551</v>
      </c>
      <c r="F1248" s="1012"/>
      <c r="G1248" s="306"/>
      <c r="H1248" s="1496"/>
      <c r="I1248" s="608">
        <v>2296.8000000000002</v>
      </c>
      <c r="J1248" s="672"/>
      <c r="K1248" s="672"/>
      <c r="L1248" s="672"/>
      <c r="M1248" s="149"/>
      <c r="N1248" s="149"/>
      <c r="O1248" s="149"/>
      <c r="P1248" s="149"/>
      <c r="Q1248" s="149"/>
      <c r="R1248" s="149"/>
      <c r="S1248" s="149"/>
      <c r="T1248" s="149"/>
      <c r="U1248" s="149"/>
      <c r="V1248" s="149"/>
      <c r="W1248" s="3" t="s">
        <v>11</v>
      </c>
    </row>
    <row r="1249" spans="1:23" s="4" customFormat="1" ht="25.5" customHeight="1" x14ac:dyDescent="0.2">
      <c r="A1249" s="1561"/>
      <c r="B1249" s="1492" t="s">
        <v>2368</v>
      </c>
      <c r="C1249" s="1027" t="s">
        <v>1288</v>
      </c>
      <c r="D1249" s="1497" t="s">
        <v>213</v>
      </c>
      <c r="E1249" s="1497" t="s">
        <v>551</v>
      </c>
      <c r="F1249" s="1012"/>
      <c r="G1249" s="306"/>
      <c r="H1249" s="1496"/>
      <c r="I1249" s="1507">
        <v>1900</v>
      </c>
      <c r="J1249" s="1506"/>
      <c r="K1249" s="1506"/>
      <c r="L1249" s="1506"/>
      <c r="M1249" s="1502"/>
      <c r="N1249" s="1502"/>
      <c r="O1249" s="1502"/>
      <c r="P1249" s="1502"/>
      <c r="Q1249" s="1502"/>
      <c r="R1249" s="1502"/>
      <c r="S1249" s="1502"/>
      <c r="T1249" s="1502"/>
      <c r="U1249" s="1502"/>
      <c r="V1249" s="1502"/>
      <c r="W1249" s="3" t="s">
        <v>11</v>
      </c>
    </row>
    <row r="1250" spans="1:23" s="4" customFormat="1" ht="22.5" customHeight="1" x14ac:dyDescent="0.2">
      <c r="A1250" s="1561"/>
      <c r="B1250" s="1492" t="s">
        <v>2369</v>
      </c>
      <c r="C1250" s="1027" t="s">
        <v>786</v>
      </c>
      <c r="D1250" s="1497" t="s">
        <v>213</v>
      </c>
      <c r="E1250" s="1497" t="s">
        <v>551</v>
      </c>
      <c r="F1250" s="1012"/>
      <c r="G1250" s="1496"/>
      <c r="H1250" s="1496"/>
      <c r="I1250" s="1507">
        <v>1000</v>
      </c>
      <c r="J1250" s="1506"/>
      <c r="K1250" s="1506"/>
      <c r="L1250" s="1506"/>
      <c r="M1250" s="1502"/>
      <c r="N1250" s="1502"/>
      <c r="O1250" s="1502"/>
      <c r="P1250" s="1502"/>
      <c r="Q1250" s="1502"/>
      <c r="R1250" s="1502"/>
      <c r="S1250" s="1502"/>
      <c r="T1250" s="1502"/>
      <c r="U1250" s="1502"/>
      <c r="V1250" s="1502"/>
      <c r="W1250" s="3" t="s">
        <v>11</v>
      </c>
    </row>
    <row r="1251" spans="1:23" s="4" customFormat="1" ht="22.5" customHeight="1" x14ac:dyDescent="0.2">
      <c r="A1251" s="1561"/>
      <c r="B1251" s="1492" t="s">
        <v>2370</v>
      </c>
      <c r="C1251" s="1027" t="s">
        <v>787</v>
      </c>
      <c r="D1251" s="1497" t="s">
        <v>213</v>
      </c>
      <c r="E1251" s="1497" t="s">
        <v>551</v>
      </c>
      <c r="F1251" s="1012"/>
      <c r="G1251" s="306"/>
      <c r="H1251" s="1496"/>
      <c r="I1251" s="1507">
        <v>700</v>
      </c>
      <c r="J1251" s="1506"/>
      <c r="K1251" s="1506"/>
      <c r="L1251" s="1506"/>
      <c r="M1251" s="1502"/>
      <c r="N1251" s="1502"/>
      <c r="O1251" s="1502"/>
      <c r="P1251" s="1502"/>
      <c r="Q1251" s="1502"/>
      <c r="R1251" s="1502"/>
      <c r="S1251" s="1502"/>
      <c r="T1251" s="1502"/>
      <c r="U1251" s="1502"/>
      <c r="V1251" s="1502"/>
      <c r="W1251" s="3" t="s">
        <v>11</v>
      </c>
    </row>
    <row r="1252" spans="1:23" s="4" customFormat="1" ht="33.75" customHeight="1" x14ac:dyDescent="0.2">
      <c r="A1252" s="1561"/>
      <c r="B1252" s="1492" t="s">
        <v>2371</v>
      </c>
      <c r="C1252" s="1027" t="s">
        <v>788</v>
      </c>
      <c r="D1252" s="1497" t="s">
        <v>213</v>
      </c>
      <c r="E1252" s="1497" t="s">
        <v>551</v>
      </c>
      <c r="F1252" s="1012"/>
      <c r="G1252" s="306"/>
      <c r="H1252" s="1496"/>
      <c r="I1252" s="309">
        <v>1500</v>
      </c>
      <c r="J1252" s="485"/>
      <c r="K1252" s="485"/>
      <c r="L1252" s="485"/>
      <c r="M1252" s="142"/>
      <c r="N1252" s="142"/>
      <c r="O1252" s="142"/>
      <c r="P1252" s="142"/>
      <c r="Q1252" s="142"/>
      <c r="R1252" s="142"/>
      <c r="S1252" s="142"/>
      <c r="T1252" s="142"/>
      <c r="U1252" s="142"/>
      <c r="V1252" s="142"/>
      <c r="W1252" s="3" t="s">
        <v>11</v>
      </c>
    </row>
    <row r="1253" spans="1:23" s="4" customFormat="1" ht="22.5" customHeight="1" x14ac:dyDescent="0.2">
      <c r="A1253" s="1561"/>
      <c r="B1253" s="1492" t="s">
        <v>2372</v>
      </c>
      <c r="C1253" s="1027" t="s">
        <v>789</v>
      </c>
      <c r="D1253" s="1497" t="s">
        <v>213</v>
      </c>
      <c r="E1253" s="1497" t="s">
        <v>551</v>
      </c>
      <c r="F1253" s="1012"/>
      <c r="G1253" s="306"/>
      <c r="H1253" s="1496"/>
      <c r="I1253" s="1507">
        <v>560</v>
      </c>
      <c r="J1253" s="1506"/>
      <c r="K1253" s="1506"/>
      <c r="L1253" s="1506"/>
      <c r="M1253" s="1502"/>
      <c r="N1253" s="1502"/>
      <c r="O1253" s="1502"/>
      <c r="P1253" s="1502"/>
      <c r="Q1253" s="1502"/>
      <c r="R1253" s="1502"/>
      <c r="S1253" s="1502"/>
      <c r="T1253" s="1502"/>
      <c r="U1253" s="1502"/>
      <c r="V1253" s="1502"/>
      <c r="W1253" s="3" t="s">
        <v>11</v>
      </c>
    </row>
    <row r="1254" spans="1:23" s="4" customFormat="1" ht="33.75" customHeight="1" x14ac:dyDescent="0.2">
      <c r="A1254" s="1561"/>
      <c r="B1254" s="1492" t="s">
        <v>2373</v>
      </c>
      <c r="C1254" s="1027" t="s">
        <v>790</v>
      </c>
      <c r="D1254" s="1496" t="s">
        <v>213</v>
      </c>
      <c r="E1254" s="307" t="s">
        <v>551</v>
      </c>
      <c r="F1254" s="1012"/>
      <c r="G1254" s="306"/>
      <c r="H1254" s="1496"/>
      <c r="I1254" s="309">
        <v>95</v>
      </c>
      <c r="J1254" s="485"/>
      <c r="K1254" s="485"/>
      <c r="L1254" s="485"/>
      <c r="M1254" s="142"/>
      <c r="N1254" s="142"/>
      <c r="O1254" s="142"/>
      <c r="P1254" s="142"/>
      <c r="Q1254" s="142"/>
      <c r="R1254" s="142"/>
      <c r="S1254" s="142"/>
      <c r="T1254" s="142"/>
      <c r="U1254" s="142"/>
      <c r="V1254" s="142"/>
      <c r="W1254" s="3" t="s">
        <v>11</v>
      </c>
    </row>
    <row r="1255" spans="1:23" s="4" customFormat="1" ht="22.5" customHeight="1" x14ac:dyDescent="0.2">
      <c r="A1255" s="1561"/>
      <c r="B1255" s="1492" t="s">
        <v>2374</v>
      </c>
      <c r="C1255" s="1027" t="s">
        <v>791</v>
      </c>
      <c r="D1255" s="1497" t="s">
        <v>213</v>
      </c>
      <c r="E1255" s="1497" t="s">
        <v>551</v>
      </c>
      <c r="F1255" s="1012"/>
      <c r="G1255" s="306"/>
      <c r="H1255" s="1496"/>
      <c r="I1255" s="608">
        <v>318</v>
      </c>
      <c r="J1255" s="672"/>
      <c r="K1255" s="672"/>
      <c r="L1255" s="672"/>
      <c r="M1255" s="149"/>
      <c r="N1255" s="149"/>
      <c r="O1255" s="149"/>
      <c r="P1255" s="149"/>
      <c r="Q1255" s="149"/>
      <c r="R1255" s="149"/>
      <c r="S1255" s="149"/>
      <c r="T1255" s="149"/>
      <c r="U1255" s="149"/>
      <c r="V1255" s="149"/>
      <c r="W1255" s="3" t="s">
        <v>11</v>
      </c>
    </row>
    <row r="1256" spans="1:23" s="4" customFormat="1" ht="22.5" customHeight="1" x14ac:dyDescent="0.2">
      <c r="A1256" s="1561"/>
      <c r="B1256" s="1492" t="s">
        <v>2375</v>
      </c>
      <c r="C1256" s="1027" t="s">
        <v>792</v>
      </c>
      <c r="D1256" s="1497" t="s">
        <v>213</v>
      </c>
      <c r="E1256" s="1497" t="s">
        <v>551</v>
      </c>
      <c r="F1256" s="1012"/>
      <c r="G1256" s="306"/>
      <c r="H1256" s="1496"/>
      <c r="I1256" s="608">
        <v>108</v>
      </c>
      <c r="J1256" s="672"/>
      <c r="K1256" s="672"/>
      <c r="L1256" s="672"/>
      <c r="M1256" s="149"/>
      <c r="N1256" s="149"/>
      <c r="O1256" s="149"/>
      <c r="P1256" s="149"/>
      <c r="Q1256" s="149"/>
      <c r="R1256" s="149"/>
      <c r="S1256" s="149"/>
      <c r="T1256" s="149"/>
      <c r="U1256" s="149"/>
      <c r="V1256" s="149"/>
      <c r="W1256" s="3" t="s">
        <v>11</v>
      </c>
    </row>
    <row r="1257" spans="1:23" s="4" customFormat="1" ht="111.75" customHeight="1" x14ac:dyDescent="0.2">
      <c r="A1257" s="1561"/>
      <c r="B1257" s="1492" t="s">
        <v>2376</v>
      </c>
      <c r="C1257" s="1027" t="s">
        <v>5138</v>
      </c>
      <c r="D1257" s="1497" t="s">
        <v>213</v>
      </c>
      <c r="E1257" s="1497" t="s">
        <v>551</v>
      </c>
      <c r="F1257" s="1507">
        <v>240</v>
      </c>
      <c r="G1257" s="1507">
        <v>325</v>
      </c>
      <c r="H1257" s="1496"/>
      <c r="I1257" s="1507"/>
      <c r="J1257" s="1506" t="s">
        <v>5139</v>
      </c>
      <c r="K1257" s="1506"/>
      <c r="L1257" s="1506"/>
      <c r="M1257" s="1502"/>
      <c r="N1257" s="1502"/>
      <c r="O1257" s="1502"/>
      <c r="P1257" s="1502"/>
      <c r="Q1257" s="1502"/>
      <c r="R1257" s="1502"/>
      <c r="S1257" s="1502"/>
      <c r="T1257" s="1502"/>
      <c r="U1257" s="1502"/>
      <c r="V1257" s="1502"/>
      <c r="W1257" s="3" t="s">
        <v>11</v>
      </c>
    </row>
    <row r="1258" spans="1:23" s="4" customFormat="1" ht="35.25" customHeight="1" x14ac:dyDescent="0.2">
      <c r="A1258" s="1561"/>
      <c r="B1258" s="1492" t="s">
        <v>2377</v>
      </c>
      <c r="C1258" s="1027" t="s">
        <v>793</v>
      </c>
      <c r="D1258" s="1497" t="s">
        <v>213</v>
      </c>
      <c r="E1258" s="1497" t="s">
        <v>551</v>
      </c>
      <c r="F1258" s="1012"/>
      <c r="G1258" s="306"/>
      <c r="H1258" s="1496"/>
      <c r="I1258" s="1507">
        <v>400</v>
      </c>
      <c r="J1258" s="1506"/>
      <c r="K1258" s="1506"/>
      <c r="L1258" s="1506"/>
      <c r="M1258" s="1502"/>
      <c r="N1258" s="1502"/>
      <c r="O1258" s="1502"/>
      <c r="P1258" s="1502"/>
      <c r="Q1258" s="1502"/>
      <c r="R1258" s="1502"/>
      <c r="S1258" s="1502"/>
      <c r="T1258" s="1502"/>
      <c r="U1258" s="1502"/>
      <c r="V1258" s="1502"/>
      <c r="W1258" s="3" t="s">
        <v>11</v>
      </c>
    </row>
    <row r="1259" spans="1:23" s="4" customFormat="1" ht="135.75" customHeight="1" x14ac:dyDescent="0.2">
      <c r="A1259" s="1561"/>
      <c r="B1259" s="1492" t="s">
        <v>2378</v>
      </c>
      <c r="C1259" s="1027" t="s">
        <v>5147</v>
      </c>
      <c r="D1259" s="1497" t="s">
        <v>213</v>
      </c>
      <c r="E1259" s="1497" t="s">
        <v>551</v>
      </c>
      <c r="F1259" s="1507">
        <v>450</v>
      </c>
      <c r="G1259" s="1507">
        <v>1377</v>
      </c>
      <c r="H1259" s="1496"/>
      <c r="I1259" s="309"/>
      <c r="J1259" s="1506" t="s">
        <v>5148</v>
      </c>
      <c r="K1259" s="1506" t="s">
        <v>6133</v>
      </c>
      <c r="L1259" s="485"/>
      <c r="M1259" s="142"/>
      <c r="N1259" s="142"/>
      <c r="O1259" s="142"/>
      <c r="P1259" s="142"/>
      <c r="Q1259" s="142"/>
      <c r="R1259" s="142"/>
      <c r="S1259" s="142"/>
      <c r="T1259" s="142"/>
      <c r="U1259" s="142"/>
      <c r="V1259" s="142"/>
      <c r="W1259" s="3" t="s">
        <v>11</v>
      </c>
    </row>
    <row r="1260" spans="1:23" s="4" customFormat="1" ht="113.25" customHeight="1" x14ac:dyDescent="0.2">
      <c r="A1260" s="1561"/>
      <c r="B1260" s="1492" t="s">
        <v>2379</v>
      </c>
      <c r="C1260" s="1492" t="s">
        <v>794</v>
      </c>
      <c r="D1260" s="286" t="s">
        <v>213</v>
      </c>
      <c r="E1260" s="328" t="s">
        <v>551</v>
      </c>
      <c r="F1260" s="1507">
        <v>42</v>
      </c>
      <c r="G1260" s="1507"/>
      <c r="H1260" s="1496"/>
      <c r="I1260" s="309"/>
      <c r="J1260" s="1506" t="s">
        <v>4513</v>
      </c>
      <c r="K1260" s="1506"/>
      <c r="L1260" s="485"/>
      <c r="M1260" s="142"/>
      <c r="N1260" s="142"/>
      <c r="O1260" s="142"/>
      <c r="P1260" s="142"/>
      <c r="Q1260" s="142"/>
      <c r="R1260" s="142"/>
      <c r="S1260" s="142"/>
      <c r="T1260" s="142"/>
      <c r="U1260" s="142"/>
      <c r="V1260" s="142"/>
      <c r="W1260" s="3" t="s">
        <v>11</v>
      </c>
    </row>
    <row r="1261" spans="1:23" s="4" customFormat="1" ht="112.5" customHeight="1" x14ac:dyDescent="0.2">
      <c r="A1261" s="1561"/>
      <c r="B1261" s="1492" t="s">
        <v>2380</v>
      </c>
      <c r="C1261" s="1492" t="s">
        <v>795</v>
      </c>
      <c r="D1261" s="286" t="s">
        <v>213</v>
      </c>
      <c r="E1261" s="328" t="s">
        <v>551</v>
      </c>
      <c r="F1261" s="1507">
        <v>419</v>
      </c>
      <c r="G1261" s="1507">
        <v>283</v>
      </c>
      <c r="H1261" s="1496"/>
      <c r="I1261" s="309"/>
      <c r="J1261" s="1506" t="s">
        <v>4514</v>
      </c>
      <c r="K1261" s="1506" t="s">
        <v>5578</v>
      </c>
      <c r="L1261" s="1506" t="s">
        <v>6648</v>
      </c>
      <c r="M1261" s="1502" t="s">
        <v>6937</v>
      </c>
      <c r="N1261" s="142"/>
      <c r="O1261" s="142"/>
      <c r="P1261" s="142"/>
      <c r="Q1261" s="142"/>
      <c r="R1261" s="142"/>
      <c r="S1261" s="142"/>
      <c r="T1261" s="142"/>
      <c r="U1261" s="142"/>
      <c r="V1261" s="142"/>
      <c r="W1261" s="3" t="s">
        <v>11</v>
      </c>
    </row>
    <row r="1262" spans="1:23" s="4" customFormat="1" ht="83.25" customHeight="1" x14ac:dyDescent="0.2">
      <c r="A1262" s="1561"/>
      <c r="B1262" s="1492" t="s">
        <v>2381</v>
      </c>
      <c r="C1262" s="1492" t="s">
        <v>796</v>
      </c>
      <c r="D1262" s="286" t="s">
        <v>213</v>
      </c>
      <c r="E1262" s="328" t="s">
        <v>551</v>
      </c>
      <c r="F1262" s="1507"/>
      <c r="G1262" s="1507"/>
      <c r="H1262" s="1496"/>
      <c r="I1262" s="309"/>
      <c r="J1262" s="1524" t="s">
        <v>3909</v>
      </c>
      <c r="K1262" s="485"/>
      <c r="L1262" s="485"/>
      <c r="M1262" s="142"/>
      <c r="N1262" s="142"/>
      <c r="O1262" s="142"/>
      <c r="P1262" s="142"/>
      <c r="Q1262" s="142"/>
      <c r="R1262" s="142"/>
      <c r="S1262" s="142"/>
      <c r="T1262" s="142"/>
      <c r="U1262" s="142"/>
      <c r="V1262" s="142"/>
      <c r="W1262" s="3" t="s">
        <v>11</v>
      </c>
    </row>
    <row r="1263" spans="1:23" s="4" customFormat="1" ht="114" customHeight="1" x14ac:dyDescent="0.2">
      <c r="A1263" s="1561"/>
      <c r="B1263" s="1492" t="s">
        <v>2382</v>
      </c>
      <c r="C1263" s="1492" t="s">
        <v>797</v>
      </c>
      <c r="D1263" s="286" t="s">
        <v>213</v>
      </c>
      <c r="E1263" s="328" t="s">
        <v>551</v>
      </c>
      <c r="F1263" s="1507">
        <v>29</v>
      </c>
      <c r="G1263" s="1507"/>
      <c r="H1263" s="1496"/>
      <c r="I1263" s="309"/>
      <c r="J1263" s="1506" t="s">
        <v>4515</v>
      </c>
      <c r="K1263" s="485"/>
      <c r="L1263" s="485"/>
      <c r="M1263" s="142"/>
      <c r="N1263" s="142"/>
      <c r="O1263" s="142"/>
      <c r="P1263" s="142"/>
      <c r="Q1263" s="142"/>
      <c r="R1263" s="142"/>
      <c r="S1263" s="142"/>
      <c r="T1263" s="142"/>
      <c r="U1263" s="142"/>
      <c r="V1263" s="142"/>
      <c r="W1263" s="3" t="s">
        <v>11</v>
      </c>
    </row>
    <row r="1264" spans="1:23" s="4" customFormat="1" ht="139.5" customHeight="1" x14ac:dyDescent="0.2">
      <c r="A1264" s="1561"/>
      <c r="B1264" s="1492" t="s">
        <v>2383</v>
      </c>
      <c r="C1264" s="1492" t="s">
        <v>798</v>
      </c>
      <c r="D1264" s="286" t="s">
        <v>213</v>
      </c>
      <c r="E1264" s="328" t="s">
        <v>551</v>
      </c>
      <c r="F1264" s="1507">
        <v>19</v>
      </c>
      <c r="G1264" s="1507"/>
      <c r="H1264" s="1496"/>
      <c r="I1264" s="309"/>
      <c r="J1264" s="1506" t="s">
        <v>4516</v>
      </c>
      <c r="K1264" s="485"/>
      <c r="L1264" s="485"/>
      <c r="M1264" s="142"/>
      <c r="N1264" s="142"/>
      <c r="O1264" s="142"/>
      <c r="P1264" s="142"/>
      <c r="Q1264" s="142"/>
      <c r="R1264" s="142"/>
      <c r="S1264" s="142"/>
      <c r="T1264" s="142"/>
      <c r="U1264" s="142"/>
      <c r="V1264" s="142"/>
      <c r="W1264" s="3" t="s">
        <v>11</v>
      </c>
    </row>
    <row r="1265" spans="1:24" s="4" customFormat="1" ht="109.5" customHeight="1" x14ac:dyDescent="0.2">
      <c r="A1265" s="1561"/>
      <c r="B1265" s="1492" t="s">
        <v>2384</v>
      </c>
      <c r="C1265" s="1492" t="s">
        <v>799</v>
      </c>
      <c r="D1265" s="286" t="s">
        <v>213</v>
      </c>
      <c r="E1265" s="328" t="s">
        <v>551</v>
      </c>
      <c r="F1265" s="1507">
        <v>528</v>
      </c>
      <c r="G1265" s="1507">
        <v>161</v>
      </c>
      <c r="H1265" s="1496"/>
      <c r="I1265" s="309"/>
      <c r="J1265" s="1506" t="s">
        <v>3910</v>
      </c>
      <c r="K1265" s="1506" t="s">
        <v>4517</v>
      </c>
      <c r="L1265" s="1506" t="s">
        <v>5579</v>
      </c>
      <c r="M1265" s="1502" t="s">
        <v>6649</v>
      </c>
      <c r="N1265" s="1502" t="s">
        <v>6938</v>
      </c>
      <c r="O1265" s="142"/>
      <c r="P1265" s="142"/>
      <c r="Q1265" s="142"/>
      <c r="R1265" s="142"/>
      <c r="S1265" s="142"/>
      <c r="T1265" s="142"/>
      <c r="U1265" s="142"/>
      <c r="V1265" s="142"/>
      <c r="W1265" s="3" t="s">
        <v>11</v>
      </c>
    </row>
    <row r="1266" spans="1:24" s="4" customFormat="1" ht="117" customHeight="1" x14ac:dyDescent="0.2">
      <c r="A1266" s="1561"/>
      <c r="B1266" s="1492" t="s">
        <v>2385</v>
      </c>
      <c r="C1266" s="1492" t="s">
        <v>800</v>
      </c>
      <c r="D1266" s="286" t="s">
        <v>213</v>
      </c>
      <c r="E1266" s="328" t="s">
        <v>551</v>
      </c>
      <c r="F1266" s="1507"/>
      <c r="G1266" s="1507"/>
      <c r="H1266" s="1496"/>
      <c r="I1266" s="309"/>
      <c r="J1266" s="1506" t="s">
        <v>4345</v>
      </c>
      <c r="K1266" s="485"/>
      <c r="L1266" s="485"/>
      <c r="M1266" s="142"/>
      <c r="N1266" s="142"/>
      <c r="O1266" s="142"/>
      <c r="P1266" s="142"/>
      <c r="Q1266" s="142"/>
      <c r="R1266" s="142"/>
      <c r="S1266" s="142"/>
      <c r="T1266" s="142"/>
      <c r="U1266" s="142"/>
      <c r="V1266" s="142"/>
      <c r="W1266" s="3" t="s">
        <v>11</v>
      </c>
    </row>
    <row r="1267" spans="1:24" s="4" customFormat="1" ht="125.25" customHeight="1" x14ac:dyDescent="0.2">
      <c r="A1267" s="1561"/>
      <c r="B1267" s="1492" t="s">
        <v>2386</v>
      </c>
      <c r="C1267" s="1492" t="s">
        <v>801</v>
      </c>
      <c r="D1267" s="286" t="s">
        <v>213</v>
      </c>
      <c r="E1267" s="328" t="s">
        <v>551</v>
      </c>
      <c r="F1267" s="1507">
        <v>458</v>
      </c>
      <c r="G1267" s="1507"/>
      <c r="H1267" s="1496"/>
      <c r="I1267" s="309"/>
      <c r="J1267" s="1506" t="s">
        <v>4518</v>
      </c>
      <c r="K1267" s="485"/>
      <c r="L1267" s="485"/>
      <c r="M1267" s="142"/>
      <c r="N1267" s="142"/>
      <c r="O1267" s="142"/>
      <c r="P1267" s="142"/>
      <c r="Q1267" s="142"/>
      <c r="R1267" s="142"/>
      <c r="S1267" s="142"/>
      <c r="T1267" s="142"/>
      <c r="U1267" s="142"/>
      <c r="V1267" s="142"/>
      <c r="W1267" s="3" t="s">
        <v>11</v>
      </c>
    </row>
    <row r="1268" spans="1:24" s="4" customFormat="1" ht="99" customHeight="1" x14ac:dyDescent="0.2">
      <c r="A1268" s="1561"/>
      <c r="B1268" s="1492" t="s">
        <v>2387</v>
      </c>
      <c r="C1268" s="1492" t="s">
        <v>802</v>
      </c>
      <c r="D1268" s="286" t="s">
        <v>213</v>
      </c>
      <c r="E1268" s="328" t="s">
        <v>551</v>
      </c>
      <c r="F1268" s="1507"/>
      <c r="G1268" s="1507"/>
      <c r="H1268" s="1496"/>
      <c r="I1268" s="309"/>
      <c r="J1268" s="1506" t="s">
        <v>4519</v>
      </c>
      <c r="K1268" s="485"/>
      <c r="L1268" s="485"/>
      <c r="M1268" s="142"/>
      <c r="N1268" s="142"/>
      <c r="O1268" s="142"/>
      <c r="P1268" s="142"/>
      <c r="Q1268" s="142"/>
      <c r="R1268" s="142"/>
      <c r="S1268" s="142"/>
      <c r="T1268" s="142"/>
      <c r="U1268" s="142"/>
      <c r="V1268" s="142"/>
      <c r="W1268" s="3" t="s">
        <v>11</v>
      </c>
    </row>
    <row r="1269" spans="1:24" s="4" customFormat="1" ht="78.75" x14ac:dyDescent="0.2">
      <c r="A1269" s="1561"/>
      <c r="B1269" s="1492" t="s">
        <v>2388</v>
      </c>
      <c r="C1269" s="1492" t="s">
        <v>803</v>
      </c>
      <c r="D1269" s="286" t="s">
        <v>213</v>
      </c>
      <c r="E1269" s="328" t="s">
        <v>551</v>
      </c>
      <c r="F1269" s="1507"/>
      <c r="G1269" s="1507"/>
      <c r="H1269" s="1507"/>
      <c r="I1269" s="1544"/>
      <c r="J1269" s="1511" t="s">
        <v>3334</v>
      </c>
      <c r="K1269" s="485"/>
      <c r="L1269" s="485"/>
      <c r="M1269" s="142"/>
      <c r="N1269" s="142"/>
      <c r="O1269" s="142"/>
      <c r="P1269" s="142"/>
      <c r="Q1269" s="142"/>
      <c r="R1269" s="142"/>
      <c r="S1269" s="142"/>
      <c r="T1269" s="142"/>
      <c r="U1269" s="142"/>
      <c r="V1269" s="142"/>
      <c r="W1269" s="3" t="s">
        <v>11</v>
      </c>
    </row>
    <row r="1270" spans="1:24" s="1" customFormat="1" ht="138" customHeight="1" x14ac:dyDescent="0.2">
      <c r="A1270" s="1561"/>
      <c r="B1270" s="1492" t="s">
        <v>2389</v>
      </c>
      <c r="C1270" s="1492" t="s">
        <v>804</v>
      </c>
      <c r="D1270" s="286" t="s">
        <v>213</v>
      </c>
      <c r="E1270" s="328" t="s">
        <v>551</v>
      </c>
      <c r="F1270" s="1507">
        <v>1018</v>
      </c>
      <c r="G1270" s="1030"/>
      <c r="H1270" s="1496"/>
      <c r="I1270" s="1507">
        <v>300</v>
      </c>
      <c r="J1270" s="1506" t="s">
        <v>4520</v>
      </c>
      <c r="K1270" s="1506" t="s">
        <v>4723</v>
      </c>
      <c r="L1270" s="485" t="s">
        <v>5749</v>
      </c>
      <c r="M1270" s="142"/>
      <c r="N1270" s="142"/>
      <c r="O1270" s="142"/>
      <c r="P1270" s="142"/>
      <c r="Q1270" s="142"/>
      <c r="R1270" s="142"/>
      <c r="S1270" s="142"/>
      <c r="T1270" s="142"/>
      <c r="U1270" s="142"/>
      <c r="V1270" s="142"/>
      <c r="W1270" s="94" t="s">
        <v>11</v>
      </c>
      <c r="X1270" s="4"/>
    </row>
    <row r="1271" spans="1:24" s="1" customFormat="1" ht="100.5" customHeight="1" x14ac:dyDescent="0.2">
      <c r="A1271" s="1561"/>
      <c r="B1271" s="1492" t="s">
        <v>3335</v>
      </c>
      <c r="C1271" s="1492" t="s">
        <v>3791</v>
      </c>
      <c r="D1271" s="286" t="s">
        <v>986</v>
      </c>
      <c r="E1271" s="328" t="s">
        <v>60</v>
      </c>
      <c r="F1271" s="1507">
        <v>274</v>
      </c>
      <c r="G1271" s="1507"/>
      <c r="H1271" s="1507"/>
      <c r="I1271" s="1544"/>
      <c r="J1271" s="1511" t="s">
        <v>3337</v>
      </c>
      <c r="K1271" s="1506" t="s">
        <v>3790</v>
      </c>
      <c r="L1271" s="1506" t="s">
        <v>4898</v>
      </c>
      <c r="M1271" s="1502" t="s">
        <v>4521</v>
      </c>
      <c r="N1271" s="1502"/>
      <c r="O1271" s="1502"/>
      <c r="P1271" s="1502"/>
      <c r="Q1271" s="1502"/>
      <c r="R1271" s="1502"/>
      <c r="S1271" s="1502"/>
      <c r="T1271" s="1502"/>
      <c r="U1271" s="1502"/>
      <c r="V1271" s="1502"/>
      <c r="W1271" s="3"/>
      <c r="X1271" s="4"/>
    </row>
    <row r="1272" spans="1:24" s="1" customFormat="1" ht="77.25" customHeight="1" x14ac:dyDescent="0.2">
      <c r="A1272" s="1561"/>
      <c r="B1272" s="1492" t="s">
        <v>3338</v>
      </c>
      <c r="C1272" s="1492" t="s">
        <v>3617</v>
      </c>
      <c r="D1272" s="286" t="s">
        <v>986</v>
      </c>
      <c r="E1272" s="328" t="s">
        <v>60</v>
      </c>
      <c r="F1272" s="1507"/>
      <c r="G1272" s="1507"/>
      <c r="H1272" s="1507"/>
      <c r="I1272" s="1544"/>
      <c r="J1272" s="1511" t="s">
        <v>3341</v>
      </c>
      <c r="K1272" s="1506" t="s">
        <v>3616</v>
      </c>
      <c r="L1272" s="1506" t="s">
        <v>3911</v>
      </c>
      <c r="M1272" s="142"/>
      <c r="N1272" s="142"/>
      <c r="O1272" s="142"/>
      <c r="P1272" s="142"/>
      <c r="Q1272" s="142"/>
      <c r="R1272" s="142"/>
      <c r="S1272" s="142"/>
      <c r="T1272" s="142"/>
      <c r="U1272" s="142"/>
      <c r="V1272" s="142"/>
      <c r="W1272" s="3"/>
      <c r="X1272" s="4"/>
    </row>
    <row r="1273" spans="1:24" s="1" customFormat="1" ht="104.25" customHeight="1" x14ac:dyDescent="0.2">
      <c r="A1273" s="1561"/>
      <c r="B1273" s="1492" t="s">
        <v>3342</v>
      </c>
      <c r="C1273" s="1492" t="s">
        <v>3343</v>
      </c>
      <c r="D1273" s="286" t="s">
        <v>986</v>
      </c>
      <c r="E1273" s="328" t="s">
        <v>60</v>
      </c>
      <c r="F1273" s="1507">
        <v>320</v>
      </c>
      <c r="G1273" s="1507">
        <v>328</v>
      </c>
      <c r="H1273" s="1507"/>
      <c r="I1273" s="1544"/>
      <c r="J1273" s="1511" t="s">
        <v>3344</v>
      </c>
      <c r="K1273" s="1506" t="s">
        <v>3792</v>
      </c>
      <c r="L1273" s="1506" t="s">
        <v>4522</v>
      </c>
      <c r="M1273" s="1502" t="s">
        <v>5580</v>
      </c>
      <c r="N1273" s="1502" t="s">
        <v>6134</v>
      </c>
      <c r="O1273" s="142"/>
      <c r="P1273" s="142"/>
      <c r="Q1273" s="142"/>
      <c r="R1273" s="142"/>
      <c r="S1273" s="142"/>
      <c r="T1273" s="142"/>
      <c r="U1273" s="142"/>
      <c r="V1273" s="142"/>
      <c r="W1273" s="3"/>
      <c r="X1273" s="4"/>
    </row>
    <row r="1274" spans="1:24" s="1" customFormat="1" ht="143.25" customHeight="1" x14ac:dyDescent="0.2">
      <c r="A1274" s="1561"/>
      <c r="B1274" s="1492" t="s">
        <v>3345</v>
      </c>
      <c r="C1274" s="1492" t="s">
        <v>3346</v>
      </c>
      <c r="D1274" s="286" t="s">
        <v>986</v>
      </c>
      <c r="E1274" s="328" t="s">
        <v>60</v>
      </c>
      <c r="F1274" s="1507">
        <v>498</v>
      </c>
      <c r="G1274" s="1507"/>
      <c r="H1274" s="1507"/>
      <c r="I1274" s="1544"/>
      <c r="J1274" s="1511" t="s">
        <v>3347</v>
      </c>
      <c r="K1274" s="1506" t="s">
        <v>4006</v>
      </c>
      <c r="L1274" s="1506" t="s">
        <v>4724</v>
      </c>
      <c r="M1274" s="142"/>
      <c r="N1274" s="142"/>
      <c r="O1274" s="142"/>
      <c r="P1274" s="142"/>
      <c r="Q1274" s="142"/>
      <c r="R1274" s="142"/>
      <c r="S1274" s="142"/>
      <c r="T1274" s="142"/>
      <c r="U1274" s="142"/>
      <c r="V1274" s="142"/>
      <c r="W1274" s="3"/>
      <c r="X1274" s="4"/>
    </row>
    <row r="1275" spans="1:24" s="1" customFormat="1" ht="64.5" customHeight="1" x14ac:dyDescent="0.2">
      <c r="A1275" s="1561"/>
      <c r="B1275" s="1492" t="s">
        <v>3348</v>
      </c>
      <c r="C1275" s="1492" t="s">
        <v>3619</v>
      </c>
      <c r="D1275" s="286" t="s">
        <v>986</v>
      </c>
      <c r="E1275" s="328" t="s">
        <v>60</v>
      </c>
      <c r="F1275" s="1507"/>
      <c r="G1275" s="1507"/>
      <c r="H1275" s="1507"/>
      <c r="I1275" s="1544"/>
      <c r="J1275" s="1511" t="s">
        <v>3350</v>
      </c>
      <c r="K1275" s="1506" t="s">
        <v>3618</v>
      </c>
      <c r="L1275" s="1524" t="s">
        <v>3778</v>
      </c>
      <c r="M1275" s="142"/>
      <c r="N1275" s="142"/>
      <c r="O1275" s="142"/>
      <c r="P1275" s="142"/>
      <c r="Q1275" s="142"/>
      <c r="R1275" s="142"/>
      <c r="S1275" s="142"/>
      <c r="T1275" s="142"/>
      <c r="U1275" s="142"/>
      <c r="V1275" s="142"/>
      <c r="W1275" s="3"/>
      <c r="X1275" s="4"/>
    </row>
    <row r="1276" spans="1:24" s="1" customFormat="1" ht="94.5" customHeight="1" x14ac:dyDescent="0.2">
      <c r="A1276" s="1561"/>
      <c r="B1276" s="497" t="s">
        <v>3476</v>
      </c>
      <c r="C1276" s="497" t="s">
        <v>3477</v>
      </c>
      <c r="D1276" s="1496" t="s">
        <v>275</v>
      </c>
      <c r="E1276" s="1496" t="s">
        <v>3435</v>
      </c>
      <c r="F1276" s="1507"/>
      <c r="G1276" s="1507"/>
      <c r="H1276" s="1507"/>
      <c r="I1276" s="1507"/>
      <c r="J1276" s="1511" t="s">
        <v>3478</v>
      </c>
      <c r="K1276" s="1506" t="s">
        <v>3793</v>
      </c>
      <c r="L1276" s="485"/>
      <c r="M1276" s="142"/>
      <c r="N1276" s="142"/>
      <c r="O1276" s="142"/>
      <c r="P1276" s="142"/>
      <c r="Q1276" s="142"/>
      <c r="R1276" s="142"/>
      <c r="S1276" s="142"/>
      <c r="T1276" s="142"/>
      <c r="U1276" s="142"/>
      <c r="V1276" s="142"/>
      <c r="W1276" s="3"/>
      <c r="X1276" s="4"/>
    </row>
    <row r="1277" spans="1:24" s="1" customFormat="1" ht="138.75" customHeight="1" x14ac:dyDescent="0.2">
      <c r="A1277" s="1561"/>
      <c r="B1277" s="497" t="s">
        <v>3479</v>
      </c>
      <c r="C1277" s="497" t="s">
        <v>3480</v>
      </c>
      <c r="D1277" s="1496" t="s">
        <v>810</v>
      </c>
      <c r="E1277" s="1496" t="s">
        <v>902</v>
      </c>
      <c r="F1277" s="1507">
        <v>500</v>
      </c>
      <c r="G1277" s="1507">
        <v>1330</v>
      </c>
      <c r="H1277" s="1507">
        <v>0</v>
      </c>
      <c r="I1277" s="1507">
        <v>0</v>
      </c>
      <c r="J1277" s="1511" t="s">
        <v>3481</v>
      </c>
      <c r="K1277" s="1506" t="s">
        <v>5581</v>
      </c>
      <c r="L1277" s="1524" t="s">
        <v>5971</v>
      </c>
      <c r="M1277" s="1502" t="s">
        <v>8030</v>
      </c>
      <c r="N1277" s="142"/>
      <c r="O1277" s="142"/>
      <c r="P1277" s="142"/>
      <c r="Q1277" s="142"/>
      <c r="R1277" s="142"/>
      <c r="S1277" s="142"/>
      <c r="T1277" s="142"/>
      <c r="U1277" s="142"/>
      <c r="V1277" s="142"/>
      <c r="W1277" s="3"/>
      <c r="X1277" s="4"/>
    </row>
    <row r="1278" spans="1:24" s="1" customFormat="1" ht="96.75" customHeight="1" x14ac:dyDescent="0.2">
      <c r="A1278" s="1561"/>
      <c r="B1278" s="1496" t="s">
        <v>3794</v>
      </c>
      <c r="C1278" s="497" t="s">
        <v>7687</v>
      </c>
      <c r="D1278" s="1496" t="s">
        <v>810</v>
      </c>
      <c r="E1278" s="1496" t="s">
        <v>902</v>
      </c>
      <c r="F1278" s="1507">
        <v>260</v>
      </c>
      <c r="G1278" s="1507">
        <v>5863.8860000000004</v>
      </c>
      <c r="H1278" s="1507">
        <v>1703.2</v>
      </c>
      <c r="I1278" s="1507"/>
      <c r="J1278" s="1511" t="s">
        <v>3796</v>
      </c>
      <c r="K1278" s="1506" t="s">
        <v>4347</v>
      </c>
      <c r="L1278" s="1524" t="s">
        <v>4909</v>
      </c>
      <c r="M1278" s="1146" t="s">
        <v>5972</v>
      </c>
      <c r="N1278" s="1502" t="s">
        <v>6407</v>
      </c>
      <c r="O1278" s="1502" t="s">
        <v>7686</v>
      </c>
      <c r="P1278" s="142"/>
      <c r="Q1278" s="142"/>
      <c r="R1278" s="142"/>
      <c r="S1278" s="142"/>
      <c r="T1278" s="142"/>
      <c r="U1278" s="142"/>
      <c r="V1278" s="142"/>
      <c r="W1278" s="3"/>
      <c r="X1278" s="4"/>
    </row>
    <row r="1279" spans="1:24" s="1" customFormat="1" ht="98.25" customHeight="1" x14ac:dyDescent="0.2">
      <c r="A1279" s="1561"/>
      <c r="B1279" s="1496" t="s">
        <v>3797</v>
      </c>
      <c r="C1279" s="497" t="s">
        <v>3798</v>
      </c>
      <c r="D1279" s="1496" t="s">
        <v>810</v>
      </c>
      <c r="E1279" s="1496" t="s">
        <v>3435</v>
      </c>
      <c r="F1279" s="1507">
        <v>1360</v>
      </c>
      <c r="G1279" s="1507"/>
      <c r="H1279" s="1507"/>
      <c r="I1279" s="1507"/>
      <c r="J1279" s="1511" t="s">
        <v>3756</v>
      </c>
      <c r="K1279" s="1506" t="s">
        <v>4007</v>
      </c>
      <c r="L1279" s="1506" t="s">
        <v>4725</v>
      </c>
      <c r="M1279" s="142"/>
      <c r="N1279" s="142"/>
      <c r="O1279" s="142"/>
      <c r="P1279" s="142"/>
      <c r="Q1279" s="142"/>
      <c r="R1279" s="142"/>
      <c r="S1279" s="142"/>
      <c r="T1279" s="142"/>
      <c r="U1279" s="142"/>
      <c r="V1279" s="142"/>
      <c r="W1279" s="3"/>
      <c r="X1279" s="4"/>
    </row>
    <row r="1280" spans="1:24" s="1" customFormat="1" ht="73.5" customHeight="1" x14ac:dyDescent="0.2">
      <c r="A1280" s="1561"/>
      <c r="B1280" s="1028" t="s">
        <v>4059</v>
      </c>
      <c r="C1280" s="455" t="s">
        <v>4060</v>
      </c>
      <c r="D1280" s="1028" t="s">
        <v>810</v>
      </c>
      <c r="E1280" s="1028" t="s">
        <v>60</v>
      </c>
      <c r="F1280" s="1028">
        <v>1000</v>
      </c>
      <c r="G1280" s="1507"/>
      <c r="H1280" s="1507"/>
      <c r="I1280" s="1507"/>
      <c r="J1280" s="1511" t="s">
        <v>4173</v>
      </c>
      <c r="K1280" s="1506"/>
      <c r="L1280" s="485"/>
      <c r="M1280" s="142"/>
      <c r="N1280" s="142"/>
      <c r="O1280" s="142"/>
      <c r="P1280" s="142"/>
      <c r="Q1280" s="142"/>
      <c r="R1280" s="142"/>
      <c r="S1280" s="142"/>
      <c r="T1280" s="142"/>
      <c r="U1280" s="142"/>
      <c r="V1280" s="142"/>
      <c r="W1280" s="3"/>
      <c r="X1280" s="4"/>
    </row>
    <row r="1281" spans="1:24" s="1" customFormat="1" ht="114" customHeight="1" x14ac:dyDescent="0.2">
      <c r="A1281" s="1561"/>
      <c r="B1281" s="1028" t="s">
        <v>4061</v>
      </c>
      <c r="C1281" s="455" t="s">
        <v>4062</v>
      </c>
      <c r="D1281" s="1028" t="s">
        <v>810</v>
      </c>
      <c r="E1281" s="1028" t="s">
        <v>60</v>
      </c>
      <c r="F1281" s="1530">
        <v>98.665999999999997</v>
      </c>
      <c r="G1281" s="1507"/>
      <c r="H1281" s="1507"/>
      <c r="I1281" s="1507"/>
      <c r="J1281" s="1511" t="s">
        <v>4174</v>
      </c>
      <c r="K1281" s="1506" t="s">
        <v>4726</v>
      </c>
      <c r="L1281" s="485"/>
      <c r="M1281" s="142"/>
      <c r="N1281" s="142"/>
      <c r="O1281" s="142"/>
      <c r="P1281" s="142"/>
      <c r="Q1281" s="142"/>
      <c r="R1281" s="142"/>
      <c r="S1281" s="142"/>
      <c r="T1281" s="142"/>
      <c r="U1281" s="142"/>
      <c r="V1281" s="142"/>
      <c r="W1281" s="3"/>
      <c r="X1281" s="4"/>
    </row>
    <row r="1282" spans="1:24" s="1" customFormat="1" ht="118.5" customHeight="1" x14ac:dyDescent="0.2">
      <c r="A1282" s="1561"/>
      <c r="B1282" s="1028" t="s">
        <v>4063</v>
      </c>
      <c r="C1282" s="455" t="s">
        <v>4064</v>
      </c>
      <c r="D1282" s="1028" t="s">
        <v>810</v>
      </c>
      <c r="E1282" s="1028" t="s">
        <v>60</v>
      </c>
      <c r="F1282" s="1530">
        <v>150.57599999999999</v>
      </c>
      <c r="G1282" s="1507"/>
      <c r="H1282" s="1507"/>
      <c r="I1282" s="1507"/>
      <c r="J1282" s="1511" t="s">
        <v>4175</v>
      </c>
      <c r="K1282" s="1506" t="s">
        <v>4727</v>
      </c>
      <c r="L1282" s="485"/>
      <c r="M1282" s="142"/>
      <c r="N1282" s="142"/>
      <c r="O1282" s="142"/>
      <c r="P1282" s="142"/>
      <c r="Q1282" s="142"/>
      <c r="R1282" s="142"/>
      <c r="S1282" s="142"/>
      <c r="T1282" s="142"/>
      <c r="U1282" s="142"/>
      <c r="V1282" s="142"/>
      <c r="W1282" s="3"/>
      <c r="X1282" s="4"/>
    </row>
    <row r="1283" spans="1:24" s="1" customFormat="1" ht="133.5" customHeight="1" x14ac:dyDescent="0.2">
      <c r="A1283" s="1561"/>
      <c r="B1283" s="1028" t="s">
        <v>5129</v>
      </c>
      <c r="C1283" s="1027" t="s">
        <v>5128</v>
      </c>
      <c r="D1283" s="1496" t="s">
        <v>213</v>
      </c>
      <c r="E1283" s="307" t="s">
        <v>551</v>
      </c>
      <c r="F1283" s="279"/>
      <c r="G1283" s="330">
        <v>1517.4118699999999</v>
      </c>
      <c r="H1283" s="1507"/>
      <c r="I1283" s="1507"/>
      <c r="J1283" s="1612" t="s">
        <v>5504</v>
      </c>
      <c r="K1283" s="1506" t="s">
        <v>6135</v>
      </c>
      <c r="L1283" s="485"/>
      <c r="M1283" s="142"/>
      <c r="N1283" s="142"/>
      <c r="O1283" s="142"/>
      <c r="P1283" s="142"/>
      <c r="Q1283" s="142"/>
      <c r="R1283" s="142"/>
      <c r="S1283" s="142"/>
      <c r="T1283" s="142"/>
      <c r="U1283" s="142"/>
      <c r="V1283" s="142"/>
      <c r="W1283" s="3"/>
      <c r="X1283" s="4"/>
    </row>
    <row r="1284" spans="1:24" s="1" customFormat="1" ht="36.75" customHeight="1" x14ac:dyDescent="0.2">
      <c r="A1284" s="1561"/>
      <c r="B1284" s="1028" t="s">
        <v>5131</v>
      </c>
      <c r="C1284" s="1027" t="s">
        <v>5130</v>
      </c>
      <c r="D1284" s="1496" t="s">
        <v>213</v>
      </c>
      <c r="E1284" s="307" t="s">
        <v>551</v>
      </c>
      <c r="F1284" s="279"/>
      <c r="G1284" s="330">
        <v>86.813519999999997</v>
      </c>
      <c r="H1284" s="1507"/>
      <c r="I1284" s="1507"/>
      <c r="J1284" s="1612"/>
      <c r="K1284" s="1506"/>
      <c r="L1284" s="485"/>
      <c r="M1284" s="142"/>
      <c r="N1284" s="142"/>
      <c r="O1284" s="142"/>
      <c r="P1284" s="142"/>
      <c r="Q1284" s="142"/>
      <c r="R1284" s="142"/>
      <c r="S1284" s="142"/>
      <c r="T1284" s="142"/>
      <c r="U1284" s="142"/>
      <c r="V1284" s="142"/>
      <c r="W1284" s="3"/>
      <c r="X1284" s="4"/>
    </row>
    <row r="1285" spans="1:24" s="1" customFormat="1" ht="36.75" customHeight="1" x14ac:dyDescent="0.2">
      <c r="A1285" s="1561"/>
      <c r="B1285" s="1028" t="s">
        <v>5133</v>
      </c>
      <c r="C1285" s="1027" t="s">
        <v>5132</v>
      </c>
      <c r="D1285" s="1496" t="s">
        <v>213</v>
      </c>
      <c r="E1285" s="307" t="s">
        <v>551</v>
      </c>
      <c r="F1285" s="279"/>
      <c r="G1285" s="330">
        <v>114.58207</v>
      </c>
      <c r="H1285" s="1507"/>
      <c r="I1285" s="1507"/>
      <c r="J1285" s="1612"/>
      <c r="K1285" s="1506"/>
      <c r="L1285" s="485"/>
      <c r="M1285" s="142"/>
      <c r="N1285" s="142"/>
      <c r="O1285" s="142"/>
      <c r="P1285" s="142"/>
      <c r="Q1285" s="142"/>
      <c r="R1285" s="142"/>
      <c r="S1285" s="142"/>
      <c r="T1285" s="142"/>
      <c r="U1285" s="142"/>
      <c r="V1285" s="142"/>
      <c r="W1285" s="3"/>
      <c r="X1285" s="4"/>
    </row>
    <row r="1286" spans="1:24" s="1" customFormat="1" ht="36.75" customHeight="1" x14ac:dyDescent="0.2">
      <c r="A1286" s="1561"/>
      <c r="B1286" s="1028" t="s">
        <v>5135</v>
      </c>
      <c r="C1286" s="1027" t="s">
        <v>5134</v>
      </c>
      <c r="D1286" s="1496" t="s">
        <v>213</v>
      </c>
      <c r="E1286" s="307" t="s">
        <v>551</v>
      </c>
      <c r="F1286" s="279"/>
      <c r="G1286" s="330">
        <v>176.38491999999999</v>
      </c>
      <c r="H1286" s="1507"/>
      <c r="I1286" s="1507"/>
      <c r="J1286" s="1612"/>
      <c r="K1286" s="1506"/>
      <c r="L1286" s="485"/>
      <c r="M1286" s="142"/>
      <c r="N1286" s="142"/>
      <c r="O1286" s="142"/>
      <c r="P1286" s="142"/>
      <c r="Q1286" s="142"/>
      <c r="R1286" s="142"/>
      <c r="S1286" s="142"/>
      <c r="T1286" s="142"/>
      <c r="U1286" s="142"/>
      <c r="V1286" s="142"/>
      <c r="W1286" s="3"/>
      <c r="X1286" s="4"/>
    </row>
    <row r="1287" spans="1:24" s="1" customFormat="1" ht="36.75" customHeight="1" x14ac:dyDescent="0.2">
      <c r="A1287" s="1561"/>
      <c r="B1287" s="1028" t="s">
        <v>5137</v>
      </c>
      <c r="C1287" s="1027" t="s">
        <v>5136</v>
      </c>
      <c r="D1287" s="1496" t="s">
        <v>213</v>
      </c>
      <c r="E1287" s="307" t="s">
        <v>551</v>
      </c>
      <c r="F1287" s="279"/>
      <c r="G1287" s="330">
        <v>376.80761999999999</v>
      </c>
      <c r="H1287" s="1507"/>
      <c r="I1287" s="1507"/>
      <c r="J1287" s="1612"/>
      <c r="K1287" s="1506"/>
      <c r="L1287" s="485"/>
      <c r="M1287" s="142"/>
      <c r="N1287" s="142"/>
      <c r="O1287" s="142"/>
      <c r="P1287" s="142"/>
      <c r="Q1287" s="142"/>
      <c r="R1287" s="142"/>
      <c r="S1287" s="142"/>
      <c r="T1287" s="142"/>
      <c r="U1287" s="142"/>
      <c r="V1287" s="142"/>
      <c r="W1287" s="3"/>
      <c r="X1287" s="4"/>
    </row>
    <row r="1288" spans="1:24" s="1" customFormat="1" ht="123.75" customHeight="1" x14ac:dyDescent="0.2">
      <c r="A1288" s="1561"/>
      <c r="B1288" s="1028" t="s">
        <v>5141</v>
      </c>
      <c r="C1288" s="1027" t="s">
        <v>7821</v>
      </c>
      <c r="D1288" s="1497" t="s">
        <v>213</v>
      </c>
      <c r="E1288" s="1497" t="s">
        <v>551</v>
      </c>
      <c r="F1288" s="279">
        <v>2650.7449999999999</v>
      </c>
      <c r="G1288" s="330">
        <v>600</v>
      </c>
      <c r="H1288" s="1507">
        <v>134.745</v>
      </c>
      <c r="I1288" s="1507"/>
      <c r="J1288" s="1612"/>
      <c r="K1288" s="1506" t="s">
        <v>7820</v>
      </c>
      <c r="L1288" s="485"/>
      <c r="M1288" s="142"/>
      <c r="N1288" s="142"/>
      <c r="O1288" s="142"/>
      <c r="P1288" s="142"/>
      <c r="Q1288" s="142"/>
      <c r="R1288" s="142"/>
      <c r="S1288" s="142"/>
      <c r="T1288" s="142"/>
      <c r="U1288" s="142"/>
      <c r="V1288" s="142"/>
      <c r="W1288" s="3"/>
      <c r="X1288" s="4"/>
    </row>
    <row r="1289" spans="1:24" s="1" customFormat="1" ht="105" customHeight="1" x14ac:dyDescent="0.2">
      <c r="A1289" s="1561"/>
      <c r="B1289" s="1028" t="s">
        <v>5143</v>
      </c>
      <c r="C1289" s="1492" t="s">
        <v>5142</v>
      </c>
      <c r="D1289" s="1496" t="s">
        <v>213</v>
      </c>
      <c r="E1289" s="307" t="s">
        <v>551</v>
      </c>
      <c r="F1289" s="279"/>
      <c r="G1289" s="330">
        <v>407.25599999999997</v>
      </c>
      <c r="H1289" s="1507"/>
      <c r="I1289" s="1507"/>
      <c r="J1289" s="1612"/>
      <c r="K1289" s="1506" t="s">
        <v>6660</v>
      </c>
      <c r="L1289" s="485"/>
      <c r="M1289" s="142"/>
      <c r="N1289" s="142"/>
      <c r="O1289" s="142"/>
      <c r="P1289" s="142"/>
      <c r="Q1289" s="142"/>
      <c r="R1289" s="142"/>
      <c r="S1289" s="142"/>
      <c r="T1289" s="142"/>
      <c r="U1289" s="142"/>
      <c r="V1289" s="142"/>
      <c r="W1289" s="3"/>
      <c r="X1289" s="4"/>
    </row>
    <row r="1290" spans="1:24" s="1" customFormat="1" ht="123" customHeight="1" x14ac:dyDescent="0.2">
      <c r="A1290" s="1561"/>
      <c r="B1290" s="1028" t="s">
        <v>5146</v>
      </c>
      <c r="C1290" s="1492" t="s">
        <v>5145</v>
      </c>
      <c r="D1290" s="1496" t="s">
        <v>213</v>
      </c>
      <c r="E1290" s="307" t="s">
        <v>551</v>
      </c>
      <c r="F1290" s="279"/>
      <c r="G1290" s="330">
        <v>1141.3920000000001</v>
      </c>
      <c r="H1290" s="1507"/>
      <c r="I1290" s="1507"/>
      <c r="J1290" s="1612"/>
      <c r="K1290" s="1506" t="s">
        <v>6136</v>
      </c>
      <c r="L1290" s="485"/>
      <c r="M1290" s="142"/>
      <c r="N1290" s="142"/>
      <c r="O1290" s="142"/>
      <c r="P1290" s="142"/>
      <c r="Q1290" s="142"/>
      <c r="R1290" s="142"/>
      <c r="S1290" s="142"/>
      <c r="T1290" s="142"/>
      <c r="U1290" s="142"/>
      <c r="V1290" s="142"/>
      <c r="W1290" s="3"/>
      <c r="X1290" s="4"/>
    </row>
    <row r="1291" spans="1:24" s="1" customFormat="1" ht="71.25" customHeight="1" x14ac:dyDescent="0.2">
      <c r="A1291" s="1561"/>
      <c r="B1291" s="1028" t="s">
        <v>5150</v>
      </c>
      <c r="C1291" s="1492" t="s">
        <v>5149</v>
      </c>
      <c r="D1291" s="1496" t="s">
        <v>213</v>
      </c>
      <c r="E1291" s="307" t="s">
        <v>551</v>
      </c>
      <c r="F1291" s="279"/>
      <c r="G1291" s="330"/>
      <c r="H1291" s="1507"/>
      <c r="I1291" s="1507"/>
      <c r="J1291" s="1612"/>
      <c r="K1291" s="1506" t="s">
        <v>5973</v>
      </c>
      <c r="L1291" s="485"/>
      <c r="M1291" s="142"/>
      <c r="N1291" s="142"/>
      <c r="O1291" s="142"/>
      <c r="P1291" s="142"/>
      <c r="Q1291" s="142"/>
      <c r="R1291" s="142"/>
      <c r="S1291" s="142"/>
      <c r="T1291" s="142"/>
      <c r="U1291" s="142"/>
      <c r="V1291" s="142"/>
      <c r="W1291" s="3"/>
      <c r="X1291" s="4"/>
    </row>
    <row r="1292" spans="1:24" s="1" customFormat="1" ht="71.25" customHeight="1" x14ac:dyDescent="0.2">
      <c r="A1292" s="1561"/>
      <c r="B1292" s="1028" t="s">
        <v>6661</v>
      </c>
      <c r="C1292" s="1492" t="s">
        <v>6662</v>
      </c>
      <c r="D1292" s="1496" t="s">
        <v>213</v>
      </c>
      <c r="E1292" s="307" t="s">
        <v>551</v>
      </c>
      <c r="F1292" s="279"/>
      <c r="G1292" s="330">
        <v>350</v>
      </c>
      <c r="H1292" s="1507"/>
      <c r="I1292" s="1507"/>
      <c r="J1292" s="1612"/>
      <c r="K1292" s="1506" t="s">
        <v>6663</v>
      </c>
      <c r="L1292" s="485"/>
      <c r="M1292" s="142"/>
      <c r="N1292" s="142"/>
      <c r="O1292" s="142"/>
      <c r="P1292" s="142"/>
      <c r="Q1292" s="142"/>
      <c r="R1292" s="142"/>
      <c r="S1292" s="142"/>
      <c r="T1292" s="142"/>
      <c r="U1292" s="142"/>
      <c r="V1292" s="142"/>
      <c r="W1292" s="3"/>
      <c r="X1292" s="4"/>
    </row>
    <row r="1293" spans="1:24" s="1" customFormat="1" ht="96" customHeight="1" x14ac:dyDescent="0.2">
      <c r="A1293" s="1561"/>
      <c r="B1293" s="1028" t="s">
        <v>5152</v>
      </c>
      <c r="C1293" s="1492" t="s">
        <v>5151</v>
      </c>
      <c r="D1293" s="1496" t="s">
        <v>213</v>
      </c>
      <c r="E1293" s="307" t="s">
        <v>551</v>
      </c>
      <c r="F1293" s="279"/>
      <c r="G1293" s="330">
        <v>900</v>
      </c>
      <c r="H1293" s="1507"/>
      <c r="I1293" s="1507"/>
      <c r="J1293" s="1612"/>
      <c r="K1293" s="1506" t="s">
        <v>6137</v>
      </c>
      <c r="L1293" s="485"/>
      <c r="M1293" s="142"/>
      <c r="N1293" s="142"/>
      <c r="O1293" s="142"/>
      <c r="P1293" s="142"/>
      <c r="Q1293" s="142"/>
      <c r="R1293" s="142"/>
      <c r="S1293" s="142"/>
      <c r="T1293" s="142"/>
      <c r="U1293" s="142"/>
      <c r="V1293" s="142"/>
      <c r="W1293" s="3"/>
      <c r="X1293" s="4"/>
    </row>
    <row r="1294" spans="1:24" s="1" customFormat="1" ht="99" customHeight="1" x14ac:dyDescent="0.2">
      <c r="A1294" s="1561"/>
      <c r="B1294" s="1028" t="s">
        <v>5154</v>
      </c>
      <c r="C1294" s="1492" t="s">
        <v>5153</v>
      </c>
      <c r="D1294" s="1496" t="s">
        <v>213</v>
      </c>
      <c r="E1294" s="307" t="s">
        <v>551</v>
      </c>
      <c r="F1294" s="279"/>
      <c r="G1294" s="330">
        <v>424</v>
      </c>
      <c r="H1294" s="1507"/>
      <c r="I1294" s="1507"/>
      <c r="J1294" s="1612"/>
      <c r="K1294" s="1506" t="s">
        <v>6138</v>
      </c>
      <c r="L1294" s="485"/>
      <c r="M1294" s="142"/>
      <c r="N1294" s="142"/>
      <c r="O1294" s="142"/>
      <c r="P1294" s="142"/>
      <c r="Q1294" s="142"/>
      <c r="R1294" s="142"/>
      <c r="S1294" s="142"/>
      <c r="T1294" s="142"/>
      <c r="U1294" s="142"/>
      <c r="V1294" s="142"/>
      <c r="W1294" s="3"/>
      <c r="X1294" s="4"/>
    </row>
    <row r="1295" spans="1:24" s="1" customFormat="1" ht="111" customHeight="1" x14ac:dyDescent="0.2">
      <c r="A1295" s="1561"/>
      <c r="B1295" s="1028" t="s">
        <v>5156</v>
      </c>
      <c r="C1295" s="1492" t="s">
        <v>5155</v>
      </c>
      <c r="D1295" s="1496" t="s">
        <v>213</v>
      </c>
      <c r="E1295" s="307" t="s">
        <v>551</v>
      </c>
      <c r="F1295" s="279"/>
      <c r="G1295" s="330">
        <v>312.23811990000002</v>
      </c>
      <c r="H1295" s="1507">
        <v>3.7090000000000001</v>
      </c>
      <c r="I1295" s="1507"/>
      <c r="J1295" s="1612"/>
      <c r="K1295" s="1506" t="s">
        <v>6647</v>
      </c>
      <c r="L1295" s="1506" t="s">
        <v>6939</v>
      </c>
      <c r="M1295" s="1502" t="s">
        <v>7843</v>
      </c>
      <c r="N1295" s="142"/>
      <c r="O1295" s="142"/>
      <c r="P1295" s="142"/>
      <c r="Q1295" s="142"/>
      <c r="R1295" s="142"/>
      <c r="S1295" s="142"/>
      <c r="T1295" s="142"/>
      <c r="U1295" s="142"/>
      <c r="V1295" s="142"/>
      <c r="W1295" s="3"/>
      <c r="X1295" s="4"/>
    </row>
    <row r="1296" spans="1:24" s="1" customFormat="1" ht="172.5" customHeight="1" x14ac:dyDescent="0.2">
      <c r="A1296" s="1561"/>
      <c r="B1296" s="1028" t="s">
        <v>5158</v>
      </c>
      <c r="C1296" s="1492" t="s">
        <v>6431</v>
      </c>
      <c r="D1296" s="1496" t="s">
        <v>213</v>
      </c>
      <c r="E1296" s="307" t="s">
        <v>902</v>
      </c>
      <c r="F1296" s="279"/>
      <c r="G1296" s="330">
        <v>100</v>
      </c>
      <c r="H1296" s="1507"/>
      <c r="I1296" s="1507"/>
      <c r="J1296" s="1612"/>
      <c r="K1296" s="1506" t="s">
        <v>6430</v>
      </c>
      <c r="L1296" s="1506" t="s">
        <v>6940</v>
      </c>
      <c r="M1296" s="142"/>
      <c r="N1296" s="142"/>
      <c r="O1296" s="142"/>
      <c r="P1296" s="142"/>
      <c r="Q1296" s="142"/>
      <c r="R1296" s="142"/>
      <c r="S1296" s="142"/>
      <c r="T1296" s="142"/>
      <c r="U1296" s="142"/>
      <c r="V1296" s="142"/>
      <c r="W1296" s="3"/>
      <c r="X1296" s="4"/>
    </row>
    <row r="1297" spans="1:24" s="1" customFormat="1" ht="116.25" customHeight="1" x14ac:dyDescent="0.2">
      <c r="A1297" s="1561"/>
      <c r="B1297" s="1028" t="s">
        <v>5164</v>
      </c>
      <c r="C1297" s="1027" t="s">
        <v>5163</v>
      </c>
      <c r="D1297" s="1496" t="s">
        <v>810</v>
      </c>
      <c r="E1297" s="1496" t="s">
        <v>3435</v>
      </c>
      <c r="F1297" s="279"/>
      <c r="G1297" s="330">
        <v>1588.6020000000001</v>
      </c>
      <c r="H1297" s="1507">
        <v>1430</v>
      </c>
      <c r="I1297" s="1507"/>
      <c r="J1297" s="1612"/>
      <c r="K1297" s="1506" t="s">
        <v>6650</v>
      </c>
      <c r="L1297" s="1506" t="s">
        <v>7844</v>
      </c>
      <c r="M1297" s="142"/>
      <c r="N1297" s="142"/>
      <c r="O1297" s="142"/>
      <c r="P1297" s="142"/>
      <c r="Q1297" s="142"/>
      <c r="R1297" s="142"/>
      <c r="S1297" s="142"/>
      <c r="T1297" s="142"/>
      <c r="U1297" s="142"/>
      <c r="V1297" s="142"/>
      <c r="W1297" s="3"/>
      <c r="X1297" s="4"/>
    </row>
    <row r="1298" spans="1:24" s="1" customFormat="1" ht="36.75" customHeight="1" x14ac:dyDescent="0.2">
      <c r="A1298" s="1561"/>
      <c r="B1298" s="1028" t="s">
        <v>5166</v>
      </c>
      <c r="C1298" s="1027" t="s">
        <v>5165</v>
      </c>
      <c r="D1298" s="1496" t="s">
        <v>810</v>
      </c>
      <c r="E1298" s="1496" t="s">
        <v>3435</v>
      </c>
      <c r="F1298" s="279"/>
      <c r="G1298" s="330">
        <v>200</v>
      </c>
      <c r="H1298" s="1507"/>
      <c r="I1298" s="1507"/>
      <c r="J1298" s="1612"/>
      <c r="K1298" s="1506"/>
      <c r="L1298" s="485"/>
      <c r="M1298" s="142"/>
      <c r="N1298" s="142"/>
      <c r="O1298" s="142"/>
      <c r="P1298" s="142"/>
      <c r="Q1298" s="142"/>
      <c r="R1298" s="142"/>
      <c r="S1298" s="142"/>
      <c r="T1298" s="142"/>
      <c r="U1298" s="142"/>
      <c r="V1298" s="142"/>
      <c r="W1298" s="3"/>
      <c r="X1298" s="4"/>
    </row>
    <row r="1299" spans="1:24" s="1" customFormat="1" ht="140.25" customHeight="1" x14ac:dyDescent="0.2">
      <c r="A1299" s="1561"/>
      <c r="B1299" s="1028" t="s">
        <v>5173</v>
      </c>
      <c r="C1299" s="1492" t="s">
        <v>5172</v>
      </c>
      <c r="D1299" s="1496" t="s">
        <v>986</v>
      </c>
      <c r="E1299" s="307" t="s">
        <v>60</v>
      </c>
      <c r="F1299" s="279"/>
      <c r="G1299" s="279">
        <v>7360.1490000000003</v>
      </c>
      <c r="H1299" s="1507">
        <v>5564.3543600000003</v>
      </c>
      <c r="I1299" s="1507"/>
      <c r="J1299" s="1612"/>
      <c r="K1299" s="1506" t="s">
        <v>5974</v>
      </c>
      <c r="L1299" s="1506" t="s">
        <v>6139</v>
      </c>
      <c r="M1299" s="1502" t="s">
        <v>6646</v>
      </c>
      <c r="N1299" s="1502" t="s">
        <v>6941</v>
      </c>
      <c r="O1299" s="1502" t="s">
        <v>8136</v>
      </c>
      <c r="P1299" s="1502" t="s">
        <v>8909</v>
      </c>
      <c r="Q1299" s="142"/>
      <c r="R1299" s="142"/>
      <c r="S1299" s="142"/>
      <c r="T1299" s="142"/>
      <c r="U1299" s="142"/>
      <c r="V1299" s="142"/>
      <c r="W1299" s="3"/>
      <c r="X1299" s="4"/>
    </row>
    <row r="1300" spans="1:24" s="1" customFormat="1" ht="122.25" customHeight="1" x14ac:dyDescent="0.2">
      <c r="A1300" s="1561"/>
      <c r="B1300" s="1028" t="s">
        <v>5175</v>
      </c>
      <c r="C1300" s="1492" t="s">
        <v>5174</v>
      </c>
      <c r="D1300" s="1496" t="s">
        <v>986</v>
      </c>
      <c r="E1300" s="307" t="s">
        <v>60</v>
      </c>
      <c r="F1300" s="279"/>
      <c r="G1300" s="279">
        <v>478</v>
      </c>
      <c r="H1300" s="279"/>
      <c r="I1300" s="1507"/>
      <c r="J1300" s="1612"/>
      <c r="K1300" s="1506" t="s">
        <v>5975</v>
      </c>
      <c r="L1300" s="1506" t="s">
        <v>6140</v>
      </c>
      <c r="M1300" s="142"/>
      <c r="N1300" s="142"/>
      <c r="O1300" s="142"/>
      <c r="P1300" s="142"/>
      <c r="Q1300" s="142"/>
      <c r="R1300" s="142"/>
      <c r="S1300" s="142"/>
      <c r="T1300" s="142"/>
      <c r="U1300" s="142"/>
      <c r="V1300" s="142"/>
      <c r="W1300" s="3"/>
      <c r="X1300" s="4"/>
    </row>
    <row r="1301" spans="1:24" s="1" customFormat="1" ht="36.75" customHeight="1" x14ac:dyDescent="0.2">
      <c r="A1301" s="1561"/>
      <c r="B1301" s="1028" t="s">
        <v>5177</v>
      </c>
      <c r="C1301" s="1492" t="s">
        <v>5176</v>
      </c>
      <c r="D1301" s="1496" t="s">
        <v>986</v>
      </c>
      <c r="E1301" s="307" t="s">
        <v>60</v>
      </c>
      <c r="F1301" s="279"/>
      <c r="G1301" s="279">
        <v>38.04327</v>
      </c>
      <c r="H1301" s="1507"/>
      <c r="I1301" s="1507"/>
      <c r="J1301" s="1612"/>
      <c r="K1301" s="1506"/>
      <c r="L1301" s="485"/>
      <c r="M1301" s="142"/>
      <c r="N1301" s="142"/>
      <c r="O1301" s="142"/>
      <c r="P1301" s="142"/>
      <c r="Q1301" s="142"/>
      <c r="R1301" s="142"/>
      <c r="S1301" s="142"/>
      <c r="T1301" s="142"/>
      <c r="U1301" s="142"/>
      <c r="V1301" s="142"/>
      <c r="W1301" s="3"/>
      <c r="X1301" s="4"/>
    </row>
    <row r="1302" spans="1:24" s="1" customFormat="1" ht="111" customHeight="1" x14ac:dyDescent="0.2">
      <c r="A1302" s="1561"/>
      <c r="B1302" s="1028" t="s">
        <v>5748</v>
      </c>
      <c r="C1302" s="1027" t="s">
        <v>5167</v>
      </c>
      <c r="D1302" s="1496" t="s">
        <v>810</v>
      </c>
      <c r="E1302" s="1496" t="s">
        <v>3435</v>
      </c>
      <c r="F1302" s="279"/>
      <c r="G1302" s="330">
        <v>251.441</v>
      </c>
      <c r="H1302" s="1507"/>
      <c r="I1302" s="1507"/>
      <c r="J1302" s="1511" t="s">
        <v>6657</v>
      </c>
      <c r="K1302" s="1506"/>
      <c r="L1302" s="485"/>
      <c r="M1302" s="142"/>
      <c r="N1302" s="142"/>
      <c r="O1302" s="142"/>
      <c r="P1302" s="142"/>
      <c r="Q1302" s="142"/>
      <c r="R1302" s="142"/>
      <c r="S1302" s="142"/>
      <c r="T1302" s="142"/>
      <c r="U1302" s="142"/>
      <c r="V1302" s="142"/>
      <c r="W1302" s="3"/>
      <c r="X1302" s="4"/>
    </row>
    <row r="1303" spans="1:24" s="1" customFormat="1" ht="81" customHeight="1" x14ac:dyDescent="0.2">
      <c r="A1303" s="1561"/>
      <c r="B1303" s="1028" t="s">
        <v>6653</v>
      </c>
      <c r="C1303" s="1027" t="s">
        <v>6652</v>
      </c>
      <c r="D1303" s="1496" t="s">
        <v>810</v>
      </c>
      <c r="E1303" s="1496" t="s">
        <v>3435</v>
      </c>
      <c r="F1303" s="279"/>
      <c r="G1303" s="330">
        <v>1455.6776</v>
      </c>
      <c r="H1303" s="1507"/>
      <c r="I1303" s="1507"/>
      <c r="J1303" s="1511" t="s">
        <v>6655</v>
      </c>
      <c r="K1303" s="1506"/>
      <c r="L1303" s="485"/>
      <c r="M1303" s="142"/>
      <c r="N1303" s="142"/>
      <c r="O1303" s="142"/>
      <c r="P1303" s="142"/>
      <c r="Q1303" s="142"/>
      <c r="R1303" s="142"/>
      <c r="S1303" s="142"/>
      <c r="T1303" s="142"/>
      <c r="U1303" s="142"/>
      <c r="V1303" s="142"/>
      <c r="W1303" s="3"/>
      <c r="X1303" s="4"/>
    </row>
    <row r="1304" spans="1:24" s="1" customFormat="1" ht="78.75" customHeight="1" x14ac:dyDescent="0.2">
      <c r="A1304" s="1561"/>
      <c r="B1304" s="1028" t="s">
        <v>6654</v>
      </c>
      <c r="C1304" s="1027" t="s">
        <v>6656</v>
      </c>
      <c r="D1304" s="1496" t="s">
        <v>810</v>
      </c>
      <c r="E1304" s="1496" t="s">
        <v>3435</v>
      </c>
      <c r="F1304" s="279"/>
      <c r="G1304" s="330"/>
      <c r="H1304" s="1507"/>
      <c r="I1304" s="1507"/>
      <c r="J1304" s="1511" t="s">
        <v>6655</v>
      </c>
      <c r="K1304" s="1506" t="s">
        <v>6942</v>
      </c>
      <c r="L1304" s="485"/>
      <c r="M1304" s="142"/>
      <c r="N1304" s="142"/>
      <c r="O1304" s="142"/>
      <c r="P1304" s="142"/>
      <c r="Q1304" s="142"/>
      <c r="R1304" s="142"/>
      <c r="S1304" s="142"/>
      <c r="T1304" s="142"/>
      <c r="U1304" s="142"/>
      <c r="V1304" s="142"/>
      <c r="W1304" s="3"/>
      <c r="X1304" s="4"/>
    </row>
    <row r="1305" spans="1:24" s="1" customFormat="1" ht="81" customHeight="1" x14ac:dyDescent="0.2">
      <c r="A1305" s="1561"/>
      <c r="B1305" s="1028" t="s">
        <v>6410</v>
      </c>
      <c r="C1305" s="1027" t="s">
        <v>6411</v>
      </c>
      <c r="D1305" s="1496" t="s">
        <v>810</v>
      </c>
      <c r="E1305" s="1496" t="s">
        <v>902</v>
      </c>
      <c r="F1305" s="279"/>
      <c r="G1305" s="330">
        <v>376.67689000000001</v>
      </c>
      <c r="H1305" s="1507"/>
      <c r="I1305" s="1507"/>
      <c r="J1305" s="1511" t="s">
        <v>6412</v>
      </c>
      <c r="K1305" s="1506"/>
      <c r="L1305" s="485"/>
      <c r="M1305" s="142"/>
      <c r="N1305" s="142"/>
      <c r="O1305" s="142"/>
      <c r="P1305" s="142"/>
      <c r="Q1305" s="142"/>
      <c r="R1305" s="142"/>
      <c r="S1305" s="142"/>
      <c r="T1305" s="142"/>
      <c r="U1305" s="142"/>
      <c r="V1305" s="142"/>
      <c r="W1305" s="3"/>
      <c r="X1305" s="4"/>
    </row>
    <row r="1306" spans="1:24" s="1" customFormat="1" ht="129.75" customHeight="1" x14ac:dyDescent="0.2">
      <c r="A1306" s="1561"/>
      <c r="B1306" s="1028" t="s">
        <v>6414</v>
      </c>
      <c r="C1306" s="1027" t="s">
        <v>8176</v>
      </c>
      <c r="D1306" s="1496" t="s">
        <v>810</v>
      </c>
      <c r="E1306" s="1496" t="s">
        <v>902</v>
      </c>
      <c r="F1306" s="279"/>
      <c r="G1306" s="330">
        <v>300</v>
      </c>
      <c r="H1306" s="1507">
        <v>5500</v>
      </c>
      <c r="I1306" s="1507"/>
      <c r="J1306" s="1511" t="s">
        <v>6412</v>
      </c>
      <c r="K1306" s="1506" t="s">
        <v>8177</v>
      </c>
      <c r="L1306" s="1506" t="s">
        <v>8559</v>
      </c>
      <c r="M1306" s="1502" t="s">
        <v>9157</v>
      </c>
      <c r="N1306" s="142"/>
      <c r="O1306" s="142"/>
      <c r="P1306" s="142"/>
      <c r="Q1306" s="142"/>
      <c r="R1306" s="142"/>
      <c r="S1306" s="142"/>
      <c r="T1306" s="142"/>
      <c r="U1306" s="142"/>
      <c r="V1306" s="142"/>
      <c r="W1306" s="3"/>
      <c r="X1306" s="4"/>
    </row>
    <row r="1307" spans="1:24" s="1" customFormat="1" ht="62.25" customHeight="1" x14ac:dyDescent="0.2">
      <c r="A1307" s="1561"/>
      <c r="B1307" s="1028" t="s">
        <v>6766</v>
      </c>
      <c r="C1307" s="1027" t="s">
        <v>6767</v>
      </c>
      <c r="D1307" s="1496" t="s">
        <v>810</v>
      </c>
      <c r="E1307" s="1496" t="s">
        <v>6763</v>
      </c>
      <c r="F1307" s="279"/>
      <c r="G1307" s="330"/>
      <c r="H1307" s="1507"/>
      <c r="I1307" s="1507"/>
      <c r="J1307" s="1511" t="s">
        <v>6655</v>
      </c>
      <c r="K1307" s="1506" t="s">
        <v>6943</v>
      </c>
      <c r="L1307" s="485"/>
      <c r="M1307" s="142"/>
      <c r="N1307" s="142"/>
      <c r="O1307" s="142"/>
      <c r="P1307" s="142"/>
      <c r="Q1307" s="142"/>
      <c r="R1307" s="142"/>
      <c r="S1307" s="142"/>
      <c r="T1307" s="142"/>
      <c r="U1307" s="142"/>
      <c r="V1307" s="142"/>
      <c r="W1307" s="3"/>
      <c r="X1307" s="4"/>
    </row>
    <row r="1308" spans="1:24" s="1" customFormat="1" ht="92.25" customHeight="1" x14ac:dyDescent="0.2">
      <c r="A1308" s="1561"/>
      <c r="B1308" s="1028" t="s">
        <v>7695</v>
      </c>
      <c r="C1308" s="1027" t="s">
        <v>8178</v>
      </c>
      <c r="D1308" s="1496" t="s">
        <v>810</v>
      </c>
      <c r="E1308" s="1496" t="s">
        <v>902</v>
      </c>
      <c r="F1308" s="279"/>
      <c r="G1308" s="330"/>
      <c r="H1308" s="1507">
        <v>110</v>
      </c>
      <c r="I1308" s="1507"/>
      <c r="J1308" s="1511" t="s">
        <v>7579</v>
      </c>
      <c r="K1308" s="1506" t="s">
        <v>8179</v>
      </c>
      <c r="L1308" s="1506" t="s">
        <v>9158</v>
      </c>
      <c r="M1308" s="142"/>
      <c r="N1308" s="142"/>
      <c r="O1308" s="142"/>
      <c r="P1308" s="142"/>
      <c r="Q1308" s="142"/>
      <c r="R1308" s="142"/>
      <c r="S1308" s="142"/>
      <c r="T1308" s="142"/>
      <c r="U1308" s="142"/>
      <c r="V1308" s="142"/>
      <c r="W1308" s="3"/>
      <c r="X1308" s="4"/>
    </row>
    <row r="1309" spans="1:24" s="1" customFormat="1" ht="62.25" customHeight="1" x14ac:dyDescent="0.2">
      <c r="A1309" s="1561"/>
      <c r="B1309" s="1028" t="s">
        <v>7713</v>
      </c>
      <c r="C1309" s="1027" t="s">
        <v>7714</v>
      </c>
      <c r="D1309" s="1496" t="s">
        <v>810</v>
      </c>
      <c r="E1309" s="1496" t="s">
        <v>902</v>
      </c>
      <c r="F1309" s="279"/>
      <c r="G1309" s="330"/>
      <c r="H1309" s="1507">
        <v>2000</v>
      </c>
      <c r="I1309" s="1507"/>
      <c r="J1309" s="1511" t="s">
        <v>7579</v>
      </c>
      <c r="K1309" s="1506"/>
      <c r="L1309" s="485"/>
      <c r="M1309" s="142"/>
      <c r="N1309" s="142"/>
      <c r="O1309" s="142"/>
      <c r="P1309" s="142"/>
      <c r="Q1309" s="142"/>
      <c r="R1309" s="142"/>
      <c r="S1309" s="142"/>
      <c r="T1309" s="142"/>
      <c r="U1309" s="142"/>
      <c r="V1309" s="142"/>
      <c r="W1309" s="3"/>
      <c r="X1309" s="4"/>
    </row>
    <row r="1310" spans="1:24" s="1" customFormat="1" ht="111" customHeight="1" x14ac:dyDescent="0.2">
      <c r="A1310" s="1561"/>
      <c r="B1310" s="1028" t="s">
        <v>7716</v>
      </c>
      <c r="C1310" s="1027" t="s">
        <v>7717</v>
      </c>
      <c r="D1310" s="1496" t="s">
        <v>810</v>
      </c>
      <c r="E1310" s="1496" t="s">
        <v>902</v>
      </c>
      <c r="F1310" s="279"/>
      <c r="G1310" s="330"/>
      <c r="H1310" s="1507">
        <v>1630</v>
      </c>
      <c r="I1310" s="1507"/>
      <c r="J1310" s="1511" t="s">
        <v>7579</v>
      </c>
      <c r="K1310" s="1506" t="s">
        <v>8560</v>
      </c>
      <c r="L1310" s="485"/>
      <c r="M1310" s="142"/>
      <c r="N1310" s="142"/>
      <c r="O1310" s="142"/>
      <c r="P1310" s="142"/>
      <c r="Q1310" s="142"/>
      <c r="R1310" s="142"/>
      <c r="S1310" s="142"/>
      <c r="T1310" s="142"/>
      <c r="U1310" s="142"/>
      <c r="V1310" s="142"/>
      <c r="W1310" s="3"/>
      <c r="X1310" s="4"/>
    </row>
    <row r="1311" spans="1:24" s="1" customFormat="1" ht="109.5" customHeight="1" x14ac:dyDescent="0.2">
      <c r="A1311" s="1561"/>
      <c r="B1311" s="1028" t="s">
        <v>7718</v>
      </c>
      <c r="C1311" s="1027" t="s">
        <v>7719</v>
      </c>
      <c r="D1311" s="1496" t="s">
        <v>810</v>
      </c>
      <c r="E1311" s="1496" t="s">
        <v>902</v>
      </c>
      <c r="F1311" s="279"/>
      <c r="G1311" s="330"/>
      <c r="H1311" s="1507">
        <v>2440</v>
      </c>
      <c r="I1311" s="1507"/>
      <c r="J1311" s="1511" t="s">
        <v>7579</v>
      </c>
      <c r="K1311" s="1506" t="s">
        <v>8561</v>
      </c>
      <c r="L1311" s="1506" t="s">
        <v>8910</v>
      </c>
      <c r="M1311" s="142"/>
      <c r="N1311" s="142"/>
      <c r="O1311" s="142"/>
      <c r="P1311" s="142"/>
      <c r="Q1311" s="142"/>
      <c r="R1311" s="142"/>
      <c r="S1311" s="142"/>
      <c r="T1311" s="142"/>
      <c r="U1311" s="142"/>
      <c r="V1311" s="142"/>
      <c r="W1311" s="3"/>
      <c r="X1311" s="4"/>
    </row>
    <row r="1312" spans="1:24" s="1" customFormat="1" ht="62.25" customHeight="1" x14ac:dyDescent="0.2">
      <c r="A1312" s="1561"/>
      <c r="B1312" s="1028" t="s">
        <v>7720</v>
      </c>
      <c r="C1312" s="1027" t="s">
        <v>7722</v>
      </c>
      <c r="D1312" s="1496" t="s">
        <v>810</v>
      </c>
      <c r="E1312" s="1496" t="s">
        <v>902</v>
      </c>
      <c r="F1312" s="279"/>
      <c r="G1312" s="330"/>
      <c r="H1312" s="1507">
        <v>30000</v>
      </c>
      <c r="I1312" s="1507"/>
      <c r="J1312" s="1511" t="s">
        <v>7579</v>
      </c>
      <c r="K1312" s="1506"/>
      <c r="L1312" s="485"/>
      <c r="M1312" s="142"/>
      <c r="N1312" s="142"/>
      <c r="O1312" s="142"/>
      <c r="P1312" s="142"/>
      <c r="Q1312" s="142"/>
      <c r="R1312" s="142"/>
      <c r="S1312" s="142"/>
      <c r="T1312" s="142"/>
      <c r="U1312" s="142"/>
      <c r="V1312" s="142"/>
      <c r="W1312" s="3"/>
      <c r="X1312" s="4"/>
    </row>
    <row r="1313" spans="1:24" s="1" customFormat="1" ht="156.75" customHeight="1" x14ac:dyDescent="0.2">
      <c r="A1313" s="1561"/>
      <c r="B1313" s="1028" t="s">
        <v>7721</v>
      </c>
      <c r="C1313" s="1027" t="s">
        <v>8562</v>
      </c>
      <c r="D1313" s="1496" t="s">
        <v>810</v>
      </c>
      <c r="E1313" s="1496" t="s">
        <v>902</v>
      </c>
      <c r="F1313" s="279"/>
      <c r="G1313" s="330"/>
      <c r="H1313" s="1507">
        <v>40481</v>
      </c>
      <c r="I1313" s="1507"/>
      <c r="J1313" s="1511" t="s">
        <v>7579</v>
      </c>
      <c r="K1313" s="1506" t="s">
        <v>8065</v>
      </c>
      <c r="L1313" s="1506" t="s">
        <v>8255</v>
      </c>
      <c r="M1313" s="1502" t="s">
        <v>8373</v>
      </c>
      <c r="N1313" s="1502" t="s">
        <v>8563</v>
      </c>
      <c r="O1313" s="1502" t="s">
        <v>8911</v>
      </c>
      <c r="P1313" s="142"/>
      <c r="Q1313" s="142"/>
      <c r="R1313" s="142"/>
      <c r="S1313" s="142"/>
      <c r="T1313" s="142"/>
      <c r="U1313" s="142"/>
      <c r="V1313" s="142"/>
      <c r="W1313" s="3"/>
      <c r="X1313" s="4"/>
    </row>
    <row r="1314" spans="1:24" s="1" customFormat="1" ht="62.25" customHeight="1" x14ac:dyDescent="0.2">
      <c r="A1314" s="1561"/>
      <c r="B1314" s="1028" t="s">
        <v>7799</v>
      </c>
      <c r="C1314" s="1027" t="s">
        <v>7798</v>
      </c>
      <c r="D1314" s="1496" t="s">
        <v>810</v>
      </c>
      <c r="E1314" s="1496" t="s">
        <v>3435</v>
      </c>
      <c r="F1314" s="279"/>
      <c r="G1314" s="330"/>
      <c r="H1314" s="1507">
        <v>1500</v>
      </c>
      <c r="I1314" s="1507"/>
      <c r="J1314" s="1511" t="s">
        <v>7579</v>
      </c>
      <c r="K1314" s="1506"/>
      <c r="L1314" s="485"/>
      <c r="M1314" s="142"/>
      <c r="N1314" s="142"/>
      <c r="O1314" s="142"/>
      <c r="P1314" s="142"/>
      <c r="Q1314" s="142"/>
      <c r="R1314" s="142"/>
      <c r="S1314" s="142"/>
      <c r="T1314" s="142"/>
      <c r="U1314" s="142"/>
      <c r="V1314" s="142"/>
      <c r="W1314" s="3"/>
      <c r="X1314" s="4"/>
    </row>
    <row r="1315" spans="1:24" s="1" customFormat="1" ht="62.25" customHeight="1" x14ac:dyDescent="0.2">
      <c r="A1315" s="1561"/>
      <c r="B1315" s="1028" t="s">
        <v>7805</v>
      </c>
      <c r="C1315" s="1027" t="s">
        <v>7804</v>
      </c>
      <c r="D1315" s="1496" t="s">
        <v>810</v>
      </c>
      <c r="E1315" s="1496" t="s">
        <v>3435</v>
      </c>
      <c r="F1315" s="279"/>
      <c r="G1315" s="330"/>
      <c r="H1315" s="1507">
        <v>300</v>
      </c>
      <c r="I1315" s="1507"/>
      <c r="J1315" s="1511" t="s">
        <v>7579</v>
      </c>
      <c r="K1315" s="1506"/>
      <c r="L1315" s="485"/>
      <c r="M1315" s="142"/>
      <c r="N1315" s="142"/>
      <c r="O1315" s="142"/>
      <c r="P1315" s="142"/>
      <c r="Q1315" s="142"/>
      <c r="R1315" s="142"/>
      <c r="S1315" s="142"/>
      <c r="T1315" s="142"/>
      <c r="U1315" s="142"/>
      <c r="V1315" s="142"/>
      <c r="W1315" s="3"/>
      <c r="X1315" s="4"/>
    </row>
    <row r="1316" spans="1:24" s="1" customFormat="1" ht="83.25" customHeight="1" x14ac:dyDescent="0.2">
      <c r="A1316" s="1561"/>
      <c r="B1316" s="1028" t="s">
        <v>7806</v>
      </c>
      <c r="C1316" s="1027" t="s">
        <v>7807</v>
      </c>
      <c r="D1316" s="1496" t="s">
        <v>810</v>
      </c>
      <c r="E1316" s="1496" t="s">
        <v>3435</v>
      </c>
      <c r="F1316" s="279"/>
      <c r="G1316" s="330"/>
      <c r="H1316" s="1507">
        <v>702</v>
      </c>
      <c r="I1316" s="1507"/>
      <c r="J1316" s="1511" t="s">
        <v>7579</v>
      </c>
      <c r="K1316" s="1506" t="s">
        <v>9080</v>
      </c>
      <c r="L1316" s="485"/>
      <c r="M1316" s="142"/>
      <c r="N1316" s="142"/>
      <c r="O1316" s="142"/>
      <c r="P1316" s="142"/>
      <c r="Q1316" s="142"/>
      <c r="R1316" s="142"/>
      <c r="S1316" s="142"/>
      <c r="T1316" s="142"/>
      <c r="U1316" s="142"/>
      <c r="V1316" s="142"/>
      <c r="W1316" s="3"/>
      <c r="X1316" s="4"/>
    </row>
    <row r="1317" spans="1:24" s="1" customFormat="1" ht="62.25" customHeight="1" x14ac:dyDescent="0.2">
      <c r="A1317" s="1561"/>
      <c r="B1317" s="1028" t="s">
        <v>7808</v>
      </c>
      <c r="C1317" s="1027" t="s">
        <v>7809</v>
      </c>
      <c r="D1317" s="1496" t="s">
        <v>810</v>
      </c>
      <c r="E1317" s="1496" t="s">
        <v>3435</v>
      </c>
      <c r="F1317" s="279"/>
      <c r="G1317" s="330"/>
      <c r="H1317" s="1507">
        <v>1400</v>
      </c>
      <c r="I1317" s="1507"/>
      <c r="J1317" s="1511" t="s">
        <v>7579</v>
      </c>
      <c r="K1317" s="1506"/>
      <c r="L1317" s="485"/>
      <c r="M1317" s="142"/>
      <c r="N1317" s="142"/>
      <c r="O1317" s="142"/>
      <c r="P1317" s="142"/>
      <c r="Q1317" s="142"/>
      <c r="R1317" s="142"/>
      <c r="S1317" s="142"/>
      <c r="T1317" s="142"/>
      <c r="U1317" s="142"/>
      <c r="V1317" s="142"/>
      <c r="W1317" s="3"/>
      <c r="X1317" s="4"/>
    </row>
    <row r="1318" spans="1:24" s="1" customFormat="1" ht="133.5" customHeight="1" x14ac:dyDescent="0.2">
      <c r="A1318" s="1561"/>
      <c r="B1318" s="1028" t="s">
        <v>7810</v>
      </c>
      <c r="C1318" s="1027" t="s">
        <v>7813</v>
      </c>
      <c r="D1318" s="1496" t="s">
        <v>810</v>
      </c>
      <c r="E1318" s="1496" t="s">
        <v>3435</v>
      </c>
      <c r="F1318" s="279"/>
      <c r="G1318" s="330"/>
      <c r="H1318" s="1507">
        <v>41</v>
      </c>
      <c r="I1318" s="1507"/>
      <c r="J1318" s="1511" t="s">
        <v>7579</v>
      </c>
      <c r="K1318" s="1506" t="s">
        <v>8564</v>
      </c>
      <c r="L1318" s="485"/>
      <c r="M1318" s="142"/>
      <c r="N1318" s="142"/>
      <c r="O1318" s="142"/>
      <c r="P1318" s="142"/>
      <c r="Q1318" s="142"/>
      <c r="R1318" s="142"/>
      <c r="S1318" s="142"/>
      <c r="T1318" s="142"/>
      <c r="U1318" s="142"/>
      <c r="V1318" s="142"/>
      <c r="W1318" s="3"/>
      <c r="X1318" s="4"/>
    </row>
    <row r="1319" spans="1:24" s="1" customFormat="1" ht="114.75" customHeight="1" x14ac:dyDescent="0.2">
      <c r="A1319" s="1561"/>
      <c r="B1319" s="1028" t="s">
        <v>7811</v>
      </c>
      <c r="C1319" s="1027" t="s">
        <v>7814</v>
      </c>
      <c r="D1319" s="1496" t="s">
        <v>810</v>
      </c>
      <c r="E1319" s="1496" t="s">
        <v>3435</v>
      </c>
      <c r="F1319" s="279"/>
      <c r="G1319" s="330"/>
      <c r="H1319" s="1507">
        <v>1293</v>
      </c>
      <c r="I1319" s="1507"/>
      <c r="J1319" s="1511" t="s">
        <v>7579</v>
      </c>
      <c r="K1319" s="1506" t="s">
        <v>8565</v>
      </c>
      <c r="L1319" s="485"/>
      <c r="M1319" s="142"/>
      <c r="N1319" s="142"/>
      <c r="O1319" s="142"/>
      <c r="P1319" s="142"/>
      <c r="Q1319" s="142"/>
      <c r="R1319" s="142"/>
      <c r="S1319" s="142"/>
      <c r="T1319" s="142"/>
      <c r="U1319" s="142"/>
      <c r="V1319" s="142"/>
      <c r="W1319" s="3"/>
      <c r="X1319" s="4"/>
    </row>
    <row r="1320" spans="1:24" s="1" customFormat="1" ht="123" customHeight="1" x14ac:dyDescent="0.2">
      <c r="A1320" s="1561"/>
      <c r="B1320" s="1028" t="s">
        <v>7812</v>
      </c>
      <c r="C1320" s="1027" t="s">
        <v>7816</v>
      </c>
      <c r="D1320" s="1496" t="s">
        <v>810</v>
      </c>
      <c r="E1320" s="1496" t="s">
        <v>3435</v>
      </c>
      <c r="F1320" s="279"/>
      <c r="G1320" s="330"/>
      <c r="H1320" s="1507">
        <v>23</v>
      </c>
      <c r="I1320" s="1507"/>
      <c r="J1320" s="1511" t="s">
        <v>7579</v>
      </c>
      <c r="K1320" s="1506" t="s">
        <v>8566</v>
      </c>
      <c r="L1320" s="485"/>
      <c r="M1320" s="142"/>
      <c r="N1320" s="142"/>
      <c r="O1320" s="142"/>
      <c r="P1320" s="142"/>
      <c r="Q1320" s="142"/>
      <c r="R1320" s="142"/>
      <c r="S1320" s="142"/>
      <c r="T1320" s="142"/>
      <c r="U1320" s="142"/>
      <c r="V1320" s="142"/>
      <c r="W1320" s="3"/>
      <c r="X1320" s="4"/>
    </row>
    <row r="1321" spans="1:24" s="1" customFormat="1" ht="114" customHeight="1" x14ac:dyDescent="0.2">
      <c r="A1321" s="1561"/>
      <c r="B1321" s="1028" t="s">
        <v>7817</v>
      </c>
      <c r="C1321" s="1027" t="s">
        <v>7818</v>
      </c>
      <c r="D1321" s="1496" t="s">
        <v>810</v>
      </c>
      <c r="E1321" s="1496" t="s">
        <v>3435</v>
      </c>
      <c r="F1321" s="279"/>
      <c r="G1321" s="330"/>
      <c r="H1321" s="1507">
        <v>23</v>
      </c>
      <c r="I1321" s="1507"/>
      <c r="J1321" s="1511" t="s">
        <v>7579</v>
      </c>
      <c r="K1321" s="1506" t="s">
        <v>8566</v>
      </c>
      <c r="L1321" s="485"/>
      <c r="M1321" s="142"/>
      <c r="N1321" s="142"/>
      <c r="O1321" s="142"/>
      <c r="P1321" s="142"/>
      <c r="Q1321" s="142"/>
      <c r="R1321" s="142"/>
      <c r="S1321" s="142"/>
      <c r="T1321" s="142"/>
      <c r="U1321" s="142"/>
      <c r="V1321" s="142"/>
      <c r="W1321" s="3"/>
      <c r="X1321" s="4"/>
    </row>
    <row r="1322" spans="1:24" s="1" customFormat="1" ht="104.25" customHeight="1" x14ac:dyDescent="0.2">
      <c r="A1322" s="1561"/>
      <c r="B1322" s="1028" t="s">
        <v>7841</v>
      </c>
      <c r="C1322" s="1027" t="s">
        <v>7840</v>
      </c>
      <c r="D1322" s="1496" t="s">
        <v>810</v>
      </c>
      <c r="E1322" s="1496" t="s">
        <v>3435</v>
      </c>
      <c r="F1322" s="279"/>
      <c r="G1322" s="330"/>
      <c r="H1322" s="1507">
        <v>300</v>
      </c>
      <c r="I1322" s="1507"/>
      <c r="J1322" s="1511" t="s">
        <v>8912</v>
      </c>
      <c r="K1322" s="1506"/>
      <c r="L1322" s="485"/>
      <c r="M1322" s="142"/>
      <c r="N1322" s="142"/>
      <c r="O1322" s="142"/>
      <c r="P1322" s="142"/>
      <c r="Q1322" s="142"/>
      <c r="R1322" s="142"/>
      <c r="S1322" s="142"/>
      <c r="T1322" s="142"/>
      <c r="U1322" s="142"/>
      <c r="V1322" s="142"/>
      <c r="W1322" s="3"/>
      <c r="X1322" s="4"/>
    </row>
    <row r="1323" spans="1:24" s="1" customFormat="1" ht="62.25" customHeight="1" x14ac:dyDescent="0.2">
      <c r="A1323" s="1561"/>
      <c r="B1323" s="1028" t="s">
        <v>7827</v>
      </c>
      <c r="C1323" s="1027" t="s">
        <v>7826</v>
      </c>
      <c r="D1323" s="1496" t="s">
        <v>810</v>
      </c>
      <c r="E1323" s="1496" t="s">
        <v>3435</v>
      </c>
      <c r="F1323" s="279"/>
      <c r="G1323" s="330"/>
      <c r="H1323" s="1507">
        <v>760</v>
      </c>
      <c r="I1323" s="1507"/>
      <c r="J1323" s="1511"/>
      <c r="K1323" s="1506"/>
      <c r="L1323" s="485"/>
      <c r="M1323" s="142"/>
      <c r="N1323" s="142"/>
      <c r="O1323" s="142"/>
      <c r="P1323" s="142"/>
      <c r="Q1323" s="142"/>
      <c r="R1323" s="142"/>
      <c r="S1323" s="142"/>
      <c r="T1323" s="142"/>
      <c r="U1323" s="142"/>
      <c r="V1323" s="142"/>
      <c r="W1323" s="3"/>
      <c r="X1323" s="4"/>
    </row>
    <row r="1324" spans="1:24" s="1" customFormat="1" ht="62.25" customHeight="1" x14ac:dyDescent="0.2">
      <c r="A1324" s="1561"/>
      <c r="B1324" s="1028" t="s">
        <v>7833</v>
      </c>
      <c r="C1324" s="1027" t="s">
        <v>7832</v>
      </c>
      <c r="D1324" s="1496" t="s">
        <v>810</v>
      </c>
      <c r="E1324" s="1496" t="s">
        <v>3435</v>
      </c>
      <c r="F1324" s="279"/>
      <c r="G1324" s="330"/>
      <c r="H1324" s="1507">
        <v>760</v>
      </c>
      <c r="I1324" s="1507"/>
      <c r="J1324" s="1511"/>
      <c r="K1324" s="1506"/>
      <c r="L1324" s="485"/>
      <c r="M1324" s="142"/>
      <c r="N1324" s="142"/>
      <c r="O1324" s="142"/>
      <c r="P1324" s="142"/>
      <c r="Q1324" s="142"/>
      <c r="R1324" s="142"/>
      <c r="S1324" s="142"/>
      <c r="T1324" s="142"/>
      <c r="U1324" s="142"/>
      <c r="V1324" s="142"/>
      <c r="W1324" s="3"/>
      <c r="X1324" s="4"/>
    </row>
    <row r="1325" spans="1:24" s="1" customFormat="1" ht="129" customHeight="1" x14ac:dyDescent="0.2">
      <c r="A1325" s="1561"/>
      <c r="B1325" s="1028" t="s">
        <v>7834</v>
      </c>
      <c r="C1325" s="1027" t="s">
        <v>7835</v>
      </c>
      <c r="D1325" s="1496" t="s">
        <v>810</v>
      </c>
      <c r="E1325" s="1496" t="s">
        <v>3435</v>
      </c>
      <c r="F1325" s="279"/>
      <c r="G1325" s="330"/>
      <c r="H1325" s="1507"/>
      <c r="I1325" s="1507"/>
      <c r="J1325" s="1511" t="s">
        <v>8567</v>
      </c>
      <c r="K1325" s="1506"/>
      <c r="L1325" s="485"/>
      <c r="M1325" s="142"/>
      <c r="N1325" s="142"/>
      <c r="O1325" s="142"/>
      <c r="P1325" s="142"/>
      <c r="Q1325" s="142"/>
      <c r="R1325" s="142"/>
      <c r="S1325" s="142"/>
      <c r="T1325" s="142"/>
      <c r="U1325" s="142"/>
      <c r="V1325" s="142"/>
      <c r="W1325" s="3"/>
      <c r="X1325" s="4"/>
    </row>
    <row r="1326" spans="1:24" s="1" customFormat="1" ht="91.5" customHeight="1" x14ac:dyDescent="0.2">
      <c r="A1326" s="1561"/>
      <c r="B1326" s="1028" t="s">
        <v>7836</v>
      </c>
      <c r="C1326" s="1027" t="s">
        <v>8239</v>
      </c>
      <c r="D1326" s="1496" t="s">
        <v>810</v>
      </c>
      <c r="E1326" s="1496" t="s">
        <v>3435</v>
      </c>
      <c r="F1326" s="279"/>
      <c r="G1326" s="330"/>
      <c r="H1326" s="1507">
        <v>1490</v>
      </c>
      <c r="I1326" s="1507"/>
      <c r="J1326" s="1511" t="s">
        <v>8256</v>
      </c>
      <c r="K1326" s="1506"/>
      <c r="L1326" s="485"/>
      <c r="M1326" s="142"/>
      <c r="N1326" s="142"/>
      <c r="O1326" s="142"/>
      <c r="P1326" s="142"/>
      <c r="Q1326" s="142"/>
      <c r="R1326" s="142"/>
      <c r="S1326" s="142"/>
      <c r="T1326" s="142"/>
      <c r="U1326" s="142"/>
      <c r="V1326" s="142"/>
      <c r="W1326" s="3"/>
      <c r="X1326" s="4"/>
    </row>
    <row r="1327" spans="1:24" s="1" customFormat="1" ht="111.75" customHeight="1" x14ac:dyDescent="0.2">
      <c r="A1327" s="1561"/>
      <c r="B1327" s="1028" t="s">
        <v>7831</v>
      </c>
      <c r="C1327" s="1027" t="s">
        <v>8240</v>
      </c>
      <c r="D1327" s="1496" t="s">
        <v>810</v>
      </c>
      <c r="E1327" s="1496" t="s">
        <v>3435</v>
      </c>
      <c r="F1327" s="279"/>
      <c r="G1327" s="330"/>
      <c r="H1327" s="1507"/>
      <c r="I1327" s="1507"/>
      <c r="J1327" s="1511" t="s">
        <v>8257</v>
      </c>
      <c r="K1327" s="1506" t="s">
        <v>8568</v>
      </c>
      <c r="L1327" s="485"/>
      <c r="M1327" s="142"/>
      <c r="N1327" s="142"/>
      <c r="O1327" s="142"/>
      <c r="P1327" s="142"/>
      <c r="Q1327" s="142"/>
      <c r="R1327" s="142"/>
      <c r="S1327" s="142"/>
      <c r="T1327" s="142"/>
      <c r="U1327" s="142"/>
      <c r="V1327" s="142"/>
      <c r="W1327" s="3"/>
      <c r="X1327" s="4"/>
    </row>
    <row r="1328" spans="1:24" s="1" customFormat="1" ht="102" customHeight="1" x14ac:dyDescent="0.2">
      <c r="A1328" s="1561"/>
      <c r="B1328" s="1028" t="s">
        <v>7825</v>
      </c>
      <c r="C1328" s="1027" t="s">
        <v>7824</v>
      </c>
      <c r="D1328" s="1496" t="s">
        <v>810</v>
      </c>
      <c r="E1328" s="1496" t="s">
        <v>3435</v>
      </c>
      <c r="F1328" s="279"/>
      <c r="G1328" s="330"/>
      <c r="H1328" s="1507">
        <v>90</v>
      </c>
      <c r="I1328" s="1507"/>
      <c r="J1328" s="1511" t="s">
        <v>8569</v>
      </c>
      <c r="K1328" s="1506"/>
      <c r="L1328" s="485"/>
      <c r="M1328" s="142"/>
      <c r="N1328" s="142"/>
      <c r="O1328" s="142"/>
      <c r="P1328" s="142"/>
      <c r="Q1328" s="142"/>
      <c r="R1328" s="142"/>
      <c r="S1328" s="142"/>
      <c r="T1328" s="142"/>
      <c r="U1328" s="142"/>
      <c r="V1328" s="142"/>
      <c r="W1328" s="3"/>
      <c r="X1328" s="4"/>
    </row>
    <row r="1329" spans="1:24" s="1" customFormat="1" ht="102.75" customHeight="1" x14ac:dyDescent="0.2">
      <c r="A1329" s="1561"/>
      <c r="B1329" s="1028" t="s">
        <v>7839</v>
      </c>
      <c r="C1329" s="1027" t="s">
        <v>7838</v>
      </c>
      <c r="D1329" s="1496" t="s">
        <v>810</v>
      </c>
      <c r="E1329" s="1496" t="s">
        <v>3435</v>
      </c>
      <c r="F1329" s="279"/>
      <c r="G1329" s="330"/>
      <c r="H1329" s="1507">
        <v>720</v>
      </c>
      <c r="I1329" s="1507"/>
      <c r="J1329" s="1511" t="s">
        <v>8570</v>
      </c>
      <c r="K1329" s="1506"/>
      <c r="L1329" s="485"/>
      <c r="M1329" s="142"/>
      <c r="N1329" s="142"/>
      <c r="O1329" s="142"/>
      <c r="P1329" s="142"/>
      <c r="Q1329" s="142"/>
      <c r="R1329" s="142"/>
      <c r="S1329" s="142"/>
      <c r="T1329" s="142"/>
      <c r="U1329" s="142"/>
      <c r="V1329" s="142"/>
      <c r="W1329" s="3"/>
      <c r="X1329" s="4"/>
    </row>
    <row r="1330" spans="1:24" s="1" customFormat="1" ht="115.5" customHeight="1" x14ac:dyDescent="0.2">
      <c r="A1330" s="1561"/>
      <c r="B1330" s="1028" t="s">
        <v>7823</v>
      </c>
      <c r="C1330" s="1027" t="s">
        <v>7822</v>
      </c>
      <c r="D1330" s="1496" t="s">
        <v>810</v>
      </c>
      <c r="E1330" s="1496" t="s">
        <v>3435</v>
      </c>
      <c r="F1330" s="279"/>
      <c r="G1330" s="330"/>
      <c r="H1330" s="1507">
        <v>4300</v>
      </c>
      <c r="I1330" s="1507"/>
      <c r="J1330" s="1511" t="s">
        <v>8571</v>
      </c>
      <c r="K1330" s="1506"/>
      <c r="L1330" s="485"/>
      <c r="M1330" s="142"/>
      <c r="N1330" s="142"/>
      <c r="O1330" s="142"/>
      <c r="P1330" s="142"/>
      <c r="Q1330" s="142"/>
      <c r="R1330" s="142"/>
      <c r="S1330" s="142"/>
      <c r="T1330" s="142"/>
      <c r="U1330" s="142"/>
      <c r="V1330" s="142"/>
      <c r="W1330" s="3"/>
      <c r="X1330" s="4"/>
    </row>
    <row r="1331" spans="1:24" s="1" customFormat="1" ht="62.25" customHeight="1" x14ac:dyDescent="0.2">
      <c r="A1331" s="1561"/>
      <c r="B1331" s="1028" t="s">
        <v>8258</v>
      </c>
      <c r="C1331" s="1027" t="s">
        <v>8299</v>
      </c>
      <c r="D1331" s="1496" t="s">
        <v>810</v>
      </c>
      <c r="E1331" s="1496" t="s">
        <v>3435</v>
      </c>
      <c r="F1331" s="279"/>
      <c r="G1331" s="330"/>
      <c r="H1331" s="1507">
        <v>300</v>
      </c>
      <c r="I1331" s="1507"/>
      <c r="J1331" s="1511" t="s">
        <v>8259</v>
      </c>
      <c r="K1331" s="1506"/>
      <c r="L1331" s="485"/>
      <c r="M1331" s="142"/>
      <c r="N1331" s="142"/>
      <c r="O1331" s="142"/>
      <c r="P1331" s="142"/>
      <c r="Q1331" s="142"/>
      <c r="R1331" s="142"/>
      <c r="S1331" s="142"/>
      <c r="T1331" s="142"/>
      <c r="U1331" s="142"/>
      <c r="V1331" s="142"/>
      <c r="W1331" s="3"/>
      <c r="X1331" s="4"/>
    </row>
    <row r="1332" spans="1:24" s="1" customFormat="1" ht="143.25" customHeight="1" x14ac:dyDescent="0.2">
      <c r="A1332" s="1561"/>
      <c r="B1332" s="1028" t="s">
        <v>8572</v>
      </c>
      <c r="C1332" s="1027" t="s">
        <v>8573</v>
      </c>
      <c r="D1332" s="1496" t="s">
        <v>810</v>
      </c>
      <c r="E1332" s="1496" t="s">
        <v>3435</v>
      </c>
      <c r="F1332" s="279"/>
      <c r="G1332" s="330"/>
      <c r="H1332" s="1507">
        <v>1000</v>
      </c>
      <c r="I1332" s="1507"/>
      <c r="J1332" s="1511" t="s">
        <v>8574</v>
      </c>
      <c r="K1332" s="1506" t="s">
        <v>8913</v>
      </c>
      <c r="L1332" s="485"/>
      <c r="M1332" s="142"/>
      <c r="N1332" s="142"/>
      <c r="O1332" s="142"/>
      <c r="P1332" s="142"/>
      <c r="Q1332" s="142"/>
      <c r="R1332" s="142"/>
      <c r="S1332" s="142"/>
      <c r="T1332" s="142"/>
      <c r="U1332" s="142"/>
      <c r="V1332" s="142"/>
      <c r="W1332" s="3"/>
      <c r="X1332" s="4"/>
    </row>
    <row r="1333" spans="1:24" s="1" customFormat="1" ht="143.25" customHeight="1" x14ac:dyDescent="0.2">
      <c r="A1333" s="1562"/>
      <c r="B1333" s="1028" t="s">
        <v>8914</v>
      </c>
      <c r="C1333" s="1027" t="s">
        <v>8915</v>
      </c>
      <c r="D1333" s="1496" t="s">
        <v>810</v>
      </c>
      <c r="E1333" s="1496" t="s">
        <v>3435</v>
      </c>
      <c r="F1333" s="279"/>
      <c r="G1333" s="330"/>
      <c r="H1333" s="1507">
        <v>340</v>
      </c>
      <c r="I1333" s="1507"/>
      <c r="J1333" s="1511" t="s">
        <v>8916</v>
      </c>
      <c r="K1333" s="1506"/>
      <c r="L1333" s="485"/>
      <c r="M1333" s="142"/>
      <c r="N1333" s="142"/>
      <c r="O1333" s="142"/>
      <c r="P1333" s="142"/>
      <c r="Q1333" s="142"/>
      <c r="R1333" s="142"/>
      <c r="S1333" s="142"/>
      <c r="T1333" s="142"/>
      <c r="U1333" s="142"/>
      <c r="V1333" s="142"/>
      <c r="W1333" s="3"/>
      <c r="X1333" s="4"/>
    </row>
    <row r="1334" spans="1:24" s="1" customFormat="1" ht="198.75" customHeight="1" x14ac:dyDescent="0.2">
      <c r="A1334" s="1564" t="s">
        <v>1487</v>
      </c>
      <c r="B1334" s="1492" t="s">
        <v>2390</v>
      </c>
      <c r="C1334" s="329" t="s">
        <v>5778</v>
      </c>
      <c r="D1334" s="1496" t="s">
        <v>558</v>
      </c>
      <c r="E1334" s="1496" t="s">
        <v>216</v>
      </c>
      <c r="F1334" s="309">
        <v>1295</v>
      </c>
      <c r="G1334" s="330">
        <v>507.97499900000003</v>
      </c>
      <c r="H1334" s="1507">
        <v>0</v>
      </c>
      <c r="I1334" s="1544"/>
      <c r="J1334" s="1511" t="s">
        <v>3351</v>
      </c>
      <c r="K1334" s="1504" t="s">
        <v>5582</v>
      </c>
      <c r="L1334" s="1504" t="s">
        <v>5976</v>
      </c>
      <c r="M1334" s="1527" t="s">
        <v>8030</v>
      </c>
      <c r="N1334" s="1527"/>
      <c r="O1334" s="1527"/>
      <c r="P1334" s="1527"/>
      <c r="Q1334" s="1527"/>
      <c r="R1334" s="1527"/>
      <c r="S1334" s="1527"/>
      <c r="T1334" s="1527"/>
      <c r="U1334" s="1527"/>
      <c r="V1334" s="1527"/>
      <c r="W1334" s="9" t="s">
        <v>123</v>
      </c>
    </row>
    <row r="1335" spans="1:24" s="1" customFormat="1" ht="22.5" customHeight="1" x14ac:dyDescent="0.2">
      <c r="A1335" s="1564"/>
      <c r="B1335" s="1492" t="s">
        <v>2391</v>
      </c>
      <c r="C1335" s="574" t="s">
        <v>806</v>
      </c>
      <c r="D1335" s="1496" t="s">
        <v>213</v>
      </c>
      <c r="E1335" s="307" t="s">
        <v>551</v>
      </c>
      <c r="F1335" s="1012"/>
      <c r="G1335" s="306"/>
      <c r="H1335" s="1496"/>
      <c r="I1335" s="1507">
        <v>700</v>
      </c>
      <c r="J1335" s="1506"/>
      <c r="K1335" s="1506"/>
      <c r="L1335" s="1506"/>
      <c r="M1335" s="1502"/>
      <c r="N1335" s="1502"/>
      <c r="O1335" s="1502"/>
      <c r="P1335" s="1502"/>
      <c r="Q1335" s="1502"/>
      <c r="R1335" s="1502"/>
      <c r="S1335" s="1502"/>
      <c r="T1335" s="1502"/>
      <c r="U1335" s="1502"/>
      <c r="V1335" s="1502"/>
      <c r="W1335" s="4" t="s">
        <v>11</v>
      </c>
      <c r="X1335" s="4"/>
    </row>
    <row r="1336" spans="1:24" s="1" customFormat="1" ht="56.25" customHeight="1" x14ac:dyDescent="0.2">
      <c r="A1336" s="1564"/>
      <c r="B1336" s="1492" t="s">
        <v>2392</v>
      </c>
      <c r="C1336" s="1025" t="s">
        <v>807</v>
      </c>
      <c r="D1336" s="1496" t="s">
        <v>213</v>
      </c>
      <c r="E1336" s="307" t="s">
        <v>551</v>
      </c>
      <c r="F1336" s="1012"/>
      <c r="G1336" s="306"/>
      <c r="H1336" s="1496"/>
      <c r="I1336" s="1507">
        <v>635</v>
      </c>
      <c r="J1336" s="1506"/>
      <c r="K1336" s="1506"/>
      <c r="L1336" s="1506"/>
      <c r="M1336" s="1502"/>
      <c r="N1336" s="1502"/>
      <c r="O1336" s="1502"/>
      <c r="P1336" s="1502"/>
      <c r="Q1336" s="1502"/>
      <c r="R1336" s="1502"/>
      <c r="S1336" s="1502"/>
      <c r="T1336" s="1502"/>
      <c r="U1336" s="1502"/>
      <c r="V1336" s="1502"/>
      <c r="W1336" s="4" t="s">
        <v>11</v>
      </c>
      <c r="X1336" s="4"/>
    </row>
    <row r="1337" spans="1:24" s="1" customFormat="1" ht="33.75" customHeight="1" x14ac:dyDescent="0.2">
      <c r="A1337" s="1564"/>
      <c r="B1337" s="1492" t="s">
        <v>2393</v>
      </c>
      <c r="C1337" s="1027" t="s">
        <v>808</v>
      </c>
      <c r="D1337" s="1496" t="s">
        <v>213</v>
      </c>
      <c r="E1337" s="1496" t="s">
        <v>216</v>
      </c>
      <c r="F1337" s="1012"/>
      <c r="G1337" s="306"/>
      <c r="H1337" s="1496"/>
      <c r="I1337" s="1544"/>
      <c r="J1337" s="1511"/>
      <c r="K1337" s="1511"/>
      <c r="L1337" s="1511"/>
      <c r="M1337" s="146"/>
      <c r="N1337" s="146"/>
      <c r="O1337" s="146"/>
      <c r="P1337" s="146"/>
      <c r="Q1337" s="146"/>
      <c r="R1337" s="146"/>
      <c r="S1337" s="146"/>
      <c r="T1337" s="146"/>
      <c r="U1337" s="146"/>
      <c r="V1337" s="146"/>
      <c r="W1337" s="3" t="s">
        <v>123</v>
      </c>
      <c r="X1337" s="4"/>
    </row>
    <row r="1338" spans="1:24" s="1" customFormat="1" ht="33.75" customHeight="1" x14ac:dyDescent="0.2">
      <c r="A1338" s="1564"/>
      <c r="B1338" s="1492" t="s">
        <v>2394</v>
      </c>
      <c r="C1338" s="547" t="s">
        <v>809</v>
      </c>
      <c r="D1338" s="1496" t="s">
        <v>213</v>
      </c>
      <c r="E1338" s="1496" t="s">
        <v>216</v>
      </c>
      <c r="F1338" s="1012"/>
      <c r="G1338" s="306"/>
      <c r="H1338" s="1496"/>
      <c r="I1338" s="1544"/>
      <c r="J1338" s="1511"/>
      <c r="K1338" s="1511"/>
      <c r="L1338" s="1511"/>
      <c r="M1338" s="146"/>
      <c r="N1338" s="146"/>
      <c r="O1338" s="146"/>
      <c r="P1338" s="146"/>
      <c r="Q1338" s="146"/>
      <c r="R1338" s="146"/>
      <c r="S1338" s="146"/>
      <c r="T1338" s="146"/>
      <c r="U1338" s="146"/>
      <c r="V1338" s="146"/>
      <c r="W1338" s="3" t="s">
        <v>123</v>
      </c>
      <c r="X1338" s="4"/>
    </row>
    <row r="1339" spans="1:24" s="1" customFormat="1" ht="106.5" customHeight="1" x14ac:dyDescent="0.2">
      <c r="A1339" s="1564" t="s">
        <v>1488</v>
      </c>
      <c r="B1339" s="1492" t="s">
        <v>2395</v>
      </c>
      <c r="C1339" s="1492" t="s">
        <v>3154</v>
      </c>
      <c r="D1339" s="1496" t="s">
        <v>810</v>
      </c>
      <c r="E1339" s="1497" t="s">
        <v>302</v>
      </c>
      <c r="F1339" s="1507">
        <f>2000-1000</f>
        <v>1000</v>
      </c>
      <c r="G1339" s="1507">
        <v>1000</v>
      </c>
      <c r="H1339" s="1507">
        <v>0</v>
      </c>
      <c r="I1339" s="1507">
        <f>2162.9+1000</f>
        <v>3162.9</v>
      </c>
      <c r="J1339" s="1506" t="s">
        <v>3352</v>
      </c>
      <c r="K1339" s="1506" t="s">
        <v>5583</v>
      </c>
      <c r="L1339" s="1506" t="s">
        <v>8030</v>
      </c>
      <c r="M1339" s="1502"/>
      <c r="N1339" s="1502"/>
      <c r="O1339" s="1502"/>
      <c r="P1339" s="1502"/>
      <c r="Q1339" s="1502"/>
      <c r="R1339" s="1502"/>
      <c r="S1339" s="1502"/>
      <c r="T1339" s="1502"/>
      <c r="U1339" s="1502"/>
      <c r="V1339" s="1502"/>
      <c r="W1339" s="9" t="s">
        <v>11</v>
      </c>
    </row>
    <row r="1340" spans="1:24" s="1" customFormat="1" ht="33.75" customHeight="1" x14ac:dyDescent="0.2">
      <c r="A1340" s="1564"/>
      <c r="B1340" s="1492" t="s">
        <v>2396</v>
      </c>
      <c r="C1340" s="1027" t="s">
        <v>811</v>
      </c>
      <c r="D1340" s="1568" t="s">
        <v>213</v>
      </c>
      <c r="E1340" s="1569" t="s">
        <v>300</v>
      </c>
      <c r="F1340" s="1507"/>
      <c r="G1340" s="1507"/>
      <c r="H1340" s="1507"/>
      <c r="I1340" s="1507"/>
      <c r="J1340" s="1506"/>
      <c r="K1340" s="1506"/>
      <c r="L1340" s="1506"/>
      <c r="M1340" s="1502"/>
      <c r="N1340" s="1502"/>
      <c r="O1340" s="1502"/>
      <c r="P1340" s="1502"/>
      <c r="Q1340" s="1502"/>
      <c r="R1340" s="1502"/>
      <c r="S1340" s="1502"/>
      <c r="T1340" s="1502"/>
      <c r="U1340" s="1502"/>
      <c r="V1340" s="1502"/>
      <c r="W1340" s="9" t="s">
        <v>11</v>
      </c>
      <c r="X1340" s="4"/>
    </row>
    <row r="1341" spans="1:24" s="1" customFormat="1" ht="35.25" customHeight="1" x14ac:dyDescent="0.2">
      <c r="A1341" s="1564"/>
      <c r="B1341" s="1492" t="s">
        <v>2397</v>
      </c>
      <c r="C1341" s="1027" t="s">
        <v>812</v>
      </c>
      <c r="D1341" s="1568"/>
      <c r="E1341" s="1569"/>
      <c r="F1341" s="1507"/>
      <c r="G1341" s="1507"/>
      <c r="H1341" s="1507"/>
      <c r="I1341" s="1507">
        <v>9561</v>
      </c>
      <c r="J1341" s="1506"/>
      <c r="K1341" s="1506"/>
      <c r="L1341" s="1506"/>
      <c r="M1341" s="1502"/>
      <c r="N1341" s="1502"/>
      <c r="O1341" s="1502"/>
      <c r="P1341" s="1502"/>
      <c r="Q1341" s="1502"/>
      <c r="R1341" s="1502"/>
      <c r="S1341" s="1502"/>
      <c r="T1341" s="1502"/>
      <c r="U1341" s="1502"/>
      <c r="V1341" s="1502"/>
      <c r="W1341" s="9" t="s">
        <v>11</v>
      </c>
      <c r="X1341" s="4"/>
    </row>
    <row r="1342" spans="1:24" s="1" customFormat="1" ht="47.25" customHeight="1" x14ac:dyDescent="0.2">
      <c r="A1342" s="1564"/>
      <c r="B1342" s="1492" t="s">
        <v>2398</v>
      </c>
      <c r="C1342" s="1492" t="s">
        <v>813</v>
      </c>
      <c r="D1342" s="1568"/>
      <c r="E1342" s="1569"/>
      <c r="F1342" s="1507"/>
      <c r="G1342" s="1507"/>
      <c r="H1342" s="1507"/>
      <c r="I1342" s="1507">
        <v>6022.7</v>
      </c>
      <c r="J1342" s="1506" t="s">
        <v>5749</v>
      </c>
      <c r="K1342" s="1506"/>
      <c r="L1342" s="1506"/>
      <c r="M1342" s="1502"/>
      <c r="N1342" s="1502"/>
      <c r="O1342" s="1502"/>
      <c r="P1342" s="1502"/>
      <c r="Q1342" s="1502"/>
      <c r="R1342" s="1502"/>
      <c r="S1342" s="1502"/>
      <c r="T1342" s="1502"/>
      <c r="U1342" s="1502"/>
      <c r="V1342" s="1502"/>
      <c r="W1342" s="9" t="s">
        <v>11</v>
      </c>
      <c r="X1342" s="4"/>
    </row>
    <row r="1343" spans="1:24" s="1" customFormat="1" ht="53.25" customHeight="1" x14ac:dyDescent="0.2">
      <c r="A1343" s="1564"/>
      <c r="B1343" s="1492" t="s">
        <v>2399</v>
      </c>
      <c r="C1343" s="1492" t="s">
        <v>814</v>
      </c>
      <c r="D1343" s="1568"/>
      <c r="E1343" s="1569"/>
      <c r="F1343" s="1012"/>
      <c r="G1343" s="1507"/>
      <c r="H1343" s="1507">
        <v>0</v>
      </c>
      <c r="I1343" s="1507">
        <v>100</v>
      </c>
      <c r="J1343" s="1506" t="s">
        <v>8034</v>
      </c>
      <c r="K1343" s="1506"/>
      <c r="L1343" s="1506"/>
      <c r="M1343" s="1502"/>
      <c r="N1343" s="1502"/>
      <c r="O1343" s="1502"/>
      <c r="P1343" s="1502"/>
      <c r="Q1343" s="1502"/>
      <c r="R1343" s="1502"/>
      <c r="S1343" s="1502"/>
      <c r="T1343" s="1502"/>
      <c r="U1343" s="1502"/>
      <c r="V1343" s="1502"/>
      <c r="W1343" s="9" t="s">
        <v>11</v>
      </c>
    </row>
    <row r="1344" spans="1:24" s="1" customFormat="1" ht="35.25" customHeight="1" x14ac:dyDescent="0.2">
      <c r="A1344" s="1564"/>
      <c r="B1344" s="1492" t="s">
        <v>2400</v>
      </c>
      <c r="C1344" s="1027" t="s">
        <v>815</v>
      </c>
      <c r="D1344" s="1496" t="s">
        <v>213</v>
      </c>
      <c r="E1344" s="1497" t="s">
        <v>300</v>
      </c>
      <c r="F1344" s="1507"/>
      <c r="G1344" s="1030"/>
      <c r="H1344" s="1507"/>
      <c r="I1344" s="1507">
        <v>634.4</v>
      </c>
      <c r="J1344" s="1592" t="s">
        <v>5749</v>
      </c>
      <c r="K1344" s="1504"/>
      <c r="L1344" s="1504"/>
      <c r="M1344" s="1527"/>
      <c r="N1344" s="1527"/>
      <c r="O1344" s="1527"/>
      <c r="P1344" s="1527"/>
      <c r="Q1344" s="1527"/>
      <c r="R1344" s="1527"/>
      <c r="S1344" s="1527"/>
      <c r="T1344" s="1527"/>
      <c r="U1344" s="1527"/>
      <c r="V1344" s="1527"/>
      <c r="W1344" s="9" t="s">
        <v>11</v>
      </c>
    </row>
    <row r="1345" spans="1:24" s="1" customFormat="1" ht="72" customHeight="1" x14ac:dyDescent="0.2">
      <c r="A1345" s="1564"/>
      <c r="B1345" s="1492" t="s">
        <v>2401</v>
      </c>
      <c r="C1345" s="1027" t="s">
        <v>816</v>
      </c>
      <c r="D1345" s="1496" t="s">
        <v>213</v>
      </c>
      <c r="E1345" s="1497" t="s">
        <v>300</v>
      </c>
      <c r="F1345" s="1012"/>
      <c r="G1345" s="1507"/>
      <c r="H1345" s="1507">
        <v>0</v>
      </c>
      <c r="I1345" s="1507">
        <v>5856.3</v>
      </c>
      <c r="J1345" s="1592"/>
      <c r="K1345" s="1506" t="s">
        <v>8030</v>
      </c>
      <c r="L1345" s="1506"/>
      <c r="M1345" s="1502"/>
      <c r="N1345" s="1502"/>
      <c r="O1345" s="1502"/>
      <c r="P1345" s="1502"/>
      <c r="Q1345" s="1502"/>
      <c r="R1345" s="1502"/>
      <c r="S1345" s="1502"/>
      <c r="T1345" s="1502"/>
      <c r="U1345" s="1502"/>
      <c r="V1345" s="1502"/>
      <c r="W1345" s="9" t="s">
        <v>11</v>
      </c>
    </row>
    <row r="1346" spans="1:24" s="1" customFormat="1" ht="170.25" customHeight="1" x14ac:dyDescent="0.2">
      <c r="A1346" s="1564"/>
      <c r="B1346" s="1492" t="s">
        <v>2402</v>
      </c>
      <c r="C1346" s="1027" t="s">
        <v>8575</v>
      </c>
      <c r="D1346" s="1496" t="s">
        <v>213</v>
      </c>
      <c r="E1346" s="1497" t="s">
        <v>300</v>
      </c>
      <c r="F1346" s="1507"/>
      <c r="G1346" s="1507"/>
      <c r="H1346" s="1507">
        <v>901.702</v>
      </c>
      <c r="I1346" s="1496"/>
      <c r="J1346" s="1504" t="s">
        <v>4176</v>
      </c>
      <c r="K1346" s="1504" t="s">
        <v>8576</v>
      </c>
      <c r="L1346" s="1504"/>
      <c r="M1346" s="1527"/>
      <c r="N1346" s="1527"/>
      <c r="O1346" s="1527"/>
      <c r="P1346" s="1527"/>
      <c r="Q1346" s="1527"/>
      <c r="R1346" s="1527"/>
      <c r="S1346" s="1527"/>
      <c r="T1346" s="1527"/>
      <c r="U1346" s="1527"/>
      <c r="V1346" s="1527"/>
      <c r="W1346" s="9" t="s">
        <v>11</v>
      </c>
    </row>
    <row r="1347" spans="1:24" s="1" customFormat="1" ht="33" customHeight="1" x14ac:dyDescent="0.2">
      <c r="A1347" s="1564"/>
      <c r="B1347" s="1492" t="s">
        <v>2403</v>
      </c>
      <c r="C1347" s="1027" t="s">
        <v>818</v>
      </c>
      <c r="D1347" s="1496" t="s">
        <v>213</v>
      </c>
      <c r="E1347" s="1497" t="s">
        <v>300</v>
      </c>
      <c r="F1347" s="1012"/>
      <c r="G1347" s="1507"/>
      <c r="H1347" s="1507"/>
      <c r="I1347" s="1507">
        <v>75</v>
      </c>
      <c r="J1347" s="1506"/>
      <c r="K1347" s="1506"/>
      <c r="L1347" s="1506"/>
      <c r="M1347" s="1502"/>
      <c r="N1347" s="1502"/>
      <c r="O1347" s="1502"/>
      <c r="P1347" s="1502"/>
      <c r="Q1347" s="1502"/>
      <c r="R1347" s="1502"/>
      <c r="S1347" s="1502"/>
      <c r="T1347" s="1502"/>
      <c r="U1347" s="1502"/>
      <c r="V1347" s="1502"/>
      <c r="W1347" s="9" t="s">
        <v>11</v>
      </c>
    </row>
    <row r="1348" spans="1:24" s="1" customFormat="1" ht="96.75" customHeight="1" x14ac:dyDescent="0.2">
      <c r="A1348" s="1563" t="s">
        <v>1489</v>
      </c>
      <c r="B1348" s="1492" t="s">
        <v>2404</v>
      </c>
      <c r="C1348" s="1027" t="s">
        <v>819</v>
      </c>
      <c r="D1348" s="1496" t="s">
        <v>213</v>
      </c>
      <c r="E1348" s="351" t="s">
        <v>820</v>
      </c>
      <c r="F1348" s="657"/>
      <c r="G1348" s="1496"/>
      <c r="H1348" s="1496"/>
      <c r="I1348" s="1496"/>
      <c r="J1348" s="1504" t="s">
        <v>3799</v>
      </c>
      <c r="K1348" s="1504" t="s">
        <v>4728</v>
      </c>
      <c r="L1348" s="1504"/>
      <c r="M1348" s="1527"/>
      <c r="N1348" s="1527"/>
      <c r="O1348" s="1527"/>
      <c r="P1348" s="1527"/>
      <c r="Q1348" s="1527"/>
      <c r="R1348" s="1527"/>
      <c r="S1348" s="1527"/>
      <c r="T1348" s="1527"/>
      <c r="U1348" s="1527"/>
      <c r="V1348" s="1527"/>
      <c r="W1348" s="9" t="s">
        <v>11</v>
      </c>
      <c r="X1348" s="4"/>
    </row>
    <row r="1349" spans="1:24" s="1" customFormat="1" ht="42" customHeight="1" x14ac:dyDescent="0.2">
      <c r="A1349" s="1561"/>
      <c r="B1349" s="1492" t="s">
        <v>2405</v>
      </c>
      <c r="C1349" s="1492" t="s">
        <v>821</v>
      </c>
      <c r="D1349" s="1496" t="s">
        <v>13</v>
      </c>
      <c r="E1349" s="1496" t="s">
        <v>281</v>
      </c>
      <c r="F1349" s="1507"/>
      <c r="G1349" s="657"/>
      <c r="H1349" s="1496"/>
      <c r="I1349" s="657">
        <v>28.2</v>
      </c>
      <c r="J1349" s="658"/>
      <c r="K1349" s="658"/>
      <c r="L1349" s="658"/>
      <c r="M1349" s="145"/>
      <c r="N1349" s="145"/>
      <c r="O1349" s="145"/>
      <c r="P1349" s="145"/>
      <c r="Q1349" s="145"/>
      <c r="R1349" s="145"/>
      <c r="S1349" s="145"/>
      <c r="T1349" s="145"/>
      <c r="U1349" s="145"/>
      <c r="V1349" s="145"/>
      <c r="W1349" s="9" t="s">
        <v>11</v>
      </c>
      <c r="X1349" s="4"/>
    </row>
    <row r="1350" spans="1:24" s="4" customFormat="1" ht="35.25" customHeight="1" x14ac:dyDescent="0.2">
      <c r="A1350" s="1561"/>
      <c r="B1350" s="1492" t="s">
        <v>2406</v>
      </c>
      <c r="C1350" s="1492" t="s">
        <v>822</v>
      </c>
      <c r="D1350" s="1496" t="s">
        <v>13</v>
      </c>
      <c r="E1350" s="1496" t="s">
        <v>281</v>
      </c>
      <c r="F1350" s="1507"/>
      <c r="G1350" s="657"/>
      <c r="H1350" s="1496"/>
      <c r="I1350" s="657">
        <v>67.8</v>
      </c>
      <c r="J1350" s="658"/>
      <c r="K1350" s="658"/>
      <c r="L1350" s="658"/>
      <c r="M1350" s="145"/>
      <c r="N1350" s="145"/>
      <c r="O1350" s="145"/>
      <c r="P1350" s="145"/>
      <c r="Q1350" s="145"/>
      <c r="R1350" s="145"/>
      <c r="S1350" s="145"/>
      <c r="T1350" s="145"/>
      <c r="U1350" s="145"/>
      <c r="V1350" s="145"/>
      <c r="W1350" s="3" t="s">
        <v>11</v>
      </c>
    </row>
    <row r="1351" spans="1:24" s="4" customFormat="1" ht="35.25" customHeight="1" x14ac:dyDescent="0.2">
      <c r="A1351" s="1561"/>
      <c r="B1351" s="1492" t="s">
        <v>2407</v>
      </c>
      <c r="C1351" s="1027" t="s">
        <v>823</v>
      </c>
      <c r="D1351" s="1027" t="s">
        <v>213</v>
      </c>
      <c r="E1351" s="1497" t="s">
        <v>824</v>
      </c>
      <c r="F1351" s="1012"/>
      <c r="G1351" s="1496"/>
      <c r="H1351" s="1496"/>
      <c r="I1351" s="1507">
        <v>360</v>
      </c>
      <c r="J1351" s="1506"/>
      <c r="K1351" s="1506"/>
      <c r="L1351" s="1506"/>
      <c r="M1351" s="1502"/>
      <c r="N1351" s="1502"/>
      <c r="O1351" s="1502"/>
      <c r="P1351" s="1502"/>
      <c r="Q1351" s="1502"/>
      <c r="R1351" s="1502"/>
      <c r="S1351" s="1502"/>
      <c r="T1351" s="1502"/>
      <c r="U1351" s="1502"/>
      <c r="V1351" s="1502"/>
      <c r="W1351" s="9" t="s">
        <v>11</v>
      </c>
    </row>
    <row r="1352" spans="1:24" s="4" customFormat="1" ht="111" customHeight="1" x14ac:dyDescent="0.2">
      <c r="A1352" s="1561"/>
      <c r="B1352" s="1492" t="s">
        <v>5181</v>
      </c>
      <c r="C1352" s="1027" t="s">
        <v>819</v>
      </c>
      <c r="D1352" s="1496" t="s">
        <v>213</v>
      </c>
      <c r="E1352" s="351" t="s">
        <v>820</v>
      </c>
      <c r="F1352" s="279"/>
      <c r="G1352" s="330">
        <v>1752.7470000000001</v>
      </c>
      <c r="H1352" s="1496">
        <v>800</v>
      </c>
      <c r="I1352" s="1507"/>
      <c r="J1352" s="1506" t="s">
        <v>5584</v>
      </c>
      <c r="K1352" s="1506" t="s">
        <v>5977</v>
      </c>
      <c r="L1352" s="1506" t="s">
        <v>8066</v>
      </c>
      <c r="M1352" s="1502"/>
      <c r="N1352" s="1502"/>
      <c r="O1352" s="1502"/>
      <c r="P1352" s="1502"/>
      <c r="Q1352" s="1502"/>
      <c r="R1352" s="1502"/>
      <c r="S1352" s="1502"/>
      <c r="T1352" s="1502"/>
      <c r="U1352" s="1502"/>
      <c r="V1352" s="1502"/>
      <c r="W1352" s="9"/>
    </row>
    <row r="1353" spans="1:24" s="4" customFormat="1" ht="111" customHeight="1" x14ac:dyDescent="0.2">
      <c r="A1353" s="1562"/>
      <c r="B1353" s="1492" t="s">
        <v>7669</v>
      </c>
      <c r="C1353" s="1027" t="s">
        <v>7668</v>
      </c>
      <c r="D1353" s="1496" t="s">
        <v>213</v>
      </c>
      <c r="E1353" s="351" t="s">
        <v>7670</v>
      </c>
      <c r="F1353" s="279"/>
      <c r="G1353" s="330"/>
      <c r="H1353" s="1496">
        <v>250.63</v>
      </c>
      <c r="I1353" s="1507"/>
      <c r="J1353" s="1506" t="s">
        <v>7242</v>
      </c>
      <c r="K1353" s="1506" t="s">
        <v>8067</v>
      </c>
      <c r="L1353" s="1506" t="s">
        <v>8577</v>
      </c>
      <c r="M1353" s="1502" t="s">
        <v>9159</v>
      </c>
      <c r="N1353" s="1502"/>
      <c r="O1353" s="1502"/>
      <c r="P1353" s="1502"/>
      <c r="Q1353" s="1502"/>
      <c r="R1353" s="1502"/>
      <c r="S1353" s="1502"/>
      <c r="T1353" s="1502"/>
      <c r="U1353" s="1502"/>
      <c r="V1353" s="1502"/>
      <c r="W1353" s="9"/>
    </row>
    <row r="1354" spans="1:24" ht="84" customHeight="1" x14ac:dyDescent="0.2">
      <c r="A1354" s="1563" t="s">
        <v>2408</v>
      </c>
      <c r="B1354" s="1517" t="s">
        <v>2409</v>
      </c>
      <c r="C1354" s="1027" t="s">
        <v>825</v>
      </c>
      <c r="D1354" s="1497" t="s">
        <v>213</v>
      </c>
      <c r="E1354" s="1497" t="s">
        <v>551</v>
      </c>
      <c r="F1354" s="1507">
        <v>4013.2467999999999</v>
      </c>
      <c r="G1354" s="294"/>
      <c r="H1354" s="1507">
        <v>0</v>
      </c>
      <c r="I1354" s="1507">
        <f>8000+2000</f>
        <v>10000</v>
      </c>
      <c r="J1354" s="1504" t="s">
        <v>3800</v>
      </c>
      <c r="K1354" s="1504" t="s">
        <v>3912</v>
      </c>
      <c r="L1354" s="1504" t="s">
        <v>5749</v>
      </c>
      <c r="M1354" s="1504" t="s">
        <v>8030</v>
      </c>
      <c r="N1354" s="1504"/>
      <c r="O1354" s="1504"/>
      <c r="P1354" s="1504"/>
      <c r="Q1354" s="1504"/>
      <c r="R1354" s="1504"/>
      <c r="S1354" s="1504"/>
      <c r="T1354" s="1504"/>
      <c r="U1354" s="1504"/>
      <c r="V1354" s="1504"/>
      <c r="W1354" s="95" t="s">
        <v>11</v>
      </c>
      <c r="X1354" s="96"/>
    </row>
    <row r="1355" spans="1:24" s="1" customFormat="1" ht="25.5" customHeight="1" x14ac:dyDescent="0.2">
      <c r="A1355" s="1561"/>
      <c r="B1355" s="1517" t="s">
        <v>2410</v>
      </c>
      <c r="C1355" s="1027" t="s">
        <v>826</v>
      </c>
      <c r="D1355" s="1496" t="s">
        <v>213</v>
      </c>
      <c r="E1355" s="307" t="s">
        <v>551</v>
      </c>
      <c r="F1355" s="1507"/>
      <c r="G1355" s="306"/>
      <c r="H1355" s="1496"/>
      <c r="I1355" s="1507">
        <v>1000</v>
      </c>
      <c r="J1355" s="1506"/>
      <c r="K1355" s="1506"/>
      <c r="L1355" s="1506"/>
      <c r="M1355" s="1502"/>
      <c r="N1355" s="1502"/>
      <c r="O1355" s="1502"/>
      <c r="P1355" s="1502"/>
      <c r="Q1355" s="1502"/>
      <c r="R1355" s="1502"/>
      <c r="S1355" s="1502"/>
      <c r="T1355" s="1502"/>
      <c r="U1355" s="1502"/>
      <c r="V1355" s="1502"/>
      <c r="W1355" s="9" t="s">
        <v>11</v>
      </c>
      <c r="X1355" s="4"/>
    </row>
    <row r="1356" spans="1:24" s="1" customFormat="1" ht="28.5" customHeight="1" x14ac:dyDescent="0.2">
      <c r="A1356" s="1561"/>
      <c r="B1356" s="1517" t="s">
        <v>2411</v>
      </c>
      <c r="C1356" s="1027" t="s">
        <v>827</v>
      </c>
      <c r="D1356" s="1497" t="s">
        <v>213</v>
      </c>
      <c r="E1356" s="1497" t="s">
        <v>551</v>
      </c>
      <c r="F1356" s="1012"/>
      <c r="G1356" s="1496"/>
      <c r="H1356" s="1496"/>
      <c r="I1356" s="1507">
        <v>3000</v>
      </c>
      <c r="J1356" s="1506"/>
      <c r="K1356" s="1506"/>
      <c r="L1356" s="1506"/>
      <c r="M1356" s="1502"/>
      <c r="N1356" s="1502"/>
      <c r="O1356" s="1502"/>
      <c r="P1356" s="1502"/>
      <c r="Q1356" s="1502"/>
      <c r="R1356" s="1502"/>
      <c r="S1356" s="1502"/>
      <c r="T1356" s="1502"/>
      <c r="U1356" s="1502"/>
      <c r="V1356" s="1502"/>
      <c r="W1356" s="9" t="s">
        <v>11</v>
      </c>
    </row>
    <row r="1357" spans="1:24" s="1" customFormat="1" ht="22.5" customHeight="1" x14ac:dyDescent="0.2">
      <c r="A1357" s="1561"/>
      <c r="B1357" s="1517" t="s">
        <v>2412</v>
      </c>
      <c r="C1357" s="1027" t="s">
        <v>828</v>
      </c>
      <c r="D1357" s="1497" t="s">
        <v>213</v>
      </c>
      <c r="E1357" s="1497" t="s">
        <v>551</v>
      </c>
      <c r="F1357" s="1012"/>
      <c r="G1357" s="1496"/>
      <c r="H1357" s="1496"/>
      <c r="I1357" s="1507">
        <v>3000</v>
      </c>
      <c r="J1357" s="1506"/>
      <c r="K1357" s="1506"/>
      <c r="L1357" s="1506"/>
      <c r="M1357" s="1502"/>
      <c r="N1357" s="1502"/>
      <c r="O1357" s="1502"/>
      <c r="P1357" s="1502"/>
      <c r="Q1357" s="1502"/>
      <c r="R1357" s="1502"/>
      <c r="S1357" s="1502"/>
      <c r="T1357" s="1502"/>
      <c r="U1357" s="1502"/>
      <c r="V1357" s="1502"/>
      <c r="W1357" s="9" t="s">
        <v>11</v>
      </c>
      <c r="X1357" s="4"/>
    </row>
    <row r="1358" spans="1:24" s="1" customFormat="1" ht="33.75" customHeight="1" x14ac:dyDescent="0.2">
      <c r="A1358" s="1561"/>
      <c r="B1358" s="1517" t="s">
        <v>2413</v>
      </c>
      <c r="C1358" s="1492" t="s">
        <v>829</v>
      </c>
      <c r="D1358" s="1496" t="s">
        <v>213</v>
      </c>
      <c r="E1358" s="307" t="s">
        <v>133</v>
      </c>
      <c r="F1358" s="1012"/>
      <c r="G1358" s="1507"/>
      <c r="H1358" s="1507"/>
      <c r="I1358" s="1507">
        <v>200</v>
      </c>
      <c r="J1358" s="1506"/>
      <c r="K1358" s="1506"/>
      <c r="L1358" s="1506"/>
      <c r="M1358" s="1502"/>
      <c r="N1358" s="1502"/>
      <c r="O1358" s="1502"/>
      <c r="P1358" s="1502"/>
      <c r="Q1358" s="1502"/>
      <c r="R1358" s="1502"/>
      <c r="S1358" s="1502"/>
      <c r="T1358" s="1502"/>
      <c r="U1358" s="1502"/>
      <c r="V1358" s="1502"/>
      <c r="W1358" s="9" t="s">
        <v>11</v>
      </c>
      <c r="X1358" s="4"/>
    </row>
    <row r="1359" spans="1:24" s="1" customFormat="1" ht="38.25" customHeight="1" x14ac:dyDescent="0.2">
      <c r="A1359" s="1561"/>
      <c r="B1359" s="1517" t="s">
        <v>2414</v>
      </c>
      <c r="C1359" s="1492" t="s">
        <v>830</v>
      </c>
      <c r="D1359" s="1496" t="s">
        <v>213</v>
      </c>
      <c r="E1359" s="307" t="s">
        <v>133</v>
      </c>
      <c r="F1359" s="1012"/>
      <c r="G1359" s="1507"/>
      <c r="H1359" s="1507"/>
      <c r="I1359" s="1507">
        <v>681.3</v>
      </c>
      <c r="J1359" s="1506"/>
      <c r="K1359" s="1506"/>
      <c r="L1359" s="1506"/>
      <c r="M1359" s="1502"/>
      <c r="N1359" s="1502"/>
      <c r="O1359" s="1502"/>
      <c r="P1359" s="1502"/>
      <c r="Q1359" s="1502"/>
      <c r="R1359" s="1502"/>
      <c r="S1359" s="1502"/>
      <c r="T1359" s="1502"/>
      <c r="U1359" s="1502"/>
      <c r="V1359" s="1502"/>
      <c r="W1359" s="9" t="s">
        <v>11</v>
      </c>
      <c r="X1359" s="4"/>
    </row>
    <row r="1360" spans="1:24" s="1" customFormat="1" ht="29.45" customHeight="1" x14ac:dyDescent="0.2">
      <c r="A1360" s="1561"/>
      <c r="B1360" s="1517" t="s">
        <v>2415</v>
      </c>
      <c r="C1360" s="1492" t="s">
        <v>831</v>
      </c>
      <c r="D1360" s="286" t="s">
        <v>213</v>
      </c>
      <c r="E1360" s="328" t="s">
        <v>133</v>
      </c>
      <c r="F1360" s="1507">
        <v>50</v>
      </c>
      <c r="G1360" s="1030"/>
      <c r="H1360" s="1507"/>
      <c r="I1360" s="1507">
        <v>1000</v>
      </c>
      <c r="J1360" s="1506" t="s">
        <v>5749</v>
      </c>
      <c r="K1360" s="1506"/>
      <c r="L1360" s="1506"/>
      <c r="M1360" s="1502"/>
      <c r="N1360" s="1502"/>
      <c r="O1360" s="1502"/>
      <c r="P1360" s="1502"/>
      <c r="Q1360" s="1502"/>
      <c r="R1360" s="1502"/>
      <c r="S1360" s="1502"/>
      <c r="T1360" s="1502"/>
      <c r="U1360" s="1502"/>
      <c r="V1360" s="1502"/>
      <c r="W1360" s="9" t="s">
        <v>11</v>
      </c>
      <c r="X1360" s="4"/>
    </row>
    <row r="1361" spans="1:27" s="1" customFormat="1" ht="55.5" customHeight="1" x14ac:dyDescent="0.2">
      <c r="A1361" s="1561"/>
      <c r="B1361" s="1517" t="s">
        <v>2416</v>
      </c>
      <c r="C1361" s="1492" t="s">
        <v>832</v>
      </c>
      <c r="D1361" s="286" t="s">
        <v>213</v>
      </c>
      <c r="E1361" s="328" t="s">
        <v>133</v>
      </c>
      <c r="F1361" s="1507"/>
      <c r="G1361" s="1507"/>
      <c r="H1361" s="1507"/>
      <c r="I1361" s="1507"/>
      <c r="J1361" s="1506" t="s">
        <v>4177</v>
      </c>
      <c r="K1361" s="1506"/>
      <c r="L1361" s="1506"/>
      <c r="M1361" s="1502"/>
      <c r="N1361" s="1502"/>
      <c r="O1361" s="1502"/>
      <c r="P1361" s="1502"/>
      <c r="Q1361" s="1502"/>
      <c r="R1361" s="1502"/>
      <c r="S1361" s="1502"/>
      <c r="T1361" s="1502"/>
      <c r="U1361" s="1502"/>
      <c r="V1361" s="1502"/>
      <c r="W1361" s="9" t="s">
        <v>11</v>
      </c>
      <c r="X1361" s="4"/>
    </row>
    <row r="1362" spans="1:27" s="1" customFormat="1" ht="48.75" customHeight="1" x14ac:dyDescent="0.2">
      <c r="A1362" s="1561"/>
      <c r="B1362" s="1517" t="s">
        <v>2417</v>
      </c>
      <c r="C1362" s="1492" t="s">
        <v>833</v>
      </c>
      <c r="D1362" s="286" t="s">
        <v>213</v>
      </c>
      <c r="E1362" s="328" t="s">
        <v>133</v>
      </c>
      <c r="F1362" s="1507"/>
      <c r="G1362" s="1507"/>
      <c r="H1362" s="1507"/>
      <c r="I1362" s="1507"/>
      <c r="J1362" s="1506" t="s">
        <v>4177</v>
      </c>
      <c r="K1362" s="1506"/>
      <c r="L1362" s="1506"/>
      <c r="M1362" s="1502"/>
      <c r="N1362" s="1502"/>
      <c r="O1362" s="1502"/>
      <c r="P1362" s="1502"/>
      <c r="Q1362" s="1502"/>
      <c r="R1362" s="1502"/>
      <c r="S1362" s="1502"/>
      <c r="T1362" s="1502"/>
      <c r="U1362" s="1502"/>
      <c r="V1362" s="1502"/>
      <c r="W1362" s="9" t="s">
        <v>11</v>
      </c>
      <c r="X1362" s="4"/>
    </row>
    <row r="1363" spans="1:27" s="1" customFormat="1" ht="24.75" customHeight="1" x14ac:dyDescent="0.2">
      <c r="A1363" s="1561"/>
      <c r="B1363" s="1517" t="s">
        <v>2418</v>
      </c>
      <c r="C1363" s="1492" t="s">
        <v>834</v>
      </c>
      <c r="D1363" s="286" t="s">
        <v>213</v>
      </c>
      <c r="E1363" s="328" t="s">
        <v>133</v>
      </c>
      <c r="F1363" s="1507">
        <v>50</v>
      </c>
      <c r="G1363" s="1030"/>
      <c r="H1363" s="1507"/>
      <c r="I1363" s="1507">
        <v>1000</v>
      </c>
      <c r="J1363" s="1506" t="s">
        <v>5749</v>
      </c>
      <c r="K1363" s="1506"/>
      <c r="L1363" s="1506"/>
      <c r="M1363" s="1502"/>
      <c r="N1363" s="1502"/>
      <c r="O1363" s="1502"/>
      <c r="P1363" s="1502"/>
      <c r="Q1363" s="1502"/>
      <c r="R1363" s="1502"/>
      <c r="S1363" s="1502"/>
      <c r="T1363" s="1502"/>
      <c r="U1363" s="1502"/>
      <c r="V1363" s="1502"/>
      <c r="W1363" s="9" t="s">
        <v>11</v>
      </c>
      <c r="X1363" s="4"/>
    </row>
    <row r="1364" spans="1:27" s="1" customFormat="1" ht="57.75" customHeight="1" x14ac:dyDescent="0.2">
      <c r="A1364" s="1561"/>
      <c r="B1364" s="1517" t="s">
        <v>2419</v>
      </c>
      <c r="C1364" s="1492" t="s">
        <v>835</v>
      </c>
      <c r="D1364" s="286" t="s">
        <v>213</v>
      </c>
      <c r="E1364" s="328" t="s">
        <v>133</v>
      </c>
      <c r="F1364" s="1507"/>
      <c r="G1364" s="1507"/>
      <c r="H1364" s="1507"/>
      <c r="I1364" s="1507"/>
      <c r="J1364" s="1506" t="s">
        <v>4177</v>
      </c>
      <c r="K1364" s="1506"/>
      <c r="L1364" s="1506"/>
      <c r="M1364" s="1502"/>
      <c r="N1364" s="1502"/>
      <c r="O1364" s="1502"/>
      <c r="P1364" s="1502"/>
      <c r="Q1364" s="1502"/>
      <c r="R1364" s="1502"/>
      <c r="S1364" s="1502"/>
      <c r="T1364" s="1502"/>
      <c r="U1364" s="1502"/>
      <c r="V1364" s="1502"/>
      <c r="W1364" s="9" t="s">
        <v>11</v>
      </c>
      <c r="X1364" s="4"/>
    </row>
    <row r="1365" spans="1:27" s="1" customFormat="1" ht="64.5" customHeight="1" x14ac:dyDescent="0.2">
      <c r="A1365" s="1561"/>
      <c r="B1365" s="1517" t="s">
        <v>2420</v>
      </c>
      <c r="C1365" s="1492" t="s">
        <v>836</v>
      </c>
      <c r="D1365" s="286" t="s">
        <v>213</v>
      </c>
      <c r="E1365" s="328" t="s">
        <v>133</v>
      </c>
      <c r="F1365" s="1507"/>
      <c r="G1365" s="1507"/>
      <c r="H1365" s="1507"/>
      <c r="I1365" s="1507"/>
      <c r="J1365" s="1506" t="s">
        <v>4177</v>
      </c>
      <c r="K1365" s="1506"/>
      <c r="L1365" s="1506"/>
      <c r="M1365" s="1502"/>
      <c r="N1365" s="1502"/>
      <c r="O1365" s="1502"/>
      <c r="P1365" s="1502"/>
      <c r="Q1365" s="1502"/>
      <c r="R1365" s="1502"/>
      <c r="S1365" s="1502"/>
      <c r="T1365" s="1502"/>
      <c r="U1365" s="1502"/>
      <c r="V1365" s="1502"/>
      <c r="W1365" s="9" t="s">
        <v>11</v>
      </c>
      <c r="X1365" s="4"/>
    </row>
    <row r="1366" spans="1:27" s="1" customFormat="1" ht="24.75" customHeight="1" x14ac:dyDescent="0.2">
      <c r="A1366" s="1561"/>
      <c r="B1366" s="1517" t="s">
        <v>2421</v>
      </c>
      <c r="C1366" s="1492" t="s">
        <v>837</v>
      </c>
      <c r="D1366" s="1496" t="s">
        <v>213</v>
      </c>
      <c r="E1366" s="307" t="s">
        <v>133</v>
      </c>
      <c r="F1366" s="1012"/>
      <c r="G1366" s="1507"/>
      <c r="H1366" s="1507"/>
      <c r="I1366" s="1507">
        <v>1460</v>
      </c>
      <c r="J1366" s="1506"/>
      <c r="K1366" s="1506"/>
      <c r="L1366" s="1506"/>
      <c r="M1366" s="1502"/>
      <c r="N1366" s="1502"/>
      <c r="O1366" s="1502"/>
      <c r="P1366" s="1502"/>
      <c r="Q1366" s="1502"/>
      <c r="R1366" s="1502"/>
      <c r="S1366" s="1502"/>
      <c r="T1366" s="1502"/>
      <c r="U1366" s="1502"/>
      <c r="V1366" s="1502"/>
      <c r="W1366" s="9" t="s">
        <v>11</v>
      </c>
      <c r="X1366" s="4"/>
    </row>
    <row r="1367" spans="1:27" s="1" customFormat="1" ht="90.75" customHeight="1" x14ac:dyDescent="0.2">
      <c r="A1367" s="1561"/>
      <c r="B1367" s="1517" t="s">
        <v>2422</v>
      </c>
      <c r="C1367" s="1027" t="s">
        <v>838</v>
      </c>
      <c r="D1367" s="1496" t="s">
        <v>213</v>
      </c>
      <c r="E1367" s="1496" t="s">
        <v>216</v>
      </c>
      <c r="F1367" s="1507"/>
      <c r="G1367" s="1030"/>
      <c r="H1367" s="1496"/>
      <c r="I1367" s="279">
        <v>3600</v>
      </c>
      <c r="J1367" s="1504" t="s">
        <v>4178</v>
      </c>
      <c r="K1367" s="1504" t="s">
        <v>5749</v>
      </c>
      <c r="L1367" s="1504"/>
      <c r="M1367" s="1527"/>
      <c r="N1367" s="1527"/>
      <c r="O1367" s="1527"/>
      <c r="P1367" s="1527"/>
      <c r="Q1367" s="1527"/>
      <c r="R1367" s="1527"/>
      <c r="S1367" s="1527"/>
      <c r="T1367" s="1527"/>
      <c r="U1367" s="1527"/>
      <c r="V1367" s="1527"/>
      <c r="W1367" s="9" t="s">
        <v>123</v>
      </c>
      <c r="X1367" s="86">
        <f>SUM(F602:F1367)</f>
        <v>275560.64506000001</v>
      </c>
      <c r="Y1367" s="86">
        <f>SUM(G602:G1367)</f>
        <v>218222.75572139997</v>
      </c>
      <c r="Z1367" s="86">
        <f>SUM(H602:H1367)</f>
        <v>293968.47972980002</v>
      </c>
      <c r="AA1367" s="86">
        <f>SUM(I602:I1367)</f>
        <v>932338.77270000032</v>
      </c>
    </row>
    <row r="1368" spans="1:27" s="1" customFormat="1" ht="90.75" customHeight="1" x14ac:dyDescent="0.2">
      <c r="A1368" s="1561"/>
      <c r="B1368" s="1517" t="s">
        <v>5169</v>
      </c>
      <c r="C1368" s="1492" t="s">
        <v>5168</v>
      </c>
      <c r="D1368" s="1496" t="s">
        <v>986</v>
      </c>
      <c r="E1368" s="307" t="s">
        <v>60</v>
      </c>
      <c r="F1368" s="279"/>
      <c r="G1368" s="279">
        <v>115.89103</v>
      </c>
      <c r="H1368" s="1496"/>
      <c r="I1368" s="1496"/>
      <c r="J1368" s="1593" t="s">
        <v>5505</v>
      </c>
      <c r="K1368" s="1504"/>
      <c r="L1368" s="1504"/>
      <c r="M1368" s="1527"/>
      <c r="N1368" s="1527"/>
      <c r="O1368" s="1527"/>
      <c r="P1368" s="1527"/>
      <c r="Q1368" s="1527"/>
      <c r="R1368" s="1527"/>
      <c r="S1368" s="1527"/>
      <c r="T1368" s="1527"/>
      <c r="U1368" s="1527"/>
      <c r="V1368" s="1527"/>
      <c r="W1368" s="9"/>
      <c r="X1368" s="86"/>
      <c r="Y1368" s="86"/>
      <c r="Z1368" s="86"/>
      <c r="AA1368" s="86"/>
    </row>
    <row r="1369" spans="1:27" s="1" customFormat="1" ht="138.75" customHeight="1" x14ac:dyDescent="0.2">
      <c r="A1369" s="1561"/>
      <c r="B1369" s="1517" t="s">
        <v>5171</v>
      </c>
      <c r="C1369" s="1492" t="s">
        <v>5170</v>
      </c>
      <c r="D1369" s="1496" t="s">
        <v>986</v>
      </c>
      <c r="E1369" s="307" t="s">
        <v>60</v>
      </c>
      <c r="F1369" s="279"/>
      <c r="G1369" s="279">
        <v>1042.82097</v>
      </c>
      <c r="H1369" s="1496"/>
      <c r="I1369" s="1496"/>
      <c r="J1369" s="1593"/>
      <c r="K1369" s="1504" t="s">
        <v>5780</v>
      </c>
      <c r="L1369" s="1504" t="s">
        <v>6333</v>
      </c>
      <c r="M1369" s="1527"/>
      <c r="N1369" s="1527"/>
      <c r="O1369" s="1527"/>
      <c r="P1369" s="1527"/>
      <c r="Q1369" s="1527"/>
      <c r="R1369" s="1527"/>
      <c r="S1369" s="1527"/>
      <c r="T1369" s="1527"/>
      <c r="U1369" s="1527"/>
      <c r="V1369" s="1527"/>
      <c r="W1369" s="9"/>
      <c r="X1369" s="86"/>
      <c r="Y1369" s="86"/>
      <c r="Z1369" s="86"/>
      <c r="AA1369" s="86"/>
    </row>
    <row r="1370" spans="1:27" s="1" customFormat="1" ht="96.75" customHeight="1" x14ac:dyDescent="0.2">
      <c r="A1370" s="1562"/>
      <c r="B1370" s="1517" t="s">
        <v>6349</v>
      </c>
      <c r="C1370" s="1492" t="s">
        <v>6351</v>
      </c>
      <c r="D1370" s="1496" t="s">
        <v>986</v>
      </c>
      <c r="E1370" s="307" t="s">
        <v>60</v>
      </c>
      <c r="F1370" s="279"/>
      <c r="G1370" s="279">
        <v>650</v>
      </c>
      <c r="H1370" s="1496">
        <v>1469.421</v>
      </c>
      <c r="I1370" s="1496"/>
      <c r="J1370" s="1504" t="s">
        <v>6350</v>
      </c>
      <c r="K1370" s="1504" t="s">
        <v>7815</v>
      </c>
      <c r="L1370" s="1504" t="s">
        <v>8578</v>
      </c>
      <c r="M1370" s="1527"/>
      <c r="N1370" s="1527"/>
      <c r="O1370" s="1527"/>
      <c r="P1370" s="1527"/>
      <c r="Q1370" s="1527"/>
      <c r="R1370" s="1527"/>
      <c r="S1370" s="1527"/>
      <c r="T1370" s="1527"/>
      <c r="U1370" s="1527"/>
      <c r="V1370" s="1527"/>
      <c r="W1370" s="9"/>
      <c r="X1370" s="86"/>
      <c r="Y1370" s="86"/>
      <c r="Z1370" s="86"/>
      <c r="AA1370" s="86"/>
    </row>
    <row r="1371" spans="1:27" s="1" customFormat="1" ht="57" customHeight="1" x14ac:dyDescent="0.2">
      <c r="A1371" s="1563" t="s">
        <v>7062</v>
      </c>
      <c r="B1371" s="1517" t="s">
        <v>6811</v>
      </c>
      <c r="C1371" s="1492" t="s">
        <v>6805</v>
      </c>
      <c r="D1371" s="1496" t="s">
        <v>286</v>
      </c>
      <c r="E1371" s="307" t="s">
        <v>4131</v>
      </c>
      <c r="F1371" s="279"/>
      <c r="G1371" s="279"/>
      <c r="H1371" s="1507">
        <v>0</v>
      </c>
      <c r="I1371" s="1496"/>
      <c r="J1371" s="1592" t="s">
        <v>6817</v>
      </c>
      <c r="K1371" s="1504" t="s">
        <v>8034</v>
      </c>
      <c r="L1371" s="1504"/>
      <c r="M1371" s="1527"/>
      <c r="N1371" s="1527"/>
      <c r="O1371" s="1527"/>
      <c r="P1371" s="1527"/>
      <c r="Q1371" s="1527"/>
      <c r="R1371" s="1527"/>
      <c r="S1371" s="1527"/>
      <c r="T1371" s="1527"/>
      <c r="U1371" s="1527"/>
      <c r="V1371" s="1527"/>
      <c r="W1371" s="9"/>
      <c r="X1371" s="86"/>
      <c r="Y1371" s="86"/>
      <c r="Z1371" s="86"/>
      <c r="AA1371" s="86"/>
    </row>
    <row r="1372" spans="1:27" s="1" customFormat="1" ht="57" customHeight="1" x14ac:dyDescent="0.2">
      <c r="A1372" s="1561"/>
      <c r="B1372" s="1517" t="s">
        <v>6812</v>
      </c>
      <c r="C1372" s="1492" t="s">
        <v>6806</v>
      </c>
      <c r="D1372" s="1496" t="s">
        <v>286</v>
      </c>
      <c r="E1372" s="307" t="s">
        <v>4131</v>
      </c>
      <c r="F1372" s="279"/>
      <c r="G1372" s="279"/>
      <c r="H1372" s="1507">
        <v>0</v>
      </c>
      <c r="I1372" s="1496"/>
      <c r="J1372" s="1592"/>
      <c r="K1372" s="1504" t="s">
        <v>8030</v>
      </c>
      <c r="L1372" s="1504"/>
      <c r="M1372" s="1527"/>
      <c r="N1372" s="1527"/>
      <c r="O1372" s="1527"/>
      <c r="P1372" s="1527"/>
      <c r="Q1372" s="1527"/>
      <c r="R1372" s="1527"/>
      <c r="S1372" s="1527"/>
      <c r="T1372" s="1527"/>
      <c r="U1372" s="1527"/>
      <c r="V1372" s="1527"/>
      <c r="W1372" s="9"/>
      <c r="X1372" s="86"/>
      <c r="Y1372" s="86"/>
      <c r="Z1372" s="86"/>
      <c r="AA1372" s="86"/>
    </row>
    <row r="1373" spans="1:27" s="1" customFormat="1" ht="57" customHeight="1" x14ac:dyDescent="0.2">
      <c r="A1373" s="1561"/>
      <c r="B1373" s="1517" t="s">
        <v>6813</v>
      </c>
      <c r="C1373" s="1492" t="s">
        <v>6807</v>
      </c>
      <c r="D1373" s="1496" t="s">
        <v>286</v>
      </c>
      <c r="E1373" s="307" t="s">
        <v>4131</v>
      </c>
      <c r="F1373" s="279"/>
      <c r="G1373" s="279"/>
      <c r="H1373" s="1507">
        <v>0</v>
      </c>
      <c r="I1373" s="1496"/>
      <c r="J1373" s="1592"/>
      <c r="K1373" s="1504" t="s">
        <v>8030</v>
      </c>
      <c r="L1373" s="1504"/>
      <c r="M1373" s="1527"/>
      <c r="N1373" s="1527"/>
      <c r="O1373" s="1527"/>
      <c r="P1373" s="1527"/>
      <c r="Q1373" s="1527"/>
      <c r="R1373" s="1527"/>
      <c r="S1373" s="1527"/>
      <c r="T1373" s="1527"/>
      <c r="U1373" s="1527"/>
      <c r="V1373" s="1527"/>
      <c r="W1373" s="9"/>
      <c r="X1373" s="86"/>
      <c r="Y1373" s="86"/>
      <c r="Z1373" s="86"/>
      <c r="AA1373" s="86"/>
    </row>
    <row r="1374" spans="1:27" s="1" customFormat="1" ht="57" customHeight="1" x14ac:dyDescent="0.2">
      <c r="A1374" s="1561"/>
      <c r="B1374" s="1517" t="s">
        <v>6814</v>
      </c>
      <c r="C1374" s="1492" t="s">
        <v>6808</v>
      </c>
      <c r="D1374" s="1496" t="s">
        <v>286</v>
      </c>
      <c r="E1374" s="307" t="s">
        <v>4131</v>
      </c>
      <c r="F1374" s="279"/>
      <c r="G1374" s="279"/>
      <c r="H1374" s="1507">
        <v>0</v>
      </c>
      <c r="I1374" s="1496"/>
      <c r="J1374" s="1592"/>
      <c r="K1374" s="1504" t="s">
        <v>8030</v>
      </c>
      <c r="L1374" s="1504"/>
      <c r="M1374" s="1527"/>
      <c r="N1374" s="1527"/>
      <c r="O1374" s="1527"/>
      <c r="P1374" s="1527"/>
      <c r="Q1374" s="1527"/>
      <c r="R1374" s="1527"/>
      <c r="S1374" s="1527"/>
      <c r="T1374" s="1527"/>
      <c r="U1374" s="1527"/>
      <c r="V1374" s="1527"/>
      <c r="W1374" s="9"/>
      <c r="X1374" s="86"/>
      <c r="Y1374" s="86"/>
      <c r="Z1374" s="86"/>
      <c r="AA1374" s="86"/>
    </row>
    <row r="1375" spans="1:27" s="1" customFormat="1" ht="57" customHeight="1" x14ac:dyDescent="0.2">
      <c r="A1375" s="1561"/>
      <c r="B1375" s="1517" t="s">
        <v>6815</v>
      </c>
      <c r="C1375" s="1492" t="s">
        <v>6809</v>
      </c>
      <c r="D1375" s="1496" t="s">
        <v>286</v>
      </c>
      <c r="E1375" s="307" t="s">
        <v>4131</v>
      </c>
      <c r="F1375" s="279"/>
      <c r="G1375" s="279"/>
      <c r="H1375" s="1507">
        <v>0</v>
      </c>
      <c r="I1375" s="1496"/>
      <c r="J1375" s="1592"/>
      <c r="K1375" s="1504" t="s">
        <v>8030</v>
      </c>
      <c r="L1375" s="1504"/>
      <c r="M1375" s="1527"/>
      <c r="N1375" s="1527"/>
      <c r="O1375" s="1527"/>
      <c r="P1375" s="1527"/>
      <c r="Q1375" s="1527"/>
      <c r="R1375" s="1527"/>
      <c r="S1375" s="1527"/>
      <c r="T1375" s="1527"/>
      <c r="U1375" s="1527"/>
      <c r="V1375" s="1527"/>
      <c r="W1375" s="9"/>
      <c r="X1375" s="86"/>
      <c r="Y1375" s="86"/>
      <c r="Z1375" s="86"/>
      <c r="AA1375" s="86"/>
    </row>
    <row r="1376" spans="1:27" s="1" customFormat="1" ht="57" customHeight="1" x14ac:dyDescent="0.2">
      <c r="A1376" s="1562"/>
      <c r="B1376" s="1517" t="s">
        <v>6816</v>
      </c>
      <c r="C1376" s="1492" t="s">
        <v>6810</v>
      </c>
      <c r="D1376" s="1496" t="s">
        <v>286</v>
      </c>
      <c r="E1376" s="307" t="s">
        <v>4131</v>
      </c>
      <c r="F1376" s="279"/>
      <c r="G1376" s="279"/>
      <c r="H1376" s="1507">
        <v>0</v>
      </c>
      <c r="I1376" s="1496"/>
      <c r="J1376" s="1592"/>
      <c r="K1376" s="1504" t="s">
        <v>8034</v>
      </c>
      <c r="L1376" s="1504"/>
      <c r="M1376" s="1527"/>
      <c r="N1376" s="1527"/>
      <c r="O1376" s="1527"/>
      <c r="P1376" s="1527"/>
      <c r="Q1376" s="1527"/>
      <c r="R1376" s="1527"/>
      <c r="S1376" s="1527"/>
      <c r="T1376" s="1527"/>
      <c r="U1376" s="1527"/>
      <c r="V1376" s="1527"/>
      <c r="W1376" s="9"/>
      <c r="X1376" s="86"/>
      <c r="Y1376" s="86"/>
      <c r="Z1376" s="86"/>
      <c r="AA1376" s="86"/>
    </row>
    <row r="1377" spans="1:24" s="4" customFormat="1" ht="14.25" customHeight="1" x14ac:dyDescent="0.2">
      <c r="A1377" s="1604" t="s">
        <v>1490</v>
      </c>
      <c r="B1377" s="1605"/>
      <c r="C1377" s="1605"/>
      <c r="D1377" s="1605"/>
      <c r="E1377" s="1605"/>
      <c r="F1377" s="1605"/>
      <c r="G1377" s="1605"/>
      <c r="H1377" s="1605"/>
      <c r="I1377" s="1606"/>
      <c r="J1377" s="254"/>
      <c r="K1377" s="254"/>
      <c r="L1377" s="254"/>
      <c r="M1377" s="140"/>
      <c r="N1377" s="140"/>
      <c r="O1377" s="140"/>
      <c r="P1377" s="140"/>
      <c r="Q1377" s="140"/>
      <c r="R1377" s="140"/>
      <c r="S1377" s="140"/>
      <c r="T1377" s="140"/>
      <c r="U1377" s="140"/>
      <c r="V1377" s="140"/>
      <c r="W1377" s="3" t="s">
        <v>8</v>
      </c>
    </row>
    <row r="1378" spans="1:24" s="1" customFormat="1" ht="37.5" customHeight="1" x14ac:dyDescent="0.2">
      <c r="A1378" s="1563" t="s">
        <v>1491</v>
      </c>
      <c r="B1378" s="1492" t="s">
        <v>2423</v>
      </c>
      <c r="C1378" s="1492" t="s">
        <v>839</v>
      </c>
      <c r="D1378" s="1496" t="s">
        <v>21</v>
      </c>
      <c r="E1378" s="211" t="s">
        <v>22</v>
      </c>
      <c r="F1378" s="1507"/>
      <c r="G1378" s="1030"/>
      <c r="H1378" s="1507"/>
      <c r="I1378" s="1507">
        <v>5200</v>
      </c>
      <c r="J1378" s="1504" t="s">
        <v>5749</v>
      </c>
      <c r="K1378" s="1504"/>
      <c r="L1378" s="1504"/>
      <c r="M1378" s="1527"/>
      <c r="N1378" s="1527"/>
      <c r="O1378" s="1527"/>
      <c r="P1378" s="1527"/>
      <c r="Q1378" s="1527"/>
      <c r="R1378" s="1527"/>
      <c r="S1378" s="1527"/>
      <c r="T1378" s="1527"/>
      <c r="U1378" s="1527"/>
      <c r="V1378" s="1527"/>
      <c r="W1378" s="9" t="s">
        <v>11</v>
      </c>
      <c r="X1378" s="4"/>
    </row>
    <row r="1379" spans="1:24" s="1" customFormat="1" ht="48" customHeight="1" x14ac:dyDescent="0.2">
      <c r="A1379" s="1561"/>
      <c r="B1379" s="1492" t="s">
        <v>2424</v>
      </c>
      <c r="C1379" s="1492" t="s">
        <v>1314</v>
      </c>
      <c r="D1379" s="1496" t="s">
        <v>21</v>
      </c>
      <c r="E1379" s="351" t="s">
        <v>312</v>
      </c>
      <c r="F1379" s="1507"/>
      <c r="G1379" s="1507"/>
      <c r="H1379" s="1507"/>
      <c r="I1379" s="1507">
        <v>1250</v>
      </c>
      <c r="J1379" s="1506"/>
      <c r="K1379" s="1506"/>
      <c r="L1379" s="1506"/>
      <c r="M1379" s="1502"/>
      <c r="N1379" s="1502"/>
      <c r="O1379" s="1502"/>
      <c r="P1379" s="1502"/>
      <c r="Q1379" s="1502"/>
      <c r="R1379" s="1502"/>
      <c r="S1379" s="1502"/>
      <c r="T1379" s="1502"/>
      <c r="U1379" s="1502"/>
      <c r="V1379" s="1502"/>
      <c r="W1379" s="9"/>
      <c r="X1379" s="4"/>
    </row>
    <row r="1380" spans="1:24" s="1" customFormat="1" ht="118.5" customHeight="1" x14ac:dyDescent="0.2">
      <c r="A1380" s="1561"/>
      <c r="B1380" s="1492" t="s">
        <v>2425</v>
      </c>
      <c r="C1380" s="1492" t="s">
        <v>7940</v>
      </c>
      <c r="D1380" s="1496" t="s">
        <v>21</v>
      </c>
      <c r="E1380" s="351" t="s">
        <v>312</v>
      </c>
      <c r="F1380" s="1507"/>
      <c r="G1380" s="1507"/>
      <c r="H1380" s="1507">
        <v>2100</v>
      </c>
      <c r="I1380" s="279">
        <v>6000.66</v>
      </c>
      <c r="J1380" s="1522" t="s">
        <v>4179</v>
      </c>
      <c r="K1380" s="1522" t="s">
        <v>4523</v>
      </c>
      <c r="L1380" s="1522" t="s">
        <v>4729</v>
      </c>
      <c r="M1380" s="1528" t="s">
        <v>7939</v>
      </c>
      <c r="N1380" s="1528" t="s">
        <v>8917</v>
      </c>
      <c r="O1380" s="1528"/>
      <c r="P1380" s="1528"/>
      <c r="Q1380" s="1528"/>
      <c r="R1380" s="1528"/>
      <c r="S1380" s="1528"/>
      <c r="T1380" s="1528"/>
      <c r="U1380" s="1528"/>
      <c r="V1380" s="1528"/>
      <c r="W1380" s="9"/>
      <c r="X1380" s="4"/>
    </row>
    <row r="1381" spans="1:24" s="1" customFormat="1" ht="36" customHeight="1" x14ac:dyDescent="0.2">
      <c r="A1381" s="1561"/>
      <c r="B1381" s="1492" t="s">
        <v>2426</v>
      </c>
      <c r="C1381" s="495" t="s">
        <v>840</v>
      </c>
      <c r="D1381" s="1496" t="s">
        <v>13</v>
      </c>
      <c r="E1381" s="351" t="s">
        <v>312</v>
      </c>
      <c r="F1381" s="1012"/>
      <c r="G1381" s="1496"/>
      <c r="H1381" s="1496"/>
      <c r="I1381" s="496">
        <v>91</v>
      </c>
      <c r="J1381" s="659"/>
      <c r="K1381" s="659"/>
      <c r="L1381" s="659"/>
      <c r="M1381" s="147"/>
      <c r="N1381" s="147"/>
      <c r="O1381" s="147"/>
      <c r="P1381" s="147"/>
      <c r="Q1381" s="147"/>
      <c r="R1381" s="147"/>
      <c r="S1381" s="147"/>
      <c r="T1381" s="147"/>
      <c r="U1381" s="147"/>
      <c r="V1381" s="147"/>
      <c r="W1381" s="9" t="s">
        <v>11</v>
      </c>
      <c r="X1381" s="4"/>
    </row>
    <row r="1382" spans="1:24" s="1" customFormat="1" ht="31.5" customHeight="1" x14ac:dyDescent="0.2">
      <c r="A1382" s="1561"/>
      <c r="B1382" s="1492" t="s">
        <v>2427</v>
      </c>
      <c r="C1382" s="495" t="s">
        <v>841</v>
      </c>
      <c r="D1382" s="1496" t="s">
        <v>13</v>
      </c>
      <c r="E1382" s="351" t="s">
        <v>312</v>
      </c>
      <c r="F1382" s="1012"/>
      <c r="G1382" s="1496"/>
      <c r="H1382" s="1496"/>
      <c r="I1382" s="496">
        <v>80</v>
      </c>
      <c r="J1382" s="659"/>
      <c r="K1382" s="659"/>
      <c r="L1382" s="659"/>
      <c r="M1382" s="147"/>
      <c r="N1382" s="147"/>
      <c r="O1382" s="147"/>
      <c r="P1382" s="147"/>
      <c r="Q1382" s="147"/>
      <c r="R1382" s="147"/>
      <c r="S1382" s="147"/>
      <c r="T1382" s="147"/>
      <c r="U1382" s="147"/>
      <c r="V1382" s="147"/>
      <c r="W1382" s="9" t="s">
        <v>11</v>
      </c>
      <c r="X1382" s="4"/>
    </row>
    <row r="1383" spans="1:24" s="1" customFormat="1" ht="34.5" customHeight="1" x14ac:dyDescent="0.2">
      <c r="A1383" s="1561"/>
      <c r="B1383" s="1492" t="s">
        <v>2428</v>
      </c>
      <c r="C1383" s="495" t="s">
        <v>842</v>
      </c>
      <c r="D1383" s="1496" t="s">
        <v>13</v>
      </c>
      <c r="E1383" s="351" t="s">
        <v>312</v>
      </c>
      <c r="F1383" s="1012"/>
      <c r="G1383" s="1496"/>
      <c r="H1383" s="1496"/>
      <c r="I1383" s="496">
        <v>120</v>
      </c>
      <c r="J1383" s="659"/>
      <c r="K1383" s="659"/>
      <c r="L1383" s="659"/>
      <c r="M1383" s="147"/>
      <c r="N1383" s="147"/>
      <c r="O1383" s="147"/>
      <c r="P1383" s="147"/>
      <c r="Q1383" s="147"/>
      <c r="R1383" s="147"/>
      <c r="S1383" s="147"/>
      <c r="T1383" s="147"/>
      <c r="U1383" s="147"/>
      <c r="V1383" s="147"/>
      <c r="W1383" s="9" t="s">
        <v>11</v>
      </c>
      <c r="X1383" s="4"/>
    </row>
    <row r="1384" spans="1:24" s="1" customFormat="1" ht="33.75" customHeight="1" x14ac:dyDescent="0.2">
      <c r="A1384" s="1561"/>
      <c r="B1384" s="1492" t="s">
        <v>2429</v>
      </c>
      <c r="C1384" s="495" t="s">
        <v>843</v>
      </c>
      <c r="D1384" s="1496" t="s">
        <v>13</v>
      </c>
      <c r="E1384" s="351" t="s">
        <v>312</v>
      </c>
      <c r="F1384" s="1012"/>
      <c r="G1384" s="496"/>
      <c r="H1384" s="1496"/>
      <c r="I1384" s="496">
        <v>100</v>
      </c>
      <c r="J1384" s="659" t="s">
        <v>5749</v>
      </c>
      <c r="K1384" s="659"/>
      <c r="L1384" s="659"/>
      <c r="M1384" s="147"/>
      <c r="N1384" s="147"/>
      <c r="O1384" s="147"/>
      <c r="P1384" s="147"/>
      <c r="Q1384" s="147"/>
      <c r="R1384" s="147"/>
      <c r="S1384" s="147"/>
      <c r="T1384" s="147"/>
      <c r="U1384" s="147"/>
      <c r="V1384" s="147"/>
      <c r="W1384" s="9" t="s">
        <v>11</v>
      </c>
      <c r="X1384" s="4"/>
    </row>
    <row r="1385" spans="1:24" s="1" customFormat="1" ht="96" customHeight="1" x14ac:dyDescent="0.2">
      <c r="A1385" s="1561"/>
      <c r="B1385" s="1492" t="s">
        <v>2430</v>
      </c>
      <c r="C1385" s="495" t="s">
        <v>844</v>
      </c>
      <c r="D1385" s="1496" t="s">
        <v>13</v>
      </c>
      <c r="E1385" s="351" t="s">
        <v>312</v>
      </c>
      <c r="F1385" s="496"/>
      <c r="G1385" s="496"/>
      <c r="H1385" s="496">
        <v>0</v>
      </c>
      <c r="I1385" s="1496">
        <v>500</v>
      </c>
      <c r="J1385" s="1504" t="s">
        <v>8030</v>
      </c>
      <c r="K1385" s="1504"/>
      <c r="L1385" s="1504"/>
      <c r="M1385" s="1527"/>
      <c r="N1385" s="1527"/>
      <c r="O1385" s="1527"/>
      <c r="P1385" s="1527"/>
      <c r="Q1385" s="1527"/>
      <c r="R1385" s="1527"/>
      <c r="S1385" s="1527"/>
      <c r="T1385" s="1527"/>
      <c r="U1385" s="1527"/>
      <c r="V1385" s="1527"/>
      <c r="W1385" s="9" t="s">
        <v>11</v>
      </c>
      <c r="X1385" s="4"/>
    </row>
    <row r="1386" spans="1:24" s="1" customFormat="1" ht="36.75" customHeight="1" x14ac:dyDescent="0.2">
      <c r="A1386" s="1561"/>
      <c r="B1386" s="1492" t="s">
        <v>2431</v>
      </c>
      <c r="C1386" s="495" t="s">
        <v>845</v>
      </c>
      <c r="D1386" s="1496" t="s">
        <v>13</v>
      </c>
      <c r="E1386" s="351" t="s">
        <v>312</v>
      </c>
      <c r="F1386" s="1012"/>
      <c r="G1386" s="1496"/>
      <c r="H1386" s="1496"/>
      <c r="I1386" s="496">
        <v>60</v>
      </c>
      <c r="J1386" s="659"/>
      <c r="K1386" s="659"/>
      <c r="L1386" s="659"/>
      <c r="M1386" s="147"/>
      <c r="N1386" s="147"/>
      <c r="O1386" s="147"/>
      <c r="P1386" s="147"/>
      <c r="Q1386" s="147"/>
      <c r="R1386" s="147"/>
      <c r="S1386" s="147"/>
      <c r="T1386" s="147"/>
      <c r="U1386" s="147"/>
      <c r="V1386" s="147"/>
      <c r="W1386" s="9" t="s">
        <v>11</v>
      </c>
      <c r="X1386" s="4"/>
    </row>
    <row r="1387" spans="1:24" s="1" customFormat="1" ht="24.75" customHeight="1" x14ac:dyDescent="0.2">
      <c r="A1387" s="1561"/>
      <c r="B1387" s="1492" t="s">
        <v>2432</v>
      </c>
      <c r="C1387" s="495" t="s">
        <v>846</v>
      </c>
      <c r="D1387" s="1496" t="s">
        <v>13</v>
      </c>
      <c r="E1387" s="351" t="s">
        <v>312</v>
      </c>
      <c r="F1387" s="496"/>
      <c r="G1387" s="1030"/>
      <c r="H1387" s="1496"/>
      <c r="I1387" s="496">
        <v>350</v>
      </c>
      <c r="J1387" s="1592" t="s">
        <v>5749</v>
      </c>
      <c r="K1387" s="1504"/>
      <c r="L1387" s="1504"/>
      <c r="M1387" s="1527"/>
      <c r="N1387" s="1527"/>
      <c r="O1387" s="1527"/>
      <c r="P1387" s="1527"/>
      <c r="Q1387" s="1527"/>
      <c r="R1387" s="1527"/>
      <c r="S1387" s="1527"/>
      <c r="T1387" s="1527"/>
      <c r="U1387" s="1527"/>
      <c r="V1387" s="1527"/>
      <c r="W1387" s="9" t="s">
        <v>11</v>
      </c>
    </row>
    <row r="1388" spans="1:24" s="1" customFormat="1" ht="35.25" customHeight="1" x14ac:dyDescent="0.2">
      <c r="A1388" s="1561"/>
      <c r="B1388" s="1492" t="s">
        <v>2433</v>
      </c>
      <c r="C1388" s="495" t="s">
        <v>847</v>
      </c>
      <c r="D1388" s="1496" t="s">
        <v>13</v>
      </c>
      <c r="E1388" s="351" t="s">
        <v>312</v>
      </c>
      <c r="F1388" s="1012"/>
      <c r="G1388" s="1030"/>
      <c r="H1388" s="1496"/>
      <c r="I1388" s="496">
        <v>80</v>
      </c>
      <c r="J1388" s="1592"/>
      <c r="K1388" s="1504"/>
      <c r="L1388" s="1504"/>
      <c r="M1388" s="1527"/>
      <c r="N1388" s="1527"/>
      <c r="O1388" s="1527"/>
      <c r="P1388" s="1527"/>
      <c r="Q1388" s="1527"/>
      <c r="R1388" s="1527"/>
      <c r="S1388" s="1527"/>
      <c r="T1388" s="1527"/>
      <c r="U1388" s="1527"/>
      <c r="V1388" s="1527"/>
      <c r="W1388" s="9" t="s">
        <v>11</v>
      </c>
      <c r="X1388" s="4"/>
    </row>
    <row r="1389" spans="1:24" s="1" customFormat="1" ht="44.25" customHeight="1" x14ac:dyDescent="0.2">
      <c r="A1389" s="1561"/>
      <c r="B1389" s="1492" t="s">
        <v>2434</v>
      </c>
      <c r="C1389" s="495" t="s">
        <v>848</v>
      </c>
      <c r="D1389" s="1496" t="s">
        <v>13</v>
      </c>
      <c r="E1389" s="351" t="s">
        <v>312</v>
      </c>
      <c r="F1389" s="496"/>
      <c r="G1389" s="496"/>
      <c r="H1389" s="1496"/>
      <c r="I1389" s="1496"/>
      <c r="J1389" s="1504" t="s">
        <v>4048</v>
      </c>
      <c r="K1389" s="1504"/>
      <c r="L1389" s="1504"/>
      <c r="M1389" s="1527"/>
      <c r="N1389" s="1527"/>
      <c r="O1389" s="1527"/>
      <c r="P1389" s="1527"/>
      <c r="Q1389" s="1527"/>
      <c r="R1389" s="1527"/>
      <c r="S1389" s="1527"/>
      <c r="T1389" s="1527"/>
      <c r="U1389" s="1527"/>
      <c r="V1389" s="1527"/>
      <c r="W1389" s="9" t="s">
        <v>11</v>
      </c>
      <c r="X1389" s="4"/>
    </row>
    <row r="1390" spans="1:24" s="1" customFormat="1" ht="44.25" customHeight="1" x14ac:dyDescent="0.2">
      <c r="A1390" s="1561"/>
      <c r="B1390" s="1492" t="s">
        <v>2435</v>
      </c>
      <c r="C1390" s="495" t="s">
        <v>849</v>
      </c>
      <c r="D1390" s="1496" t="s">
        <v>13</v>
      </c>
      <c r="E1390" s="351" t="s">
        <v>312</v>
      </c>
      <c r="F1390" s="496">
        <v>85</v>
      </c>
      <c r="G1390" s="496"/>
      <c r="H1390" s="1496"/>
      <c r="I1390" s="1496"/>
      <c r="J1390" s="1504"/>
      <c r="K1390" s="1504"/>
      <c r="L1390" s="1504"/>
      <c r="M1390" s="1527"/>
      <c r="N1390" s="1527"/>
      <c r="O1390" s="1527"/>
      <c r="P1390" s="1527"/>
      <c r="Q1390" s="1527"/>
      <c r="R1390" s="1527"/>
      <c r="S1390" s="1527"/>
      <c r="T1390" s="1527"/>
      <c r="U1390" s="1527"/>
      <c r="V1390" s="1527"/>
      <c r="W1390" s="9" t="s">
        <v>11</v>
      </c>
      <c r="X1390" s="4"/>
    </row>
    <row r="1391" spans="1:24" s="1" customFormat="1" ht="100.5" customHeight="1" x14ac:dyDescent="0.2">
      <c r="A1391" s="1561"/>
      <c r="B1391" s="1492" t="s">
        <v>2436</v>
      </c>
      <c r="C1391" s="495" t="s">
        <v>850</v>
      </c>
      <c r="D1391" s="1496" t="s">
        <v>13</v>
      </c>
      <c r="E1391" s="351" t="s">
        <v>312</v>
      </c>
      <c r="F1391" s="496"/>
      <c r="G1391" s="497"/>
      <c r="H1391" s="1496"/>
      <c r="I1391" s="1496"/>
      <c r="J1391" s="1504" t="s">
        <v>4446</v>
      </c>
      <c r="K1391" s="1504"/>
      <c r="L1391" s="1504"/>
      <c r="M1391" s="1527"/>
      <c r="N1391" s="1527"/>
      <c r="O1391" s="1527"/>
      <c r="P1391" s="1527"/>
      <c r="Q1391" s="1527"/>
      <c r="R1391" s="1527"/>
      <c r="S1391" s="1527"/>
      <c r="T1391" s="1527"/>
      <c r="U1391" s="1527"/>
      <c r="V1391" s="1527"/>
      <c r="W1391" s="9" t="s">
        <v>11</v>
      </c>
      <c r="X1391" s="4"/>
    </row>
    <row r="1392" spans="1:24" s="1" customFormat="1" ht="33.75" customHeight="1" x14ac:dyDescent="0.2">
      <c r="A1392" s="1561"/>
      <c r="B1392" s="1492" t="s">
        <v>2437</v>
      </c>
      <c r="C1392" s="495" t="s">
        <v>1378</v>
      </c>
      <c r="D1392" s="1496" t="s">
        <v>13</v>
      </c>
      <c r="E1392" s="351" t="s">
        <v>312</v>
      </c>
      <c r="F1392" s="496">
        <f>350</f>
        <v>350</v>
      </c>
      <c r="G1392" s="497"/>
      <c r="H1392" s="1496"/>
      <c r="I1392" s="1496"/>
      <c r="J1392" s="1504"/>
      <c r="K1392" s="1504"/>
      <c r="L1392" s="1504"/>
      <c r="M1392" s="1527"/>
      <c r="N1392" s="1527"/>
      <c r="O1392" s="1527"/>
      <c r="P1392" s="1527"/>
      <c r="Q1392" s="1527"/>
      <c r="R1392" s="1527"/>
      <c r="S1392" s="1527"/>
      <c r="T1392" s="1527"/>
      <c r="U1392" s="1527"/>
      <c r="V1392" s="1527"/>
      <c r="W1392" s="9"/>
      <c r="X1392" s="4"/>
    </row>
    <row r="1393" spans="1:24" s="1" customFormat="1" ht="27" customHeight="1" x14ac:dyDescent="0.2">
      <c r="A1393" s="1561"/>
      <c r="B1393" s="1492" t="s">
        <v>2438</v>
      </c>
      <c r="C1393" s="495" t="s">
        <v>851</v>
      </c>
      <c r="D1393" s="1496" t="s">
        <v>13</v>
      </c>
      <c r="E1393" s="351" t="s">
        <v>29</v>
      </c>
      <c r="F1393" s="497"/>
      <c r="G1393" s="1030"/>
      <c r="H1393" s="1496"/>
      <c r="I1393" s="496">
        <v>2000</v>
      </c>
      <c r="J1393" s="1504" t="s">
        <v>5749</v>
      </c>
      <c r="K1393" s="1504"/>
      <c r="L1393" s="1504"/>
      <c r="M1393" s="1527"/>
      <c r="N1393" s="1527"/>
      <c r="O1393" s="1527"/>
      <c r="P1393" s="1527"/>
      <c r="Q1393" s="1527"/>
      <c r="R1393" s="1527"/>
      <c r="S1393" s="1527"/>
      <c r="T1393" s="1527"/>
      <c r="U1393" s="1527"/>
      <c r="V1393" s="1527"/>
      <c r="W1393" s="9" t="s">
        <v>11</v>
      </c>
      <c r="X1393" s="4"/>
    </row>
    <row r="1394" spans="1:24" s="1" customFormat="1" ht="79.5" customHeight="1" x14ac:dyDescent="0.2">
      <c r="A1394" s="1561"/>
      <c r="B1394" s="1492" t="s">
        <v>2439</v>
      </c>
      <c r="C1394" s="495" t="s">
        <v>852</v>
      </c>
      <c r="D1394" s="1496" t="s">
        <v>13</v>
      </c>
      <c r="E1394" s="351" t="s">
        <v>312</v>
      </c>
      <c r="F1394" s="496">
        <v>850</v>
      </c>
      <c r="G1394" s="496"/>
      <c r="H1394" s="1496"/>
      <c r="I1394" s="1496"/>
      <c r="J1394" s="1504"/>
      <c r="K1394" s="1504"/>
      <c r="L1394" s="1504"/>
      <c r="M1394" s="1527"/>
      <c r="N1394" s="1527"/>
      <c r="O1394" s="1527"/>
      <c r="P1394" s="1527"/>
      <c r="Q1394" s="1527"/>
      <c r="R1394" s="1527"/>
      <c r="S1394" s="1527"/>
      <c r="T1394" s="1527"/>
      <c r="U1394" s="1527"/>
      <c r="V1394" s="1527"/>
      <c r="W1394" s="9" t="s">
        <v>11</v>
      </c>
      <c r="X1394" s="4"/>
    </row>
    <row r="1395" spans="1:24" s="1" customFormat="1" ht="85.5" customHeight="1" x14ac:dyDescent="0.2">
      <c r="A1395" s="1561"/>
      <c r="B1395" s="1492" t="s">
        <v>2440</v>
      </c>
      <c r="C1395" s="1492" t="s">
        <v>853</v>
      </c>
      <c r="D1395" s="1496" t="s">
        <v>558</v>
      </c>
      <c r="E1395" s="1496" t="s">
        <v>216</v>
      </c>
      <c r="F1395" s="309">
        <v>251.19569999999999</v>
      </c>
      <c r="G1395" s="1496"/>
      <c r="H1395" s="1496"/>
      <c r="I1395" s="1496"/>
      <c r="J1395" s="1504" t="s">
        <v>4180</v>
      </c>
      <c r="K1395" s="1504"/>
      <c r="L1395" s="1504"/>
      <c r="M1395" s="1527"/>
      <c r="N1395" s="1527"/>
      <c r="O1395" s="1527"/>
      <c r="P1395" s="1527"/>
      <c r="Q1395" s="1527"/>
      <c r="R1395" s="1527"/>
      <c r="S1395" s="1527"/>
      <c r="T1395" s="1527"/>
      <c r="U1395" s="1527"/>
      <c r="V1395" s="1527"/>
      <c r="W1395" s="3" t="s">
        <v>123</v>
      </c>
      <c r="X1395" s="4"/>
    </row>
    <row r="1396" spans="1:24" s="1" customFormat="1" ht="57.75" customHeight="1" x14ac:dyDescent="0.2">
      <c r="A1396" s="1561"/>
      <c r="B1396" s="1492" t="s">
        <v>2441</v>
      </c>
      <c r="C1396" s="495" t="s">
        <v>854</v>
      </c>
      <c r="D1396" s="1496" t="s">
        <v>13</v>
      </c>
      <c r="E1396" s="351" t="s">
        <v>312</v>
      </c>
      <c r="F1396" s="496">
        <v>15</v>
      </c>
      <c r="G1396" s="496"/>
      <c r="H1396" s="1496"/>
      <c r="I1396" s="1496"/>
      <c r="J1396" s="1504"/>
      <c r="K1396" s="1504"/>
      <c r="L1396" s="1504"/>
      <c r="M1396" s="1527"/>
      <c r="N1396" s="1527"/>
      <c r="O1396" s="1527"/>
      <c r="P1396" s="1527"/>
      <c r="Q1396" s="1527"/>
      <c r="R1396" s="1527"/>
      <c r="S1396" s="1527"/>
      <c r="T1396" s="1527"/>
      <c r="U1396" s="1527"/>
      <c r="V1396" s="1527"/>
      <c r="W1396" s="3" t="s">
        <v>11</v>
      </c>
      <c r="X1396" s="4"/>
    </row>
    <row r="1397" spans="1:24" s="1" customFormat="1" ht="69" customHeight="1" x14ac:dyDescent="0.2">
      <c r="A1397" s="1561"/>
      <c r="B1397" s="1492" t="s">
        <v>2442</v>
      </c>
      <c r="C1397" s="495" t="s">
        <v>855</v>
      </c>
      <c r="D1397" s="1496" t="s">
        <v>13</v>
      </c>
      <c r="E1397" s="351" t="s">
        <v>29</v>
      </c>
      <c r="F1397" s="1012"/>
      <c r="G1397" s="1496"/>
      <c r="H1397" s="1496"/>
      <c r="I1397" s="496">
        <v>500</v>
      </c>
      <c r="J1397" s="659"/>
      <c r="K1397" s="659"/>
      <c r="L1397" s="659"/>
      <c r="M1397" s="147"/>
      <c r="N1397" s="147"/>
      <c r="O1397" s="147"/>
      <c r="P1397" s="147"/>
      <c r="Q1397" s="147"/>
      <c r="R1397" s="147"/>
      <c r="S1397" s="147"/>
      <c r="T1397" s="147"/>
      <c r="U1397" s="147"/>
      <c r="V1397" s="147"/>
      <c r="W1397" s="3" t="s">
        <v>11</v>
      </c>
      <c r="X1397" s="4"/>
    </row>
    <row r="1398" spans="1:24" s="1" customFormat="1" ht="24.75" customHeight="1" x14ac:dyDescent="0.2">
      <c r="A1398" s="1561"/>
      <c r="B1398" s="1492" t="s">
        <v>2443</v>
      </c>
      <c r="C1398" s="495" t="s">
        <v>856</v>
      </c>
      <c r="D1398" s="1496" t="s">
        <v>13</v>
      </c>
      <c r="E1398" s="351" t="s">
        <v>29</v>
      </c>
      <c r="F1398" s="1012"/>
      <c r="G1398" s="1496"/>
      <c r="H1398" s="1496"/>
      <c r="I1398" s="496">
        <v>500</v>
      </c>
      <c r="J1398" s="659"/>
      <c r="K1398" s="659"/>
      <c r="L1398" s="659"/>
      <c r="M1398" s="147"/>
      <c r="N1398" s="147"/>
      <c r="O1398" s="147"/>
      <c r="P1398" s="147"/>
      <c r="Q1398" s="147"/>
      <c r="R1398" s="147"/>
      <c r="S1398" s="147"/>
      <c r="T1398" s="147"/>
      <c r="U1398" s="147"/>
      <c r="V1398" s="147"/>
      <c r="W1398" s="3" t="s">
        <v>11</v>
      </c>
      <c r="X1398" s="4"/>
    </row>
    <row r="1399" spans="1:24" s="1" customFormat="1" ht="109.5" customHeight="1" x14ac:dyDescent="0.2">
      <c r="A1399" s="1561"/>
      <c r="B1399" s="1492" t="s">
        <v>2444</v>
      </c>
      <c r="C1399" s="1027" t="s">
        <v>857</v>
      </c>
      <c r="D1399" s="1497" t="s">
        <v>21</v>
      </c>
      <c r="E1399" s="1497" t="s">
        <v>1290</v>
      </c>
      <c r="F1399" s="1544">
        <f>3506.815-1499.98-1000</f>
        <v>1006.835</v>
      </c>
      <c r="G1399" s="988">
        <v>3280.3415500000001</v>
      </c>
      <c r="H1399" s="1496"/>
      <c r="I1399" s="1496"/>
      <c r="J1399" s="1504" t="s">
        <v>5585</v>
      </c>
      <c r="K1399" s="1504"/>
      <c r="L1399" s="1504"/>
      <c r="M1399" s="1527"/>
      <c r="N1399" s="1527"/>
      <c r="O1399" s="1527"/>
      <c r="P1399" s="1527"/>
      <c r="Q1399" s="1527"/>
      <c r="R1399" s="1527"/>
      <c r="S1399" s="1527"/>
      <c r="T1399" s="1527"/>
      <c r="U1399" s="1527"/>
      <c r="V1399" s="1527"/>
      <c r="W1399" s="3" t="s">
        <v>123</v>
      </c>
      <c r="X1399" s="4"/>
    </row>
    <row r="1400" spans="1:24" s="1" customFormat="1" ht="54" customHeight="1" x14ac:dyDescent="0.2">
      <c r="A1400" s="1561"/>
      <c r="B1400" s="1492" t="s">
        <v>2445</v>
      </c>
      <c r="C1400" s="1027" t="s">
        <v>858</v>
      </c>
      <c r="D1400" s="1496" t="s">
        <v>213</v>
      </c>
      <c r="E1400" s="307" t="s">
        <v>551</v>
      </c>
      <c r="F1400" s="1507"/>
      <c r="G1400" s="306"/>
      <c r="H1400" s="1496"/>
      <c r="I1400" s="1507">
        <v>1000</v>
      </c>
      <c r="J1400" s="1506"/>
      <c r="K1400" s="1506"/>
      <c r="L1400" s="1506"/>
      <c r="M1400" s="1502"/>
      <c r="N1400" s="1502"/>
      <c r="O1400" s="1502"/>
      <c r="P1400" s="1502"/>
      <c r="Q1400" s="1502"/>
      <c r="R1400" s="1502"/>
      <c r="S1400" s="1502"/>
      <c r="T1400" s="1502"/>
      <c r="U1400" s="1502"/>
      <c r="V1400" s="1502"/>
      <c r="W1400" s="3" t="s">
        <v>11</v>
      </c>
      <c r="X1400" s="4"/>
    </row>
    <row r="1401" spans="1:24" s="1" customFormat="1" ht="40.5" customHeight="1" x14ac:dyDescent="0.2">
      <c r="A1401" s="1561"/>
      <c r="B1401" s="1492" t="s">
        <v>2446</v>
      </c>
      <c r="C1401" s="1492" t="s">
        <v>859</v>
      </c>
      <c r="D1401" s="286" t="s">
        <v>275</v>
      </c>
      <c r="E1401" s="1497" t="s">
        <v>358</v>
      </c>
      <c r="F1401" s="1507">
        <v>822.08947999999998</v>
      </c>
      <c r="G1401" s="306"/>
      <c r="H1401" s="1496"/>
      <c r="I1401" s="1507"/>
      <c r="J1401" s="1506"/>
      <c r="K1401" s="1506"/>
      <c r="L1401" s="1506"/>
      <c r="M1401" s="1502"/>
      <c r="N1401" s="1502"/>
      <c r="O1401" s="1502"/>
      <c r="P1401" s="1502"/>
      <c r="Q1401" s="1502"/>
      <c r="R1401" s="1502"/>
      <c r="S1401" s="1502"/>
      <c r="T1401" s="1502"/>
      <c r="U1401" s="1502"/>
      <c r="V1401" s="1502"/>
      <c r="W1401" s="3" t="s">
        <v>11</v>
      </c>
      <c r="X1401" s="4"/>
    </row>
    <row r="1402" spans="1:24" s="1" customFormat="1" ht="33.75" customHeight="1" x14ac:dyDescent="0.2">
      <c r="A1402" s="1561"/>
      <c r="B1402" s="1492" t="s">
        <v>2447</v>
      </c>
      <c r="C1402" s="1492" t="s">
        <v>860</v>
      </c>
      <c r="D1402" s="1497" t="s">
        <v>13</v>
      </c>
      <c r="E1402" s="1497" t="s">
        <v>312</v>
      </c>
      <c r="F1402" s="1507"/>
      <c r="G1402" s="1507"/>
      <c r="H1402" s="1496"/>
      <c r="I1402" s="1507">
        <v>97</v>
      </c>
      <c r="J1402" s="1506"/>
      <c r="K1402" s="1506"/>
      <c r="L1402" s="1506"/>
      <c r="M1402" s="1502"/>
      <c r="N1402" s="1502"/>
      <c r="O1402" s="1502"/>
      <c r="P1402" s="1502"/>
      <c r="Q1402" s="1502"/>
      <c r="R1402" s="1502"/>
      <c r="S1402" s="1502"/>
      <c r="T1402" s="1502"/>
      <c r="U1402" s="1502"/>
      <c r="V1402" s="1502"/>
      <c r="W1402" s="3" t="s">
        <v>11</v>
      </c>
    </row>
    <row r="1403" spans="1:24" s="1" customFormat="1" ht="33.75" customHeight="1" x14ac:dyDescent="0.2">
      <c r="A1403" s="1561"/>
      <c r="B1403" s="1492" t="s">
        <v>2448</v>
      </c>
      <c r="C1403" s="1492" t="s">
        <v>861</v>
      </c>
      <c r="D1403" s="1497" t="s">
        <v>13</v>
      </c>
      <c r="E1403" s="1497" t="s">
        <v>312</v>
      </c>
      <c r="F1403" s="1507"/>
      <c r="G1403" s="1507"/>
      <c r="H1403" s="1496"/>
      <c r="I1403" s="1507">
        <v>98</v>
      </c>
      <c r="J1403" s="1506"/>
      <c r="K1403" s="1506"/>
      <c r="L1403" s="1506"/>
      <c r="M1403" s="1502"/>
      <c r="N1403" s="1502"/>
      <c r="O1403" s="1502"/>
      <c r="P1403" s="1502"/>
      <c r="Q1403" s="1502"/>
      <c r="R1403" s="1502"/>
      <c r="S1403" s="1502"/>
      <c r="T1403" s="1502"/>
      <c r="U1403" s="1502"/>
      <c r="V1403" s="1502"/>
      <c r="W1403" s="3" t="s">
        <v>11</v>
      </c>
    </row>
    <row r="1404" spans="1:24" s="1" customFormat="1" ht="37.5" customHeight="1" x14ac:dyDescent="0.2">
      <c r="A1404" s="1561"/>
      <c r="B1404" s="1492" t="s">
        <v>2449</v>
      </c>
      <c r="C1404" s="1492" t="s">
        <v>862</v>
      </c>
      <c r="D1404" s="1497" t="s">
        <v>13</v>
      </c>
      <c r="E1404" s="1497" t="s">
        <v>312</v>
      </c>
      <c r="F1404" s="1507"/>
      <c r="G1404" s="1507"/>
      <c r="H1404" s="1496"/>
      <c r="I1404" s="1496">
        <v>94</v>
      </c>
      <c r="J1404" s="1504" t="s">
        <v>5749</v>
      </c>
      <c r="K1404" s="1504"/>
      <c r="L1404" s="1504"/>
      <c r="M1404" s="1527"/>
      <c r="N1404" s="1527"/>
      <c r="O1404" s="1527"/>
      <c r="P1404" s="1527"/>
      <c r="Q1404" s="1527"/>
      <c r="R1404" s="1527"/>
      <c r="S1404" s="1527"/>
      <c r="T1404" s="1527"/>
      <c r="U1404" s="1527"/>
      <c r="V1404" s="1527"/>
      <c r="W1404" s="3" t="s">
        <v>11</v>
      </c>
    </row>
    <row r="1405" spans="1:24" s="1" customFormat="1" ht="82.5" customHeight="1" x14ac:dyDescent="0.2">
      <c r="A1405" s="1561"/>
      <c r="B1405" s="1492" t="s">
        <v>2450</v>
      </c>
      <c r="C1405" s="1492" t="s">
        <v>863</v>
      </c>
      <c r="D1405" s="1497" t="s">
        <v>13</v>
      </c>
      <c r="E1405" s="1497" t="s">
        <v>312</v>
      </c>
      <c r="F1405" s="1012"/>
      <c r="G1405" s="1012"/>
      <c r="H1405" s="1507">
        <v>0</v>
      </c>
      <c r="I1405" s="1496"/>
      <c r="J1405" s="1504" t="s">
        <v>8030</v>
      </c>
      <c r="K1405" s="1504"/>
      <c r="L1405" s="1504"/>
      <c r="M1405" s="1527"/>
      <c r="N1405" s="1527"/>
      <c r="O1405" s="1527"/>
      <c r="P1405" s="1527"/>
      <c r="Q1405" s="1527"/>
      <c r="R1405" s="1527"/>
      <c r="S1405" s="1527"/>
      <c r="T1405" s="1527"/>
      <c r="U1405" s="1527"/>
      <c r="V1405" s="1527"/>
      <c r="W1405" s="3" t="s">
        <v>11</v>
      </c>
      <c r="X1405" s="4"/>
    </row>
    <row r="1406" spans="1:24" s="1" customFormat="1" ht="114.75" customHeight="1" x14ac:dyDescent="0.2">
      <c r="A1406" s="1561"/>
      <c r="B1406" s="1492" t="s">
        <v>2451</v>
      </c>
      <c r="C1406" s="1492" t="s">
        <v>864</v>
      </c>
      <c r="D1406" s="1497" t="s">
        <v>13</v>
      </c>
      <c r="E1406" s="1497" t="s">
        <v>312</v>
      </c>
      <c r="F1406" s="1507">
        <v>7995.9717199999996</v>
      </c>
      <c r="G1406" s="1507">
        <v>1241</v>
      </c>
      <c r="H1406" s="1507">
        <v>1241</v>
      </c>
      <c r="I1406" s="1496"/>
      <c r="J1406" s="1504" t="s">
        <v>3092</v>
      </c>
      <c r="K1406" s="1504" t="s">
        <v>3913</v>
      </c>
      <c r="L1406" s="1504" t="s">
        <v>4181</v>
      </c>
      <c r="M1406" s="1527" t="s">
        <v>4525</v>
      </c>
      <c r="N1406" s="1527" t="s">
        <v>5586</v>
      </c>
      <c r="O1406" s="1527" t="s">
        <v>7943</v>
      </c>
      <c r="P1406" s="1527"/>
      <c r="Q1406" s="1527"/>
      <c r="R1406" s="1527"/>
      <c r="S1406" s="1527"/>
      <c r="T1406" s="1527"/>
      <c r="U1406" s="1527"/>
      <c r="V1406" s="1527"/>
      <c r="W1406" s="3" t="s">
        <v>11</v>
      </c>
      <c r="X1406" s="4"/>
    </row>
    <row r="1407" spans="1:24" s="1" customFormat="1" ht="88.5" customHeight="1" x14ac:dyDescent="0.2">
      <c r="A1407" s="1561"/>
      <c r="B1407" s="1492" t="s">
        <v>2452</v>
      </c>
      <c r="C1407" s="1492" t="s">
        <v>865</v>
      </c>
      <c r="D1407" s="1497" t="s">
        <v>13</v>
      </c>
      <c r="E1407" s="1497" t="s">
        <v>312</v>
      </c>
      <c r="F1407" s="1507">
        <v>35.238</v>
      </c>
      <c r="G1407" s="1507"/>
      <c r="H1407" s="1496"/>
      <c r="I1407" s="1496"/>
      <c r="J1407" s="1504" t="s">
        <v>3914</v>
      </c>
      <c r="K1407" s="1504" t="s">
        <v>4526</v>
      </c>
      <c r="L1407" s="1504"/>
      <c r="M1407" s="1527"/>
      <c r="N1407" s="1527"/>
      <c r="O1407" s="1527"/>
      <c r="P1407" s="1527"/>
      <c r="Q1407" s="1527"/>
      <c r="R1407" s="1527"/>
      <c r="S1407" s="1527"/>
      <c r="T1407" s="1527"/>
      <c r="U1407" s="1527"/>
      <c r="V1407" s="1527"/>
      <c r="W1407" s="3" t="s">
        <v>11</v>
      </c>
      <c r="X1407" s="4"/>
    </row>
    <row r="1408" spans="1:24" s="1" customFormat="1" ht="38.25" customHeight="1" x14ac:dyDescent="0.2">
      <c r="A1408" s="1561"/>
      <c r="B1408" s="1492" t="s">
        <v>2453</v>
      </c>
      <c r="C1408" s="1492" t="s">
        <v>866</v>
      </c>
      <c r="D1408" s="1497" t="s">
        <v>13</v>
      </c>
      <c r="E1408" s="1497" t="s">
        <v>312</v>
      </c>
      <c r="F1408" s="1012"/>
      <c r="G1408" s="1507"/>
      <c r="H1408" s="1496"/>
      <c r="I1408" s="1496">
        <v>240</v>
      </c>
      <c r="J1408" s="1504" t="s">
        <v>5749</v>
      </c>
      <c r="K1408" s="1504"/>
      <c r="L1408" s="1504"/>
      <c r="M1408" s="1527"/>
      <c r="N1408" s="1527"/>
      <c r="O1408" s="1527"/>
      <c r="P1408" s="1527"/>
      <c r="Q1408" s="1527"/>
      <c r="R1408" s="1527"/>
      <c r="S1408" s="1527"/>
      <c r="T1408" s="1527"/>
      <c r="U1408" s="1527"/>
      <c r="V1408" s="1527"/>
      <c r="W1408" s="3" t="s">
        <v>11</v>
      </c>
      <c r="X1408" s="4"/>
    </row>
    <row r="1409" spans="1:24" s="1" customFormat="1" ht="102" customHeight="1" x14ac:dyDescent="0.2">
      <c r="A1409" s="1561"/>
      <c r="B1409" s="1492" t="s">
        <v>2454</v>
      </c>
      <c r="C1409" s="1492" t="s">
        <v>867</v>
      </c>
      <c r="D1409" s="1497" t="s">
        <v>13</v>
      </c>
      <c r="E1409" s="1497" t="s">
        <v>312</v>
      </c>
      <c r="F1409" s="1012"/>
      <c r="G1409" s="1507"/>
      <c r="H1409" s="1507">
        <v>0</v>
      </c>
      <c r="I1409" s="1496"/>
      <c r="J1409" s="1504" t="s">
        <v>8030</v>
      </c>
      <c r="K1409" s="1504"/>
      <c r="L1409" s="1504"/>
      <c r="M1409" s="1527"/>
      <c r="N1409" s="1527"/>
      <c r="O1409" s="1527"/>
      <c r="P1409" s="1527"/>
      <c r="Q1409" s="1527"/>
      <c r="R1409" s="1527"/>
      <c r="S1409" s="1527"/>
      <c r="T1409" s="1527"/>
      <c r="U1409" s="1527"/>
      <c r="V1409" s="1527"/>
      <c r="W1409" s="3" t="s">
        <v>11</v>
      </c>
      <c r="X1409" s="4"/>
    </row>
    <row r="1410" spans="1:24" s="1" customFormat="1" ht="107.25" customHeight="1" x14ac:dyDescent="0.2">
      <c r="A1410" s="1561"/>
      <c r="B1410" s="1492" t="s">
        <v>2455</v>
      </c>
      <c r="C1410" s="1492" t="s">
        <v>868</v>
      </c>
      <c r="D1410" s="1497" t="s">
        <v>13</v>
      </c>
      <c r="E1410" s="1497" t="s">
        <v>312</v>
      </c>
      <c r="F1410" s="1507">
        <v>893.07620999999995</v>
      </c>
      <c r="G1410" s="1507">
        <v>8.1337200000000003</v>
      </c>
      <c r="H1410" s="1496"/>
      <c r="I1410" s="1496"/>
      <c r="J1410" s="1504" t="s">
        <v>3801</v>
      </c>
      <c r="K1410" s="1504" t="s">
        <v>4348</v>
      </c>
      <c r="L1410" s="1504" t="s">
        <v>5587</v>
      </c>
      <c r="M1410" s="1527"/>
      <c r="N1410" s="1527"/>
      <c r="O1410" s="1527"/>
      <c r="P1410" s="1527"/>
      <c r="Q1410" s="1527"/>
      <c r="R1410" s="1527"/>
      <c r="S1410" s="1527"/>
      <c r="T1410" s="1527"/>
      <c r="U1410" s="1527"/>
      <c r="V1410" s="1527"/>
      <c r="W1410" s="3" t="s">
        <v>11</v>
      </c>
    </row>
    <row r="1411" spans="1:24" s="1" customFormat="1" ht="76.5" customHeight="1" x14ac:dyDescent="0.2">
      <c r="A1411" s="1561"/>
      <c r="B1411" s="1492" t="s">
        <v>2456</v>
      </c>
      <c r="C1411" s="1492" t="s">
        <v>869</v>
      </c>
      <c r="D1411" s="1497" t="s">
        <v>13</v>
      </c>
      <c r="E1411" s="1497" t="s">
        <v>312</v>
      </c>
      <c r="F1411" s="1012"/>
      <c r="G1411" s="1507"/>
      <c r="H1411" s="1507">
        <v>0</v>
      </c>
      <c r="I1411" s="1496"/>
      <c r="J1411" s="1504" t="s">
        <v>5749</v>
      </c>
      <c r="K1411" s="1504" t="s">
        <v>8030</v>
      </c>
      <c r="L1411" s="1504"/>
      <c r="M1411" s="1527"/>
      <c r="N1411" s="1527"/>
      <c r="O1411" s="1527"/>
      <c r="P1411" s="1527"/>
      <c r="Q1411" s="1527"/>
      <c r="R1411" s="1527"/>
      <c r="S1411" s="1527"/>
      <c r="T1411" s="1527"/>
      <c r="U1411" s="1527"/>
      <c r="V1411" s="1527"/>
      <c r="W1411" s="3" t="s">
        <v>11</v>
      </c>
      <c r="X1411" s="4"/>
    </row>
    <row r="1412" spans="1:24" s="1" customFormat="1" ht="33" customHeight="1" x14ac:dyDescent="0.2">
      <c r="A1412" s="1561"/>
      <c r="B1412" s="1492" t="s">
        <v>2457</v>
      </c>
      <c r="C1412" s="1492" t="s">
        <v>870</v>
      </c>
      <c r="D1412" s="1497" t="s">
        <v>13</v>
      </c>
      <c r="E1412" s="1497" t="s">
        <v>312</v>
      </c>
      <c r="F1412" s="1507"/>
      <c r="G1412" s="1030"/>
      <c r="H1412" s="1496"/>
      <c r="I1412" s="1507">
        <v>112</v>
      </c>
      <c r="J1412" s="1504"/>
      <c r="K1412" s="1504"/>
      <c r="L1412" s="1504"/>
      <c r="M1412" s="1527"/>
      <c r="N1412" s="1527"/>
      <c r="O1412" s="1527"/>
      <c r="P1412" s="1527"/>
      <c r="Q1412" s="1527"/>
      <c r="R1412" s="1527"/>
      <c r="S1412" s="1527"/>
      <c r="T1412" s="1527"/>
      <c r="U1412" s="1527"/>
      <c r="V1412" s="1527"/>
      <c r="W1412" s="3" t="s">
        <v>11</v>
      </c>
      <c r="X1412" s="4"/>
    </row>
    <row r="1413" spans="1:24" s="1" customFormat="1" ht="35.25" customHeight="1" x14ac:dyDescent="0.2">
      <c r="A1413" s="1561"/>
      <c r="B1413" s="1492" t="s">
        <v>2458</v>
      </c>
      <c r="C1413" s="1492" t="s">
        <v>871</v>
      </c>
      <c r="D1413" s="1497" t="s">
        <v>13</v>
      </c>
      <c r="E1413" s="1497" t="s">
        <v>312</v>
      </c>
      <c r="F1413" s="1012"/>
      <c r="G1413" s="1030"/>
      <c r="H1413" s="1496"/>
      <c r="I1413" s="1507">
        <v>398</v>
      </c>
      <c r="J1413" s="1504"/>
      <c r="K1413" s="1504"/>
      <c r="L1413" s="1504"/>
      <c r="M1413" s="1527"/>
      <c r="N1413" s="1527"/>
      <c r="O1413" s="1527"/>
      <c r="P1413" s="1527"/>
      <c r="Q1413" s="1527"/>
      <c r="R1413" s="1527"/>
      <c r="S1413" s="1527"/>
      <c r="T1413" s="1527"/>
      <c r="U1413" s="1527"/>
      <c r="V1413" s="1527"/>
      <c r="W1413" s="3" t="s">
        <v>11</v>
      </c>
      <c r="X1413" s="4"/>
    </row>
    <row r="1414" spans="1:24" s="1" customFormat="1" ht="37.5" customHeight="1" x14ac:dyDescent="0.2">
      <c r="A1414" s="1561"/>
      <c r="B1414" s="1492" t="s">
        <v>2459</v>
      </c>
      <c r="C1414" s="1492" t="s">
        <v>872</v>
      </c>
      <c r="D1414" s="1497" t="s">
        <v>13</v>
      </c>
      <c r="E1414" s="1497" t="s">
        <v>312</v>
      </c>
      <c r="F1414" s="1012"/>
      <c r="G1414" s="1030"/>
      <c r="H1414" s="1496"/>
      <c r="I1414" s="1507">
        <v>395</v>
      </c>
      <c r="J1414" s="1504"/>
      <c r="K1414" s="1504"/>
      <c r="L1414" s="1504"/>
      <c r="M1414" s="1527"/>
      <c r="N1414" s="1527"/>
      <c r="O1414" s="1527"/>
      <c r="P1414" s="1527"/>
      <c r="Q1414" s="1527"/>
      <c r="R1414" s="1527"/>
      <c r="S1414" s="1527"/>
      <c r="T1414" s="1527"/>
      <c r="U1414" s="1527"/>
      <c r="V1414" s="1527"/>
      <c r="W1414" s="3" t="s">
        <v>11</v>
      </c>
      <c r="X1414" s="4"/>
    </row>
    <row r="1415" spans="1:24" s="1" customFormat="1" ht="33.75" customHeight="1" x14ac:dyDescent="0.2">
      <c r="A1415" s="1561"/>
      <c r="B1415" s="1492" t="s">
        <v>2460</v>
      </c>
      <c r="C1415" s="1492" t="s">
        <v>873</v>
      </c>
      <c r="D1415" s="1497" t="s">
        <v>13</v>
      </c>
      <c r="E1415" s="1497" t="s">
        <v>312</v>
      </c>
      <c r="F1415" s="1012"/>
      <c r="G1415" s="1507"/>
      <c r="H1415" s="1496"/>
      <c r="I1415" s="1507">
        <v>96</v>
      </c>
      <c r="J1415" s="1506"/>
      <c r="K1415" s="1506"/>
      <c r="L1415" s="1506"/>
      <c r="M1415" s="1502"/>
      <c r="N1415" s="1502"/>
      <c r="O1415" s="1502"/>
      <c r="P1415" s="1502"/>
      <c r="Q1415" s="1502"/>
      <c r="R1415" s="1502"/>
      <c r="S1415" s="1502"/>
      <c r="T1415" s="1502"/>
      <c r="U1415" s="1502"/>
      <c r="V1415" s="1502"/>
      <c r="W1415" s="3" t="s">
        <v>11</v>
      </c>
      <c r="X1415" s="4"/>
    </row>
    <row r="1416" spans="1:24" s="1" customFormat="1" ht="91.5" customHeight="1" x14ac:dyDescent="0.2">
      <c r="A1416" s="1561"/>
      <c r="B1416" s="1492" t="s">
        <v>2461</v>
      </c>
      <c r="C1416" s="1492" t="s">
        <v>874</v>
      </c>
      <c r="D1416" s="1497" t="s">
        <v>13</v>
      </c>
      <c r="E1416" s="1497" t="s">
        <v>312</v>
      </c>
      <c r="F1416" s="1012"/>
      <c r="G1416" s="1507"/>
      <c r="H1416" s="1507">
        <v>0</v>
      </c>
      <c r="I1416" s="1496"/>
      <c r="J1416" s="1504" t="s">
        <v>8030</v>
      </c>
      <c r="K1416" s="1504"/>
      <c r="L1416" s="1504"/>
      <c r="M1416" s="1527"/>
      <c r="N1416" s="1527"/>
      <c r="O1416" s="1527"/>
      <c r="P1416" s="1527"/>
      <c r="Q1416" s="1527"/>
      <c r="R1416" s="1527"/>
      <c r="S1416" s="1527"/>
      <c r="T1416" s="1527"/>
      <c r="U1416" s="1527"/>
      <c r="V1416" s="1527"/>
      <c r="W1416" s="3" t="s">
        <v>11</v>
      </c>
      <c r="X1416" s="4"/>
    </row>
    <row r="1417" spans="1:24" s="1" customFormat="1" ht="33.75" customHeight="1" x14ac:dyDescent="0.2">
      <c r="A1417" s="1561"/>
      <c r="B1417" s="1492" t="s">
        <v>2462</v>
      </c>
      <c r="C1417" s="1492" t="s">
        <v>875</v>
      </c>
      <c r="D1417" s="1497" t="s">
        <v>13</v>
      </c>
      <c r="E1417" s="1497" t="s">
        <v>312</v>
      </c>
      <c r="F1417" s="1012"/>
      <c r="G1417" s="1030"/>
      <c r="H1417" s="1496"/>
      <c r="I1417" s="1507">
        <v>215</v>
      </c>
      <c r="J1417" s="1504" t="s">
        <v>5749</v>
      </c>
      <c r="K1417" s="1504"/>
      <c r="L1417" s="1504"/>
      <c r="M1417" s="1527"/>
      <c r="N1417" s="1527"/>
      <c r="O1417" s="1527"/>
      <c r="P1417" s="1527"/>
      <c r="Q1417" s="1527"/>
      <c r="R1417" s="1527"/>
      <c r="S1417" s="1527"/>
      <c r="T1417" s="1527"/>
      <c r="U1417" s="1527"/>
      <c r="V1417" s="1527"/>
      <c r="W1417" s="3" t="s">
        <v>11</v>
      </c>
      <c r="X1417" s="4"/>
    </row>
    <row r="1418" spans="1:24" s="1" customFormat="1" ht="102.75" customHeight="1" x14ac:dyDescent="0.2">
      <c r="A1418" s="1561"/>
      <c r="B1418" s="1492" t="s">
        <v>2463</v>
      </c>
      <c r="C1418" s="1492" t="s">
        <v>876</v>
      </c>
      <c r="D1418" s="1497" t="s">
        <v>13</v>
      </c>
      <c r="E1418" s="1497" t="s">
        <v>312</v>
      </c>
      <c r="F1418" s="1012"/>
      <c r="G1418" s="1507"/>
      <c r="H1418" s="1507">
        <v>0</v>
      </c>
      <c r="I1418" s="1496"/>
      <c r="J1418" s="1504" t="s">
        <v>8030</v>
      </c>
      <c r="K1418" s="1504"/>
      <c r="L1418" s="1504"/>
      <c r="M1418" s="1527"/>
      <c r="N1418" s="1527"/>
      <c r="O1418" s="1527"/>
      <c r="P1418" s="1527"/>
      <c r="Q1418" s="1527"/>
      <c r="R1418" s="1527"/>
      <c r="S1418" s="1527"/>
      <c r="T1418" s="1527"/>
      <c r="U1418" s="1527"/>
      <c r="V1418" s="1527"/>
      <c r="W1418" s="3" t="s">
        <v>11</v>
      </c>
      <c r="X1418" s="4"/>
    </row>
    <row r="1419" spans="1:24" s="1" customFormat="1" ht="94.5" customHeight="1" x14ac:dyDescent="0.2">
      <c r="A1419" s="1561"/>
      <c r="B1419" s="1492" t="s">
        <v>2464</v>
      </c>
      <c r="C1419" s="1492" t="s">
        <v>8300</v>
      </c>
      <c r="D1419" s="1497" t="s">
        <v>13</v>
      </c>
      <c r="E1419" s="1497" t="s">
        <v>312</v>
      </c>
      <c r="F1419" s="1012"/>
      <c r="G1419" s="1030"/>
      <c r="H1419" s="1496">
        <v>70</v>
      </c>
      <c r="I1419" s="1507">
        <v>2796</v>
      </c>
      <c r="J1419" s="1592" t="s">
        <v>5749</v>
      </c>
      <c r="K1419" s="1504" t="s">
        <v>7942</v>
      </c>
      <c r="L1419" s="1504" t="s">
        <v>8260</v>
      </c>
      <c r="M1419" s="1527" t="s">
        <v>8918</v>
      </c>
      <c r="N1419" s="1527"/>
      <c r="O1419" s="1527"/>
      <c r="P1419" s="1527"/>
      <c r="Q1419" s="1527"/>
      <c r="R1419" s="1527"/>
      <c r="S1419" s="1527"/>
      <c r="T1419" s="1527"/>
      <c r="U1419" s="1527"/>
      <c r="V1419" s="1527"/>
      <c r="W1419" s="3" t="s">
        <v>11</v>
      </c>
      <c r="X1419" s="4"/>
    </row>
    <row r="1420" spans="1:24" s="1" customFormat="1" ht="36" customHeight="1" x14ac:dyDescent="0.2">
      <c r="A1420" s="1561"/>
      <c r="B1420" s="1492" t="s">
        <v>2465</v>
      </c>
      <c r="C1420" s="1492" t="s">
        <v>877</v>
      </c>
      <c r="D1420" s="1497" t="s">
        <v>13</v>
      </c>
      <c r="E1420" s="1497" t="s">
        <v>312</v>
      </c>
      <c r="F1420" s="1012"/>
      <c r="G1420" s="1030"/>
      <c r="H1420" s="1496"/>
      <c r="I1420" s="1507">
        <v>1095</v>
      </c>
      <c r="J1420" s="1592"/>
      <c r="K1420" s="1504"/>
      <c r="L1420" s="1504"/>
      <c r="M1420" s="1527"/>
      <c r="N1420" s="1527"/>
      <c r="O1420" s="1527"/>
      <c r="P1420" s="1527"/>
      <c r="Q1420" s="1527"/>
      <c r="R1420" s="1527"/>
      <c r="S1420" s="1527"/>
      <c r="T1420" s="1527"/>
      <c r="U1420" s="1527"/>
      <c r="V1420" s="1527"/>
      <c r="W1420" s="3" t="s">
        <v>11</v>
      </c>
      <c r="X1420" s="4"/>
    </row>
    <row r="1421" spans="1:24" s="1" customFormat="1" ht="69.75" customHeight="1" x14ac:dyDescent="0.2">
      <c r="A1421" s="1561"/>
      <c r="B1421" s="1492" t="s">
        <v>2466</v>
      </c>
      <c r="C1421" s="1492" t="s">
        <v>878</v>
      </c>
      <c r="D1421" s="1497" t="s">
        <v>13</v>
      </c>
      <c r="E1421" s="1497" t="s">
        <v>312</v>
      </c>
      <c r="F1421" s="1012"/>
      <c r="G1421" s="1507"/>
      <c r="H1421" s="1507">
        <v>0</v>
      </c>
      <c r="I1421" s="1496"/>
      <c r="J1421" s="1504" t="s">
        <v>8030</v>
      </c>
      <c r="K1421" s="1504"/>
      <c r="L1421" s="1504"/>
      <c r="M1421" s="1527"/>
      <c r="N1421" s="1527"/>
      <c r="O1421" s="1527"/>
      <c r="P1421" s="1527"/>
      <c r="Q1421" s="1527"/>
      <c r="R1421" s="1527"/>
      <c r="S1421" s="1527"/>
      <c r="T1421" s="1527"/>
      <c r="U1421" s="1527"/>
      <c r="V1421" s="1527"/>
      <c r="W1421" s="3" t="s">
        <v>11</v>
      </c>
      <c r="X1421" s="4"/>
    </row>
    <row r="1422" spans="1:24" s="1" customFormat="1" ht="35.25" customHeight="1" x14ac:dyDescent="0.2">
      <c r="A1422" s="1561"/>
      <c r="B1422" s="1492" t="s">
        <v>2467</v>
      </c>
      <c r="C1422" s="1492" t="s">
        <v>879</v>
      </c>
      <c r="D1422" s="1497" t="s">
        <v>13</v>
      </c>
      <c r="E1422" s="1497" t="s">
        <v>312</v>
      </c>
      <c r="F1422" s="1012"/>
      <c r="G1422" s="1507"/>
      <c r="H1422" s="1507"/>
      <c r="I1422" s="1507">
        <v>1500</v>
      </c>
      <c r="J1422" s="1506"/>
      <c r="K1422" s="1506"/>
      <c r="L1422" s="1506"/>
      <c r="M1422" s="1502"/>
      <c r="N1422" s="1502"/>
      <c r="O1422" s="1502"/>
      <c r="P1422" s="1502"/>
      <c r="Q1422" s="1502"/>
      <c r="R1422" s="1502"/>
      <c r="S1422" s="1502"/>
      <c r="T1422" s="1502"/>
      <c r="U1422" s="1502"/>
      <c r="V1422" s="1502"/>
      <c r="W1422" s="3" t="s">
        <v>11</v>
      </c>
      <c r="X1422" s="4"/>
    </row>
    <row r="1423" spans="1:24" s="1" customFormat="1" ht="101.25" customHeight="1" x14ac:dyDescent="0.2">
      <c r="A1423" s="1561"/>
      <c r="B1423" s="1492" t="s">
        <v>2468</v>
      </c>
      <c r="C1423" s="1492" t="s">
        <v>8137</v>
      </c>
      <c r="D1423" s="1497" t="s">
        <v>13</v>
      </c>
      <c r="E1423" s="1497" t="s">
        <v>312</v>
      </c>
      <c r="F1423" s="1012"/>
      <c r="G1423" s="1507"/>
      <c r="H1423" s="1496">
        <v>420</v>
      </c>
      <c r="I1423" s="1507">
        <v>3465</v>
      </c>
      <c r="J1423" s="1506" t="s">
        <v>7901</v>
      </c>
      <c r="K1423" s="1506" t="s">
        <v>8068</v>
      </c>
      <c r="L1423" s="1506" t="s">
        <v>8579</v>
      </c>
      <c r="M1423" s="1502"/>
      <c r="N1423" s="1502"/>
      <c r="O1423" s="1502"/>
      <c r="P1423" s="1502"/>
      <c r="Q1423" s="1502"/>
      <c r="R1423" s="1502"/>
      <c r="S1423" s="1502"/>
      <c r="T1423" s="1502"/>
      <c r="U1423" s="1502"/>
      <c r="V1423" s="1502"/>
      <c r="W1423" s="3" t="s">
        <v>11</v>
      </c>
      <c r="X1423" s="4"/>
    </row>
    <row r="1424" spans="1:24" s="1" customFormat="1" ht="33.75" customHeight="1" x14ac:dyDescent="0.2">
      <c r="A1424" s="1561"/>
      <c r="B1424" s="1492" t="s">
        <v>2469</v>
      </c>
      <c r="C1424" s="1492" t="s">
        <v>880</v>
      </c>
      <c r="D1424" s="1497" t="s">
        <v>13</v>
      </c>
      <c r="E1424" s="1497" t="s">
        <v>312</v>
      </c>
      <c r="F1424" s="1012"/>
      <c r="G1424" s="1030"/>
      <c r="H1424" s="1496"/>
      <c r="I1424" s="1507">
        <v>397</v>
      </c>
      <c r="J1424" s="1592" t="s">
        <v>5749</v>
      </c>
      <c r="K1424" s="1504"/>
      <c r="L1424" s="1504"/>
      <c r="M1424" s="1527"/>
      <c r="N1424" s="1527"/>
      <c r="O1424" s="1527"/>
      <c r="P1424" s="1527"/>
      <c r="Q1424" s="1527"/>
      <c r="R1424" s="1527"/>
      <c r="S1424" s="1527"/>
      <c r="T1424" s="1527"/>
      <c r="U1424" s="1527"/>
      <c r="V1424" s="1527"/>
      <c r="W1424" s="3" t="s">
        <v>11</v>
      </c>
      <c r="X1424" s="4"/>
    </row>
    <row r="1425" spans="1:24" s="1" customFormat="1" ht="57" customHeight="1" x14ac:dyDescent="0.2">
      <c r="A1425" s="1561"/>
      <c r="B1425" s="1492" t="s">
        <v>2470</v>
      </c>
      <c r="C1425" s="1492" t="s">
        <v>881</v>
      </c>
      <c r="D1425" s="1497" t="s">
        <v>13</v>
      </c>
      <c r="E1425" s="1497" t="s">
        <v>312</v>
      </c>
      <c r="F1425" s="1012"/>
      <c r="G1425" s="1030"/>
      <c r="H1425" s="1507">
        <v>0</v>
      </c>
      <c r="I1425" s="1507">
        <v>100</v>
      </c>
      <c r="J1425" s="1592"/>
      <c r="K1425" s="1504" t="s">
        <v>8030</v>
      </c>
      <c r="L1425" s="1504"/>
      <c r="M1425" s="1527"/>
      <c r="N1425" s="1527"/>
      <c r="O1425" s="1527"/>
      <c r="P1425" s="1527"/>
      <c r="Q1425" s="1527"/>
      <c r="R1425" s="1527"/>
      <c r="S1425" s="1527"/>
      <c r="T1425" s="1527"/>
      <c r="U1425" s="1527"/>
      <c r="V1425" s="1527"/>
      <c r="W1425" s="3" t="s">
        <v>11</v>
      </c>
      <c r="X1425" s="4"/>
    </row>
    <row r="1426" spans="1:24" s="1" customFormat="1" ht="33.75" customHeight="1" x14ac:dyDescent="0.2">
      <c r="A1426" s="1561"/>
      <c r="B1426" s="1492" t="s">
        <v>2471</v>
      </c>
      <c r="C1426" s="1492" t="s">
        <v>882</v>
      </c>
      <c r="D1426" s="1497" t="s">
        <v>13</v>
      </c>
      <c r="E1426" s="1497" t="s">
        <v>312</v>
      </c>
      <c r="F1426" s="1012"/>
      <c r="G1426" s="1507"/>
      <c r="H1426" s="1496"/>
      <c r="I1426" s="1507">
        <v>3000</v>
      </c>
      <c r="J1426" s="1506"/>
      <c r="K1426" s="1506"/>
      <c r="L1426" s="1506"/>
      <c r="M1426" s="1502"/>
      <c r="N1426" s="1502"/>
      <c r="O1426" s="1502"/>
      <c r="P1426" s="1502"/>
      <c r="Q1426" s="1502"/>
      <c r="R1426" s="1502"/>
      <c r="S1426" s="1502"/>
      <c r="T1426" s="1502"/>
      <c r="U1426" s="1502"/>
      <c r="V1426" s="1502"/>
      <c r="W1426" s="3" t="s">
        <v>11</v>
      </c>
      <c r="X1426" s="4"/>
    </row>
    <row r="1427" spans="1:24" s="1" customFormat="1" ht="93" customHeight="1" x14ac:dyDescent="0.2">
      <c r="A1427" s="1561"/>
      <c r="B1427" s="1492" t="s">
        <v>2472</v>
      </c>
      <c r="C1427" s="1492" t="s">
        <v>883</v>
      </c>
      <c r="D1427" s="1497" t="s">
        <v>13</v>
      </c>
      <c r="E1427" s="1497" t="s">
        <v>312</v>
      </c>
      <c r="F1427" s="1507"/>
      <c r="G1427" s="1012"/>
      <c r="H1427" s="1507">
        <v>0</v>
      </c>
      <c r="I1427" s="1496"/>
      <c r="J1427" s="1504" t="s">
        <v>8030</v>
      </c>
      <c r="K1427" s="1504"/>
      <c r="L1427" s="1504"/>
      <c r="M1427" s="1527"/>
      <c r="N1427" s="1527"/>
      <c r="O1427" s="1527"/>
      <c r="P1427" s="1527"/>
      <c r="Q1427" s="1527"/>
      <c r="R1427" s="1527"/>
      <c r="S1427" s="1527"/>
      <c r="T1427" s="1527"/>
      <c r="U1427" s="1527"/>
      <c r="V1427" s="1527"/>
      <c r="W1427" s="3" t="s">
        <v>11</v>
      </c>
      <c r="X1427" s="4"/>
    </row>
    <row r="1428" spans="1:24" s="1" customFormat="1" ht="33.75" customHeight="1" x14ac:dyDescent="0.2">
      <c r="A1428" s="1561"/>
      <c r="B1428" s="1492" t="s">
        <v>2473</v>
      </c>
      <c r="C1428" s="1492" t="s">
        <v>884</v>
      </c>
      <c r="D1428" s="1497" t="s">
        <v>13</v>
      </c>
      <c r="E1428" s="1497" t="s">
        <v>312</v>
      </c>
      <c r="F1428" s="1012"/>
      <c r="G1428" s="1507"/>
      <c r="H1428" s="1496"/>
      <c r="I1428" s="1507">
        <v>143</v>
      </c>
      <c r="J1428" s="1506"/>
      <c r="K1428" s="1506"/>
      <c r="L1428" s="1506"/>
      <c r="M1428" s="1502"/>
      <c r="N1428" s="1502"/>
      <c r="O1428" s="1502"/>
      <c r="P1428" s="1502"/>
      <c r="Q1428" s="1502"/>
      <c r="R1428" s="1502"/>
      <c r="S1428" s="1502"/>
      <c r="T1428" s="1502"/>
      <c r="U1428" s="1502"/>
      <c r="V1428" s="1502"/>
      <c r="W1428" s="3" t="s">
        <v>11</v>
      </c>
      <c r="X1428" s="4"/>
    </row>
    <row r="1429" spans="1:24" s="1" customFormat="1" ht="33.75" customHeight="1" x14ac:dyDescent="0.2">
      <c r="A1429" s="1561"/>
      <c r="B1429" s="1492" t="s">
        <v>2474</v>
      </c>
      <c r="C1429" s="1492" t="s">
        <v>885</v>
      </c>
      <c r="D1429" s="1497" t="s">
        <v>13</v>
      </c>
      <c r="E1429" s="1497" t="s">
        <v>312</v>
      </c>
      <c r="F1429" s="1012"/>
      <c r="G1429" s="1507"/>
      <c r="H1429" s="1496"/>
      <c r="I1429" s="1507">
        <v>157</v>
      </c>
      <c r="J1429" s="1506"/>
      <c r="K1429" s="1506"/>
      <c r="L1429" s="1506"/>
      <c r="M1429" s="1502"/>
      <c r="N1429" s="1502"/>
      <c r="O1429" s="1502"/>
      <c r="P1429" s="1502"/>
      <c r="Q1429" s="1502"/>
      <c r="R1429" s="1502"/>
      <c r="S1429" s="1502"/>
      <c r="T1429" s="1502"/>
      <c r="U1429" s="1502"/>
      <c r="V1429" s="1502"/>
      <c r="W1429" s="3" t="s">
        <v>11</v>
      </c>
      <c r="X1429" s="4"/>
    </row>
    <row r="1430" spans="1:24" s="1" customFormat="1" ht="117" customHeight="1" x14ac:dyDescent="0.2">
      <c r="A1430" s="1561"/>
      <c r="B1430" s="1492" t="s">
        <v>2475</v>
      </c>
      <c r="C1430" s="1492" t="s">
        <v>7915</v>
      </c>
      <c r="D1430" s="1497" t="s">
        <v>286</v>
      </c>
      <c r="E1430" s="1497" t="s">
        <v>312</v>
      </c>
      <c r="F1430" s="1012"/>
      <c r="G1430" s="1507"/>
      <c r="H1430" s="1496">
        <v>190</v>
      </c>
      <c r="I1430" s="1507">
        <v>192</v>
      </c>
      <c r="J1430" s="1506" t="s">
        <v>7916</v>
      </c>
      <c r="K1430" s="1506"/>
      <c r="L1430" s="1506"/>
      <c r="M1430" s="1502"/>
      <c r="N1430" s="1502"/>
      <c r="O1430" s="1502"/>
      <c r="P1430" s="1502"/>
      <c r="Q1430" s="1502"/>
      <c r="R1430" s="1502"/>
      <c r="S1430" s="1502"/>
      <c r="T1430" s="1502"/>
      <c r="U1430" s="1502"/>
      <c r="V1430" s="1502"/>
      <c r="W1430" s="3" t="s">
        <v>11</v>
      </c>
      <c r="X1430" s="4"/>
    </row>
    <row r="1431" spans="1:24" s="1" customFormat="1" ht="31.15" customHeight="1" x14ac:dyDescent="0.2">
      <c r="A1431" s="1561"/>
      <c r="B1431" s="1492" t="s">
        <v>2476</v>
      </c>
      <c r="C1431" s="1492" t="s">
        <v>886</v>
      </c>
      <c r="D1431" s="1497" t="s">
        <v>13</v>
      </c>
      <c r="E1431" s="1497" t="s">
        <v>312</v>
      </c>
      <c r="F1431" s="1012"/>
      <c r="G1431" s="1507"/>
      <c r="H1431" s="1496"/>
      <c r="I1431" s="1507">
        <v>3166</v>
      </c>
      <c r="J1431" s="1506" t="s">
        <v>5749</v>
      </c>
      <c r="K1431" s="1506"/>
      <c r="L1431" s="1506"/>
      <c r="M1431" s="1502"/>
      <c r="N1431" s="1502"/>
      <c r="O1431" s="1502"/>
      <c r="P1431" s="1502"/>
      <c r="Q1431" s="1502"/>
      <c r="R1431" s="1502"/>
      <c r="S1431" s="1502"/>
      <c r="T1431" s="1502"/>
      <c r="U1431" s="1502"/>
      <c r="V1431" s="1502"/>
      <c r="W1431" s="3" t="s">
        <v>11</v>
      </c>
      <c r="X1431" s="4"/>
    </row>
    <row r="1432" spans="1:24" s="1" customFormat="1" ht="33.75" customHeight="1" x14ac:dyDescent="0.2">
      <c r="A1432" s="1561"/>
      <c r="B1432" s="1492" t="s">
        <v>2477</v>
      </c>
      <c r="C1432" s="1492" t="s">
        <v>887</v>
      </c>
      <c r="D1432" s="1497" t="s">
        <v>13</v>
      </c>
      <c r="E1432" s="1497" t="s">
        <v>312</v>
      </c>
      <c r="F1432" s="1012"/>
      <c r="G1432" s="1507"/>
      <c r="H1432" s="1507"/>
      <c r="I1432" s="1507">
        <v>396</v>
      </c>
      <c r="J1432" s="1506"/>
      <c r="K1432" s="1506"/>
      <c r="L1432" s="1506"/>
      <c r="M1432" s="1502"/>
      <c r="N1432" s="1502"/>
      <c r="O1432" s="1502"/>
      <c r="P1432" s="1502"/>
      <c r="Q1432" s="1502"/>
      <c r="R1432" s="1502"/>
      <c r="S1432" s="1502"/>
      <c r="T1432" s="1502"/>
      <c r="U1432" s="1502"/>
      <c r="V1432" s="1502"/>
      <c r="W1432" s="3" t="s">
        <v>11</v>
      </c>
      <c r="X1432" s="4"/>
    </row>
    <row r="1433" spans="1:24" s="1" customFormat="1" ht="33.75" customHeight="1" x14ac:dyDescent="0.2">
      <c r="A1433" s="1561"/>
      <c r="B1433" s="1492" t="s">
        <v>2478</v>
      </c>
      <c r="C1433" s="1492" t="s">
        <v>888</v>
      </c>
      <c r="D1433" s="1497" t="s">
        <v>13</v>
      </c>
      <c r="E1433" s="1497" t="s">
        <v>312</v>
      </c>
      <c r="F1433" s="1012"/>
      <c r="G1433" s="1507"/>
      <c r="H1433" s="1496"/>
      <c r="I1433" s="1507">
        <v>20</v>
      </c>
      <c r="J1433" s="1506"/>
      <c r="K1433" s="1506"/>
      <c r="L1433" s="1506"/>
      <c r="M1433" s="1502"/>
      <c r="N1433" s="1502"/>
      <c r="O1433" s="1502"/>
      <c r="P1433" s="1502"/>
      <c r="Q1433" s="1502"/>
      <c r="R1433" s="1502"/>
      <c r="S1433" s="1502"/>
      <c r="T1433" s="1502"/>
      <c r="U1433" s="1502"/>
      <c r="V1433" s="1502"/>
      <c r="W1433" s="3" t="s">
        <v>11</v>
      </c>
      <c r="X1433" s="4"/>
    </row>
    <row r="1434" spans="1:24" s="1" customFormat="1" ht="36" customHeight="1" x14ac:dyDescent="0.2">
      <c r="A1434" s="1561"/>
      <c r="B1434" s="1492" t="s">
        <v>2479</v>
      </c>
      <c r="C1434" s="1492" t="s">
        <v>889</v>
      </c>
      <c r="D1434" s="1497" t="s">
        <v>13</v>
      </c>
      <c r="E1434" s="1497" t="s">
        <v>312</v>
      </c>
      <c r="F1434" s="1012"/>
      <c r="G1434" s="1507"/>
      <c r="H1434" s="1496"/>
      <c r="I1434" s="1507">
        <v>20</v>
      </c>
      <c r="J1434" s="1506"/>
      <c r="K1434" s="1506"/>
      <c r="L1434" s="1506"/>
      <c r="M1434" s="1502"/>
      <c r="N1434" s="1502"/>
      <c r="O1434" s="1502"/>
      <c r="P1434" s="1502"/>
      <c r="Q1434" s="1502"/>
      <c r="R1434" s="1502"/>
      <c r="S1434" s="1502"/>
      <c r="T1434" s="1502"/>
      <c r="U1434" s="1502"/>
      <c r="V1434" s="1502"/>
      <c r="W1434" s="3" t="s">
        <v>11</v>
      </c>
      <c r="X1434" s="4"/>
    </row>
    <row r="1435" spans="1:24" s="1" customFormat="1" ht="109.5" customHeight="1" x14ac:dyDescent="0.2">
      <c r="A1435" s="1561"/>
      <c r="B1435" s="1492" t="s">
        <v>2480</v>
      </c>
      <c r="C1435" s="1492" t="s">
        <v>890</v>
      </c>
      <c r="D1435" s="1497" t="s">
        <v>891</v>
      </c>
      <c r="E1435" s="1497" t="s">
        <v>892</v>
      </c>
      <c r="F1435" s="1507">
        <v>304.36989</v>
      </c>
      <c r="G1435" s="1507"/>
      <c r="H1435" s="1496"/>
      <c r="I1435" s="1507"/>
      <c r="J1435" s="1506" t="s">
        <v>4730</v>
      </c>
      <c r="K1435" s="1506"/>
      <c r="L1435" s="1506"/>
      <c r="M1435" s="1502"/>
      <c r="N1435" s="1502"/>
      <c r="O1435" s="1502"/>
      <c r="P1435" s="1502"/>
      <c r="Q1435" s="1502"/>
      <c r="R1435" s="1502"/>
      <c r="S1435" s="1502"/>
      <c r="T1435" s="1502"/>
      <c r="U1435" s="1502"/>
      <c r="V1435" s="1502"/>
      <c r="W1435" s="3" t="s">
        <v>11</v>
      </c>
      <c r="X1435" s="4"/>
    </row>
    <row r="1436" spans="1:24" s="1" customFormat="1" ht="110.25" customHeight="1" x14ac:dyDescent="0.2">
      <c r="A1436" s="1561"/>
      <c r="B1436" s="1492" t="s">
        <v>2481</v>
      </c>
      <c r="C1436" s="1492" t="s">
        <v>7909</v>
      </c>
      <c r="D1436" s="1497" t="s">
        <v>13</v>
      </c>
      <c r="E1436" s="1497" t="s">
        <v>312</v>
      </c>
      <c r="F1436" s="1012"/>
      <c r="G1436" s="1507"/>
      <c r="H1436" s="1507">
        <v>1020</v>
      </c>
      <c r="I1436" s="1507">
        <v>293</v>
      </c>
      <c r="J1436" s="1506" t="s">
        <v>7910</v>
      </c>
      <c r="K1436" s="1506" t="s">
        <v>8580</v>
      </c>
      <c r="L1436" s="1506"/>
      <c r="M1436" s="1502"/>
      <c r="N1436" s="1502"/>
      <c r="O1436" s="1502"/>
      <c r="P1436" s="1502"/>
      <c r="Q1436" s="1502"/>
      <c r="R1436" s="1502"/>
      <c r="S1436" s="1502"/>
      <c r="T1436" s="1502"/>
      <c r="U1436" s="1502"/>
      <c r="V1436" s="1502"/>
      <c r="W1436" s="3" t="s">
        <v>11</v>
      </c>
      <c r="X1436" s="4"/>
    </row>
    <row r="1437" spans="1:24" s="1" customFormat="1" ht="58.5" customHeight="1" x14ac:dyDescent="0.2">
      <c r="A1437" s="1561"/>
      <c r="B1437" s="1492" t="s">
        <v>3353</v>
      </c>
      <c r="C1437" s="1492" t="s">
        <v>3354</v>
      </c>
      <c r="D1437" s="1497" t="s">
        <v>810</v>
      </c>
      <c r="E1437" s="1497" t="s">
        <v>3355</v>
      </c>
      <c r="F1437" s="1496">
        <v>624.75599999999997</v>
      </c>
      <c r="G1437" s="1496"/>
      <c r="H1437" s="1496"/>
      <c r="I1437" s="1496"/>
      <c r="J1437" s="1506" t="s">
        <v>3340</v>
      </c>
      <c r="K1437" s="1506"/>
      <c r="L1437" s="1506"/>
      <c r="M1437" s="1502"/>
      <c r="N1437" s="1502"/>
      <c r="O1437" s="1502"/>
      <c r="P1437" s="1502"/>
      <c r="Q1437" s="1502"/>
      <c r="R1437" s="1502"/>
      <c r="S1437" s="1502"/>
      <c r="T1437" s="1502"/>
      <c r="U1437" s="1502"/>
      <c r="V1437" s="1502"/>
      <c r="W1437" s="3"/>
      <c r="X1437" s="4"/>
    </row>
    <row r="1438" spans="1:24" s="1" customFormat="1" ht="108" customHeight="1" x14ac:dyDescent="0.2">
      <c r="A1438" s="1561"/>
      <c r="B1438" s="1492" t="s">
        <v>3482</v>
      </c>
      <c r="C1438" s="1492" t="s">
        <v>3483</v>
      </c>
      <c r="D1438" s="1497" t="s">
        <v>3137</v>
      </c>
      <c r="E1438" s="1497" t="s">
        <v>60</v>
      </c>
      <c r="F1438" s="1496">
        <v>165.63184999999999</v>
      </c>
      <c r="G1438" s="1496"/>
      <c r="H1438" s="1496"/>
      <c r="I1438" s="1496"/>
      <c r="J1438" s="1506" t="s">
        <v>3484</v>
      </c>
      <c r="K1438" s="1506" t="s">
        <v>4008</v>
      </c>
      <c r="L1438" s="1506"/>
      <c r="M1438" s="1502"/>
      <c r="N1438" s="1502"/>
      <c r="O1438" s="1502"/>
      <c r="P1438" s="1502"/>
      <c r="Q1438" s="1502"/>
      <c r="R1438" s="1502"/>
      <c r="S1438" s="1502"/>
      <c r="T1438" s="1502"/>
      <c r="U1438" s="1502"/>
      <c r="V1438" s="1502"/>
      <c r="W1438" s="3"/>
      <c r="X1438" s="4"/>
    </row>
    <row r="1439" spans="1:24" s="1" customFormat="1" ht="85.5" customHeight="1" x14ac:dyDescent="0.2">
      <c r="A1439" s="1561"/>
      <c r="B1439" s="1028" t="s">
        <v>4182</v>
      </c>
      <c r="C1439" s="455" t="s">
        <v>4183</v>
      </c>
      <c r="D1439" s="1028" t="s">
        <v>810</v>
      </c>
      <c r="E1439" s="1028" t="s">
        <v>902</v>
      </c>
      <c r="F1439" s="1530">
        <v>400</v>
      </c>
      <c r="G1439" s="1496"/>
      <c r="H1439" s="1496"/>
      <c r="I1439" s="1496"/>
      <c r="J1439" s="1506" t="s">
        <v>5755</v>
      </c>
      <c r="K1439" s="1506"/>
      <c r="L1439" s="1506"/>
      <c r="M1439" s="1502"/>
      <c r="N1439" s="1502"/>
      <c r="O1439" s="1502"/>
      <c r="P1439" s="1502"/>
      <c r="Q1439" s="1502"/>
      <c r="R1439" s="1502"/>
      <c r="S1439" s="1502"/>
      <c r="T1439" s="1502"/>
      <c r="U1439" s="1502"/>
      <c r="V1439" s="1502"/>
      <c r="W1439" s="3"/>
      <c r="X1439" s="4"/>
    </row>
    <row r="1440" spans="1:24" s="1" customFormat="1" ht="51" customHeight="1" x14ac:dyDescent="0.2">
      <c r="A1440" s="1561"/>
      <c r="B1440" s="1028" t="s">
        <v>4527</v>
      </c>
      <c r="C1440" s="455" t="s">
        <v>4528</v>
      </c>
      <c r="D1440" s="1028" t="s">
        <v>286</v>
      </c>
      <c r="E1440" s="1028" t="s">
        <v>4529</v>
      </c>
      <c r="F1440" s="1530">
        <v>120</v>
      </c>
      <c r="G1440" s="1496"/>
      <c r="H1440" s="1496"/>
      <c r="I1440" s="1496"/>
      <c r="J1440" s="1506" t="s">
        <v>4532</v>
      </c>
      <c r="K1440" s="1506"/>
      <c r="L1440" s="1506"/>
      <c r="M1440" s="1502"/>
      <c r="N1440" s="1502"/>
      <c r="O1440" s="1502"/>
      <c r="P1440" s="1502"/>
      <c r="Q1440" s="1502"/>
      <c r="R1440" s="1502"/>
      <c r="S1440" s="1502"/>
      <c r="T1440" s="1502"/>
      <c r="U1440" s="1502"/>
      <c r="V1440" s="1502"/>
      <c r="W1440" s="3"/>
      <c r="X1440" s="4"/>
    </row>
    <row r="1441" spans="1:24" s="1" customFormat="1" ht="106.5" customHeight="1" x14ac:dyDescent="0.2">
      <c r="A1441" s="1561"/>
      <c r="B1441" s="1028" t="s">
        <v>4530</v>
      </c>
      <c r="C1441" s="455" t="s">
        <v>7924</v>
      </c>
      <c r="D1441" s="1028" t="s">
        <v>286</v>
      </c>
      <c r="E1441" s="1028" t="s">
        <v>4529</v>
      </c>
      <c r="F1441" s="1530">
        <v>55</v>
      </c>
      <c r="G1441" s="1496"/>
      <c r="H1441" s="1496">
        <v>65</v>
      </c>
      <c r="I1441" s="1496"/>
      <c r="J1441" s="1506" t="s">
        <v>7923</v>
      </c>
      <c r="K1441" s="1506"/>
      <c r="L1441" s="1506"/>
      <c r="M1441" s="1502"/>
      <c r="N1441" s="1502"/>
      <c r="O1441" s="1502"/>
      <c r="P1441" s="1502"/>
      <c r="Q1441" s="1502"/>
      <c r="R1441" s="1502"/>
      <c r="S1441" s="1502"/>
      <c r="T1441" s="1502"/>
      <c r="U1441" s="1502"/>
      <c r="V1441" s="1502"/>
      <c r="W1441" s="3"/>
      <c r="X1441" s="4"/>
    </row>
    <row r="1442" spans="1:24" s="1" customFormat="1" ht="140.25" customHeight="1" x14ac:dyDescent="0.2">
      <c r="A1442" s="1561"/>
      <c r="B1442" s="1028" t="s">
        <v>4533</v>
      </c>
      <c r="C1442" s="455" t="s">
        <v>4534</v>
      </c>
      <c r="D1442" s="1028" t="s">
        <v>810</v>
      </c>
      <c r="E1442" s="1028" t="s">
        <v>4529</v>
      </c>
      <c r="F1442" s="1530">
        <v>498.9</v>
      </c>
      <c r="G1442" s="1507">
        <v>144</v>
      </c>
      <c r="H1442" s="1496"/>
      <c r="I1442" s="1496"/>
      <c r="J1442" s="1506" t="s">
        <v>5750</v>
      </c>
      <c r="K1442" s="1506"/>
      <c r="L1442" s="1506"/>
      <c r="M1442" s="1502"/>
      <c r="N1442" s="1502"/>
      <c r="O1442" s="1502"/>
      <c r="P1442" s="1502"/>
      <c r="Q1442" s="1502"/>
      <c r="R1442" s="1502"/>
      <c r="S1442" s="1502"/>
      <c r="T1442" s="1502"/>
      <c r="U1442" s="1502"/>
      <c r="V1442" s="1502"/>
      <c r="W1442" s="3"/>
      <c r="X1442" s="4"/>
    </row>
    <row r="1443" spans="1:24" s="1" customFormat="1" ht="51" customHeight="1" x14ac:dyDescent="0.2">
      <c r="A1443" s="1561"/>
      <c r="B1443" s="1028" t="s">
        <v>4535</v>
      </c>
      <c r="C1443" s="455" t="s">
        <v>4536</v>
      </c>
      <c r="D1443" s="1028" t="s">
        <v>286</v>
      </c>
      <c r="E1443" s="1028" t="s">
        <v>4529</v>
      </c>
      <c r="F1443" s="1530">
        <v>150</v>
      </c>
      <c r="G1443" s="1496"/>
      <c r="H1443" s="1496"/>
      <c r="I1443" s="1496"/>
      <c r="J1443" s="1506"/>
      <c r="K1443" s="1506"/>
      <c r="L1443" s="1506"/>
      <c r="M1443" s="1502"/>
      <c r="N1443" s="1502"/>
      <c r="O1443" s="1502"/>
      <c r="P1443" s="1502"/>
      <c r="Q1443" s="1502"/>
      <c r="R1443" s="1502"/>
      <c r="S1443" s="1502"/>
      <c r="T1443" s="1502"/>
      <c r="U1443" s="1502"/>
      <c r="V1443" s="1502"/>
      <c r="W1443" s="3"/>
      <c r="X1443" s="4"/>
    </row>
    <row r="1444" spans="1:24" s="1" customFormat="1" ht="51" customHeight="1" x14ac:dyDescent="0.2">
      <c r="A1444" s="1561"/>
      <c r="B1444" s="1028" t="s">
        <v>4537</v>
      </c>
      <c r="C1444" s="455" t="s">
        <v>4538</v>
      </c>
      <c r="D1444" s="1028" t="s">
        <v>286</v>
      </c>
      <c r="E1444" s="1028" t="s">
        <v>4529</v>
      </c>
      <c r="F1444" s="1530">
        <v>195</v>
      </c>
      <c r="G1444" s="1496"/>
      <c r="H1444" s="1496"/>
      <c r="I1444" s="1496"/>
      <c r="J1444" s="1506"/>
      <c r="K1444" s="1506"/>
      <c r="L1444" s="1506"/>
      <c r="M1444" s="1502"/>
      <c r="N1444" s="1502"/>
      <c r="O1444" s="1502"/>
      <c r="P1444" s="1502"/>
      <c r="Q1444" s="1502"/>
      <c r="R1444" s="1502"/>
      <c r="S1444" s="1502"/>
      <c r="T1444" s="1502"/>
      <c r="U1444" s="1502"/>
      <c r="V1444" s="1502"/>
      <c r="W1444" s="3"/>
      <c r="X1444" s="4"/>
    </row>
    <row r="1445" spans="1:24" s="1" customFormat="1" ht="107.25" customHeight="1" x14ac:dyDescent="0.2">
      <c r="A1445" s="1561"/>
      <c r="B1445" s="1028" t="s">
        <v>4540</v>
      </c>
      <c r="C1445" s="455" t="s">
        <v>7879</v>
      </c>
      <c r="D1445" s="1028" t="s">
        <v>286</v>
      </c>
      <c r="E1445" s="1028" t="s">
        <v>4529</v>
      </c>
      <c r="F1445" s="1530">
        <v>190</v>
      </c>
      <c r="G1445" s="1496"/>
      <c r="H1445" s="1507">
        <v>185</v>
      </c>
      <c r="I1445" s="1496"/>
      <c r="J1445" s="1506" t="s">
        <v>7878</v>
      </c>
      <c r="K1445" s="1506"/>
      <c r="L1445" s="1506"/>
      <c r="M1445" s="1502"/>
      <c r="N1445" s="1502"/>
      <c r="O1445" s="1502"/>
      <c r="P1445" s="1502"/>
      <c r="Q1445" s="1502"/>
      <c r="R1445" s="1502"/>
      <c r="S1445" s="1502"/>
      <c r="T1445" s="1502"/>
      <c r="U1445" s="1502"/>
      <c r="V1445" s="1502"/>
      <c r="W1445" s="3"/>
      <c r="X1445" s="4"/>
    </row>
    <row r="1446" spans="1:24" s="1" customFormat="1" ht="51" customHeight="1" x14ac:dyDescent="0.2">
      <c r="A1446" s="1561"/>
      <c r="B1446" s="1028" t="s">
        <v>4731</v>
      </c>
      <c r="C1446" s="455" t="s">
        <v>4732</v>
      </c>
      <c r="D1446" s="1028" t="s">
        <v>286</v>
      </c>
      <c r="E1446" s="1028" t="s">
        <v>4529</v>
      </c>
      <c r="F1446" s="1530">
        <v>65</v>
      </c>
      <c r="G1446" s="1496"/>
      <c r="H1446" s="1496"/>
      <c r="I1446" s="1496"/>
      <c r="J1446" s="1506" t="s">
        <v>4735</v>
      </c>
      <c r="K1446" s="1506"/>
      <c r="L1446" s="1506"/>
      <c r="M1446" s="1502"/>
      <c r="N1446" s="1502"/>
      <c r="O1446" s="1502"/>
      <c r="P1446" s="1502"/>
      <c r="Q1446" s="1502"/>
      <c r="R1446" s="1502"/>
      <c r="S1446" s="1502"/>
      <c r="T1446" s="1502"/>
      <c r="U1446" s="1502"/>
      <c r="V1446" s="1502"/>
      <c r="W1446" s="3"/>
      <c r="X1446" s="4"/>
    </row>
    <row r="1447" spans="1:24" s="1" customFormat="1" ht="51" customHeight="1" x14ac:dyDescent="0.2">
      <c r="A1447" s="1561"/>
      <c r="B1447" s="1028" t="s">
        <v>4733</v>
      </c>
      <c r="C1447" s="455" t="s">
        <v>4734</v>
      </c>
      <c r="D1447" s="1028" t="s">
        <v>286</v>
      </c>
      <c r="E1447" s="1028" t="s">
        <v>4529</v>
      </c>
      <c r="F1447" s="1530">
        <v>15.63011</v>
      </c>
      <c r="G1447" s="1496"/>
      <c r="H1447" s="1496"/>
      <c r="I1447" s="1496"/>
      <c r="J1447" s="1506" t="s">
        <v>4736</v>
      </c>
      <c r="K1447" s="1506"/>
      <c r="L1447" s="1506"/>
      <c r="M1447" s="1502"/>
      <c r="N1447" s="1502"/>
      <c r="O1447" s="1502"/>
      <c r="P1447" s="1502"/>
      <c r="Q1447" s="1502"/>
      <c r="R1447" s="1502"/>
      <c r="S1447" s="1502"/>
      <c r="T1447" s="1502"/>
      <c r="U1447" s="1502"/>
      <c r="V1447" s="1502"/>
      <c r="W1447" s="3"/>
      <c r="X1447" s="4"/>
    </row>
    <row r="1448" spans="1:24" s="1" customFormat="1" ht="51" customHeight="1" x14ac:dyDescent="0.2">
      <c r="A1448" s="1561"/>
      <c r="B1448" s="1028" t="s">
        <v>4910</v>
      </c>
      <c r="C1448" s="455" t="s">
        <v>4911</v>
      </c>
      <c r="D1448" s="1028" t="s">
        <v>810</v>
      </c>
      <c r="E1448" s="1028" t="s">
        <v>972</v>
      </c>
      <c r="F1448" s="1530">
        <v>200.85</v>
      </c>
      <c r="G1448" s="306"/>
      <c r="H1448" s="1496"/>
      <c r="I1448" s="1496"/>
      <c r="J1448" s="1506" t="s">
        <v>4912</v>
      </c>
      <c r="K1448" s="1506"/>
      <c r="L1448" s="1506"/>
      <c r="M1448" s="1502"/>
      <c r="N1448" s="1502"/>
      <c r="O1448" s="1502"/>
      <c r="P1448" s="1502"/>
      <c r="Q1448" s="1502"/>
      <c r="R1448" s="1502"/>
      <c r="S1448" s="1502"/>
      <c r="T1448" s="1502"/>
      <c r="U1448" s="1502"/>
      <c r="V1448" s="1502"/>
      <c r="W1448" s="3"/>
      <c r="X1448" s="4"/>
    </row>
    <row r="1449" spans="1:24" s="1" customFormat="1" ht="141.75" customHeight="1" x14ac:dyDescent="0.2">
      <c r="A1449" s="1561"/>
      <c r="B1449" s="1028" t="s">
        <v>5183</v>
      </c>
      <c r="C1449" s="1492" t="s">
        <v>6683</v>
      </c>
      <c r="D1449" s="1497" t="s">
        <v>13</v>
      </c>
      <c r="E1449" s="1497" t="s">
        <v>312</v>
      </c>
      <c r="F1449" s="279"/>
      <c r="G1449" s="279">
        <v>2350</v>
      </c>
      <c r="H1449" s="1496">
        <v>829.41160000000002</v>
      </c>
      <c r="I1449" s="1496"/>
      <c r="J1449" s="1597" t="s">
        <v>5505</v>
      </c>
      <c r="K1449" s="1506" t="s">
        <v>6768</v>
      </c>
      <c r="L1449" s="1506" t="s">
        <v>7945</v>
      </c>
      <c r="M1449" s="1502"/>
      <c r="N1449" s="1502"/>
      <c r="O1449" s="1502"/>
      <c r="P1449" s="1502"/>
      <c r="Q1449" s="1502"/>
      <c r="R1449" s="1502"/>
      <c r="S1449" s="1502"/>
      <c r="T1449" s="1502"/>
      <c r="U1449" s="1502"/>
      <c r="V1449" s="1502"/>
      <c r="W1449" s="3"/>
      <c r="X1449" s="4"/>
    </row>
    <row r="1450" spans="1:24" s="1" customFormat="1" ht="117.75" customHeight="1" x14ac:dyDescent="0.2">
      <c r="A1450" s="1561"/>
      <c r="B1450" s="1028" t="s">
        <v>5187</v>
      </c>
      <c r="C1450" s="1492" t="s">
        <v>5186</v>
      </c>
      <c r="D1450" s="1496" t="s">
        <v>810</v>
      </c>
      <c r="E1450" s="1497" t="s">
        <v>4529</v>
      </c>
      <c r="F1450" s="279"/>
      <c r="G1450" s="330">
        <v>700</v>
      </c>
      <c r="H1450" s="1507">
        <v>700</v>
      </c>
      <c r="I1450" s="1496"/>
      <c r="J1450" s="1597"/>
      <c r="K1450" s="1506" t="s">
        <v>7933</v>
      </c>
      <c r="L1450" s="1506" t="s">
        <v>8069</v>
      </c>
      <c r="M1450" s="1502"/>
      <c r="N1450" s="1502"/>
      <c r="O1450" s="1502"/>
      <c r="P1450" s="1502"/>
      <c r="Q1450" s="1502"/>
      <c r="R1450" s="1502"/>
      <c r="S1450" s="1502"/>
      <c r="T1450" s="1502"/>
      <c r="U1450" s="1502"/>
      <c r="V1450" s="1502"/>
      <c r="W1450" s="3"/>
      <c r="X1450" s="4"/>
    </row>
    <row r="1451" spans="1:24" s="1" customFormat="1" ht="114.75" customHeight="1" x14ac:dyDescent="0.2">
      <c r="A1451" s="1561"/>
      <c r="B1451" s="1028" t="s">
        <v>5189</v>
      </c>
      <c r="C1451" s="1492" t="s">
        <v>5188</v>
      </c>
      <c r="D1451" s="1496" t="s">
        <v>810</v>
      </c>
      <c r="E1451" s="1497" t="s">
        <v>4529</v>
      </c>
      <c r="F1451" s="279"/>
      <c r="G1451" s="330"/>
      <c r="H1451" s="1496"/>
      <c r="I1451" s="1496"/>
      <c r="J1451" s="1597"/>
      <c r="K1451" s="1506" t="s">
        <v>5978</v>
      </c>
      <c r="L1451" s="1506"/>
      <c r="M1451" s="1502"/>
      <c r="N1451" s="1502"/>
      <c r="O1451" s="1502"/>
      <c r="P1451" s="1502"/>
      <c r="Q1451" s="1502"/>
      <c r="R1451" s="1502"/>
      <c r="S1451" s="1502"/>
      <c r="T1451" s="1502"/>
      <c r="U1451" s="1502"/>
      <c r="V1451" s="1502"/>
      <c r="W1451" s="3"/>
      <c r="X1451" s="4"/>
    </row>
    <row r="1452" spans="1:24" ht="116.25" customHeight="1" x14ac:dyDescent="0.2">
      <c r="A1452" s="1561"/>
      <c r="B1452" s="1496" t="s">
        <v>5801</v>
      </c>
      <c r="C1452" s="1492" t="s">
        <v>6803</v>
      </c>
      <c r="D1452" s="1496" t="s">
        <v>1238</v>
      </c>
      <c r="E1452" s="1497" t="s">
        <v>4742</v>
      </c>
      <c r="F1452" s="279"/>
      <c r="G1452" s="330">
        <v>400</v>
      </c>
      <c r="H1452" s="1496"/>
      <c r="I1452" s="1496"/>
      <c r="J1452" s="1506" t="s">
        <v>5979</v>
      </c>
      <c r="K1452" s="1506" t="s">
        <v>6802</v>
      </c>
      <c r="L1452" s="1506" t="s">
        <v>6944</v>
      </c>
      <c r="M1452" s="1506"/>
      <c r="N1452" s="1506"/>
      <c r="O1452" s="1506"/>
      <c r="P1452" s="1506"/>
      <c r="Q1452" s="1506"/>
      <c r="R1452" s="1506"/>
      <c r="S1452" s="1506"/>
      <c r="T1452" s="1506"/>
      <c r="U1452" s="1506"/>
      <c r="V1452" s="1506"/>
    </row>
    <row r="1453" spans="1:24" s="1" customFormat="1" ht="74.25" customHeight="1" x14ac:dyDescent="0.2">
      <c r="A1453" s="1561"/>
      <c r="B1453" s="1028" t="s">
        <v>5804</v>
      </c>
      <c r="C1453" s="1492" t="s">
        <v>5805</v>
      </c>
      <c r="D1453" s="1496" t="s">
        <v>286</v>
      </c>
      <c r="E1453" s="1497" t="s">
        <v>5806</v>
      </c>
      <c r="F1453" s="279"/>
      <c r="G1453" s="330">
        <v>100</v>
      </c>
      <c r="H1453" s="1496"/>
      <c r="I1453" s="1496"/>
      <c r="J1453" s="1506" t="s">
        <v>5980</v>
      </c>
      <c r="K1453" s="1506"/>
      <c r="L1453" s="1506"/>
      <c r="M1453" s="1502"/>
      <c r="N1453" s="1502"/>
      <c r="O1453" s="1502"/>
      <c r="P1453" s="1502"/>
      <c r="Q1453" s="1502"/>
      <c r="R1453" s="1502"/>
      <c r="S1453" s="1502"/>
      <c r="T1453" s="1502"/>
      <c r="U1453" s="1502"/>
      <c r="V1453" s="1502"/>
      <c r="W1453" s="3"/>
      <c r="X1453" s="4"/>
    </row>
    <row r="1454" spans="1:24" s="1" customFormat="1" ht="138.75" customHeight="1" x14ac:dyDescent="0.2">
      <c r="A1454" s="1561"/>
      <c r="B1454" s="1028" t="s">
        <v>5807</v>
      </c>
      <c r="C1454" s="1492" t="s">
        <v>8138</v>
      </c>
      <c r="D1454" s="1496" t="s">
        <v>810</v>
      </c>
      <c r="E1454" s="1497" t="s">
        <v>5806</v>
      </c>
      <c r="F1454" s="279"/>
      <c r="G1454" s="330">
        <v>50</v>
      </c>
      <c r="H1454" s="1496">
        <v>198.70179999999999</v>
      </c>
      <c r="I1454" s="1496"/>
      <c r="J1454" s="1506" t="s">
        <v>5981</v>
      </c>
      <c r="K1454" s="1506" t="s">
        <v>7949</v>
      </c>
      <c r="L1454" s="1506" t="s">
        <v>8070</v>
      </c>
      <c r="M1454" s="1502"/>
      <c r="N1454" s="1502"/>
      <c r="O1454" s="1502"/>
      <c r="P1454" s="1502"/>
      <c r="Q1454" s="1502"/>
      <c r="R1454" s="1502"/>
      <c r="S1454" s="1502"/>
      <c r="T1454" s="1502"/>
      <c r="U1454" s="1502"/>
      <c r="V1454" s="1502"/>
      <c r="W1454" s="3"/>
      <c r="X1454" s="4"/>
    </row>
    <row r="1455" spans="1:24" s="1" customFormat="1" ht="84.75" customHeight="1" x14ac:dyDescent="0.2">
      <c r="A1455" s="1561"/>
      <c r="B1455" s="1028" t="s">
        <v>5810</v>
      </c>
      <c r="C1455" s="1492" t="s">
        <v>7950</v>
      </c>
      <c r="D1455" s="1496" t="s">
        <v>810</v>
      </c>
      <c r="E1455" s="1497" t="s">
        <v>5806</v>
      </c>
      <c r="F1455" s="279"/>
      <c r="G1455" s="330">
        <v>350</v>
      </c>
      <c r="H1455" s="1507">
        <v>1868</v>
      </c>
      <c r="I1455" s="1496"/>
      <c r="J1455" s="1506" t="s">
        <v>5982</v>
      </c>
      <c r="K1455" s="1506" t="s">
        <v>7951</v>
      </c>
      <c r="L1455" s="1506"/>
      <c r="M1455" s="1502"/>
      <c r="N1455" s="1502"/>
      <c r="O1455" s="1502"/>
      <c r="P1455" s="1502"/>
      <c r="Q1455" s="1502"/>
      <c r="R1455" s="1502"/>
      <c r="S1455" s="1502"/>
      <c r="T1455" s="1502"/>
      <c r="U1455" s="1502"/>
      <c r="V1455" s="1502"/>
      <c r="W1455" s="3"/>
      <c r="X1455" s="4"/>
    </row>
    <row r="1456" spans="1:24" s="1" customFormat="1" ht="114.75" customHeight="1" x14ac:dyDescent="0.2">
      <c r="A1456" s="1561"/>
      <c r="B1456" s="1028" t="s">
        <v>5812</v>
      </c>
      <c r="C1456" s="1492" t="s">
        <v>5813</v>
      </c>
      <c r="D1456" s="1496" t="s">
        <v>810</v>
      </c>
      <c r="E1456" s="1497" t="s">
        <v>5806</v>
      </c>
      <c r="F1456" s="279"/>
      <c r="G1456" s="330"/>
      <c r="H1456" s="1496"/>
      <c r="I1456" s="1496"/>
      <c r="J1456" s="1506" t="s">
        <v>5983</v>
      </c>
      <c r="K1456" s="1506" t="s">
        <v>6341</v>
      </c>
      <c r="L1456" s="1506"/>
      <c r="M1456" s="1502"/>
      <c r="N1456" s="1502"/>
      <c r="O1456" s="1502"/>
      <c r="P1456" s="1502"/>
      <c r="Q1456" s="1502"/>
      <c r="R1456" s="1502"/>
      <c r="S1456" s="1502"/>
      <c r="T1456" s="1502"/>
      <c r="U1456" s="1502"/>
      <c r="V1456" s="1502"/>
      <c r="W1456" s="3"/>
      <c r="X1456" s="4"/>
    </row>
    <row r="1457" spans="1:24" s="1" customFormat="1" ht="76.5" customHeight="1" x14ac:dyDescent="0.2">
      <c r="A1457" s="1561"/>
      <c r="B1457" s="1028" t="s">
        <v>5814</v>
      </c>
      <c r="C1457" s="1492" t="s">
        <v>5815</v>
      </c>
      <c r="D1457" s="1496" t="s">
        <v>810</v>
      </c>
      <c r="E1457" s="1497" t="s">
        <v>5806</v>
      </c>
      <c r="F1457" s="279"/>
      <c r="G1457" s="330">
        <v>43.119149999999998</v>
      </c>
      <c r="H1457" s="1496"/>
      <c r="I1457" s="1496"/>
      <c r="J1457" s="1506" t="s">
        <v>5984</v>
      </c>
      <c r="K1457" s="1506"/>
      <c r="L1457" s="1506"/>
      <c r="M1457" s="1502"/>
      <c r="N1457" s="1502"/>
      <c r="O1457" s="1502"/>
      <c r="P1457" s="1502"/>
      <c r="Q1457" s="1502"/>
      <c r="R1457" s="1502"/>
      <c r="S1457" s="1502"/>
      <c r="T1457" s="1502"/>
      <c r="U1457" s="1502"/>
      <c r="V1457" s="1502"/>
      <c r="W1457" s="3"/>
      <c r="X1457" s="4"/>
    </row>
    <row r="1458" spans="1:24" s="1" customFormat="1" ht="139.5" customHeight="1" x14ac:dyDescent="0.2">
      <c r="A1458" s="1561"/>
      <c r="B1458" s="1028" t="s">
        <v>6342</v>
      </c>
      <c r="C1458" s="1492" t="s">
        <v>6343</v>
      </c>
      <c r="D1458" s="1496" t="s">
        <v>810</v>
      </c>
      <c r="E1458" s="1497" t="s">
        <v>5806</v>
      </c>
      <c r="F1458" s="279"/>
      <c r="G1458" s="330">
        <v>164.02799999999999</v>
      </c>
      <c r="H1458" s="1496">
        <v>89.492720000000006</v>
      </c>
      <c r="I1458" s="1496"/>
      <c r="J1458" s="1506" t="s">
        <v>6344</v>
      </c>
      <c r="K1458" s="1506" t="s">
        <v>7944</v>
      </c>
      <c r="L1458" s="1506" t="s">
        <v>8581</v>
      </c>
      <c r="M1458" s="1502"/>
      <c r="N1458" s="1502"/>
      <c r="O1458" s="1502"/>
      <c r="P1458" s="1502"/>
      <c r="Q1458" s="1502"/>
      <c r="R1458" s="1502"/>
      <c r="S1458" s="1502"/>
      <c r="T1458" s="1502"/>
      <c r="U1458" s="1502"/>
      <c r="V1458" s="1502"/>
      <c r="W1458" s="3"/>
      <c r="X1458" s="4"/>
    </row>
    <row r="1459" spans="1:24" s="1" customFormat="1" ht="76.5" customHeight="1" x14ac:dyDescent="0.2">
      <c r="A1459" s="1561"/>
      <c r="B1459" s="1028" t="s">
        <v>6345</v>
      </c>
      <c r="C1459" s="1492" t="s">
        <v>6347</v>
      </c>
      <c r="D1459" s="1496" t="s">
        <v>810</v>
      </c>
      <c r="E1459" s="1497" t="s">
        <v>5806</v>
      </c>
      <c r="F1459" s="279"/>
      <c r="G1459" s="330">
        <v>100</v>
      </c>
      <c r="H1459" s="1496"/>
      <c r="I1459" s="1496"/>
      <c r="J1459" s="1506" t="s">
        <v>6344</v>
      </c>
      <c r="K1459" s="1506"/>
      <c r="L1459" s="1506"/>
      <c r="M1459" s="1502"/>
      <c r="N1459" s="1502"/>
      <c r="O1459" s="1502"/>
      <c r="P1459" s="1502"/>
      <c r="Q1459" s="1502"/>
      <c r="R1459" s="1502"/>
      <c r="S1459" s="1502"/>
      <c r="T1459" s="1502"/>
      <c r="U1459" s="1502"/>
      <c r="V1459" s="1502"/>
      <c r="W1459" s="3"/>
      <c r="X1459" s="4"/>
    </row>
    <row r="1460" spans="1:24" s="1" customFormat="1" ht="76.5" customHeight="1" x14ac:dyDescent="0.2">
      <c r="A1460" s="1561"/>
      <c r="B1460" s="1028" t="s">
        <v>6346</v>
      </c>
      <c r="C1460" s="1492" t="s">
        <v>6849</v>
      </c>
      <c r="D1460" s="1496" t="s">
        <v>286</v>
      </c>
      <c r="E1460" s="1497" t="s">
        <v>5806</v>
      </c>
      <c r="F1460" s="279"/>
      <c r="G1460" s="330">
        <v>192.85284999999999</v>
      </c>
      <c r="H1460" s="1496"/>
      <c r="I1460" s="1496"/>
      <c r="J1460" s="1506" t="s">
        <v>6344</v>
      </c>
      <c r="K1460" s="1506"/>
      <c r="L1460" s="1506"/>
      <c r="M1460" s="1502"/>
      <c r="N1460" s="1502"/>
      <c r="O1460" s="1502"/>
      <c r="P1460" s="1502"/>
      <c r="Q1460" s="1502"/>
      <c r="R1460" s="1502"/>
      <c r="S1460" s="1502"/>
      <c r="T1460" s="1502"/>
      <c r="U1460" s="1502"/>
      <c r="V1460" s="1502"/>
      <c r="W1460" s="3"/>
      <c r="X1460" s="4"/>
    </row>
    <row r="1461" spans="1:24" s="1" customFormat="1" ht="53.25" customHeight="1" x14ac:dyDescent="0.2">
      <c r="A1461" s="1561"/>
      <c r="B1461" s="1028" t="s">
        <v>6771</v>
      </c>
      <c r="C1461" s="1492" t="s">
        <v>6772</v>
      </c>
      <c r="D1461" s="1496" t="s">
        <v>810</v>
      </c>
      <c r="E1461" s="1497" t="s">
        <v>5806</v>
      </c>
      <c r="F1461" s="279"/>
      <c r="G1461" s="330"/>
      <c r="H1461" s="1496"/>
      <c r="I1461" s="1496"/>
      <c r="J1461" s="1506" t="s">
        <v>6523</v>
      </c>
      <c r="K1461" s="1506" t="s">
        <v>6945</v>
      </c>
      <c r="L1461" s="1506"/>
      <c r="M1461" s="1502"/>
      <c r="N1461" s="1502"/>
      <c r="O1461" s="1502"/>
      <c r="P1461" s="1502"/>
      <c r="Q1461" s="1502"/>
      <c r="R1461" s="1502"/>
      <c r="S1461" s="1502"/>
      <c r="T1461" s="1502"/>
      <c r="U1461" s="1502"/>
      <c r="V1461" s="1502"/>
      <c r="W1461" s="3"/>
      <c r="X1461" s="4"/>
    </row>
    <row r="1462" spans="1:24" s="1" customFormat="1" ht="108.75" customHeight="1" x14ac:dyDescent="0.2">
      <c r="A1462" s="1561"/>
      <c r="B1462" s="1028" t="s">
        <v>6773</v>
      </c>
      <c r="C1462" s="1492" t="s">
        <v>8583</v>
      </c>
      <c r="D1462" s="1496" t="s">
        <v>810</v>
      </c>
      <c r="E1462" s="1497" t="s">
        <v>5806</v>
      </c>
      <c r="F1462" s="279"/>
      <c r="G1462" s="330">
        <v>50</v>
      </c>
      <c r="H1462" s="1496">
        <v>55</v>
      </c>
      <c r="I1462" s="1496"/>
      <c r="J1462" s="1506" t="s">
        <v>6523</v>
      </c>
      <c r="K1462" s="1506" t="s">
        <v>7925</v>
      </c>
      <c r="L1462" s="1506" t="s">
        <v>8582</v>
      </c>
      <c r="M1462" s="1502"/>
      <c r="N1462" s="1502"/>
      <c r="O1462" s="1502"/>
      <c r="P1462" s="1502"/>
      <c r="Q1462" s="1502"/>
      <c r="R1462" s="1502"/>
      <c r="S1462" s="1502"/>
      <c r="T1462" s="1502"/>
      <c r="U1462" s="1502"/>
      <c r="V1462" s="1502"/>
      <c r="W1462" s="3"/>
      <c r="X1462" s="4"/>
    </row>
    <row r="1463" spans="1:24" s="1" customFormat="1" ht="131.25" customHeight="1" x14ac:dyDescent="0.2">
      <c r="A1463" s="1561"/>
      <c r="B1463" s="1028" t="s">
        <v>6776</v>
      </c>
      <c r="C1463" s="1492" t="s">
        <v>8919</v>
      </c>
      <c r="D1463" s="1496" t="s">
        <v>810</v>
      </c>
      <c r="E1463" s="1497" t="s">
        <v>5806</v>
      </c>
      <c r="F1463" s="279"/>
      <c r="G1463" s="330">
        <v>30</v>
      </c>
      <c r="H1463" s="1507">
        <v>30</v>
      </c>
      <c r="I1463" s="1496"/>
      <c r="J1463" s="1506" t="s">
        <v>6523</v>
      </c>
      <c r="K1463" s="1506" t="s">
        <v>7903</v>
      </c>
      <c r="L1463" s="1506" t="s">
        <v>8920</v>
      </c>
      <c r="M1463" s="1502"/>
      <c r="N1463" s="1502"/>
      <c r="O1463" s="1502"/>
      <c r="P1463" s="1502"/>
      <c r="Q1463" s="1502"/>
      <c r="R1463" s="1502"/>
      <c r="S1463" s="1502"/>
      <c r="T1463" s="1502"/>
      <c r="U1463" s="1502"/>
      <c r="V1463" s="1502"/>
      <c r="W1463" s="3"/>
      <c r="X1463" s="4"/>
    </row>
    <row r="1464" spans="1:24" s="1" customFormat="1" ht="90" customHeight="1" x14ac:dyDescent="0.2">
      <c r="A1464" s="1561"/>
      <c r="B1464" s="1028" t="s">
        <v>6947</v>
      </c>
      <c r="C1464" s="1492" t="s">
        <v>6946</v>
      </c>
      <c r="D1464" s="1496" t="s">
        <v>6862</v>
      </c>
      <c r="E1464" s="1497" t="s">
        <v>6960</v>
      </c>
      <c r="F1464" s="279"/>
      <c r="G1464" s="330">
        <v>412</v>
      </c>
      <c r="H1464" s="1507">
        <v>412</v>
      </c>
      <c r="I1464" s="1496"/>
      <c r="J1464" s="1506" t="s">
        <v>6952</v>
      </c>
      <c r="K1464" s="1506" t="s">
        <v>7797</v>
      </c>
      <c r="L1464" s="1506"/>
      <c r="M1464" s="1502"/>
      <c r="N1464" s="1502"/>
      <c r="O1464" s="1502"/>
      <c r="P1464" s="1502"/>
      <c r="Q1464" s="1502"/>
      <c r="R1464" s="1502"/>
      <c r="S1464" s="1502"/>
      <c r="T1464" s="1502"/>
      <c r="U1464" s="1502"/>
      <c r="V1464" s="1502"/>
      <c r="W1464" s="3"/>
      <c r="X1464" s="4"/>
    </row>
    <row r="1465" spans="1:24" s="1" customFormat="1" ht="54" customHeight="1" x14ac:dyDescent="0.2">
      <c r="A1465" s="1561"/>
      <c r="B1465" s="1028" t="s">
        <v>6948</v>
      </c>
      <c r="C1465" s="1492" t="s">
        <v>6953</v>
      </c>
      <c r="D1465" s="1496" t="s">
        <v>286</v>
      </c>
      <c r="E1465" s="1497" t="s">
        <v>6959</v>
      </c>
      <c r="F1465" s="279"/>
      <c r="G1465" s="330">
        <v>65</v>
      </c>
      <c r="H1465" s="1496"/>
      <c r="I1465" s="1496"/>
      <c r="J1465" s="1506" t="s">
        <v>6954</v>
      </c>
      <c r="K1465" s="1506"/>
      <c r="L1465" s="1506"/>
      <c r="M1465" s="1502"/>
      <c r="N1465" s="1502"/>
      <c r="O1465" s="1502"/>
      <c r="P1465" s="1502"/>
      <c r="Q1465" s="1502"/>
      <c r="R1465" s="1502"/>
      <c r="S1465" s="1502"/>
      <c r="T1465" s="1502"/>
      <c r="U1465" s="1502"/>
      <c r="V1465" s="1502"/>
      <c r="W1465" s="3"/>
      <c r="X1465" s="4"/>
    </row>
    <row r="1466" spans="1:24" s="1" customFormat="1" ht="29.25" customHeight="1" x14ac:dyDescent="0.2">
      <c r="A1466" s="1561"/>
      <c r="B1466" s="1028" t="s">
        <v>6949</v>
      </c>
      <c r="C1466" s="1492" t="s">
        <v>6955</v>
      </c>
      <c r="D1466" s="1496" t="s">
        <v>286</v>
      </c>
      <c r="E1466" s="1497" t="s">
        <v>6959</v>
      </c>
      <c r="F1466" s="279"/>
      <c r="G1466" s="330">
        <v>40</v>
      </c>
      <c r="H1466" s="1496"/>
      <c r="I1466" s="1496"/>
      <c r="J1466" s="1506" t="s">
        <v>6954</v>
      </c>
      <c r="K1466" s="1506"/>
      <c r="L1466" s="1506"/>
      <c r="M1466" s="1502"/>
      <c r="N1466" s="1502"/>
      <c r="O1466" s="1502"/>
      <c r="P1466" s="1502"/>
      <c r="Q1466" s="1502"/>
      <c r="R1466" s="1502"/>
      <c r="S1466" s="1502"/>
      <c r="T1466" s="1502"/>
      <c r="U1466" s="1502"/>
      <c r="V1466" s="1502"/>
      <c r="W1466" s="3"/>
      <c r="X1466" s="4"/>
    </row>
    <row r="1467" spans="1:24" s="1" customFormat="1" ht="29.25" customHeight="1" x14ac:dyDescent="0.2">
      <c r="A1467" s="1561"/>
      <c r="B1467" s="1028" t="s">
        <v>6950</v>
      </c>
      <c r="C1467" s="1492" t="s">
        <v>6956</v>
      </c>
      <c r="D1467" s="1496" t="s">
        <v>286</v>
      </c>
      <c r="E1467" s="1497" t="s">
        <v>6960</v>
      </c>
      <c r="F1467" s="279"/>
      <c r="G1467" s="330">
        <v>60</v>
      </c>
      <c r="H1467" s="1496"/>
      <c r="I1467" s="1496"/>
      <c r="J1467" s="1506" t="s">
        <v>6954</v>
      </c>
      <c r="K1467" s="1506"/>
      <c r="L1467" s="1506"/>
      <c r="M1467" s="1502"/>
      <c r="N1467" s="1502"/>
      <c r="O1467" s="1502"/>
      <c r="P1467" s="1502"/>
      <c r="Q1467" s="1502"/>
      <c r="R1467" s="1502"/>
      <c r="S1467" s="1502"/>
      <c r="T1467" s="1502"/>
      <c r="U1467" s="1502"/>
      <c r="V1467" s="1502"/>
      <c r="W1467" s="3"/>
      <c r="X1467" s="4"/>
    </row>
    <row r="1468" spans="1:24" s="1" customFormat="1" ht="50.25" customHeight="1" x14ac:dyDescent="0.2">
      <c r="A1468" s="1561"/>
      <c r="B1468" s="1028" t="s">
        <v>6951</v>
      </c>
      <c r="C1468" s="1492" t="s">
        <v>6957</v>
      </c>
      <c r="D1468" s="1496" t="s">
        <v>1240</v>
      </c>
      <c r="E1468" s="1497" t="s">
        <v>6958</v>
      </c>
      <c r="F1468" s="279"/>
      <c r="G1468" s="330">
        <v>34.6218</v>
      </c>
      <c r="H1468" s="1496"/>
      <c r="I1468" s="1496"/>
      <c r="J1468" s="1506" t="s">
        <v>6961</v>
      </c>
      <c r="K1468" s="1506"/>
      <c r="L1468" s="1506"/>
      <c r="M1468" s="1502"/>
      <c r="N1468" s="1502"/>
      <c r="O1468" s="1502"/>
      <c r="P1468" s="1502"/>
      <c r="Q1468" s="1502"/>
      <c r="R1468" s="1502"/>
      <c r="S1468" s="1502"/>
      <c r="T1468" s="1502"/>
      <c r="U1468" s="1502"/>
      <c r="V1468" s="1502"/>
      <c r="W1468" s="3"/>
      <c r="X1468" s="4"/>
    </row>
    <row r="1469" spans="1:24" s="1" customFormat="1" ht="137.25" customHeight="1" x14ac:dyDescent="0.2">
      <c r="A1469" s="1561"/>
      <c r="B1469" s="1028" t="s">
        <v>7732</v>
      </c>
      <c r="C1469" s="1492" t="s">
        <v>7733</v>
      </c>
      <c r="D1469" s="1496" t="s">
        <v>810</v>
      </c>
      <c r="E1469" s="1497" t="s">
        <v>902</v>
      </c>
      <c r="F1469" s="279"/>
      <c r="G1469" s="330"/>
      <c r="H1469" s="1507"/>
      <c r="I1469" s="1496"/>
      <c r="J1469" s="1506" t="s">
        <v>7242</v>
      </c>
      <c r="K1469" s="1506" t="s">
        <v>8584</v>
      </c>
      <c r="L1469" s="1506" t="s">
        <v>8921</v>
      </c>
      <c r="M1469" s="1502"/>
      <c r="N1469" s="1502"/>
      <c r="O1469" s="1502"/>
      <c r="P1469" s="1502"/>
      <c r="Q1469" s="1502"/>
      <c r="R1469" s="1502"/>
      <c r="S1469" s="1502"/>
      <c r="T1469" s="1502"/>
      <c r="U1469" s="1502"/>
      <c r="V1469" s="1502"/>
      <c r="W1469" s="3"/>
      <c r="X1469" s="4"/>
    </row>
    <row r="1470" spans="1:24" s="1" customFormat="1" ht="105" customHeight="1" x14ac:dyDescent="0.2">
      <c r="A1470" s="1561"/>
      <c r="B1470" s="1028" t="s">
        <v>7698</v>
      </c>
      <c r="C1470" s="1492" t="s">
        <v>7697</v>
      </c>
      <c r="D1470" s="1496" t="s">
        <v>810</v>
      </c>
      <c r="E1470" s="1497" t="s">
        <v>902</v>
      </c>
      <c r="F1470" s="279"/>
      <c r="G1470" s="330"/>
      <c r="H1470" s="1507">
        <v>100</v>
      </c>
      <c r="I1470" s="1496"/>
      <c r="J1470" s="1506" t="s">
        <v>7242</v>
      </c>
      <c r="K1470" s="1506" t="s">
        <v>8585</v>
      </c>
      <c r="L1470" s="1506"/>
      <c r="M1470" s="1502"/>
      <c r="N1470" s="1502"/>
      <c r="O1470" s="1502"/>
      <c r="P1470" s="1502"/>
      <c r="Q1470" s="1502"/>
      <c r="R1470" s="1502"/>
      <c r="S1470" s="1502"/>
      <c r="T1470" s="1502"/>
      <c r="U1470" s="1502"/>
      <c r="V1470" s="1502"/>
      <c r="W1470" s="3"/>
      <c r="X1470" s="4"/>
    </row>
    <row r="1471" spans="1:24" s="1" customFormat="1" ht="105.75" customHeight="1" x14ac:dyDescent="0.2">
      <c r="A1471" s="1561"/>
      <c r="B1471" s="1028" t="s">
        <v>7711</v>
      </c>
      <c r="C1471" s="1492" t="s">
        <v>7712</v>
      </c>
      <c r="D1471" s="1496" t="s">
        <v>810</v>
      </c>
      <c r="E1471" s="1497" t="s">
        <v>902</v>
      </c>
      <c r="F1471" s="279"/>
      <c r="G1471" s="330"/>
      <c r="H1471" s="1507">
        <v>515.48</v>
      </c>
      <c r="I1471" s="1496"/>
      <c r="J1471" s="1506" t="s">
        <v>7242</v>
      </c>
      <c r="K1471" s="1506" t="s">
        <v>8922</v>
      </c>
      <c r="L1471" s="1506"/>
      <c r="M1471" s="1502"/>
      <c r="N1471" s="1502"/>
      <c r="O1471" s="1502"/>
      <c r="P1471" s="1502"/>
      <c r="Q1471" s="1502"/>
      <c r="R1471" s="1502"/>
      <c r="S1471" s="1502"/>
      <c r="T1471" s="1502"/>
      <c r="U1471" s="1502"/>
      <c r="V1471" s="1502"/>
      <c r="W1471" s="3"/>
      <c r="X1471" s="4"/>
    </row>
    <row r="1472" spans="1:24" s="1" customFormat="1" ht="75" customHeight="1" x14ac:dyDescent="0.2">
      <c r="A1472" s="1561"/>
      <c r="B1472" s="1028" t="s">
        <v>7874</v>
      </c>
      <c r="C1472" s="1492" t="s">
        <v>7875</v>
      </c>
      <c r="D1472" s="1496" t="s">
        <v>286</v>
      </c>
      <c r="E1472" s="1497" t="s">
        <v>5806</v>
      </c>
      <c r="F1472" s="279"/>
      <c r="G1472" s="330"/>
      <c r="H1472" s="1507">
        <v>74.2</v>
      </c>
      <c r="I1472" s="1496"/>
      <c r="J1472" s="1506" t="s">
        <v>7242</v>
      </c>
      <c r="K1472" s="1506"/>
      <c r="L1472" s="1506"/>
      <c r="M1472" s="1502"/>
      <c r="N1472" s="1502"/>
      <c r="O1472" s="1502"/>
      <c r="P1472" s="1502"/>
      <c r="Q1472" s="1502"/>
      <c r="R1472" s="1502"/>
      <c r="S1472" s="1502"/>
      <c r="T1472" s="1502"/>
      <c r="U1472" s="1502"/>
      <c r="V1472" s="1502"/>
      <c r="W1472" s="3"/>
      <c r="X1472" s="4"/>
    </row>
    <row r="1473" spans="1:24" s="1" customFormat="1" ht="75" customHeight="1" x14ac:dyDescent="0.2">
      <c r="A1473" s="1561"/>
      <c r="B1473" s="1028" t="s">
        <v>7883</v>
      </c>
      <c r="C1473" s="1492" t="s">
        <v>7884</v>
      </c>
      <c r="D1473" s="1496" t="s">
        <v>286</v>
      </c>
      <c r="E1473" s="1497" t="s">
        <v>5806</v>
      </c>
      <c r="F1473" s="279"/>
      <c r="G1473" s="330"/>
      <c r="H1473" s="1507">
        <v>197</v>
      </c>
      <c r="I1473" s="1496"/>
      <c r="J1473" s="1506" t="s">
        <v>7242</v>
      </c>
      <c r="K1473" s="1506"/>
      <c r="L1473" s="1506"/>
      <c r="M1473" s="1502"/>
      <c r="N1473" s="1502"/>
      <c r="O1473" s="1502"/>
      <c r="P1473" s="1502"/>
      <c r="Q1473" s="1502"/>
      <c r="R1473" s="1502"/>
      <c r="S1473" s="1502"/>
      <c r="T1473" s="1502"/>
      <c r="U1473" s="1502"/>
      <c r="V1473" s="1502"/>
      <c r="W1473" s="3"/>
      <c r="X1473" s="4"/>
    </row>
    <row r="1474" spans="1:24" s="1" customFormat="1" ht="111.75" customHeight="1" x14ac:dyDescent="0.2">
      <c r="A1474" s="1561"/>
      <c r="B1474" s="1028" t="s">
        <v>7885</v>
      </c>
      <c r="C1474" s="1492" t="s">
        <v>8180</v>
      </c>
      <c r="D1474" s="1496" t="s">
        <v>286</v>
      </c>
      <c r="E1474" s="1497" t="s">
        <v>5806</v>
      </c>
      <c r="F1474" s="279"/>
      <c r="G1474" s="330"/>
      <c r="H1474" s="1507">
        <v>48</v>
      </c>
      <c r="I1474" s="1496"/>
      <c r="J1474" s="1506" t="s">
        <v>7242</v>
      </c>
      <c r="K1474" s="1506" t="s">
        <v>8181</v>
      </c>
      <c r="L1474" s="1506" t="s">
        <v>8586</v>
      </c>
      <c r="M1474" s="1502" t="s">
        <v>8923</v>
      </c>
      <c r="N1474" s="1502"/>
      <c r="O1474" s="1502"/>
      <c r="P1474" s="1502"/>
      <c r="Q1474" s="1502"/>
      <c r="R1474" s="1502"/>
      <c r="S1474" s="1502"/>
      <c r="T1474" s="1502"/>
      <c r="U1474" s="1502"/>
      <c r="V1474" s="1502"/>
      <c r="W1474" s="3"/>
      <c r="X1474" s="4"/>
    </row>
    <row r="1475" spans="1:24" s="1" customFormat="1" ht="75" customHeight="1" x14ac:dyDescent="0.2">
      <c r="A1475" s="1561"/>
      <c r="B1475" s="1028" t="s">
        <v>7887</v>
      </c>
      <c r="C1475" s="1492" t="s">
        <v>7894</v>
      </c>
      <c r="D1475" s="1496" t="s">
        <v>286</v>
      </c>
      <c r="E1475" s="1497" t="s">
        <v>5806</v>
      </c>
      <c r="F1475" s="279"/>
      <c r="G1475" s="330"/>
      <c r="H1475" s="1507">
        <v>198.5</v>
      </c>
      <c r="I1475" s="1496"/>
      <c r="J1475" s="1506" t="s">
        <v>7242</v>
      </c>
      <c r="K1475" s="1506"/>
      <c r="L1475" s="1506"/>
      <c r="M1475" s="1502"/>
      <c r="N1475" s="1502"/>
      <c r="O1475" s="1502"/>
      <c r="P1475" s="1502"/>
      <c r="Q1475" s="1502"/>
      <c r="R1475" s="1502"/>
      <c r="S1475" s="1502"/>
      <c r="T1475" s="1502"/>
      <c r="U1475" s="1502"/>
      <c r="V1475" s="1502"/>
      <c r="W1475" s="3"/>
      <c r="X1475" s="4"/>
    </row>
    <row r="1476" spans="1:24" s="1" customFormat="1" ht="108" customHeight="1" x14ac:dyDescent="0.2">
      <c r="A1476" s="1561"/>
      <c r="B1476" s="1028" t="s">
        <v>7895</v>
      </c>
      <c r="C1476" s="1492" t="s">
        <v>8183</v>
      </c>
      <c r="D1476" s="1496" t="s">
        <v>810</v>
      </c>
      <c r="E1476" s="1497" t="s">
        <v>8234</v>
      </c>
      <c r="F1476" s="279"/>
      <c r="G1476" s="330"/>
      <c r="H1476" s="1507">
        <v>1470</v>
      </c>
      <c r="I1476" s="1496"/>
      <c r="J1476" s="1506" t="s">
        <v>7242</v>
      </c>
      <c r="K1476" s="1506" t="s">
        <v>8184</v>
      </c>
      <c r="L1476" s="1506"/>
      <c r="M1476" s="1502"/>
      <c r="N1476" s="1502"/>
      <c r="O1476" s="1502"/>
      <c r="P1476" s="1502"/>
      <c r="Q1476" s="1502"/>
      <c r="R1476" s="1502"/>
      <c r="S1476" s="1502"/>
      <c r="T1476" s="1502"/>
      <c r="U1476" s="1502"/>
      <c r="V1476" s="1502"/>
      <c r="W1476" s="3"/>
      <c r="X1476" s="4"/>
    </row>
    <row r="1477" spans="1:24" s="1" customFormat="1" ht="75" customHeight="1" x14ac:dyDescent="0.2">
      <c r="A1477" s="1561"/>
      <c r="B1477" s="1028" t="s">
        <v>7897</v>
      </c>
      <c r="C1477" s="1492" t="s">
        <v>7898</v>
      </c>
      <c r="D1477" s="1496" t="s">
        <v>810</v>
      </c>
      <c r="E1477" s="1497" t="s">
        <v>5806</v>
      </c>
      <c r="F1477" s="279"/>
      <c r="G1477" s="330"/>
      <c r="H1477" s="1507">
        <v>250</v>
      </c>
      <c r="I1477" s="1496"/>
      <c r="J1477" s="1506" t="s">
        <v>7242</v>
      </c>
      <c r="K1477" s="1506"/>
      <c r="L1477" s="1506"/>
      <c r="M1477" s="1502"/>
      <c r="N1477" s="1502"/>
      <c r="O1477" s="1502"/>
      <c r="P1477" s="1502"/>
      <c r="Q1477" s="1502"/>
      <c r="R1477" s="1502"/>
      <c r="S1477" s="1502"/>
      <c r="T1477" s="1502"/>
      <c r="U1477" s="1502"/>
      <c r="V1477" s="1502"/>
      <c r="W1477" s="3"/>
      <c r="X1477" s="4"/>
    </row>
    <row r="1478" spans="1:24" s="1" customFormat="1" ht="144.75" customHeight="1" x14ac:dyDescent="0.2">
      <c r="A1478" s="1561"/>
      <c r="B1478" s="1028" t="s">
        <v>7899</v>
      </c>
      <c r="C1478" s="1492" t="s">
        <v>7900</v>
      </c>
      <c r="D1478" s="1496" t="s">
        <v>810</v>
      </c>
      <c r="E1478" s="1497" t="s">
        <v>5806</v>
      </c>
      <c r="F1478" s="279"/>
      <c r="G1478" s="330"/>
      <c r="H1478" s="1507">
        <v>1591.46227</v>
      </c>
      <c r="I1478" s="1496"/>
      <c r="J1478" s="1506" t="s">
        <v>7242</v>
      </c>
      <c r="K1478" s="1506" t="s">
        <v>8374</v>
      </c>
      <c r="L1478" s="1506" t="s">
        <v>8587</v>
      </c>
      <c r="M1478" s="1502"/>
      <c r="N1478" s="1502"/>
      <c r="O1478" s="1502"/>
      <c r="P1478" s="1502"/>
      <c r="Q1478" s="1502"/>
      <c r="R1478" s="1502"/>
      <c r="S1478" s="1502"/>
      <c r="T1478" s="1502"/>
      <c r="U1478" s="1502"/>
      <c r="V1478" s="1502"/>
      <c r="W1478" s="3"/>
      <c r="X1478" s="4"/>
    </row>
    <row r="1479" spans="1:24" s="1" customFormat="1" ht="118.5" customHeight="1" x14ac:dyDescent="0.2">
      <c r="A1479" s="1561"/>
      <c r="B1479" s="1028" t="s">
        <v>7905</v>
      </c>
      <c r="C1479" s="1492" t="s">
        <v>8139</v>
      </c>
      <c r="D1479" s="1496" t="s">
        <v>810</v>
      </c>
      <c r="E1479" s="1497" t="s">
        <v>5806</v>
      </c>
      <c r="F1479" s="279"/>
      <c r="G1479" s="330"/>
      <c r="H1479" s="1507">
        <v>254.77</v>
      </c>
      <c r="I1479" s="1496"/>
      <c r="J1479" s="1506" t="s">
        <v>7242</v>
      </c>
      <c r="K1479" s="1506" t="s">
        <v>8071</v>
      </c>
      <c r="L1479" s="1506" t="s">
        <v>8588</v>
      </c>
      <c r="M1479" s="1502"/>
      <c r="N1479" s="1502"/>
      <c r="O1479" s="1502"/>
      <c r="P1479" s="1502"/>
      <c r="Q1479" s="1502"/>
      <c r="R1479" s="1502"/>
      <c r="S1479" s="1502"/>
      <c r="T1479" s="1502"/>
      <c r="U1479" s="1502"/>
      <c r="V1479" s="1502"/>
      <c r="W1479" s="3"/>
      <c r="X1479" s="4"/>
    </row>
    <row r="1480" spans="1:24" s="1" customFormat="1" ht="213.75" customHeight="1" x14ac:dyDescent="0.2">
      <c r="A1480" s="1561"/>
      <c r="B1480" s="1028" t="s">
        <v>7907</v>
      </c>
      <c r="C1480" s="1492" t="s">
        <v>8925</v>
      </c>
      <c r="D1480" s="1496" t="s">
        <v>810</v>
      </c>
      <c r="E1480" s="1497" t="s">
        <v>5806</v>
      </c>
      <c r="F1480" s="279"/>
      <c r="G1480" s="330"/>
      <c r="H1480" s="1507">
        <v>150</v>
      </c>
      <c r="I1480" s="1496"/>
      <c r="J1480" s="1506" t="s">
        <v>7242</v>
      </c>
      <c r="K1480" s="1506" t="s">
        <v>8185</v>
      </c>
      <c r="L1480" s="1506" t="s">
        <v>8924</v>
      </c>
      <c r="M1480" s="1502"/>
      <c r="N1480" s="1502"/>
      <c r="O1480" s="1502"/>
      <c r="P1480" s="1502"/>
      <c r="Q1480" s="1502"/>
      <c r="R1480" s="1502"/>
      <c r="S1480" s="1502"/>
      <c r="T1480" s="1502"/>
      <c r="U1480" s="1502"/>
      <c r="V1480" s="1502"/>
      <c r="W1480" s="3"/>
      <c r="X1480" s="4"/>
    </row>
    <row r="1481" spans="1:24" s="1" customFormat="1" ht="75" customHeight="1" x14ac:dyDescent="0.2">
      <c r="A1481" s="1561"/>
      <c r="B1481" s="1028" t="s">
        <v>7911</v>
      </c>
      <c r="C1481" s="1492" t="s">
        <v>7912</v>
      </c>
      <c r="D1481" s="1496" t="s">
        <v>810</v>
      </c>
      <c r="E1481" s="1497" t="s">
        <v>5806</v>
      </c>
      <c r="F1481" s="279"/>
      <c r="G1481" s="330"/>
      <c r="H1481" s="1507">
        <v>0</v>
      </c>
      <c r="I1481" s="1496"/>
      <c r="J1481" s="1506" t="s">
        <v>7242</v>
      </c>
      <c r="K1481" s="1506" t="s">
        <v>8072</v>
      </c>
      <c r="L1481" s="1506"/>
      <c r="M1481" s="1502"/>
      <c r="N1481" s="1502"/>
      <c r="O1481" s="1502"/>
      <c r="P1481" s="1502"/>
      <c r="Q1481" s="1502"/>
      <c r="R1481" s="1502"/>
      <c r="S1481" s="1502"/>
      <c r="T1481" s="1502"/>
      <c r="U1481" s="1502"/>
      <c r="V1481" s="1502"/>
      <c r="W1481" s="3"/>
      <c r="X1481" s="4"/>
    </row>
    <row r="1482" spans="1:24" s="1" customFormat="1" ht="126.75" customHeight="1" x14ac:dyDescent="0.2">
      <c r="A1482" s="1561"/>
      <c r="B1482" s="1028" t="s">
        <v>7914</v>
      </c>
      <c r="C1482" s="1492" t="s">
        <v>9160</v>
      </c>
      <c r="D1482" s="1496" t="s">
        <v>810</v>
      </c>
      <c r="E1482" s="1497" t="s">
        <v>5806</v>
      </c>
      <c r="F1482" s="279"/>
      <c r="G1482" s="330"/>
      <c r="H1482" s="1507">
        <v>90</v>
      </c>
      <c r="I1482" s="1496"/>
      <c r="J1482" s="1506" t="s">
        <v>7242</v>
      </c>
      <c r="K1482" s="1506" t="s">
        <v>8589</v>
      </c>
      <c r="L1482" s="1506" t="s">
        <v>8926</v>
      </c>
      <c r="M1482" s="1502" t="s">
        <v>9081</v>
      </c>
      <c r="N1482" s="1502"/>
      <c r="O1482" s="1502"/>
      <c r="P1482" s="1502"/>
      <c r="Q1482" s="1502"/>
      <c r="R1482" s="1502"/>
      <c r="S1482" s="1502"/>
      <c r="T1482" s="1502"/>
      <c r="U1482" s="1502"/>
      <c r="V1482" s="1502"/>
      <c r="W1482" s="3"/>
      <c r="X1482" s="4"/>
    </row>
    <row r="1483" spans="1:24" s="1" customFormat="1" ht="112.5" customHeight="1" x14ac:dyDescent="0.2">
      <c r="A1483" s="1561"/>
      <c r="B1483" s="1028" t="s">
        <v>7917</v>
      </c>
      <c r="C1483" s="1492" t="s">
        <v>7918</v>
      </c>
      <c r="D1483" s="1496" t="s">
        <v>810</v>
      </c>
      <c r="E1483" s="1497" t="s">
        <v>5806</v>
      </c>
      <c r="F1483" s="279"/>
      <c r="G1483" s="330"/>
      <c r="H1483" s="1507">
        <v>100</v>
      </c>
      <c r="I1483" s="1496"/>
      <c r="J1483" s="1506" t="s">
        <v>7242</v>
      </c>
      <c r="K1483" s="1506" t="s">
        <v>8927</v>
      </c>
      <c r="L1483" s="1506"/>
      <c r="M1483" s="1502"/>
      <c r="N1483" s="1502"/>
      <c r="O1483" s="1502"/>
      <c r="P1483" s="1502"/>
      <c r="Q1483" s="1502"/>
      <c r="R1483" s="1502"/>
      <c r="S1483" s="1502"/>
      <c r="T1483" s="1502"/>
      <c r="U1483" s="1502"/>
      <c r="V1483" s="1502"/>
      <c r="W1483" s="3"/>
      <c r="X1483" s="4"/>
    </row>
    <row r="1484" spans="1:24" s="1" customFormat="1" ht="75" customHeight="1" x14ac:dyDescent="0.2">
      <c r="A1484" s="1561"/>
      <c r="B1484" s="1028" t="s">
        <v>7919</v>
      </c>
      <c r="C1484" s="1492" t="s">
        <v>8140</v>
      </c>
      <c r="D1484" s="1496" t="s">
        <v>810</v>
      </c>
      <c r="E1484" s="1497" t="s">
        <v>5806</v>
      </c>
      <c r="F1484" s="279"/>
      <c r="G1484" s="330"/>
      <c r="H1484" s="1507">
        <v>200</v>
      </c>
      <c r="I1484" s="1496"/>
      <c r="J1484" s="1506" t="s">
        <v>7242</v>
      </c>
      <c r="K1484" s="1506" t="s">
        <v>8073</v>
      </c>
      <c r="L1484" s="1506"/>
      <c r="M1484" s="1502"/>
      <c r="N1484" s="1502"/>
      <c r="O1484" s="1502"/>
      <c r="P1484" s="1502"/>
      <c r="Q1484" s="1502"/>
      <c r="R1484" s="1502"/>
      <c r="S1484" s="1502"/>
      <c r="T1484" s="1502"/>
      <c r="U1484" s="1502"/>
      <c r="V1484" s="1502"/>
      <c r="W1484" s="3"/>
      <c r="X1484" s="4"/>
    </row>
    <row r="1485" spans="1:24" s="1" customFormat="1" ht="101.25" customHeight="1" x14ac:dyDescent="0.2">
      <c r="A1485" s="1561"/>
      <c r="B1485" s="1028" t="s">
        <v>7921</v>
      </c>
      <c r="C1485" s="1492" t="s">
        <v>7922</v>
      </c>
      <c r="D1485" s="1496" t="s">
        <v>810</v>
      </c>
      <c r="E1485" s="1497" t="s">
        <v>5806</v>
      </c>
      <c r="F1485" s="279"/>
      <c r="G1485" s="330"/>
      <c r="H1485" s="1507"/>
      <c r="I1485" s="1496"/>
      <c r="J1485" s="1506" t="s">
        <v>7242</v>
      </c>
      <c r="K1485" s="1506" t="s">
        <v>8074</v>
      </c>
      <c r="L1485" s="1506" t="s">
        <v>8591</v>
      </c>
      <c r="M1485" s="1502"/>
      <c r="N1485" s="1502"/>
      <c r="O1485" s="1502"/>
      <c r="P1485" s="1502"/>
      <c r="Q1485" s="1502"/>
      <c r="R1485" s="1502"/>
      <c r="S1485" s="1502"/>
      <c r="T1485" s="1502"/>
      <c r="U1485" s="1502"/>
      <c r="V1485" s="1502"/>
      <c r="W1485" s="3"/>
      <c r="X1485" s="4"/>
    </row>
    <row r="1486" spans="1:24" s="1" customFormat="1" ht="75" customHeight="1" x14ac:dyDescent="0.2">
      <c r="A1486" s="1561"/>
      <c r="B1486" s="1028" t="s">
        <v>7927</v>
      </c>
      <c r="C1486" s="1492" t="s">
        <v>7928</v>
      </c>
      <c r="D1486" s="1496" t="s">
        <v>286</v>
      </c>
      <c r="E1486" s="1497" t="s">
        <v>5806</v>
      </c>
      <c r="F1486" s="279"/>
      <c r="G1486" s="330"/>
      <c r="H1486" s="1507">
        <v>180</v>
      </c>
      <c r="I1486" s="1496"/>
      <c r="J1486" s="1506" t="s">
        <v>7242</v>
      </c>
      <c r="K1486" s="1506"/>
      <c r="L1486" s="1506"/>
      <c r="M1486" s="1502"/>
      <c r="N1486" s="1502"/>
      <c r="O1486" s="1502"/>
      <c r="P1486" s="1502"/>
      <c r="Q1486" s="1502"/>
      <c r="R1486" s="1502"/>
      <c r="S1486" s="1502"/>
      <c r="T1486" s="1502"/>
      <c r="U1486" s="1502"/>
      <c r="V1486" s="1502"/>
      <c r="W1486" s="3"/>
      <c r="X1486" s="4"/>
    </row>
    <row r="1487" spans="1:24" s="1" customFormat="1" ht="149.25" customHeight="1" x14ac:dyDescent="0.2">
      <c r="A1487" s="1561"/>
      <c r="B1487" s="1028" t="s">
        <v>7930</v>
      </c>
      <c r="C1487" s="1492" t="s">
        <v>8592</v>
      </c>
      <c r="D1487" s="1496" t="s">
        <v>810</v>
      </c>
      <c r="E1487" s="1497" t="s">
        <v>5806</v>
      </c>
      <c r="F1487" s="279"/>
      <c r="G1487" s="330"/>
      <c r="H1487" s="1507">
        <v>80</v>
      </c>
      <c r="I1487" s="1496"/>
      <c r="J1487" s="1506" t="s">
        <v>7242</v>
      </c>
      <c r="K1487" s="1506" t="s">
        <v>8187</v>
      </c>
      <c r="L1487" s="1506" t="s">
        <v>8593</v>
      </c>
      <c r="M1487" s="1502" t="s">
        <v>8928</v>
      </c>
      <c r="N1487" s="1502"/>
      <c r="O1487" s="1502"/>
      <c r="P1487" s="1502"/>
      <c r="Q1487" s="1502"/>
      <c r="R1487" s="1502"/>
      <c r="S1487" s="1502"/>
      <c r="T1487" s="1502"/>
      <c r="U1487" s="1502"/>
      <c r="V1487" s="1502"/>
      <c r="W1487" s="3"/>
      <c r="X1487" s="4"/>
    </row>
    <row r="1488" spans="1:24" s="1" customFormat="1" ht="137.25" customHeight="1" x14ac:dyDescent="0.2">
      <c r="A1488" s="1561"/>
      <c r="B1488" s="1028" t="s">
        <v>7931</v>
      </c>
      <c r="C1488" s="1492" t="s">
        <v>7932</v>
      </c>
      <c r="D1488" s="1496" t="s">
        <v>810</v>
      </c>
      <c r="E1488" s="1497" t="s">
        <v>5806</v>
      </c>
      <c r="F1488" s="279"/>
      <c r="G1488" s="330"/>
      <c r="H1488" s="1507">
        <v>436.72188</v>
      </c>
      <c r="I1488" s="1496"/>
      <c r="J1488" s="1506" t="s">
        <v>7242</v>
      </c>
      <c r="K1488" s="1506" t="s">
        <v>8594</v>
      </c>
      <c r="L1488" s="1506"/>
      <c r="M1488" s="1502"/>
      <c r="N1488" s="1502"/>
      <c r="O1488" s="1502"/>
      <c r="P1488" s="1502"/>
      <c r="Q1488" s="1502"/>
      <c r="R1488" s="1502"/>
      <c r="S1488" s="1502"/>
      <c r="T1488" s="1502"/>
      <c r="U1488" s="1502"/>
      <c r="V1488" s="1502"/>
      <c r="W1488" s="3"/>
      <c r="X1488" s="4"/>
    </row>
    <row r="1489" spans="1:24" s="1" customFormat="1" ht="147" customHeight="1" x14ac:dyDescent="0.2">
      <c r="A1489" s="1561"/>
      <c r="B1489" s="1028" t="s">
        <v>7935</v>
      </c>
      <c r="C1489" s="1492" t="s">
        <v>7936</v>
      </c>
      <c r="D1489" s="1496" t="s">
        <v>810</v>
      </c>
      <c r="E1489" s="1497" t="s">
        <v>5806</v>
      </c>
      <c r="F1489" s="279"/>
      <c r="G1489" s="330"/>
      <c r="H1489" s="1507">
        <v>200</v>
      </c>
      <c r="I1489" s="1496"/>
      <c r="J1489" s="1506" t="s">
        <v>7242</v>
      </c>
      <c r="K1489" s="1506" t="s">
        <v>8929</v>
      </c>
      <c r="L1489" s="1506"/>
      <c r="M1489" s="1502"/>
      <c r="N1489" s="1502"/>
      <c r="O1489" s="1502"/>
      <c r="P1489" s="1502"/>
      <c r="Q1489" s="1502"/>
      <c r="R1489" s="1502"/>
      <c r="S1489" s="1502"/>
      <c r="T1489" s="1502"/>
      <c r="U1489" s="1502"/>
      <c r="V1489" s="1502"/>
      <c r="W1489" s="3"/>
      <c r="X1489" s="4"/>
    </row>
    <row r="1490" spans="1:24" s="1" customFormat="1" ht="127.5" customHeight="1" x14ac:dyDescent="0.2">
      <c r="A1490" s="1561"/>
      <c r="B1490" s="1028" t="s">
        <v>7937</v>
      </c>
      <c r="C1490" s="1492" t="s">
        <v>8076</v>
      </c>
      <c r="D1490" s="1496" t="s">
        <v>810</v>
      </c>
      <c r="E1490" s="1497" t="s">
        <v>5788</v>
      </c>
      <c r="F1490" s="279"/>
      <c r="G1490" s="330"/>
      <c r="H1490" s="1507"/>
      <c r="I1490" s="1496"/>
      <c r="J1490" s="1506" t="s">
        <v>7242</v>
      </c>
      <c r="K1490" s="1506" t="s">
        <v>8075</v>
      </c>
      <c r="L1490" s="1506" t="s">
        <v>8188</v>
      </c>
      <c r="M1490" s="1502"/>
      <c r="N1490" s="1502"/>
      <c r="O1490" s="1502"/>
      <c r="P1490" s="1502"/>
      <c r="Q1490" s="1502"/>
      <c r="R1490" s="1502"/>
      <c r="S1490" s="1502"/>
      <c r="T1490" s="1502"/>
      <c r="U1490" s="1502"/>
      <c r="V1490" s="1502"/>
      <c r="W1490" s="3"/>
      <c r="X1490" s="4"/>
    </row>
    <row r="1491" spans="1:24" s="1" customFormat="1" ht="75" customHeight="1" x14ac:dyDescent="0.2">
      <c r="A1491" s="1561"/>
      <c r="B1491" s="1028" t="s">
        <v>7938</v>
      </c>
      <c r="C1491" s="1492" t="s">
        <v>7953</v>
      </c>
      <c r="D1491" s="1496" t="s">
        <v>810</v>
      </c>
      <c r="E1491" s="1497" t="s">
        <v>5806</v>
      </c>
      <c r="F1491" s="279"/>
      <c r="G1491" s="330"/>
      <c r="H1491" s="1507">
        <v>1219</v>
      </c>
      <c r="I1491" s="1496"/>
      <c r="J1491" s="1506" t="s">
        <v>7242</v>
      </c>
      <c r="K1491" s="1506"/>
      <c r="L1491" s="1506"/>
      <c r="M1491" s="1502"/>
      <c r="N1491" s="1502"/>
      <c r="O1491" s="1502"/>
      <c r="P1491" s="1502"/>
      <c r="Q1491" s="1502"/>
      <c r="R1491" s="1502"/>
      <c r="S1491" s="1502"/>
      <c r="T1491" s="1502"/>
      <c r="U1491" s="1502"/>
      <c r="V1491" s="1502"/>
      <c r="W1491" s="3"/>
      <c r="X1491" s="4"/>
    </row>
    <row r="1492" spans="1:24" s="1" customFormat="1" ht="75" customHeight="1" x14ac:dyDescent="0.2">
      <c r="A1492" s="1561"/>
      <c r="B1492" s="1028" t="s">
        <v>8077</v>
      </c>
      <c r="C1492" s="1492" t="s">
        <v>8078</v>
      </c>
      <c r="D1492" s="1496" t="s">
        <v>286</v>
      </c>
      <c r="E1492" s="1497" t="s">
        <v>3596</v>
      </c>
      <c r="F1492" s="279"/>
      <c r="G1492" s="330"/>
      <c r="H1492" s="1507"/>
      <c r="I1492" s="1496"/>
      <c r="J1492" s="1506" t="s">
        <v>8079</v>
      </c>
      <c r="K1492" s="1506" t="s">
        <v>8595</v>
      </c>
      <c r="L1492" s="1506"/>
      <c r="M1492" s="1502"/>
      <c r="N1492" s="1502"/>
      <c r="O1492" s="1502"/>
      <c r="P1492" s="1502"/>
      <c r="Q1492" s="1502"/>
      <c r="R1492" s="1502"/>
      <c r="S1492" s="1502"/>
      <c r="T1492" s="1502"/>
      <c r="U1492" s="1502"/>
      <c r="V1492" s="1502"/>
      <c r="W1492" s="3"/>
      <c r="X1492" s="4"/>
    </row>
    <row r="1493" spans="1:24" s="1" customFormat="1" ht="75" customHeight="1" x14ac:dyDescent="0.2">
      <c r="A1493" s="1561"/>
      <c r="B1493" s="1028" t="s">
        <v>8596</v>
      </c>
      <c r="C1493" s="1492" t="s">
        <v>8597</v>
      </c>
      <c r="D1493" s="1496" t="s">
        <v>286</v>
      </c>
      <c r="E1493" s="1497" t="s">
        <v>5806</v>
      </c>
      <c r="F1493" s="279"/>
      <c r="G1493" s="330"/>
      <c r="H1493" s="1507">
        <v>125</v>
      </c>
      <c r="I1493" s="1496"/>
      <c r="J1493" s="1506" t="s">
        <v>8598</v>
      </c>
      <c r="K1493" s="1506"/>
      <c r="L1493" s="1506"/>
      <c r="M1493" s="1502"/>
      <c r="N1493" s="1502"/>
      <c r="O1493" s="1502"/>
      <c r="P1493" s="1502"/>
      <c r="Q1493" s="1502"/>
      <c r="R1493" s="1502"/>
      <c r="S1493" s="1502"/>
      <c r="T1493" s="1502"/>
      <c r="U1493" s="1502"/>
      <c r="V1493" s="1502"/>
      <c r="W1493" s="3"/>
      <c r="X1493" s="4"/>
    </row>
    <row r="1494" spans="1:24" s="1" customFormat="1" ht="75" customHeight="1" x14ac:dyDescent="0.2">
      <c r="A1494" s="1562"/>
      <c r="B1494" s="1028" t="s">
        <v>9082</v>
      </c>
      <c r="C1494" s="1492" t="s">
        <v>9084</v>
      </c>
      <c r="D1494" s="1496" t="s">
        <v>286</v>
      </c>
      <c r="E1494" s="1497" t="s">
        <v>9083</v>
      </c>
      <c r="F1494" s="279"/>
      <c r="G1494" s="330"/>
      <c r="H1494" s="1507">
        <v>2800</v>
      </c>
      <c r="I1494" s="1496"/>
      <c r="J1494" s="1506" t="s">
        <v>9072</v>
      </c>
      <c r="K1494" s="1506"/>
      <c r="L1494" s="1506"/>
      <c r="M1494" s="1502"/>
      <c r="N1494" s="1502"/>
      <c r="O1494" s="1502"/>
      <c r="P1494" s="1502"/>
      <c r="Q1494" s="1502"/>
      <c r="R1494" s="1502"/>
      <c r="S1494" s="1502"/>
      <c r="T1494" s="1502"/>
      <c r="U1494" s="1502"/>
      <c r="V1494" s="1502"/>
      <c r="W1494" s="3"/>
      <c r="X1494" s="4"/>
    </row>
    <row r="1495" spans="1:24" s="1" customFormat="1" ht="35.25" customHeight="1" x14ac:dyDescent="0.2">
      <c r="A1495" s="1563" t="s">
        <v>1492</v>
      </c>
      <c r="B1495" s="1492" t="s">
        <v>2482</v>
      </c>
      <c r="C1495" s="1492" t="s">
        <v>893</v>
      </c>
      <c r="D1495" s="351" t="s">
        <v>810</v>
      </c>
      <c r="E1495" s="351" t="s">
        <v>122</v>
      </c>
      <c r="F1495" s="1012"/>
      <c r="G1495" s="1026"/>
      <c r="H1495" s="1496"/>
      <c r="I1495" s="1496">
        <v>105.83</v>
      </c>
      <c r="J1495" s="1504"/>
      <c r="K1495" s="1504"/>
      <c r="L1495" s="1504"/>
      <c r="M1495" s="1527"/>
      <c r="N1495" s="1527"/>
      <c r="O1495" s="1527"/>
      <c r="P1495" s="1527"/>
      <c r="Q1495" s="1527"/>
      <c r="R1495" s="1527"/>
      <c r="S1495" s="1527"/>
      <c r="T1495" s="1527"/>
      <c r="U1495" s="1527"/>
      <c r="V1495" s="1527"/>
      <c r="W1495" s="9" t="s">
        <v>123</v>
      </c>
    </row>
    <row r="1496" spans="1:24" s="1" customFormat="1" ht="33.75" customHeight="1" x14ac:dyDescent="0.2">
      <c r="A1496" s="1561"/>
      <c r="B1496" s="1492" t="s">
        <v>2483</v>
      </c>
      <c r="C1496" s="1492" t="s">
        <v>894</v>
      </c>
      <c r="D1496" s="351" t="s">
        <v>810</v>
      </c>
      <c r="E1496" s="351" t="s">
        <v>122</v>
      </c>
      <c r="F1496" s="1012"/>
      <c r="G1496" s="1026"/>
      <c r="H1496" s="1496"/>
      <c r="I1496" s="1496">
        <v>93.3</v>
      </c>
      <c r="J1496" s="1504"/>
      <c r="K1496" s="1504"/>
      <c r="L1496" s="1504"/>
      <c r="M1496" s="1527"/>
      <c r="N1496" s="1527"/>
      <c r="O1496" s="1527"/>
      <c r="P1496" s="1527"/>
      <c r="Q1496" s="1527"/>
      <c r="R1496" s="1527"/>
      <c r="S1496" s="1527"/>
      <c r="T1496" s="1527"/>
      <c r="U1496" s="1527"/>
      <c r="V1496" s="1527"/>
      <c r="W1496" s="9" t="s">
        <v>123</v>
      </c>
    </row>
    <row r="1497" spans="1:24" s="1" customFormat="1" ht="100.5" customHeight="1" x14ac:dyDescent="0.2">
      <c r="A1497" s="1561"/>
      <c r="B1497" s="1492" t="s">
        <v>2484</v>
      </c>
      <c r="C1497" s="1492" t="s">
        <v>895</v>
      </c>
      <c r="D1497" s="351" t="s">
        <v>810</v>
      </c>
      <c r="E1497" s="351" t="s">
        <v>122</v>
      </c>
      <c r="F1497" s="1507">
        <v>952</v>
      </c>
      <c r="G1497" s="1026"/>
      <c r="H1497" s="1507">
        <v>1430</v>
      </c>
      <c r="I1497" s="1496"/>
      <c r="J1497" s="1504" t="s">
        <v>9052</v>
      </c>
      <c r="K1497" s="1504" t="s">
        <v>8599</v>
      </c>
      <c r="L1497" s="1504"/>
      <c r="M1497" s="1527"/>
      <c r="N1497" s="1527"/>
      <c r="O1497" s="1527"/>
      <c r="P1497" s="1527"/>
      <c r="Q1497" s="1527"/>
      <c r="R1497" s="1527"/>
      <c r="S1497" s="1527"/>
      <c r="T1497" s="1527"/>
      <c r="U1497" s="1527"/>
      <c r="V1497" s="1527"/>
      <c r="W1497" s="9" t="s">
        <v>123</v>
      </c>
    </row>
    <row r="1498" spans="1:24" s="1" customFormat="1" ht="55.5" customHeight="1" x14ac:dyDescent="0.2">
      <c r="A1498" s="1561"/>
      <c r="B1498" s="1492" t="s">
        <v>2485</v>
      </c>
      <c r="C1498" s="1492" t="s">
        <v>896</v>
      </c>
      <c r="D1498" s="351" t="s">
        <v>810</v>
      </c>
      <c r="E1498" s="351" t="s">
        <v>122</v>
      </c>
      <c r="F1498" s="1012"/>
      <c r="G1498" s="1026"/>
      <c r="H1498" s="1496"/>
      <c r="I1498" s="1507">
        <v>534.54</v>
      </c>
      <c r="J1498" s="1506"/>
      <c r="K1498" s="1506"/>
      <c r="L1498" s="1506"/>
      <c r="M1498" s="1502"/>
      <c r="N1498" s="1502"/>
      <c r="O1498" s="1502"/>
      <c r="P1498" s="1502"/>
      <c r="Q1498" s="1502"/>
      <c r="R1498" s="1502"/>
      <c r="S1498" s="1502"/>
      <c r="T1498" s="1502"/>
      <c r="U1498" s="1502"/>
      <c r="V1498" s="1502"/>
      <c r="W1498" s="9" t="s">
        <v>123</v>
      </c>
    </row>
    <row r="1499" spans="1:24" s="1" customFormat="1" ht="36.75" customHeight="1" x14ac:dyDescent="0.2">
      <c r="A1499" s="1561"/>
      <c r="B1499" s="1492" t="s">
        <v>2486</v>
      </c>
      <c r="C1499" s="339" t="s">
        <v>897</v>
      </c>
      <c r="D1499" s="351" t="s">
        <v>810</v>
      </c>
      <c r="E1499" s="351" t="s">
        <v>122</v>
      </c>
      <c r="F1499" s="1012"/>
      <c r="G1499" s="1026"/>
      <c r="H1499" s="1496"/>
      <c r="I1499" s="279">
        <v>414.36</v>
      </c>
      <c r="J1499" s="1522"/>
      <c r="K1499" s="1522"/>
      <c r="L1499" s="1522"/>
      <c r="M1499" s="1528"/>
      <c r="N1499" s="1528"/>
      <c r="O1499" s="1528"/>
      <c r="P1499" s="1528"/>
      <c r="Q1499" s="1528"/>
      <c r="R1499" s="1528"/>
      <c r="S1499" s="1528"/>
      <c r="T1499" s="1528"/>
      <c r="U1499" s="1528"/>
      <c r="V1499" s="1528"/>
      <c r="W1499" s="9" t="s">
        <v>123</v>
      </c>
    </row>
    <row r="1500" spans="1:24" s="1" customFormat="1" ht="22.5" customHeight="1" x14ac:dyDescent="0.2">
      <c r="A1500" s="1561"/>
      <c r="B1500" s="1492" t="s">
        <v>2487</v>
      </c>
      <c r="C1500" s="578" t="s">
        <v>898</v>
      </c>
      <c r="D1500" s="1496" t="s">
        <v>213</v>
      </c>
      <c r="E1500" s="1496" t="s">
        <v>216</v>
      </c>
      <c r="F1500" s="1012"/>
      <c r="G1500" s="1026"/>
      <c r="H1500" s="1496"/>
      <c r="I1500" s="309">
        <v>300</v>
      </c>
      <c r="J1500" s="485"/>
      <c r="K1500" s="485"/>
      <c r="L1500" s="485"/>
      <c r="M1500" s="142"/>
      <c r="N1500" s="142"/>
      <c r="O1500" s="142"/>
      <c r="P1500" s="142"/>
      <c r="Q1500" s="142"/>
      <c r="R1500" s="142"/>
      <c r="S1500" s="142"/>
      <c r="T1500" s="142"/>
      <c r="U1500" s="142"/>
      <c r="V1500" s="142"/>
      <c r="W1500" s="9" t="s">
        <v>123</v>
      </c>
    </row>
    <row r="1501" spans="1:24" s="1" customFormat="1" ht="22.5" customHeight="1" x14ac:dyDescent="0.2">
      <c r="A1501" s="1561"/>
      <c r="B1501" s="1492" t="s">
        <v>2488</v>
      </c>
      <c r="C1501" s="578" t="s">
        <v>899</v>
      </c>
      <c r="D1501" s="1496" t="s">
        <v>213</v>
      </c>
      <c r="E1501" s="1496" t="s">
        <v>216</v>
      </c>
      <c r="F1501" s="1012"/>
      <c r="G1501" s="1026"/>
      <c r="H1501" s="1496"/>
      <c r="I1501" s="309">
        <v>50</v>
      </c>
      <c r="J1501" s="485"/>
      <c r="K1501" s="485"/>
      <c r="L1501" s="485"/>
      <c r="M1501" s="142"/>
      <c r="N1501" s="142"/>
      <c r="O1501" s="142"/>
      <c r="P1501" s="142"/>
      <c r="Q1501" s="142"/>
      <c r="R1501" s="142"/>
      <c r="S1501" s="142"/>
      <c r="T1501" s="142"/>
      <c r="U1501" s="142"/>
      <c r="V1501" s="142"/>
      <c r="W1501" s="9" t="s">
        <v>123</v>
      </c>
    </row>
    <row r="1502" spans="1:24" s="1" customFormat="1" ht="45" customHeight="1" x14ac:dyDescent="0.2">
      <c r="A1502" s="1561"/>
      <c r="B1502" s="1492" t="s">
        <v>2489</v>
      </c>
      <c r="C1502" s="1027" t="s">
        <v>900</v>
      </c>
      <c r="D1502" s="336" t="s">
        <v>286</v>
      </c>
      <c r="E1502" s="1497" t="s">
        <v>325</v>
      </c>
      <c r="F1502" s="1507"/>
      <c r="G1502" s="1030"/>
      <c r="H1502" s="1496"/>
      <c r="I1502" s="1507">
        <v>70</v>
      </c>
      <c r="J1502" s="1504" t="s">
        <v>5749</v>
      </c>
      <c r="K1502" s="1504"/>
      <c r="L1502" s="1504"/>
      <c r="M1502" s="1527"/>
      <c r="N1502" s="1527"/>
      <c r="O1502" s="1527"/>
      <c r="P1502" s="1527"/>
      <c r="Q1502" s="1527"/>
      <c r="R1502" s="1527"/>
      <c r="S1502" s="1527"/>
      <c r="T1502" s="1527"/>
      <c r="U1502" s="1527"/>
      <c r="V1502" s="1527"/>
      <c r="W1502" s="9" t="s">
        <v>326</v>
      </c>
    </row>
    <row r="1503" spans="1:24" s="1" customFormat="1" ht="79.5" customHeight="1" x14ac:dyDescent="0.2">
      <c r="A1503" s="1561"/>
      <c r="B1503" s="1492" t="s">
        <v>2490</v>
      </c>
      <c r="C1503" s="1492" t="s">
        <v>3567</v>
      </c>
      <c r="D1503" s="1497" t="s">
        <v>810</v>
      </c>
      <c r="E1503" s="1496" t="s">
        <v>902</v>
      </c>
      <c r="F1503" s="279">
        <v>196</v>
      </c>
      <c r="G1503" s="1030"/>
      <c r="H1503" s="279"/>
      <c r="I1503" s="279">
        <v>230</v>
      </c>
      <c r="J1503" s="1523" t="s">
        <v>3621</v>
      </c>
      <c r="K1503" s="1611" t="s">
        <v>5749</v>
      </c>
      <c r="L1503" s="1523"/>
      <c r="M1503" s="151"/>
      <c r="N1503" s="151"/>
      <c r="O1503" s="151"/>
      <c r="P1503" s="151"/>
      <c r="Q1503" s="151"/>
      <c r="R1503" s="151"/>
      <c r="S1503" s="151"/>
      <c r="T1503" s="151"/>
      <c r="U1503" s="151"/>
      <c r="V1503" s="151"/>
      <c r="W1503" s="9" t="s">
        <v>123</v>
      </c>
    </row>
    <row r="1504" spans="1:24" s="1" customFormat="1" ht="105.75" customHeight="1" x14ac:dyDescent="0.2">
      <c r="A1504" s="1561"/>
      <c r="B1504" s="1492" t="s">
        <v>2491</v>
      </c>
      <c r="C1504" s="1492" t="s">
        <v>3916</v>
      </c>
      <c r="D1504" s="1497" t="s">
        <v>810</v>
      </c>
      <c r="E1504" s="1496" t="s">
        <v>903</v>
      </c>
      <c r="F1504" s="279">
        <v>96</v>
      </c>
      <c r="G1504" s="1030"/>
      <c r="H1504" s="279"/>
      <c r="I1504" s="279">
        <v>120</v>
      </c>
      <c r="J1504" s="1523" t="s">
        <v>3915</v>
      </c>
      <c r="K1504" s="1611"/>
      <c r="L1504" s="1523"/>
      <c r="M1504" s="151"/>
      <c r="N1504" s="151"/>
      <c r="O1504" s="151"/>
      <c r="P1504" s="151"/>
      <c r="Q1504" s="151"/>
      <c r="R1504" s="151"/>
      <c r="S1504" s="151"/>
      <c r="T1504" s="151"/>
      <c r="U1504" s="151"/>
      <c r="V1504" s="151"/>
      <c r="W1504" s="9" t="s">
        <v>123</v>
      </c>
    </row>
    <row r="1505" spans="1:29" s="1" customFormat="1" ht="116.25" customHeight="1" x14ac:dyDescent="0.2">
      <c r="A1505" s="1561"/>
      <c r="B1505" s="1492" t="s">
        <v>2492</v>
      </c>
      <c r="C1505" s="1492" t="s">
        <v>6399</v>
      </c>
      <c r="D1505" s="1497" t="s">
        <v>810</v>
      </c>
      <c r="E1505" s="1496" t="s">
        <v>6825</v>
      </c>
      <c r="F1505" s="279">
        <v>300</v>
      </c>
      <c r="G1505" s="279">
        <v>200</v>
      </c>
      <c r="H1505" s="279">
        <v>215.63</v>
      </c>
      <c r="I1505" s="306"/>
      <c r="J1505" s="1523" t="s">
        <v>5588</v>
      </c>
      <c r="K1505" s="1523" t="s">
        <v>6826</v>
      </c>
      <c r="L1505" s="1523" t="s">
        <v>7677</v>
      </c>
      <c r="M1505" s="151"/>
      <c r="N1505" s="151"/>
      <c r="O1505" s="151"/>
      <c r="P1505" s="151"/>
      <c r="Q1505" s="151"/>
      <c r="R1505" s="151"/>
      <c r="S1505" s="151"/>
      <c r="T1505" s="151"/>
      <c r="U1505" s="151"/>
      <c r="V1505" s="151"/>
      <c r="W1505" s="9"/>
    </row>
    <row r="1506" spans="1:29" s="1" customFormat="1" ht="115.5" customHeight="1" x14ac:dyDescent="0.2">
      <c r="A1506" s="1561"/>
      <c r="B1506" s="1492" t="s">
        <v>2493</v>
      </c>
      <c r="C1506" s="1492" t="s">
        <v>3157</v>
      </c>
      <c r="D1506" s="1497" t="s">
        <v>810</v>
      </c>
      <c r="E1506" s="1496" t="s">
        <v>29</v>
      </c>
      <c r="F1506" s="279">
        <v>4100</v>
      </c>
      <c r="G1506" s="279">
        <v>240.08311</v>
      </c>
      <c r="H1506" s="1507">
        <v>0</v>
      </c>
      <c r="I1506" s="1507"/>
      <c r="J1506" s="1506" t="s">
        <v>3356</v>
      </c>
      <c r="K1506" s="1523" t="s">
        <v>4184</v>
      </c>
      <c r="L1506" s="1523" t="s">
        <v>6962</v>
      </c>
      <c r="M1506" s="151" t="s">
        <v>8189</v>
      </c>
      <c r="N1506" s="151" t="s">
        <v>8376</v>
      </c>
      <c r="O1506" s="151"/>
      <c r="P1506" s="151"/>
      <c r="Q1506" s="151"/>
      <c r="R1506" s="151"/>
      <c r="S1506" s="151"/>
      <c r="T1506" s="151"/>
      <c r="U1506" s="151"/>
      <c r="V1506" s="151"/>
      <c r="W1506" s="9"/>
    </row>
    <row r="1507" spans="1:29" s="1" customFormat="1" ht="58.15" customHeight="1" x14ac:dyDescent="0.2">
      <c r="A1507" s="1561"/>
      <c r="B1507" s="1492" t="s">
        <v>2494</v>
      </c>
      <c r="C1507" s="1492" t="s">
        <v>3177</v>
      </c>
      <c r="D1507" s="1497" t="s">
        <v>810</v>
      </c>
      <c r="E1507" s="336" t="s">
        <v>2495</v>
      </c>
      <c r="F1507" s="279">
        <v>235.8</v>
      </c>
      <c r="G1507" s="1507"/>
      <c r="H1507" s="1507"/>
      <c r="I1507" s="1507"/>
      <c r="J1507" s="1506" t="s">
        <v>3357</v>
      </c>
      <c r="K1507" s="1523"/>
      <c r="L1507" s="1523"/>
      <c r="M1507" s="151"/>
      <c r="N1507" s="151"/>
      <c r="O1507" s="151"/>
      <c r="P1507" s="151"/>
      <c r="Q1507" s="151"/>
      <c r="R1507" s="151"/>
      <c r="S1507" s="151"/>
      <c r="T1507" s="151"/>
      <c r="U1507" s="151"/>
      <c r="V1507" s="151"/>
      <c r="W1507" s="9" t="s">
        <v>123</v>
      </c>
    </row>
    <row r="1508" spans="1:29" s="1" customFormat="1" ht="92.25" customHeight="1" x14ac:dyDescent="0.2">
      <c r="A1508" s="1562"/>
      <c r="B1508" s="1492" t="s">
        <v>8311</v>
      </c>
      <c r="C1508" s="1492" t="s">
        <v>8312</v>
      </c>
      <c r="D1508" s="1497" t="s">
        <v>810</v>
      </c>
      <c r="E1508" s="336" t="s">
        <v>5806</v>
      </c>
      <c r="F1508" s="279"/>
      <c r="G1508" s="1507"/>
      <c r="H1508" s="1507">
        <v>1554.33032</v>
      </c>
      <c r="I1508" s="1507"/>
      <c r="J1508" s="1506" t="s">
        <v>8377</v>
      </c>
      <c r="K1508" s="1523" t="s">
        <v>8600</v>
      </c>
      <c r="L1508" s="1523" t="s">
        <v>8930</v>
      </c>
      <c r="M1508" s="151"/>
      <c r="N1508" s="151"/>
      <c r="O1508" s="151"/>
      <c r="P1508" s="151"/>
      <c r="Q1508" s="151"/>
      <c r="R1508" s="151"/>
      <c r="S1508" s="151"/>
      <c r="T1508" s="151"/>
      <c r="U1508" s="151"/>
      <c r="V1508" s="151"/>
      <c r="W1508" s="9"/>
    </row>
    <row r="1509" spans="1:29" s="1" customFormat="1" ht="75" customHeight="1" x14ac:dyDescent="0.2">
      <c r="A1509" s="1563" t="s">
        <v>1493</v>
      </c>
      <c r="B1509" s="1492" t="s">
        <v>2496</v>
      </c>
      <c r="C1509" s="1492" t="s">
        <v>907</v>
      </c>
      <c r="D1509" s="1497" t="s">
        <v>810</v>
      </c>
      <c r="E1509" s="1496" t="s">
        <v>902</v>
      </c>
      <c r="F1509" s="279"/>
      <c r="G1509" s="1030"/>
      <c r="H1509" s="279">
        <v>0</v>
      </c>
      <c r="I1509" s="279">
        <v>110</v>
      </c>
      <c r="J1509" s="1506" t="s">
        <v>5749</v>
      </c>
      <c r="K1509" s="1506" t="s">
        <v>8030</v>
      </c>
      <c r="L1509" s="1506"/>
      <c r="M1509" s="1502"/>
      <c r="N1509" s="1502"/>
      <c r="O1509" s="1502"/>
      <c r="P1509" s="1502"/>
      <c r="Q1509" s="1502"/>
      <c r="R1509" s="1502"/>
      <c r="S1509" s="1502"/>
      <c r="T1509" s="1502"/>
      <c r="U1509" s="1502"/>
      <c r="V1509" s="1502"/>
      <c r="W1509" s="9" t="s">
        <v>123</v>
      </c>
    </row>
    <row r="1510" spans="1:29" s="1" customFormat="1" ht="112.5" customHeight="1" x14ac:dyDescent="0.2">
      <c r="A1510" s="1561"/>
      <c r="B1510" s="1492" t="s">
        <v>2497</v>
      </c>
      <c r="C1510" s="1492" t="s">
        <v>3918</v>
      </c>
      <c r="D1510" s="1497" t="s">
        <v>810</v>
      </c>
      <c r="E1510" s="1496" t="s">
        <v>901</v>
      </c>
      <c r="F1510" s="279">
        <v>30</v>
      </c>
      <c r="G1510" s="1030"/>
      <c r="H1510" s="279">
        <v>0</v>
      </c>
      <c r="I1510" s="279">
        <v>185</v>
      </c>
      <c r="J1510" s="1506" t="s">
        <v>3917</v>
      </c>
      <c r="K1510" s="1506" t="s">
        <v>8030</v>
      </c>
      <c r="L1510" s="1506"/>
      <c r="M1510" s="1502"/>
      <c r="N1510" s="1502"/>
      <c r="O1510" s="1502"/>
      <c r="P1510" s="1502"/>
      <c r="Q1510" s="1502"/>
      <c r="R1510" s="1502"/>
      <c r="S1510" s="1502"/>
      <c r="T1510" s="1502"/>
      <c r="U1510" s="1502"/>
      <c r="V1510" s="1502"/>
      <c r="W1510" s="9" t="s">
        <v>123</v>
      </c>
    </row>
    <row r="1511" spans="1:29" s="1" customFormat="1" ht="33" customHeight="1" x14ac:dyDescent="0.2">
      <c r="A1511" s="1561"/>
      <c r="B1511" s="1492" t="s">
        <v>2498</v>
      </c>
      <c r="C1511" s="1492" t="s">
        <v>904</v>
      </c>
      <c r="D1511" s="1497" t="s">
        <v>810</v>
      </c>
      <c r="E1511" s="1496" t="s">
        <v>902</v>
      </c>
      <c r="F1511" s="279"/>
      <c r="G1511" s="1030"/>
      <c r="H1511" s="279"/>
      <c r="I1511" s="279">
        <v>450</v>
      </c>
      <c r="J1511" s="1595" t="s">
        <v>5749</v>
      </c>
      <c r="K1511" s="1523"/>
      <c r="L1511" s="1523"/>
      <c r="M1511" s="151"/>
      <c r="N1511" s="151"/>
      <c r="O1511" s="151"/>
      <c r="P1511" s="151"/>
      <c r="Q1511" s="151"/>
      <c r="R1511" s="151"/>
      <c r="S1511" s="151"/>
      <c r="T1511" s="151"/>
      <c r="U1511" s="151"/>
      <c r="V1511" s="151"/>
      <c r="W1511" s="9" t="s">
        <v>123</v>
      </c>
    </row>
    <row r="1512" spans="1:29" s="1" customFormat="1" ht="98.25" customHeight="1" x14ac:dyDescent="0.2">
      <c r="A1512" s="1561"/>
      <c r="B1512" s="1492" t="s">
        <v>2499</v>
      </c>
      <c r="C1512" s="1492" t="s">
        <v>905</v>
      </c>
      <c r="D1512" s="1497" t="s">
        <v>810</v>
      </c>
      <c r="E1512" s="1496" t="s">
        <v>906</v>
      </c>
      <c r="F1512" s="279"/>
      <c r="G1512" s="1030"/>
      <c r="H1512" s="279">
        <v>0</v>
      </c>
      <c r="I1512" s="279">
        <v>190</v>
      </c>
      <c r="J1512" s="1595"/>
      <c r="K1512" s="1523" t="s">
        <v>8030</v>
      </c>
      <c r="L1512" s="1523"/>
      <c r="M1512" s="151"/>
      <c r="N1512" s="151"/>
      <c r="O1512" s="151"/>
      <c r="P1512" s="151"/>
      <c r="Q1512" s="151"/>
      <c r="R1512" s="151"/>
      <c r="S1512" s="151"/>
      <c r="T1512" s="151"/>
      <c r="U1512" s="151"/>
      <c r="V1512" s="151"/>
      <c r="W1512" s="9" t="s">
        <v>123</v>
      </c>
    </row>
    <row r="1513" spans="1:29" s="1" customFormat="1" ht="81" customHeight="1" x14ac:dyDescent="0.2">
      <c r="A1513" s="1561"/>
      <c r="B1513" s="1492" t="s">
        <v>2500</v>
      </c>
      <c r="C1513" s="1492" t="s">
        <v>3920</v>
      </c>
      <c r="D1513" s="1497" t="s">
        <v>810</v>
      </c>
      <c r="E1513" s="1497" t="s">
        <v>1289</v>
      </c>
      <c r="F1513" s="279">
        <v>45</v>
      </c>
      <c r="G1513" s="1030"/>
      <c r="H1513" s="279"/>
      <c r="I1513" s="279">
        <v>50</v>
      </c>
      <c r="J1513" s="1523" t="s">
        <v>3919</v>
      </c>
      <c r="K1513" s="1523"/>
      <c r="L1513" s="1523"/>
      <c r="M1513" s="151"/>
      <c r="N1513" s="151"/>
      <c r="O1513" s="151"/>
      <c r="P1513" s="151"/>
      <c r="Q1513" s="151"/>
      <c r="R1513" s="151"/>
      <c r="S1513" s="151"/>
      <c r="T1513" s="151"/>
      <c r="U1513" s="151"/>
      <c r="V1513" s="151"/>
      <c r="W1513" s="9" t="s">
        <v>123</v>
      </c>
    </row>
    <row r="1514" spans="1:29" ht="45" customHeight="1" x14ac:dyDescent="0.2">
      <c r="A1514" s="1561"/>
      <c r="B1514" s="1492" t="s">
        <v>2501</v>
      </c>
      <c r="C1514" s="1027" t="s">
        <v>908</v>
      </c>
      <c r="D1514" s="1507" t="s">
        <v>909</v>
      </c>
      <c r="E1514" s="1496" t="s">
        <v>910</v>
      </c>
      <c r="F1514" s="1507"/>
      <c r="G1514" s="1012"/>
      <c r="H1514" s="1012"/>
      <c r="I1514" s="309">
        <v>85</v>
      </c>
      <c r="J1514" s="1029" t="s">
        <v>5749</v>
      </c>
      <c r="K1514" s="538"/>
      <c r="L1514" s="538"/>
      <c r="M1514" s="538"/>
      <c r="N1514" s="538"/>
      <c r="O1514" s="538"/>
      <c r="P1514" s="538"/>
      <c r="Q1514" s="538"/>
      <c r="R1514" s="538"/>
      <c r="S1514" s="538"/>
      <c r="T1514" s="538"/>
      <c r="U1514" s="538"/>
      <c r="V1514" s="538"/>
      <c r="W1514" s="96" t="s">
        <v>911</v>
      </c>
      <c r="X1514" s="96"/>
    </row>
    <row r="1515" spans="1:29" ht="120.75" customHeight="1" x14ac:dyDescent="0.2">
      <c r="A1515" s="1561"/>
      <c r="B1515" s="1492" t="s">
        <v>2502</v>
      </c>
      <c r="C1515" s="1027" t="s">
        <v>4065</v>
      </c>
      <c r="D1515" s="1507" t="s">
        <v>912</v>
      </c>
      <c r="E1515" s="1496" t="s">
        <v>913</v>
      </c>
      <c r="F1515" s="1507">
        <v>39.6</v>
      </c>
      <c r="G1515" s="1012"/>
      <c r="H1515" s="1012"/>
      <c r="I1515" s="1012"/>
      <c r="J1515" s="127" t="s">
        <v>4185</v>
      </c>
      <c r="K1515" s="538"/>
      <c r="L1515" s="538"/>
      <c r="M1515" s="538"/>
      <c r="N1515" s="538"/>
      <c r="O1515" s="538"/>
      <c r="P1515" s="538"/>
      <c r="Q1515" s="538"/>
      <c r="R1515" s="538"/>
      <c r="S1515" s="538"/>
      <c r="T1515" s="538"/>
      <c r="U1515" s="538"/>
      <c r="V1515" s="538"/>
      <c r="W1515" s="96" t="s">
        <v>911</v>
      </c>
      <c r="X1515" s="605">
        <f>SUM(F1378:F1515)</f>
        <v>21283.943959999993</v>
      </c>
      <c r="Y1515" s="605">
        <f>SUM(G1378:G1515)</f>
        <v>10255.180179999999</v>
      </c>
      <c r="Z1515" s="605">
        <f>SUM(H1378:H1515)</f>
        <v>22953.700590000004</v>
      </c>
      <c r="AA1515" s="605">
        <f>SUM(I1378:I1515)</f>
        <v>39304.69000000001</v>
      </c>
      <c r="AB1515" s="605"/>
      <c r="AC1515" s="605"/>
    </row>
    <row r="1516" spans="1:29" s="1" customFormat="1" ht="120.75" customHeight="1" x14ac:dyDescent="0.2">
      <c r="A1516" s="1561"/>
      <c r="B1516" s="1492" t="s">
        <v>6235</v>
      </c>
      <c r="C1516" s="1027" t="s">
        <v>6234</v>
      </c>
      <c r="D1516" s="1497" t="s">
        <v>810</v>
      </c>
      <c r="E1516" s="1496" t="s">
        <v>902</v>
      </c>
      <c r="F1516" s="1507"/>
      <c r="G1516" s="309">
        <v>35</v>
      </c>
      <c r="H1516" s="1012"/>
      <c r="I1516" s="1012"/>
      <c r="J1516" s="127" t="s">
        <v>6200</v>
      </c>
      <c r="K1516" s="538"/>
      <c r="L1516" s="538"/>
      <c r="M1516" s="150"/>
      <c r="N1516" s="150"/>
      <c r="O1516" s="150"/>
      <c r="P1516" s="150"/>
      <c r="Q1516" s="150"/>
      <c r="R1516" s="150"/>
      <c r="S1516" s="150"/>
      <c r="T1516" s="150"/>
      <c r="U1516" s="150"/>
      <c r="V1516" s="150"/>
      <c r="X1516" s="86"/>
      <c r="Y1516" s="86"/>
      <c r="Z1516" s="86"/>
      <c r="AA1516" s="86"/>
      <c r="AB1516" s="86"/>
      <c r="AC1516" s="86"/>
    </row>
    <row r="1517" spans="1:29" s="1" customFormat="1" ht="120.75" customHeight="1" x14ac:dyDescent="0.2">
      <c r="A1517" s="1561"/>
      <c r="B1517" s="1492" t="s">
        <v>6236</v>
      </c>
      <c r="C1517" s="1027" t="s">
        <v>6237</v>
      </c>
      <c r="D1517" s="1507" t="s">
        <v>1238</v>
      </c>
      <c r="E1517" s="1496" t="s">
        <v>902</v>
      </c>
      <c r="F1517" s="1507"/>
      <c r="G1517" s="309">
        <v>95</v>
      </c>
      <c r="H1517" s="1012"/>
      <c r="I1517" s="1012"/>
      <c r="J1517" s="127" t="s">
        <v>6200</v>
      </c>
      <c r="K1517" s="538"/>
      <c r="L1517" s="538"/>
      <c r="M1517" s="150"/>
      <c r="N1517" s="150"/>
      <c r="O1517" s="150"/>
      <c r="P1517" s="150"/>
      <c r="Q1517" s="150"/>
      <c r="R1517" s="150"/>
      <c r="S1517" s="150"/>
      <c r="T1517" s="150"/>
      <c r="U1517" s="150"/>
      <c r="V1517" s="150"/>
      <c r="X1517" s="86"/>
      <c r="Y1517" s="86"/>
      <c r="Z1517" s="86"/>
      <c r="AA1517" s="86"/>
      <c r="AB1517" s="86"/>
      <c r="AC1517" s="86"/>
    </row>
    <row r="1518" spans="1:29" s="1" customFormat="1" ht="49.5" customHeight="1" x14ac:dyDescent="0.2">
      <c r="A1518" s="1561"/>
      <c r="B1518" s="1492" t="s">
        <v>8314</v>
      </c>
      <c r="C1518" s="1027" t="s">
        <v>8315</v>
      </c>
      <c r="D1518" s="1507" t="s">
        <v>810</v>
      </c>
      <c r="E1518" s="1496" t="s">
        <v>902</v>
      </c>
      <c r="F1518" s="1507"/>
      <c r="G1518" s="309"/>
      <c r="H1518" s="988">
        <v>80</v>
      </c>
      <c r="I1518" s="1012"/>
      <c r="J1518" s="127" t="s">
        <v>8378</v>
      </c>
      <c r="K1518" s="538"/>
      <c r="L1518" s="538"/>
      <c r="M1518" s="150"/>
      <c r="N1518" s="150"/>
      <c r="O1518" s="150"/>
      <c r="P1518" s="150"/>
      <c r="Q1518" s="150"/>
      <c r="R1518" s="150"/>
      <c r="S1518" s="150"/>
      <c r="T1518" s="150"/>
      <c r="U1518" s="150"/>
      <c r="V1518" s="150"/>
      <c r="X1518" s="86"/>
      <c r="Y1518" s="86"/>
      <c r="Z1518" s="86"/>
      <c r="AA1518" s="86"/>
      <c r="AB1518" s="86"/>
      <c r="AC1518" s="86"/>
    </row>
    <row r="1519" spans="1:29" s="1" customFormat="1" ht="49.5" customHeight="1" x14ac:dyDescent="0.2">
      <c r="A1519" s="1561"/>
      <c r="B1519" s="1492" t="s">
        <v>8316</v>
      </c>
      <c r="C1519" s="1027" t="s">
        <v>8317</v>
      </c>
      <c r="D1519" s="1507" t="s">
        <v>810</v>
      </c>
      <c r="E1519" s="1496" t="s">
        <v>902</v>
      </c>
      <c r="F1519" s="1507"/>
      <c r="G1519" s="309"/>
      <c r="H1519" s="988">
        <v>96</v>
      </c>
      <c r="I1519" s="1012"/>
      <c r="J1519" s="127" t="s">
        <v>8379</v>
      </c>
      <c r="K1519" s="538"/>
      <c r="L1519" s="538"/>
      <c r="M1519" s="150"/>
      <c r="N1519" s="150"/>
      <c r="O1519" s="150"/>
      <c r="P1519" s="150"/>
      <c r="Q1519" s="150"/>
      <c r="R1519" s="150"/>
      <c r="S1519" s="150"/>
      <c r="T1519" s="150"/>
      <c r="U1519" s="150"/>
      <c r="V1519" s="150"/>
      <c r="X1519" s="86"/>
      <c r="Y1519" s="86"/>
      <c r="Z1519" s="86"/>
      <c r="AA1519" s="86"/>
      <c r="AB1519" s="86"/>
      <c r="AC1519" s="86"/>
    </row>
    <row r="1520" spans="1:29" s="1" customFormat="1" ht="49.5" customHeight="1" x14ac:dyDescent="0.2">
      <c r="A1520" s="1562"/>
      <c r="B1520" s="1492" t="s">
        <v>8318</v>
      </c>
      <c r="C1520" s="1027" t="s">
        <v>8319</v>
      </c>
      <c r="D1520" s="1507" t="s">
        <v>810</v>
      </c>
      <c r="E1520" s="1496" t="s">
        <v>902</v>
      </c>
      <c r="F1520" s="1507"/>
      <c r="G1520" s="309"/>
      <c r="H1520" s="988">
        <v>60</v>
      </c>
      <c r="I1520" s="1012"/>
      <c r="J1520" s="127" t="s">
        <v>8380</v>
      </c>
      <c r="K1520" s="538"/>
      <c r="L1520" s="538"/>
      <c r="M1520" s="150"/>
      <c r="N1520" s="150"/>
      <c r="O1520" s="150"/>
      <c r="P1520" s="150"/>
      <c r="Q1520" s="150"/>
      <c r="R1520" s="150"/>
      <c r="S1520" s="150"/>
      <c r="T1520" s="150"/>
      <c r="U1520" s="150"/>
      <c r="V1520" s="150"/>
      <c r="X1520" s="86"/>
      <c r="Y1520" s="86"/>
      <c r="Z1520" s="86"/>
      <c r="AA1520" s="86"/>
      <c r="AB1520" s="86"/>
      <c r="AC1520" s="86"/>
    </row>
    <row r="1521" spans="1:24" s="47" customFormat="1" ht="15" customHeight="1" x14ac:dyDescent="0.25">
      <c r="A1521" s="1583" t="s">
        <v>1494</v>
      </c>
      <c r="B1521" s="1591"/>
      <c r="C1521" s="1591"/>
      <c r="D1521" s="1591"/>
      <c r="E1521" s="1591"/>
      <c r="F1521" s="1591"/>
      <c r="G1521" s="1591"/>
      <c r="H1521" s="1591"/>
      <c r="I1521" s="1585"/>
      <c r="J1521" s="254"/>
      <c r="K1521" s="254"/>
      <c r="L1521" s="254"/>
      <c r="M1521" s="140"/>
      <c r="N1521" s="140"/>
      <c r="O1521" s="140"/>
      <c r="P1521" s="140"/>
      <c r="Q1521" s="140"/>
      <c r="R1521" s="140"/>
      <c r="S1521" s="140"/>
      <c r="T1521" s="140"/>
      <c r="U1521" s="140"/>
      <c r="V1521" s="140"/>
      <c r="W1521" s="46" t="s">
        <v>8</v>
      </c>
      <c r="X1521" s="46"/>
    </row>
    <row r="1522" spans="1:24" s="1" customFormat="1" ht="39" customHeight="1" x14ac:dyDescent="0.2">
      <c r="A1522" s="1563" t="s">
        <v>1495</v>
      </c>
      <c r="B1522" s="1492" t="s">
        <v>2503</v>
      </c>
      <c r="C1522" s="1027" t="s">
        <v>914</v>
      </c>
      <c r="D1522" s="1497" t="s">
        <v>213</v>
      </c>
      <c r="E1522" s="1497" t="s">
        <v>915</v>
      </c>
      <c r="F1522" s="1507">
        <v>1180</v>
      </c>
      <c r="G1522" s="1144"/>
      <c r="H1522" s="1496"/>
      <c r="I1522" s="1507">
        <v>320</v>
      </c>
      <c r="J1522" s="1592" t="s">
        <v>5749</v>
      </c>
      <c r="K1522" s="127"/>
      <c r="L1522" s="1504"/>
      <c r="M1522" s="1527"/>
      <c r="N1522" s="1527"/>
      <c r="O1522" s="1527"/>
      <c r="P1522" s="1527"/>
      <c r="Q1522" s="1527"/>
      <c r="R1522" s="1527"/>
      <c r="S1522" s="1527"/>
      <c r="T1522" s="1527"/>
      <c r="U1522" s="1527"/>
      <c r="V1522" s="1527"/>
      <c r="W1522" s="3" t="s">
        <v>11</v>
      </c>
      <c r="X1522" s="4"/>
    </row>
    <row r="1523" spans="1:24" s="1" customFormat="1" ht="113.25" customHeight="1" x14ac:dyDescent="0.2">
      <c r="A1523" s="1561"/>
      <c r="B1523" s="1492" t="s">
        <v>2504</v>
      </c>
      <c r="C1523" s="1027" t="s">
        <v>7998</v>
      </c>
      <c r="D1523" s="1497" t="s">
        <v>213</v>
      </c>
      <c r="E1523" s="1497" t="s">
        <v>337</v>
      </c>
      <c r="F1523" s="1012"/>
      <c r="G1523" s="1030"/>
      <c r="H1523" s="1496">
        <v>0</v>
      </c>
      <c r="I1523" s="1507">
        <v>700</v>
      </c>
      <c r="J1523" s="1592"/>
      <c r="K1523" s="127" t="s">
        <v>7997</v>
      </c>
      <c r="L1523" s="1504" t="s">
        <v>8080</v>
      </c>
      <c r="M1523" s="1527"/>
      <c r="N1523" s="1527"/>
      <c r="O1523" s="1527"/>
      <c r="P1523" s="1527"/>
      <c r="Q1523" s="1527"/>
      <c r="R1523" s="1527"/>
      <c r="S1523" s="1527"/>
      <c r="T1523" s="1527"/>
      <c r="U1523" s="1527"/>
      <c r="V1523" s="1527"/>
      <c r="W1523" s="3" t="s">
        <v>11</v>
      </c>
      <c r="X1523" s="4"/>
    </row>
    <row r="1524" spans="1:24" s="1" customFormat="1" ht="83.25" customHeight="1" x14ac:dyDescent="0.2">
      <c r="A1524" s="1561"/>
      <c r="B1524" s="1492" t="s">
        <v>2505</v>
      </c>
      <c r="C1524" s="1492" t="s">
        <v>916</v>
      </c>
      <c r="D1524" s="1496" t="s">
        <v>13</v>
      </c>
      <c r="E1524" s="1496" t="s">
        <v>281</v>
      </c>
      <c r="F1524" s="1507">
        <v>20.954000000000001</v>
      </c>
      <c r="G1524" s="657"/>
      <c r="H1524" s="1496"/>
      <c r="I1524" s="657"/>
      <c r="J1524" s="658" t="s">
        <v>4186</v>
      </c>
      <c r="K1524" s="658"/>
      <c r="L1524" s="658"/>
      <c r="M1524" s="145"/>
      <c r="N1524" s="145"/>
      <c r="O1524" s="145"/>
      <c r="P1524" s="145"/>
      <c r="Q1524" s="145"/>
      <c r="R1524" s="145"/>
      <c r="S1524" s="145"/>
      <c r="T1524" s="145"/>
      <c r="U1524" s="145"/>
      <c r="V1524" s="145"/>
      <c r="W1524" s="3" t="s">
        <v>11</v>
      </c>
    </row>
    <row r="1525" spans="1:24" s="1" customFormat="1" ht="95.25" customHeight="1" x14ac:dyDescent="0.2">
      <c r="A1525" s="1561"/>
      <c r="B1525" s="1492" t="s">
        <v>2506</v>
      </c>
      <c r="C1525" s="1492" t="s">
        <v>917</v>
      </c>
      <c r="D1525" s="1496" t="s">
        <v>13</v>
      </c>
      <c r="E1525" s="1496" t="s">
        <v>281</v>
      </c>
      <c r="F1525" s="1507">
        <v>473.61200000000002</v>
      </c>
      <c r="G1525" s="657"/>
      <c r="H1525" s="1496"/>
      <c r="I1525" s="657"/>
      <c r="J1525" s="658" t="s">
        <v>4187</v>
      </c>
      <c r="K1525" s="658"/>
      <c r="L1525" s="658"/>
      <c r="M1525" s="145"/>
      <c r="N1525" s="145"/>
      <c r="O1525" s="145"/>
      <c r="P1525" s="145"/>
      <c r="Q1525" s="145"/>
      <c r="R1525" s="145"/>
      <c r="S1525" s="145"/>
      <c r="T1525" s="145"/>
      <c r="U1525" s="145"/>
      <c r="V1525" s="145"/>
      <c r="W1525" s="3" t="s">
        <v>11</v>
      </c>
    </row>
    <row r="1526" spans="1:24" s="1" customFormat="1" ht="92.25" customHeight="1" x14ac:dyDescent="0.2">
      <c r="A1526" s="1561"/>
      <c r="B1526" s="1492" t="s">
        <v>2507</v>
      </c>
      <c r="C1526" s="1027" t="s">
        <v>7678</v>
      </c>
      <c r="D1526" s="1496" t="s">
        <v>213</v>
      </c>
      <c r="E1526" s="1496" t="s">
        <v>216</v>
      </c>
      <c r="F1526" s="1507">
        <v>100</v>
      </c>
      <c r="G1526" s="1030"/>
      <c r="H1526" s="1496">
        <v>80</v>
      </c>
      <c r="I1526" s="309">
        <v>9760</v>
      </c>
      <c r="J1526" s="1504" t="s">
        <v>5749</v>
      </c>
      <c r="K1526" s="1504" t="s">
        <v>7679</v>
      </c>
      <c r="L1526" s="1504"/>
      <c r="M1526" s="1527"/>
      <c r="N1526" s="1527"/>
      <c r="O1526" s="1527"/>
      <c r="P1526" s="1527"/>
      <c r="Q1526" s="1527"/>
      <c r="R1526" s="1527"/>
      <c r="S1526" s="1527"/>
      <c r="T1526" s="1527"/>
      <c r="U1526" s="1527"/>
      <c r="V1526" s="1527"/>
      <c r="W1526" s="9" t="s">
        <v>123</v>
      </c>
    </row>
    <row r="1527" spans="1:24" s="1" customFormat="1" ht="98.25" customHeight="1" x14ac:dyDescent="0.2">
      <c r="A1527" s="1561"/>
      <c r="B1527" s="1492" t="s">
        <v>2508</v>
      </c>
      <c r="C1527" s="578" t="s">
        <v>918</v>
      </c>
      <c r="D1527" s="1496" t="s">
        <v>121</v>
      </c>
      <c r="E1527" s="1496" t="s">
        <v>216</v>
      </c>
      <c r="F1527" s="309">
        <v>25</v>
      </c>
      <c r="G1527" s="1030"/>
      <c r="H1527" s="1496"/>
      <c r="I1527" s="1496"/>
      <c r="J1527" s="1504" t="s">
        <v>4188</v>
      </c>
      <c r="K1527" s="1504"/>
      <c r="L1527" s="1504"/>
      <c r="M1527" s="1527"/>
      <c r="N1527" s="1527"/>
      <c r="O1527" s="1527"/>
      <c r="P1527" s="1527"/>
      <c r="Q1527" s="1527"/>
      <c r="R1527" s="1527"/>
      <c r="S1527" s="1527"/>
      <c r="T1527" s="1527"/>
      <c r="U1527" s="1527"/>
      <c r="V1527" s="1527"/>
      <c r="W1527" s="9" t="s">
        <v>123</v>
      </c>
    </row>
    <row r="1528" spans="1:24" s="1" customFormat="1" ht="118.5" customHeight="1" x14ac:dyDescent="0.2">
      <c r="A1528" s="1561"/>
      <c r="B1528" s="1492" t="s">
        <v>2509</v>
      </c>
      <c r="C1528" s="1027" t="s">
        <v>919</v>
      </c>
      <c r="D1528" s="336" t="s">
        <v>810</v>
      </c>
      <c r="E1528" s="336" t="s">
        <v>325</v>
      </c>
      <c r="F1528" s="1507">
        <v>3431.4859999999999</v>
      </c>
      <c r="G1528" s="1030"/>
      <c r="H1528" s="1507">
        <v>0</v>
      </c>
      <c r="I1528" s="1507">
        <v>2000</v>
      </c>
      <c r="J1528" s="1506" t="s">
        <v>4189</v>
      </c>
      <c r="K1528" s="1506" t="s">
        <v>5749</v>
      </c>
      <c r="L1528" s="1506" t="s">
        <v>8030</v>
      </c>
      <c r="M1528" s="1502"/>
      <c r="N1528" s="1502"/>
      <c r="O1528" s="1502"/>
      <c r="P1528" s="1502"/>
      <c r="Q1528" s="1502"/>
      <c r="R1528" s="1502"/>
      <c r="S1528" s="1502"/>
      <c r="T1528" s="1502"/>
      <c r="U1528" s="1502"/>
      <c r="V1528" s="1502"/>
      <c r="W1528" s="3" t="s">
        <v>326</v>
      </c>
    </row>
    <row r="1529" spans="1:24" s="1" customFormat="1" ht="87.75" customHeight="1" x14ac:dyDescent="0.2">
      <c r="A1529" s="1561"/>
      <c r="B1529" s="1492" t="s">
        <v>2510</v>
      </c>
      <c r="C1529" s="1027" t="s">
        <v>8263</v>
      </c>
      <c r="D1529" s="1496" t="s">
        <v>921</v>
      </c>
      <c r="E1529" s="1496" t="s">
        <v>4190</v>
      </c>
      <c r="F1529" s="1507">
        <v>248.083</v>
      </c>
      <c r="G1529" s="1507"/>
      <c r="H1529" s="1507">
        <v>1000</v>
      </c>
      <c r="I1529" s="1507"/>
      <c r="J1529" s="1506" t="s">
        <v>4191</v>
      </c>
      <c r="K1529" s="1506" t="s">
        <v>6800</v>
      </c>
      <c r="L1529" s="1506" t="s">
        <v>6963</v>
      </c>
      <c r="M1529" s="1502" t="s">
        <v>7770</v>
      </c>
      <c r="N1529" s="1502" t="s">
        <v>8262</v>
      </c>
      <c r="O1529" s="1502" t="s">
        <v>8931</v>
      </c>
      <c r="P1529" s="1502"/>
      <c r="Q1529" s="1502"/>
      <c r="R1529" s="1502"/>
      <c r="S1529" s="1502"/>
      <c r="T1529" s="1502"/>
      <c r="U1529" s="1502"/>
      <c r="V1529" s="1502"/>
      <c r="W1529" s="3"/>
    </row>
    <row r="1530" spans="1:24" s="1" customFormat="1" ht="111" customHeight="1" x14ac:dyDescent="0.2">
      <c r="A1530" s="1561"/>
      <c r="B1530" s="1492" t="s">
        <v>2511</v>
      </c>
      <c r="C1530" s="1027" t="s">
        <v>920</v>
      </c>
      <c r="D1530" s="1496" t="s">
        <v>921</v>
      </c>
      <c r="E1530" s="1496" t="s">
        <v>3430</v>
      </c>
      <c r="F1530" s="1507"/>
      <c r="G1530" s="1507"/>
      <c r="H1530" s="1532"/>
      <c r="I1530" s="1507">
        <v>17050</v>
      </c>
      <c r="J1530" s="1506" t="s">
        <v>3361</v>
      </c>
      <c r="K1530" s="1504" t="s">
        <v>4192</v>
      </c>
      <c r="L1530" s="1504" t="s">
        <v>5749</v>
      </c>
      <c r="M1530" s="1527"/>
      <c r="N1530" s="1527"/>
      <c r="O1530" s="1527"/>
      <c r="P1530" s="1527"/>
      <c r="Q1530" s="1527"/>
      <c r="R1530" s="1527"/>
      <c r="S1530" s="1527"/>
      <c r="T1530" s="1527"/>
      <c r="U1530" s="1527"/>
      <c r="V1530" s="1527"/>
      <c r="W1530" s="9" t="s">
        <v>911</v>
      </c>
    </row>
    <row r="1531" spans="1:24" s="1" customFormat="1" ht="103.5" customHeight="1" x14ac:dyDescent="0.2">
      <c r="A1531" s="1561"/>
      <c r="B1531" s="1492" t="s">
        <v>3362</v>
      </c>
      <c r="C1531" s="1027" t="s">
        <v>3363</v>
      </c>
      <c r="D1531" s="1496" t="s">
        <v>891</v>
      </c>
      <c r="E1531" s="1496" t="s">
        <v>3364</v>
      </c>
      <c r="F1531" s="1507"/>
      <c r="G1531" s="1507"/>
      <c r="H1531" s="1532"/>
      <c r="I1531" s="1532"/>
      <c r="J1531" s="1506" t="s">
        <v>3365</v>
      </c>
      <c r="K1531" s="1504" t="s">
        <v>4193</v>
      </c>
      <c r="L1531" s="1504"/>
      <c r="M1531" s="1527"/>
      <c r="N1531" s="1527"/>
      <c r="O1531" s="1527"/>
      <c r="P1531" s="1527"/>
      <c r="Q1531" s="1527"/>
      <c r="R1531" s="1527"/>
      <c r="S1531" s="1527"/>
      <c r="T1531" s="1527"/>
      <c r="U1531" s="1527"/>
      <c r="V1531" s="1527"/>
      <c r="W1531" s="9"/>
    </row>
    <row r="1532" spans="1:24" s="1" customFormat="1" ht="74.25" customHeight="1" x14ac:dyDescent="0.2">
      <c r="A1532" s="1561"/>
      <c r="B1532" s="1496" t="s">
        <v>4009</v>
      </c>
      <c r="C1532" s="497" t="s">
        <v>4010</v>
      </c>
      <c r="D1532" s="1496" t="s">
        <v>810</v>
      </c>
      <c r="E1532" s="1496" t="s">
        <v>4011</v>
      </c>
      <c r="F1532" s="1507">
        <v>775</v>
      </c>
      <c r="G1532" s="1507"/>
      <c r="H1532" s="1532"/>
      <c r="I1532" s="1532"/>
      <c r="J1532" s="1506" t="s">
        <v>4044</v>
      </c>
      <c r="K1532" s="1504"/>
      <c r="L1532" s="1504"/>
      <c r="M1532" s="1527"/>
      <c r="N1532" s="1527"/>
      <c r="O1532" s="1527"/>
      <c r="P1532" s="1527"/>
      <c r="Q1532" s="1527"/>
      <c r="R1532" s="1527"/>
      <c r="S1532" s="1527"/>
      <c r="T1532" s="1527"/>
      <c r="U1532" s="1527"/>
      <c r="V1532" s="1527"/>
      <c r="W1532" s="9"/>
    </row>
    <row r="1533" spans="1:24" s="1" customFormat="1" ht="108.75" customHeight="1" x14ac:dyDescent="0.2">
      <c r="A1533" s="1561"/>
      <c r="B1533" s="1496" t="s">
        <v>4013</v>
      </c>
      <c r="C1533" s="497" t="s">
        <v>3875</v>
      </c>
      <c r="D1533" s="1496" t="s">
        <v>810</v>
      </c>
      <c r="E1533" s="1496" t="s">
        <v>1243</v>
      </c>
      <c r="F1533" s="1507">
        <v>1034.1220000000001</v>
      </c>
      <c r="G1533" s="1507"/>
      <c r="H1533" s="1532"/>
      <c r="I1533" s="1532"/>
      <c r="J1533" s="1506" t="s">
        <v>4014</v>
      </c>
      <c r="K1533" s="1504" t="s">
        <v>4553</v>
      </c>
      <c r="L1533" s="1504"/>
      <c r="M1533" s="1527"/>
      <c r="N1533" s="1527"/>
      <c r="O1533" s="1527"/>
      <c r="P1533" s="1527"/>
      <c r="Q1533" s="1527"/>
      <c r="R1533" s="1527"/>
      <c r="S1533" s="1527"/>
      <c r="T1533" s="1527"/>
      <c r="U1533" s="1527"/>
      <c r="V1533" s="1527"/>
      <c r="W1533" s="9"/>
    </row>
    <row r="1534" spans="1:24" s="1" customFormat="1" ht="120" customHeight="1" x14ac:dyDescent="0.2">
      <c r="A1534" s="1561"/>
      <c r="B1534" s="1496" t="s">
        <v>4015</v>
      </c>
      <c r="C1534" s="497" t="s">
        <v>3876</v>
      </c>
      <c r="D1534" s="1496" t="s">
        <v>810</v>
      </c>
      <c r="E1534" s="1496" t="s">
        <v>1243</v>
      </c>
      <c r="F1534" s="1507">
        <v>384.87700000000001</v>
      </c>
      <c r="G1534" s="1507"/>
      <c r="H1534" s="1532"/>
      <c r="I1534" s="1532"/>
      <c r="J1534" s="1506" t="s">
        <v>4016</v>
      </c>
      <c r="K1534" s="1504" t="s">
        <v>4554</v>
      </c>
      <c r="L1534" s="1504"/>
      <c r="M1534" s="1527"/>
      <c r="N1534" s="1527"/>
      <c r="O1534" s="1527"/>
      <c r="P1534" s="1527"/>
      <c r="Q1534" s="1527"/>
      <c r="R1534" s="1527"/>
      <c r="S1534" s="1527"/>
      <c r="T1534" s="1527"/>
      <c r="U1534" s="1527"/>
      <c r="V1534" s="1527"/>
      <c r="W1534" s="9"/>
    </row>
    <row r="1535" spans="1:24" s="1" customFormat="1" ht="59.25" customHeight="1" x14ac:dyDescent="0.2">
      <c r="A1535" s="1561"/>
      <c r="B1535" s="1028" t="s">
        <v>4066</v>
      </c>
      <c r="C1535" s="455" t="s">
        <v>4067</v>
      </c>
      <c r="D1535" s="1028" t="s">
        <v>810</v>
      </c>
      <c r="E1535" s="1028" t="s">
        <v>3810</v>
      </c>
      <c r="F1535" s="1530">
        <v>26</v>
      </c>
      <c r="G1535" s="1507"/>
      <c r="H1535" s="1532"/>
      <c r="I1535" s="1532"/>
      <c r="J1535" s="1506" t="s">
        <v>4194</v>
      </c>
      <c r="K1535" s="1504"/>
      <c r="L1535" s="1504"/>
      <c r="M1535" s="1527"/>
      <c r="N1535" s="1527"/>
      <c r="O1535" s="1527"/>
      <c r="P1535" s="1527"/>
      <c r="Q1535" s="1527"/>
      <c r="R1535" s="1527"/>
      <c r="S1535" s="1527"/>
      <c r="T1535" s="1527"/>
      <c r="U1535" s="1527"/>
      <c r="V1535" s="1527"/>
      <c r="W1535" s="9"/>
    </row>
    <row r="1536" spans="1:24" s="1" customFormat="1" ht="59.25" customHeight="1" x14ac:dyDescent="0.2">
      <c r="A1536" s="1561"/>
      <c r="B1536" s="1028" t="s">
        <v>4555</v>
      </c>
      <c r="C1536" s="455" t="s">
        <v>4556</v>
      </c>
      <c r="D1536" s="1028" t="s">
        <v>810</v>
      </c>
      <c r="E1536" s="1028" t="s">
        <v>1243</v>
      </c>
      <c r="F1536" s="1530">
        <v>450</v>
      </c>
      <c r="G1536" s="1507"/>
      <c r="H1536" s="1532"/>
      <c r="I1536" s="1532"/>
      <c r="J1536" s="1506" t="s">
        <v>4557</v>
      </c>
      <c r="K1536" s="1504"/>
      <c r="L1536" s="1504"/>
      <c r="M1536" s="1527"/>
      <c r="N1536" s="1527"/>
      <c r="O1536" s="1527"/>
      <c r="P1536" s="1527"/>
      <c r="Q1536" s="1527"/>
      <c r="R1536" s="1527"/>
      <c r="S1536" s="1527"/>
      <c r="T1536" s="1527"/>
      <c r="U1536" s="1527"/>
      <c r="V1536" s="1527"/>
      <c r="W1536" s="9"/>
    </row>
    <row r="1537" spans="1:24" s="1" customFormat="1" ht="59.25" customHeight="1" x14ac:dyDescent="0.2">
      <c r="A1537" s="1561"/>
      <c r="B1537" s="1028" t="s">
        <v>4558</v>
      </c>
      <c r="C1537" s="455" t="s">
        <v>4559</v>
      </c>
      <c r="D1537" s="1028" t="s">
        <v>810</v>
      </c>
      <c r="E1537" s="1028" t="s">
        <v>1243</v>
      </c>
      <c r="F1537" s="1530">
        <v>450</v>
      </c>
      <c r="G1537" s="1507"/>
      <c r="H1537" s="1532"/>
      <c r="I1537" s="1532"/>
      <c r="J1537" s="1597" t="s">
        <v>4562</v>
      </c>
      <c r="K1537" s="1504"/>
      <c r="L1537" s="1504"/>
      <c r="M1537" s="1527"/>
      <c r="N1537" s="1527"/>
      <c r="O1537" s="1527"/>
      <c r="P1537" s="1527"/>
      <c r="Q1537" s="1527"/>
      <c r="R1537" s="1527"/>
      <c r="S1537" s="1527"/>
      <c r="T1537" s="1527"/>
      <c r="U1537" s="1527"/>
      <c r="V1537" s="1527"/>
      <c r="W1537" s="9"/>
    </row>
    <row r="1538" spans="1:24" s="1" customFormat="1" ht="59.25" customHeight="1" x14ac:dyDescent="0.2">
      <c r="A1538" s="1561"/>
      <c r="B1538" s="1028" t="s">
        <v>4560</v>
      </c>
      <c r="C1538" s="455" t="s">
        <v>4561</v>
      </c>
      <c r="D1538" s="1028" t="s">
        <v>810</v>
      </c>
      <c r="E1538" s="1028" t="s">
        <v>1243</v>
      </c>
      <c r="F1538" s="1530">
        <v>170</v>
      </c>
      <c r="G1538" s="1507"/>
      <c r="H1538" s="1532"/>
      <c r="I1538" s="1532"/>
      <c r="J1538" s="1597"/>
      <c r="K1538" s="1504"/>
      <c r="L1538" s="1504"/>
      <c r="M1538" s="1527"/>
      <c r="N1538" s="1527"/>
      <c r="O1538" s="1527"/>
      <c r="P1538" s="1527"/>
      <c r="Q1538" s="1527"/>
      <c r="R1538" s="1527"/>
      <c r="S1538" s="1527"/>
      <c r="T1538" s="1527"/>
      <c r="U1538" s="1527"/>
      <c r="V1538" s="1527"/>
      <c r="W1538" s="9"/>
    </row>
    <row r="1539" spans="1:24" s="1" customFormat="1" ht="59.25" customHeight="1" x14ac:dyDescent="0.2">
      <c r="A1539" s="1561"/>
      <c r="B1539" s="1028" t="s">
        <v>4563</v>
      </c>
      <c r="C1539" s="455" t="s">
        <v>4564</v>
      </c>
      <c r="D1539" s="1028" t="s">
        <v>810</v>
      </c>
      <c r="E1539" s="1028" t="s">
        <v>1243</v>
      </c>
      <c r="F1539" s="1530">
        <v>170.001</v>
      </c>
      <c r="G1539" s="1507"/>
      <c r="H1539" s="1532"/>
      <c r="I1539" s="1532"/>
      <c r="J1539" s="1597"/>
      <c r="K1539" s="1504"/>
      <c r="L1539" s="1504"/>
      <c r="M1539" s="1527"/>
      <c r="N1539" s="1527"/>
      <c r="O1539" s="1527"/>
      <c r="P1539" s="1527"/>
      <c r="Q1539" s="1527"/>
      <c r="R1539" s="1527"/>
      <c r="S1539" s="1527"/>
      <c r="T1539" s="1527"/>
      <c r="U1539" s="1527"/>
      <c r="V1539" s="1527"/>
      <c r="W1539" s="9"/>
    </row>
    <row r="1540" spans="1:24" s="1" customFormat="1" ht="59.25" customHeight="1" x14ac:dyDescent="0.2">
      <c r="A1540" s="1561"/>
      <c r="B1540" s="1028" t="s">
        <v>4565</v>
      </c>
      <c r="C1540" s="455" t="s">
        <v>4566</v>
      </c>
      <c r="D1540" s="1028" t="s">
        <v>810</v>
      </c>
      <c r="E1540" s="1028" t="s">
        <v>1243</v>
      </c>
      <c r="F1540" s="1530">
        <v>170</v>
      </c>
      <c r="G1540" s="1507"/>
      <c r="H1540" s="1532"/>
      <c r="I1540" s="1532"/>
      <c r="J1540" s="1597"/>
      <c r="K1540" s="1504"/>
      <c r="L1540" s="1504"/>
      <c r="M1540" s="1527"/>
      <c r="N1540" s="1527"/>
      <c r="O1540" s="1527"/>
      <c r="P1540" s="1527"/>
      <c r="Q1540" s="1527"/>
      <c r="R1540" s="1527"/>
      <c r="S1540" s="1527"/>
      <c r="T1540" s="1527"/>
      <c r="U1540" s="1527"/>
      <c r="V1540" s="1527"/>
      <c r="W1540" s="9"/>
    </row>
    <row r="1541" spans="1:24" s="1" customFormat="1" ht="59.25" customHeight="1" x14ac:dyDescent="0.2">
      <c r="A1541" s="1561"/>
      <c r="B1541" s="1028" t="s">
        <v>5195</v>
      </c>
      <c r="C1541" s="1027" t="s">
        <v>6668</v>
      </c>
      <c r="D1541" s="1496" t="s">
        <v>213</v>
      </c>
      <c r="E1541" s="1496" t="s">
        <v>1243</v>
      </c>
      <c r="F1541" s="330"/>
      <c r="G1541" s="279">
        <v>40</v>
      </c>
      <c r="H1541" s="1041"/>
      <c r="I1541" s="1041"/>
      <c r="J1541" s="974" t="s">
        <v>5589</v>
      </c>
      <c r="K1541" s="1504" t="s">
        <v>6667</v>
      </c>
      <c r="L1541" s="1504" t="s">
        <v>6964</v>
      </c>
      <c r="M1541" s="1527"/>
      <c r="N1541" s="1527"/>
      <c r="O1541" s="1527"/>
      <c r="P1541" s="1527"/>
      <c r="Q1541" s="1527"/>
      <c r="R1541" s="1527"/>
      <c r="S1541" s="1527"/>
      <c r="T1541" s="1527"/>
      <c r="U1541" s="1527"/>
      <c r="V1541" s="1527"/>
      <c r="W1541" s="9"/>
    </row>
    <row r="1542" spans="1:24" s="1" customFormat="1" ht="59.25" customHeight="1" x14ac:dyDescent="0.2">
      <c r="A1542" s="1561"/>
      <c r="B1542" s="1028" t="s">
        <v>5201</v>
      </c>
      <c r="C1542" s="1027" t="s">
        <v>5196</v>
      </c>
      <c r="D1542" s="1497" t="s">
        <v>810</v>
      </c>
      <c r="E1542" s="1497" t="s">
        <v>5197</v>
      </c>
      <c r="F1542" s="1042"/>
      <c r="G1542" s="279">
        <v>25</v>
      </c>
      <c r="H1542" s="1041"/>
      <c r="I1542" s="1041"/>
      <c r="J1542" s="974"/>
      <c r="K1542" s="1504"/>
      <c r="L1542" s="1504"/>
      <c r="M1542" s="1527"/>
      <c r="N1542" s="1527"/>
      <c r="O1542" s="1527"/>
      <c r="P1542" s="1527"/>
      <c r="Q1542" s="1527"/>
      <c r="R1542" s="1527"/>
      <c r="S1542" s="1527"/>
      <c r="T1542" s="1527"/>
      <c r="U1542" s="1527"/>
      <c r="V1542" s="1527"/>
      <c r="W1542" s="9"/>
    </row>
    <row r="1543" spans="1:24" s="1" customFormat="1" ht="59.25" customHeight="1" x14ac:dyDescent="0.2">
      <c r="A1543" s="1561"/>
      <c r="B1543" s="1028" t="s">
        <v>5202</v>
      </c>
      <c r="C1543" s="1027" t="s">
        <v>5198</v>
      </c>
      <c r="D1543" s="1497" t="s">
        <v>810</v>
      </c>
      <c r="E1543" s="1497" t="s">
        <v>5199</v>
      </c>
      <c r="F1543" s="1042"/>
      <c r="G1543" s="279">
        <v>650</v>
      </c>
      <c r="H1543" s="1041"/>
      <c r="I1543" s="1041"/>
      <c r="J1543" s="974"/>
      <c r="K1543" s="1504"/>
      <c r="L1543" s="1504"/>
      <c r="M1543" s="1527"/>
      <c r="N1543" s="1527"/>
      <c r="O1543" s="1527"/>
      <c r="P1543" s="1527"/>
      <c r="Q1543" s="1527"/>
      <c r="R1543" s="1527"/>
      <c r="S1543" s="1527"/>
      <c r="T1543" s="1527"/>
      <c r="U1543" s="1527"/>
      <c r="V1543" s="1527"/>
      <c r="W1543" s="9"/>
    </row>
    <row r="1544" spans="1:24" s="1" customFormat="1" ht="59.25" customHeight="1" x14ac:dyDescent="0.2">
      <c r="A1544" s="1561"/>
      <c r="B1544" s="1028" t="s">
        <v>5203</v>
      </c>
      <c r="C1544" s="991" t="s">
        <v>6670</v>
      </c>
      <c r="D1544" s="351" t="s">
        <v>810</v>
      </c>
      <c r="E1544" s="336" t="s">
        <v>950</v>
      </c>
      <c r="F1544" s="1042"/>
      <c r="G1544" s="279">
        <v>40</v>
      </c>
      <c r="H1544" s="1041"/>
      <c r="I1544" s="1041"/>
      <c r="J1544" s="974" t="s">
        <v>6669</v>
      </c>
      <c r="K1544" s="1504" t="s">
        <v>6964</v>
      </c>
      <c r="L1544" s="1504"/>
      <c r="M1544" s="1527"/>
      <c r="N1544" s="1527"/>
      <c r="O1544" s="1527"/>
      <c r="P1544" s="1527"/>
      <c r="Q1544" s="1527"/>
      <c r="R1544" s="1527"/>
      <c r="S1544" s="1527"/>
      <c r="T1544" s="1527"/>
      <c r="U1544" s="1527"/>
      <c r="V1544" s="1527"/>
      <c r="W1544" s="9"/>
    </row>
    <row r="1545" spans="1:24" ht="87.75" customHeight="1" x14ac:dyDescent="0.2">
      <c r="A1545" s="1561"/>
      <c r="B1545" s="1496" t="s">
        <v>5226</v>
      </c>
      <c r="C1545" s="991" t="s">
        <v>5225</v>
      </c>
      <c r="D1545" s="992" t="s">
        <v>1240</v>
      </c>
      <c r="E1545" s="993" t="s">
        <v>913</v>
      </c>
      <c r="F1545" s="994"/>
      <c r="G1545" s="994"/>
      <c r="H1545" s="1041"/>
      <c r="I1545" s="1041"/>
      <c r="J1545" s="974" t="s">
        <v>5985</v>
      </c>
      <c r="K1545" s="1504"/>
      <c r="L1545" s="1504"/>
      <c r="M1545" s="1504"/>
      <c r="N1545" s="1504"/>
      <c r="O1545" s="1504"/>
      <c r="P1545" s="1504"/>
      <c r="Q1545" s="1504"/>
      <c r="R1545" s="1504"/>
      <c r="S1545" s="1504"/>
      <c r="T1545" s="1504"/>
      <c r="U1545" s="1504"/>
      <c r="V1545" s="1504"/>
      <c r="W1545" s="95"/>
      <c r="X1545" s="96"/>
    </row>
    <row r="1546" spans="1:24" s="1" customFormat="1" ht="108" customHeight="1" x14ac:dyDescent="0.2">
      <c r="A1546" s="1561"/>
      <c r="B1546" s="1028" t="s">
        <v>5816</v>
      </c>
      <c r="C1546" s="991" t="s">
        <v>8601</v>
      </c>
      <c r="D1546" s="992" t="s">
        <v>810</v>
      </c>
      <c r="E1546" s="993" t="s">
        <v>8870</v>
      </c>
      <c r="F1546" s="994"/>
      <c r="G1546" s="994"/>
      <c r="H1546" s="1507">
        <v>200</v>
      </c>
      <c r="I1546" s="1496" t="s">
        <v>5818</v>
      </c>
      <c r="J1546" s="1506" t="s">
        <v>5986</v>
      </c>
      <c r="K1546" s="1504" t="s">
        <v>7757</v>
      </c>
      <c r="L1546" s="1504" t="s">
        <v>8869</v>
      </c>
      <c r="M1546" s="1527"/>
      <c r="N1546" s="1527"/>
      <c r="O1546" s="1527"/>
      <c r="P1546" s="1527"/>
      <c r="Q1546" s="1527"/>
      <c r="R1546" s="1527"/>
      <c r="S1546" s="1527"/>
      <c r="T1546" s="1527"/>
      <c r="U1546" s="1527"/>
      <c r="V1546" s="1527"/>
      <c r="W1546" s="9"/>
    </row>
    <row r="1547" spans="1:24" s="1" customFormat="1" ht="59.25" customHeight="1" x14ac:dyDescent="0.2">
      <c r="A1547" s="1561"/>
      <c r="B1547" s="1028" t="s">
        <v>6770</v>
      </c>
      <c r="C1547" s="991" t="s">
        <v>6769</v>
      </c>
      <c r="D1547" s="992" t="s">
        <v>286</v>
      </c>
      <c r="E1547" s="993" t="s">
        <v>3596</v>
      </c>
      <c r="F1547" s="994"/>
      <c r="G1547" s="994"/>
      <c r="H1547" s="1041"/>
      <c r="I1547" s="1496"/>
      <c r="J1547" s="1506" t="s">
        <v>6481</v>
      </c>
      <c r="K1547" s="1504" t="s">
        <v>6965</v>
      </c>
      <c r="L1547" s="1504"/>
      <c r="M1547" s="1527"/>
      <c r="N1547" s="1527"/>
      <c r="O1547" s="1527"/>
      <c r="P1547" s="1527"/>
      <c r="Q1547" s="1527"/>
      <c r="R1547" s="1527"/>
      <c r="S1547" s="1527"/>
      <c r="T1547" s="1527"/>
      <c r="U1547" s="1527"/>
      <c r="V1547" s="1527"/>
      <c r="W1547" s="9"/>
    </row>
    <row r="1548" spans="1:24" s="1" customFormat="1" ht="59.25" customHeight="1" x14ac:dyDescent="0.2">
      <c r="A1548" s="1561"/>
      <c r="B1548" s="1028" t="s">
        <v>6738</v>
      </c>
      <c r="C1548" s="991" t="s">
        <v>6831</v>
      </c>
      <c r="D1548" s="992" t="s">
        <v>810</v>
      </c>
      <c r="E1548" s="993" t="s">
        <v>5788</v>
      </c>
      <c r="F1548" s="994"/>
      <c r="G1548" s="994"/>
      <c r="H1548" s="1041"/>
      <c r="I1548" s="1496"/>
      <c r="J1548" s="1506" t="s">
        <v>6481</v>
      </c>
      <c r="K1548" s="1504" t="s">
        <v>6966</v>
      </c>
      <c r="L1548" s="1504"/>
      <c r="M1548" s="1527"/>
      <c r="N1548" s="1527"/>
      <c r="O1548" s="1527"/>
      <c r="P1548" s="1527"/>
      <c r="Q1548" s="1527"/>
      <c r="R1548" s="1527"/>
      <c r="S1548" s="1527"/>
      <c r="T1548" s="1527"/>
      <c r="U1548" s="1527"/>
      <c r="V1548" s="1527"/>
      <c r="W1548" s="9"/>
    </row>
    <row r="1549" spans="1:24" s="1" customFormat="1" ht="59.25" customHeight="1" x14ac:dyDescent="0.2">
      <c r="A1549" s="1561"/>
      <c r="B1549" s="1028" t="s">
        <v>6761</v>
      </c>
      <c r="C1549" s="991" t="s">
        <v>6764</v>
      </c>
      <c r="D1549" s="992" t="s">
        <v>810</v>
      </c>
      <c r="E1549" s="993" t="s">
        <v>6763</v>
      </c>
      <c r="F1549" s="994"/>
      <c r="G1549" s="994">
        <v>202</v>
      </c>
      <c r="H1549" s="1041"/>
      <c r="I1549" s="1496"/>
      <c r="J1549" s="1506" t="s">
        <v>6481</v>
      </c>
      <c r="K1549" s="1504"/>
      <c r="L1549" s="1504"/>
      <c r="M1549" s="1527"/>
      <c r="N1549" s="1527"/>
      <c r="O1549" s="1527"/>
      <c r="P1549" s="1527"/>
      <c r="Q1549" s="1527"/>
      <c r="R1549" s="1527"/>
      <c r="S1549" s="1527"/>
      <c r="T1549" s="1527"/>
      <c r="U1549" s="1527"/>
      <c r="V1549" s="1527"/>
      <c r="W1549" s="9"/>
    </row>
    <row r="1550" spans="1:24" s="1" customFormat="1" ht="122.25" customHeight="1" x14ac:dyDescent="0.2">
      <c r="A1550" s="1561"/>
      <c r="B1550" s="1028" t="s">
        <v>6762</v>
      </c>
      <c r="C1550" s="991" t="s">
        <v>7956</v>
      </c>
      <c r="D1550" s="992" t="s">
        <v>810</v>
      </c>
      <c r="E1550" s="993" t="s">
        <v>6763</v>
      </c>
      <c r="F1550" s="994"/>
      <c r="G1550" s="994">
        <v>1200</v>
      </c>
      <c r="H1550" s="1507">
        <v>362.43400000000003</v>
      </c>
      <c r="I1550" s="1496"/>
      <c r="J1550" s="1506" t="s">
        <v>6481</v>
      </c>
      <c r="K1550" s="1504" t="s">
        <v>7957</v>
      </c>
      <c r="L1550" s="1504" t="s">
        <v>8602</v>
      </c>
      <c r="M1550" s="1527"/>
      <c r="N1550" s="1527"/>
      <c r="O1550" s="1527"/>
      <c r="P1550" s="1527"/>
      <c r="Q1550" s="1527"/>
      <c r="R1550" s="1527"/>
      <c r="S1550" s="1527"/>
      <c r="T1550" s="1527"/>
      <c r="U1550" s="1527"/>
      <c r="V1550" s="1527"/>
      <c r="W1550" s="9"/>
    </row>
    <row r="1551" spans="1:24" s="1" customFormat="1" ht="59.25" customHeight="1" x14ac:dyDescent="0.2">
      <c r="A1551" s="1561"/>
      <c r="B1551" s="1028" t="s">
        <v>6968</v>
      </c>
      <c r="C1551" s="991" t="s">
        <v>6970</v>
      </c>
      <c r="D1551" s="992" t="s">
        <v>810</v>
      </c>
      <c r="E1551" s="993" t="s">
        <v>3810</v>
      </c>
      <c r="F1551" s="994"/>
      <c r="G1551" s="994">
        <v>10</v>
      </c>
      <c r="H1551" s="1041"/>
      <c r="I1551" s="1496"/>
      <c r="J1551" s="1506" t="s">
        <v>6967</v>
      </c>
      <c r="K1551" s="1504"/>
      <c r="L1551" s="1504"/>
      <c r="M1551" s="1527"/>
      <c r="N1551" s="1527"/>
      <c r="O1551" s="1527"/>
      <c r="P1551" s="1527"/>
      <c r="Q1551" s="1527"/>
      <c r="R1551" s="1527"/>
      <c r="S1551" s="1527"/>
      <c r="T1551" s="1527"/>
      <c r="U1551" s="1527"/>
      <c r="V1551" s="1527"/>
      <c r="W1551" s="9"/>
    </row>
    <row r="1552" spans="1:24" s="1" customFormat="1" ht="59.25" customHeight="1" x14ac:dyDescent="0.2">
      <c r="A1552" s="1561"/>
      <c r="B1552" s="1028" t="s">
        <v>6969</v>
      </c>
      <c r="C1552" s="991" t="s">
        <v>6971</v>
      </c>
      <c r="D1552" s="992" t="s">
        <v>810</v>
      </c>
      <c r="E1552" s="993" t="s">
        <v>3810</v>
      </c>
      <c r="F1552" s="994"/>
      <c r="G1552" s="994">
        <v>26.03</v>
      </c>
      <c r="H1552" s="1041"/>
      <c r="I1552" s="1496"/>
      <c r="J1552" s="1506" t="s">
        <v>6967</v>
      </c>
      <c r="K1552" s="1504"/>
      <c r="L1552" s="1504"/>
      <c r="M1552" s="1527"/>
      <c r="N1552" s="1527"/>
      <c r="O1552" s="1527"/>
      <c r="P1552" s="1527"/>
      <c r="Q1552" s="1527"/>
      <c r="R1552" s="1527"/>
      <c r="S1552" s="1527"/>
      <c r="T1552" s="1527"/>
      <c r="U1552" s="1527"/>
      <c r="V1552" s="1527"/>
      <c r="W1552" s="9"/>
    </row>
    <row r="1553" spans="1:24" s="1" customFormat="1" ht="59.25" customHeight="1" x14ac:dyDescent="0.2">
      <c r="A1553" s="1561"/>
      <c r="B1553" s="1028" t="s">
        <v>7772</v>
      </c>
      <c r="C1553" s="991" t="s">
        <v>7777</v>
      </c>
      <c r="D1553" s="992" t="s">
        <v>810</v>
      </c>
      <c r="E1553" s="993" t="s">
        <v>7771</v>
      </c>
      <c r="F1553" s="994"/>
      <c r="G1553" s="994"/>
      <c r="H1553" s="1507">
        <v>390</v>
      </c>
      <c r="I1553" s="1496"/>
      <c r="J1553" s="1506" t="s">
        <v>7066</v>
      </c>
      <c r="K1553" s="1504"/>
      <c r="L1553" s="1504"/>
      <c r="M1553" s="1527"/>
      <c r="N1553" s="1527"/>
      <c r="O1553" s="1527"/>
      <c r="P1553" s="1527"/>
      <c r="Q1553" s="1527"/>
      <c r="R1553" s="1527"/>
      <c r="S1553" s="1527"/>
      <c r="T1553" s="1527"/>
      <c r="U1553" s="1527"/>
      <c r="V1553" s="1527"/>
      <c r="W1553" s="9"/>
    </row>
    <row r="1554" spans="1:24" s="1" customFormat="1" ht="59.25" customHeight="1" x14ac:dyDescent="0.2">
      <c r="A1554" s="1561"/>
      <c r="B1554" s="1028" t="s">
        <v>7773</v>
      </c>
      <c r="C1554" s="991" t="s">
        <v>7778</v>
      </c>
      <c r="D1554" s="992" t="s">
        <v>3490</v>
      </c>
      <c r="E1554" s="993" t="s">
        <v>7771</v>
      </c>
      <c r="F1554" s="994"/>
      <c r="G1554" s="994"/>
      <c r="H1554" s="1507">
        <v>185</v>
      </c>
      <c r="I1554" s="1496"/>
      <c r="J1554" s="1506" t="s">
        <v>7066</v>
      </c>
      <c r="K1554" s="1504"/>
      <c r="L1554" s="1504"/>
      <c r="M1554" s="1527"/>
      <c r="N1554" s="1527"/>
      <c r="O1554" s="1527"/>
      <c r="P1554" s="1527"/>
      <c r="Q1554" s="1527"/>
      <c r="R1554" s="1527"/>
      <c r="S1554" s="1527"/>
      <c r="T1554" s="1527"/>
      <c r="U1554" s="1527"/>
      <c r="V1554" s="1527"/>
      <c r="W1554" s="9"/>
    </row>
    <row r="1555" spans="1:24" s="1" customFormat="1" ht="59.25" customHeight="1" x14ac:dyDescent="0.2">
      <c r="A1555" s="1561"/>
      <c r="B1555" s="1028" t="s">
        <v>7774</v>
      </c>
      <c r="C1555" s="991" t="s">
        <v>7779</v>
      </c>
      <c r="D1555" s="992" t="s">
        <v>810</v>
      </c>
      <c r="E1555" s="993" t="s">
        <v>7771</v>
      </c>
      <c r="F1555" s="994"/>
      <c r="G1555" s="994"/>
      <c r="H1555" s="1507">
        <v>120</v>
      </c>
      <c r="I1555" s="1496"/>
      <c r="J1555" s="1506" t="s">
        <v>7066</v>
      </c>
      <c r="K1555" s="1504"/>
      <c r="L1555" s="1504"/>
      <c r="M1555" s="1527"/>
      <c r="N1555" s="1527"/>
      <c r="O1555" s="1527"/>
      <c r="P1555" s="1527"/>
      <c r="Q1555" s="1527"/>
      <c r="R1555" s="1527"/>
      <c r="S1555" s="1527"/>
      <c r="T1555" s="1527"/>
      <c r="U1555" s="1527"/>
      <c r="V1555" s="1527"/>
      <c r="W1555" s="9"/>
    </row>
    <row r="1556" spans="1:24" s="1" customFormat="1" ht="137.25" customHeight="1" x14ac:dyDescent="0.2">
      <c r="A1556" s="1561"/>
      <c r="B1556" s="1028" t="s">
        <v>7775</v>
      </c>
      <c r="C1556" s="991" t="s">
        <v>8934</v>
      </c>
      <c r="D1556" s="992" t="s">
        <v>3490</v>
      </c>
      <c r="E1556" s="993" t="s">
        <v>7771</v>
      </c>
      <c r="F1556" s="994"/>
      <c r="G1556" s="994"/>
      <c r="H1556" s="1507">
        <v>100</v>
      </c>
      <c r="I1556" s="1496"/>
      <c r="J1556" s="1506" t="s">
        <v>7066</v>
      </c>
      <c r="K1556" s="1504" t="s">
        <v>8603</v>
      </c>
      <c r="L1556" s="1504" t="s">
        <v>8933</v>
      </c>
      <c r="M1556" s="1527"/>
      <c r="N1556" s="1527"/>
      <c r="O1556" s="1527"/>
      <c r="P1556" s="1527"/>
      <c r="Q1556" s="1527"/>
      <c r="R1556" s="1527"/>
      <c r="S1556" s="1527"/>
      <c r="T1556" s="1527"/>
      <c r="U1556" s="1527"/>
      <c r="V1556" s="1527"/>
      <c r="W1556" s="9"/>
    </row>
    <row r="1557" spans="1:24" s="1" customFormat="1" ht="59.25" customHeight="1" x14ac:dyDescent="0.2">
      <c r="A1557" s="1561"/>
      <c r="B1557" s="1028" t="s">
        <v>7776</v>
      </c>
      <c r="C1557" s="991" t="s">
        <v>7781</v>
      </c>
      <c r="D1557" s="992" t="s">
        <v>810</v>
      </c>
      <c r="E1557" s="993" t="s">
        <v>7771</v>
      </c>
      <c r="F1557" s="994"/>
      <c r="G1557" s="994"/>
      <c r="H1557" s="1507">
        <v>5300</v>
      </c>
      <c r="I1557" s="1496"/>
      <c r="J1557" s="1506" t="s">
        <v>7066</v>
      </c>
      <c r="K1557" s="1504"/>
      <c r="L1557" s="1504"/>
      <c r="M1557" s="1527"/>
      <c r="N1557" s="1527"/>
      <c r="O1557" s="1527"/>
      <c r="P1557" s="1527"/>
      <c r="Q1557" s="1527"/>
      <c r="R1557" s="1527"/>
      <c r="S1557" s="1527"/>
      <c r="T1557" s="1527"/>
      <c r="U1557" s="1527"/>
      <c r="V1557" s="1527"/>
      <c r="W1557" s="9"/>
    </row>
    <row r="1558" spans="1:24" s="1" customFormat="1" ht="78.75" customHeight="1" x14ac:dyDescent="0.2">
      <c r="A1558" s="1561"/>
      <c r="B1558" s="1028" t="s">
        <v>7783</v>
      </c>
      <c r="C1558" s="991" t="s">
        <v>8936</v>
      </c>
      <c r="D1558" s="992" t="s">
        <v>3490</v>
      </c>
      <c r="E1558" s="993" t="s">
        <v>7771</v>
      </c>
      <c r="F1558" s="994"/>
      <c r="G1558" s="994"/>
      <c r="H1558" s="1507">
        <v>380</v>
      </c>
      <c r="I1558" s="1496"/>
      <c r="J1558" s="1506" t="s">
        <v>7066</v>
      </c>
      <c r="K1558" s="1504" t="s">
        <v>8605</v>
      </c>
      <c r="L1558" s="1504" t="s">
        <v>8935</v>
      </c>
      <c r="M1558" s="1527"/>
      <c r="N1558" s="1527"/>
      <c r="O1558" s="1527"/>
      <c r="P1558" s="1527"/>
      <c r="Q1558" s="1527"/>
      <c r="R1558" s="1527"/>
      <c r="S1558" s="1527"/>
      <c r="T1558" s="1527"/>
      <c r="U1558" s="1527"/>
      <c r="V1558" s="1527"/>
      <c r="W1558" s="9"/>
    </row>
    <row r="1559" spans="1:24" s="1" customFormat="1" ht="59.25" customHeight="1" x14ac:dyDescent="0.2">
      <c r="A1559" s="1561"/>
      <c r="B1559" s="1028" t="s">
        <v>7784</v>
      </c>
      <c r="C1559" s="991" t="s">
        <v>7787</v>
      </c>
      <c r="D1559" s="992" t="s">
        <v>3490</v>
      </c>
      <c r="E1559" s="993" t="s">
        <v>7771</v>
      </c>
      <c r="F1559" s="994"/>
      <c r="G1559" s="994"/>
      <c r="H1559" s="1507">
        <v>220</v>
      </c>
      <c r="I1559" s="1496"/>
      <c r="J1559" s="1506" t="s">
        <v>7066</v>
      </c>
      <c r="K1559" s="1504"/>
      <c r="L1559" s="1504"/>
      <c r="M1559" s="1527"/>
      <c r="N1559" s="1527"/>
      <c r="O1559" s="1527"/>
      <c r="P1559" s="1527"/>
      <c r="Q1559" s="1527"/>
      <c r="R1559" s="1527"/>
      <c r="S1559" s="1527"/>
      <c r="T1559" s="1527"/>
      <c r="U1559" s="1527"/>
      <c r="V1559" s="1527"/>
      <c r="W1559" s="9"/>
    </row>
    <row r="1560" spans="1:24" s="1" customFormat="1" ht="129.75" customHeight="1" x14ac:dyDescent="0.2">
      <c r="A1560" s="1561"/>
      <c r="B1560" s="1028" t="s">
        <v>7785</v>
      </c>
      <c r="C1560" s="991" t="s">
        <v>8382</v>
      </c>
      <c r="D1560" s="992" t="s">
        <v>921</v>
      </c>
      <c r="E1560" s="993" t="s">
        <v>7771</v>
      </c>
      <c r="F1560" s="994"/>
      <c r="G1560" s="994"/>
      <c r="H1560" s="1507">
        <v>120</v>
      </c>
      <c r="I1560" s="1496"/>
      <c r="J1560" s="1506" t="s">
        <v>7066</v>
      </c>
      <c r="K1560" s="1504" t="s">
        <v>8381</v>
      </c>
      <c r="L1560" s="1504"/>
      <c r="M1560" s="1527"/>
      <c r="N1560" s="1527"/>
      <c r="O1560" s="1527"/>
      <c r="P1560" s="1527"/>
      <c r="Q1560" s="1527"/>
      <c r="R1560" s="1527"/>
      <c r="S1560" s="1527"/>
      <c r="T1560" s="1527"/>
      <c r="U1560" s="1527"/>
      <c r="V1560" s="1527"/>
      <c r="W1560" s="9"/>
    </row>
    <row r="1561" spans="1:24" s="1" customFormat="1" ht="59.25" customHeight="1" x14ac:dyDescent="0.2">
      <c r="A1561" s="1561"/>
      <c r="B1561" s="1028" t="s">
        <v>7786</v>
      </c>
      <c r="C1561" s="991" t="s">
        <v>7789</v>
      </c>
      <c r="D1561" s="992" t="s">
        <v>921</v>
      </c>
      <c r="E1561" s="993" t="s">
        <v>7771</v>
      </c>
      <c r="F1561" s="994"/>
      <c r="G1561" s="994"/>
      <c r="H1561" s="1507">
        <v>180</v>
      </c>
      <c r="I1561" s="1496"/>
      <c r="J1561" s="1506" t="s">
        <v>7066</v>
      </c>
      <c r="K1561" s="1504"/>
      <c r="L1561" s="1504"/>
      <c r="M1561" s="1527"/>
      <c r="N1561" s="1527"/>
      <c r="O1561" s="1527"/>
      <c r="P1561" s="1527"/>
      <c r="Q1561" s="1527"/>
      <c r="R1561" s="1527"/>
      <c r="S1561" s="1527"/>
      <c r="T1561" s="1527"/>
      <c r="U1561" s="1527"/>
      <c r="V1561" s="1527"/>
      <c r="W1561" s="9"/>
    </row>
    <row r="1562" spans="1:24" s="1" customFormat="1" ht="59.25" customHeight="1" x14ac:dyDescent="0.2">
      <c r="A1562" s="1561"/>
      <c r="B1562" s="1028" t="s">
        <v>7688</v>
      </c>
      <c r="C1562" s="991" t="s">
        <v>7689</v>
      </c>
      <c r="D1562" s="992" t="s">
        <v>810</v>
      </c>
      <c r="E1562" s="993" t="s">
        <v>902</v>
      </c>
      <c r="F1562" s="994"/>
      <c r="G1562" s="994"/>
      <c r="H1562" s="1496">
        <v>299.5</v>
      </c>
      <c r="I1562" s="1496"/>
      <c r="J1562" s="1506" t="s">
        <v>7066</v>
      </c>
      <c r="K1562" s="1504"/>
      <c r="L1562" s="1504"/>
      <c r="M1562" s="1527"/>
      <c r="N1562" s="1527"/>
      <c r="O1562" s="1527"/>
      <c r="P1562" s="1527"/>
      <c r="Q1562" s="1527"/>
      <c r="R1562" s="1527"/>
      <c r="S1562" s="1527"/>
      <c r="T1562" s="1527"/>
      <c r="U1562" s="1527"/>
      <c r="V1562" s="1527"/>
      <c r="W1562" s="9"/>
    </row>
    <row r="1563" spans="1:24" s="1" customFormat="1" ht="121.5" customHeight="1" x14ac:dyDescent="0.2">
      <c r="A1563" s="1562"/>
      <c r="B1563" s="1028" t="s">
        <v>8081</v>
      </c>
      <c r="C1563" s="991" t="s">
        <v>8607</v>
      </c>
      <c r="D1563" s="992" t="s">
        <v>810</v>
      </c>
      <c r="E1563" s="993" t="s">
        <v>8870</v>
      </c>
      <c r="F1563" s="994"/>
      <c r="G1563" s="994"/>
      <c r="H1563" s="1507">
        <v>800</v>
      </c>
      <c r="I1563" s="1496"/>
      <c r="J1563" s="1506" t="s">
        <v>8082</v>
      </c>
      <c r="K1563" s="1504" t="s">
        <v>8871</v>
      </c>
      <c r="L1563" s="1504"/>
      <c r="M1563" s="1527"/>
      <c r="N1563" s="1527"/>
      <c r="O1563" s="1527"/>
      <c r="P1563" s="1527"/>
      <c r="Q1563" s="1527"/>
      <c r="R1563" s="1527"/>
      <c r="S1563" s="1527"/>
      <c r="T1563" s="1527"/>
      <c r="U1563" s="1527"/>
      <c r="V1563" s="1527"/>
      <c r="W1563" s="9"/>
    </row>
    <row r="1564" spans="1:24" s="1" customFormat="1" ht="160.5" customHeight="1" x14ac:dyDescent="0.2">
      <c r="A1564" s="1563" t="s">
        <v>1496</v>
      </c>
      <c r="B1564" s="1492" t="s">
        <v>2512</v>
      </c>
      <c r="C1564" s="1027" t="s">
        <v>4196</v>
      </c>
      <c r="D1564" s="336" t="s">
        <v>810</v>
      </c>
      <c r="E1564" s="336" t="s">
        <v>325</v>
      </c>
      <c r="F1564" s="1507">
        <v>3060</v>
      </c>
      <c r="G1564" s="1507">
        <v>1150</v>
      </c>
      <c r="H1564" s="1496"/>
      <c r="I1564" s="1496"/>
      <c r="J1564" s="1504" t="s">
        <v>3802</v>
      </c>
      <c r="K1564" s="1504" t="s">
        <v>4195</v>
      </c>
      <c r="L1564" s="1504" t="s">
        <v>5590</v>
      </c>
      <c r="M1564" s="1527" t="s">
        <v>6434</v>
      </c>
      <c r="N1564" s="1527"/>
      <c r="O1564" s="1527"/>
      <c r="P1564" s="1527"/>
      <c r="Q1564" s="1527"/>
      <c r="R1564" s="1527"/>
      <c r="S1564" s="1527"/>
      <c r="T1564" s="1527"/>
      <c r="U1564" s="1527"/>
      <c r="V1564" s="1527"/>
      <c r="W1564" s="3" t="s">
        <v>326</v>
      </c>
      <c r="X1564" s="4"/>
    </row>
    <row r="1565" spans="1:24" s="1" customFormat="1" ht="32.25" customHeight="1" x14ac:dyDescent="0.2">
      <c r="A1565" s="1561"/>
      <c r="B1565" s="1492" t="s">
        <v>2513</v>
      </c>
      <c r="C1565" s="1027" t="s">
        <v>923</v>
      </c>
      <c r="D1565" s="336" t="s">
        <v>810</v>
      </c>
      <c r="E1565" s="1497" t="s">
        <v>325</v>
      </c>
      <c r="F1565" s="1507"/>
      <c r="G1565" s="1030"/>
      <c r="H1565" s="1496"/>
      <c r="I1565" s="1507">
        <v>3600</v>
      </c>
      <c r="J1565" s="1504" t="s">
        <v>5749</v>
      </c>
      <c r="K1565" s="1504"/>
      <c r="L1565" s="1504"/>
      <c r="M1565" s="1527"/>
      <c r="N1565" s="1527"/>
      <c r="O1565" s="1527"/>
      <c r="P1565" s="1527"/>
      <c r="Q1565" s="1527"/>
      <c r="R1565" s="1527"/>
      <c r="S1565" s="1527"/>
      <c r="T1565" s="1527"/>
      <c r="U1565" s="1527"/>
      <c r="V1565" s="1527"/>
      <c r="W1565" s="3" t="s">
        <v>326</v>
      </c>
      <c r="X1565" s="4"/>
    </row>
    <row r="1566" spans="1:24" s="1" customFormat="1" ht="66.75" customHeight="1" x14ac:dyDescent="0.2">
      <c r="A1566" s="1561"/>
      <c r="B1566" s="1492" t="s">
        <v>2514</v>
      </c>
      <c r="C1566" s="1027" t="s">
        <v>924</v>
      </c>
      <c r="D1566" s="336" t="s">
        <v>810</v>
      </c>
      <c r="E1566" s="1497" t="s">
        <v>325</v>
      </c>
      <c r="F1566" s="1507"/>
      <c r="G1566" s="1507"/>
      <c r="H1566" s="1507">
        <v>0</v>
      </c>
      <c r="I1566" s="1496"/>
      <c r="J1566" s="1504" t="s">
        <v>8030</v>
      </c>
      <c r="K1566" s="1504"/>
      <c r="L1566" s="1504"/>
      <c r="M1566" s="1527"/>
      <c r="N1566" s="1527"/>
      <c r="O1566" s="1527"/>
      <c r="P1566" s="1527"/>
      <c r="Q1566" s="1527"/>
      <c r="R1566" s="1527"/>
      <c r="S1566" s="1527"/>
      <c r="T1566" s="1527"/>
      <c r="U1566" s="1527"/>
      <c r="V1566" s="1527"/>
      <c r="W1566" s="3" t="s">
        <v>326</v>
      </c>
      <c r="X1566" s="4"/>
    </row>
    <row r="1567" spans="1:24" s="1" customFormat="1" ht="89.25" customHeight="1" x14ac:dyDescent="0.2">
      <c r="A1567" s="1561"/>
      <c r="B1567" s="1492" t="s">
        <v>2515</v>
      </c>
      <c r="C1567" s="1027" t="s">
        <v>925</v>
      </c>
      <c r="D1567" s="336" t="s">
        <v>810</v>
      </c>
      <c r="E1567" s="1497" t="s">
        <v>325</v>
      </c>
      <c r="F1567" s="1507">
        <v>434</v>
      </c>
      <c r="G1567" s="1507"/>
      <c r="H1567" s="1496"/>
      <c r="I1567" s="1496"/>
      <c r="J1567" s="1504" t="s">
        <v>4197</v>
      </c>
      <c r="K1567" s="1504"/>
      <c r="L1567" s="1504"/>
      <c r="M1567" s="1527"/>
      <c r="N1567" s="1527"/>
      <c r="O1567" s="1527"/>
      <c r="P1567" s="1527"/>
      <c r="Q1567" s="1527"/>
      <c r="R1567" s="1527"/>
      <c r="S1567" s="1527"/>
      <c r="T1567" s="1527"/>
      <c r="U1567" s="1527"/>
      <c r="V1567" s="1527"/>
      <c r="W1567" s="3" t="s">
        <v>326</v>
      </c>
      <c r="X1567" s="4"/>
    </row>
    <row r="1568" spans="1:24" s="1" customFormat="1" ht="107.25" customHeight="1" x14ac:dyDescent="0.2">
      <c r="A1568" s="1561"/>
      <c r="B1568" s="1492" t="s">
        <v>2516</v>
      </c>
      <c r="C1568" s="1027" t="s">
        <v>926</v>
      </c>
      <c r="D1568" s="336" t="s">
        <v>810</v>
      </c>
      <c r="E1568" s="1497" t="s">
        <v>325</v>
      </c>
      <c r="F1568" s="1507">
        <v>19.37895</v>
      </c>
      <c r="G1568" s="1507"/>
      <c r="H1568" s="1496"/>
      <c r="I1568" s="1496"/>
      <c r="J1568" s="1504" t="s">
        <v>4198</v>
      </c>
      <c r="K1568" s="1504"/>
      <c r="L1568" s="1504"/>
      <c r="M1568" s="1527"/>
      <c r="N1568" s="1527"/>
      <c r="O1568" s="1527"/>
      <c r="P1568" s="1527"/>
      <c r="Q1568" s="1527"/>
      <c r="R1568" s="1527"/>
      <c r="S1568" s="1527"/>
      <c r="T1568" s="1527"/>
      <c r="U1568" s="1527"/>
      <c r="V1568" s="1527"/>
      <c r="W1568" s="3" t="s">
        <v>326</v>
      </c>
    </row>
    <row r="1569" spans="1:24" s="1" customFormat="1" ht="37.5" customHeight="1" x14ac:dyDescent="0.2">
      <c r="A1569" s="1561"/>
      <c r="B1569" s="1492" t="s">
        <v>2517</v>
      </c>
      <c r="C1569" s="1027" t="s">
        <v>927</v>
      </c>
      <c r="D1569" s="336" t="s">
        <v>810</v>
      </c>
      <c r="E1569" s="1497" t="s">
        <v>325</v>
      </c>
      <c r="F1569" s="1507"/>
      <c r="G1569" s="1030"/>
      <c r="H1569" s="1496"/>
      <c r="I1569" s="1507">
        <v>2200</v>
      </c>
      <c r="J1569" s="1504" t="s">
        <v>5749</v>
      </c>
      <c r="K1569" s="1504"/>
      <c r="L1569" s="1504"/>
      <c r="M1569" s="1527"/>
      <c r="N1569" s="1527"/>
      <c r="O1569" s="1527"/>
      <c r="P1569" s="1527"/>
      <c r="Q1569" s="1527"/>
      <c r="R1569" s="1527"/>
      <c r="S1569" s="1527"/>
      <c r="T1569" s="1527"/>
      <c r="U1569" s="1527"/>
      <c r="V1569" s="1527"/>
      <c r="W1569" s="3" t="s">
        <v>326</v>
      </c>
    </row>
    <row r="1570" spans="1:24" s="1" customFormat="1" ht="85.5" customHeight="1" x14ac:dyDescent="0.2">
      <c r="A1570" s="1561"/>
      <c r="B1570" s="1492" t="s">
        <v>2518</v>
      </c>
      <c r="C1570" s="1027" t="s">
        <v>928</v>
      </c>
      <c r="D1570" s="336" t="s">
        <v>810</v>
      </c>
      <c r="E1570" s="1497" t="s">
        <v>325</v>
      </c>
      <c r="F1570" s="1507">
        <v>398</v>
      </c>
      <c r="G1570" s="1030"/>
      <c r="H1570" s="1496"/>
      <c r="I1570" s="1507"/>
      <c r="J1570" s="1504" t="s">
        <v>3803</v>
      </c>
      <c r="K1570" s="1504"/>
      <c r="L1570" s="1504"/>
      <c r="M1570" s="1527"/>
      <c r="N1570" s="1527"/>
      <c r="O1570" s="1527"/>
      <c r="P1570" s="1527"/>
      <c r="Q1570" s="1527"/>
      <c r="R1570" s="1527"/>
      <c r="S1570" s="1527"/>
      <c r="T1570" s="1527"/>
      <c r="U1570" s="1527"/>
      <c r="V1570" s="1527"/>
      <c r="W1570" s="3" t="s">
        <v>326</v>
      </c>
    </row>
    <row r="1571" spans="1:24" s="1" customFormat="1" ht="36" customHeight="1" x14ac:dyDescent="0.2">
      <c r="A1571" s="1561"/>
      <c r="B1571" s="1492" t="s">
        <v>2519</v>
      </c>
      <c r="C1571" s="1027" t="s">
        <v>929</v>
      </c>
      <c r="D1571" s="336" t="s">
        <v>810</v>
      </c>
      <c r="E1571" s="1497" t="s">
        <v>325</v>
      </c>
      <c r="F1571" s="1507"/>
      <c r="G1571" s="1030"/>
      <c r="H1571" s="1507"/>
      <c r="I1571" s="1507">
        <v>350</v>
      </c>
      <c r="J1571" s="1592" t="s">
        <v>5749</v>
      </c>
      <c r="K1571" s="1504"/>
      <c r="L1571" s="1504"/>
      <c r="M1571" s="1527"/>
      <c r="N1571" s="1527"/>
      <c r="O1571" s="1527"/>
      <c r="P1571" s="1527"/>
      <c r="Q1571" s="1527"/>
      <c r="R1571" s="1527"/>
      <c r="S1571" s="1527"/>
      <c r="T1571" s="1527"/>
      <c r="U1571" s="1527"/>
      <c r="V1571" s="1527"/>
      <c r="W1571" s="3" t="s">
        <v>326</v>
      </c>
    </row>
    <row r="1572" spans="1:24" s="1" customFormat="1" ht="26.25" customHeight="1" x14ac:dyDescent="0.2">
      <c r="A1572" s="1561"/>
      <c r="B1572" s="1492" t="s">
        <v>2520</v>
      </c>
      <c r="C1572" s="1492" t="s">
        <v>930</v>
      </c>
      <c r="D1572" s="1496" t="s">
        <v>558</v>
      </c>
      <c r="E1572" s="1496" t="s">
        <v>216</v>
      </c>
      <c r="F1572" s="309">
        <v>100</v>
      </c>
      <c r="G1572" s="1030"/>
      <c r="H1572" s="1507"/>
      <c r="I1572" s="309">
        <v>10100</v>
      </c>
      <c r="J1572" s="1592"/>
      <c r="K1572" s="1504"/>
      <c r="L1572" s="1504"/>
      <c r="M1572" s="1527"/>
      <c r="N1572" s="1527"/>
      <c r="O1572" s="1527"/>
      <c r="P1572" s="1527"/>
      <c r="Q1572" s="1527"/>
      <c r="R1572" s="1527"/>
      <c r="S1572" s="1527"/>
      <c r="T1572" s="1527"/>
      <c r="U1572" s="1527"/>
      <c r="V1572" s="1527"/>
      <c r="W1572" s="9" t="s">
        <v>123</v>
      </c>
    </row>
    <row r="1573" spans="1:24" s="1" customFormat="1" ht="88.5" customHeight="1" x14ac:dyDescent="0.2">
      <c r="A1573" s="1561"/>
      <c r="B1573" s="1492" t="s">
        <v>2521</v>
      </c>
      <c r="C1573" s="1027" t="s">
        <v>931</v>
      </c>
      <c r="D1573" s="336" t="s">
        <v>810</v>
      </c>
      <c r="E1573" s="336" t="s">
        <v>325</v>
      </c>
      <c r="F1573" s="1507"/>
      <c r="G1573" s="1030"/>
      <c r="H1573" s="1507">
        <v>0</v>
      </c>
      <c r="I1573" s="309">
        <v>950</v>
      </c>
      <c r="J1573" s="1592"/>
      <c r="K1573" s="1504" t="s">
        <v>8030</v>
      </c>
      <c r="L1573" s="1504"/>
      <c r="M1573" s="1527"/>
      <c r="N1573" s="1527"/>
      <c r="O1573" s="1527"/>
      <c r="P1573" s="1527"/>
      <c r="Q1573" s="1527"/>
      <c r="R1573" s="1527"/>
      <c r="S1573" s="1527"/>
      <c r="T1573" s="1527"/>
      <c r="U1573" s="1527"/>
      <c r="V1573" s="1527"/>
      <c r="W1573" s="9" t="s">
        <v>326</v>
      </c>
    </row>
    <row r="1574" spans="1:24" s="1" customFormat="1" ht="133.5" customHeight="1" x14ac:dyDescent="0.2">
      <c r="A1574" s="1561"/>
      <c r="B1574" s="1492" t="s">
        <v>2522</v>
      </c>
      <c r="C1574" s="1027" t="s">
        <v>8143</v>
      </c>
      <c r="D1574" s="336" t="s">
        <v>810</v>
      </c>
      <c r="E1574" s="1497" t="s">
        <v>325</v>
      </c>
      <c r="F1574" s="1507">
        <v>1146.3</v>
      </c>
      <c r="G1574" s="309">
        <v>2610</v>
      </c>
      <c r="H1574" s="1496">
        <v>2230.3000000000002</v>
      </c>
      <c r="I1574" s="1507">
        <v>1000</v>
      </c>
      <c r="J1574" s="1506" t="s">
        <v>3804</v>
      </c>
      <c r="K1574" s="1506" t="s">
        <v>4737</v>
      </c>
      <c r="L1574" s="1506" t="s">
        <v>5591</v>
      </c>
      <c r="M1574" s="1502" t="s">
        <v>8142</v>
      </c>
      <c r="N1574" s="1502" t="s">
        <v>8608</v>
      </c>
      <c r="O1574" s="1502"/>
      <c r="P1574" s="1502"/>
      <c r="Q1574" s="1502"/>
      <c r="R1574" s="1502"/>
      <c r="S1574" s="1502"/>
      <c r="T1574" s="1502"/>
      <c r="U1574" s="1502"/>
      <c r="V1574" s="1502"/>
      <c r="W1574" s="9" t="s">
        <v>326</v>
      </c>
    </row>
    <row r="1575" spans="1:24" s="1" customFormat="1" ht="151.5" customHeight="1" x14ac:dyDescent="0.2">
      <c r="A1575" s="1561"/>
      <c r="B1575" s="1492" t="s">
        <v>2523</v>
      </c>
      <c r="C1575" s="547" t="s">
        <v>8265</v>
      </c>
      <c r="D1575" s="1496" t="s">
        <v>121</v>
      </c>
      <c r="E1575" s="1496" t="s">
        <v>216</v>
      </c>
      <c r="F1575" s="309">
        <v>1050</v>
      </c>
      <c r="G1575" s="309">
        <v>1618.1890000000001</v>
      </c>
      <c r="H1575" s="1507">
        <v>129</v>
      </c>
      <c r="I1575" s="1496"/>
      <c r="J1575" s="1504" t="s">
        <v>3805</v>
      </c>
      <c r="K1575" s="1504" t="s">
        <v>5592</v>
      </c>
      <c r="L1575" s="1504" t="s">
        <v>6404</v>
      </c>
      <c r="M1575" s="1527" t="s">
        <v>7675</v>
      </c>
      <c r="N1575" s="1527" t="s">
        <v>8264</v>
      </c>
      <c r="O1575" s="1527" t="s">
        <v>8383</v>
      </c>
      <c r="P1575" s="1527"/>
      <c r="Q1575" s="1527"/>
      <c r="R1575" s="1527"/>
      <c r="S1575" s="1527"/>
      <c r="T1575" s="1527"/>
      <c r="U1575" s="1527"/>
      <c r="V1575" s="1527"/>
      <c r="W1575" s="9" t="s">
        <v>123</v>
      </c>
    </row>
    <row r="1576" spans="1:24" s="1" customFormat="1" ht="193.5" customHeight="1" x14ac:dyDescent="0.2">
      <c r="A1576" s="1561"/>
      <c r="B1576" s="1492" t="s">
        <v>2524</v>
      </c>
      <c r="C1576" s="1027" t="s">
        <v>4637</v>
      </c>
      <c r="D1576" s="336" t="s">
        <v>810</v>
      </c>
      <c r="E1576" s="336" t="s">
        <v>325</v>
      </c>
      <c r="F1576" s="1507">
        <v>499.44670000000002</v>
      </c>
      <c r="G1576" s="1030"/>
      <c r="H1576" s="1496"/>
      <c r="I1576" s="309">
        <v>9050</v>
      </c>
      <c r="J1576" s="1504" t="s">
        <v>3623</v>
      </c>
      <c r="K1576" s="1504" t="s">
        <v>3806</v>
      </c>
      <c r="L1576" s="1504" t="s">
        <v>4567</v>
      </c>
      <c r="M1576" s="1527" t="s">
        <v>4739</v>
      </c>
      <c r="N1576" s="1527" t="s">
        <v>5749</v>
      </c>
      <c r="O1576" s="1527"/>
      <c r="P1576" s="1527"/>
      <c r="Q1576" s="1527"/>
      <c r="R1576" s="1527"/>
      <c r="S1576" s="1527"/>
      <c r="T1576" s="1527"/>
      <c r="U1576" s="1527"/>
      <c r="V1576" s="1527"/>
      <c r="W1576" s="9" t="s">
        <v>326</v>
      </c>
    </row>
    <row r="1577" spans="1:24" s="1" customFormat="1" ht="47.25" customHeight="1" x14ac:dyDescent="0.2">
      <c r="A1577" s="1561"/>
      <c r="B1577" s="1492" t="s">
        <v>3358</v>
      </c>
      <c r="C1577" s="1027" t="s">
        <v>3359</v>
      </c>
      <c r="D1577" s="1496" t="s">
        <v>286</v>
      </c>
      <c r="E1577" s="1496" t="s">
        <v>972</v>
      </c>
      <c r="F1577" s="1507">
        <v>111</v>
      </c>
      <c r="G1577" s="306"/>
      <c r="H1577" s="1532"/>
      <c r="I1577" s="1532"/>
      <c r="J1577" s="1506" t="s">
        <v>3340</v>
      </c>
      <c r="K1577" s="1504"/>
      <c r="L1577" s="1504"/>
      <c r="M1577" s="1527"/>
      <c r="N1577" s="1527"/>
      <c r="O1577" s="1527"/>
      <c r="P1577" s="1527"/>
      <c r="Q1577" s="1527"/>
      <c r="R1577" s="1527"/>
      <c r="S1577" s="1527"/>
      <c r="T1577" s="1527"/>
      <c r="U1577" s="1527"/>
      <c r="V1577" s="1527"/>
      <c r="W1577" s="9"/>
    </row>
    <row r="1578" spans="1:24" s="1" customFormat="1" ht="47.25" customHeight="1" x14ac:dyDescent="0.2">
      <c r="A1578" s="1561"/>
      <c r="B1578" s="1496" t="s">
        <v>3807</v>
      </c>
      <c r="C1578" s="497" t="s">
        <v>3808</v>
      </c>
      <c r="D1578" s="1496" t="s">
        <v>3809</v>
      </c>
      <c r="E1578" s="1496" t="s">
        <v>3810</v>
      </c>
      <c r="F1578" s="1496">
        <v>19.004000000000001</v>
      </c>
      <c r="G1578" s="1507"/>
      <c r="H1578" s="1507"/>
      <c r="I1578" s="1507"/>
      <c r="J1578" s="1506" t="s">
        <v>3811</v>
      </c>
      <c r="K1578" s="1504"/>
      <c r="L1578" s="1504"/>
      <c r="M1578" s="1527"/>
      <c r="N1578" s="1527"/>
      <c r="O1578" s="1527"/>
      <c r="P1578" s="1527"/>
      <c r="Q1578" s="1527"/>
      <c r="R1578" s="1527"/>
      <c r="S1578" s="1527"/>
      <c r="T1578" s="1527"/>
      <c r="U1578" s="1527"/>
      <c r="V1578" s="1527"/>
      <c r="W1578" s="9"/>
    </row>
    <row r="1579" spans="1:24" s="1" customFormat="1" ht="72" customHeight="1" x14ac:dyDescent="0.2">
      <c r="A1579" s="1561"/>
      <c r="B1579" s="1028" t="s">
        <v>4068</v>
      </c>
      <c r="C1579" s="455" t="s">
        <v>4069</v>
      </c>
      <c r="D1579" s="1028" t="s">
        <v>810</v>
      </c>
      <c r="E1579" s="1028" t="s">
        <v>3810</v>
      </c>
      <c r="F1579" s="1028">
        <v>42.6</v>
      </c>
      <c r="G1579" s="1507"/>
      <c r="H1579" s="1507"/>
      <c r="I1579" s="1507"/>
      <c r="J1579" s="1506" t="s">
        <v>4199</v>
      </c>
      <c r="K1579" s="1504"/>
      <c r="L1579" s="1504"/>
      <c r="M1579" s="1527"/>
      <c r="N1579" s="1527"/>
      <c r="O1579" s="1527"/>
      <c r="P1579" s="1527"/>
      <c r="Q1579" s="1527"/>
      <c r="R1579" s="1527"/>
      <c r="S1579" s="1527"/>
      <c r="T1579" s="1527"/>
      <c r="U1579" s="1527"/>
      <c r="V1579" s="1527"/>
      <c r="W1579" s="9"/>
    </row>
    <row r="1580" spans="1:24" s="1" customFormat="1" ht="72" customHeight="1" x14ac:dyDescent="0.2">
      <c r="A1580" s="1561"/>
      <c r="B1580" s="1028" t="s">
        <v>4070</v>
      </c>
      <c r="C1580" s="455" t="s">
        <v>4071</v>
      </c>
      <c r="D1580" s="1028" t="s">
        <v>810</v>
      </c>
      <c r="E1580" s="1028" t="s">
        <v>3810</v>
      </c>
      <c r="F1580" s="1530">
        <v>53</v>
      </c>
      <c r="G1580" s="1507"/>
      <c r="H1580" s="1507"/>
      <c r="I1580" s="1507"/>
      <c r="J1580" s="1506" t="s">
        <v>4200</v>
      </c>
      <c r="K1580" s="1504"/>
      <c r="L1580" s="1504"/>
      <c r="M1580" s="1527"/>
      <c r="N1580" s="1527"/>
      <c r="O1580" s="1527"/>
      <c r="P1580" s="1527"/>
      <c r="Q1580" s="1527"/>
      <c r="R1580" s="1527"/>
      <c r="S1580" s="1527"/>
      <c r="T1580" s="1527"/>
      <c r="U1580" s="1527"/>
      <c r="V1580" s="1527"/>
      <c r="W1580" s="9"/>
    </row>
    <row r="1581" spans="1:24" ht="128.25" customHeight="1" x14ac:dyDescent="0.2">
      <c r="A1581" s="1561"/>
      <c r="B1581" s="1496" t="s">
        <v>4740</v>
      </c>
      <c r="C1581" s="497" t="s">
        <v>4741</v>
      </c>
      <c r="D1581" s="1496" t="s">
        <v>810</v>
      </c>
      <c r="E1581" s="1496" t="s">
        <v>4742</v>
      </c>
      <c r="F1581" s="1507">
        <v>16084.5533</v>
      </c>
      <c r="G1581" s="1507"/>
      <c r="H1581" s="1507"/>
      <c r="I1581" s="1507"/>
      <c r="J1581" s="1506" t="s">
        <v>4743</v>
      </c>
      <c r="K1581" s="1504"/>
      <c r="L1581" s="1504"/>
      <c r="M1581" s="1504"/>
      <c r="N1581" s="1504"/>
      <c r="O1581" s="1504"/>
      <c r="P1581" s="1504"/>
      <c r="Q1581" s="1504"/>
      <c r="R1581" s="1504"/>
      <c r="S1581" s="1504"/>
      <c r="T1581" s="1504"/>
      <c r="U1581" s="1504"/>
      <c r="V1581" s="1504"/>
      <c r="W1581" s="95"/>
      <c r="X1581" s="96"/>
    </row>
    <row r="1582" spans="1:24" s="1" customFormat="1" ht="111" customHeight="1" x14ac:dyDescent="0.2">
      <c r="A1582" s="1561"/>
      <c r="B1582" s="1028" t="s">
        <v>5205</v>
      </c>
      <c r="C1582" s="982" t="s">
        <v>8145</v>
      </c>
      <c r="D1582" s="1497" t="s">
        <v>810</v>
      </c>
      <c r="E1582" s="1497" t="s">
        <v>3810</v>
      </c>
      <c r="F1582" s="279"/>
      <c r="G1582" s="279">
        <v>1000</v>
      </c>
      <c r="H1582" s="1507">
        <v>1075</v>
      </c>
      <c r="I1582" s="1507"/>
      <c r="J1582" s="974" t="s">
        <v>5589</v>
      </c>
      <c r="K1582" s="1504" t="s">
        <v>8144</v>
      </c>
      <c r="L1582" s="1504"/>
      <c r="M1582" s="1527"/>
      <c r="N1582" s="1527"/>
      <c r="O1582" s="1527"/>
      <c r="P1582" s="1527"/>
      <c r="Q1582" s="1527"/>
      <c r="R1582" s="1527"/>
      <c r="S1582" s="1527"/>
      <c r="T1582" s="1527"/>
      <c r="U1582" s="1527"/>
      <c r="V1582" s="1527"/>
      <c r="W1582" s="9"/>
    </row>
    <row r="1583" spans="1:24" s="1" customFormat="1" ht="201.75" customHeight="1" x14ac:dyDescent="0.2">
      <c r="A1583" s="1561"/>
      <c r="B1583" s="1028" t="s">
        <v>5207</v>
      </c>
      <c r="C1583" s="1027" t="s">
        <v>8083</v>
      </c>
      <c r="D1583" s="336" t="s">
        <v>810</v>
      </c>
      <c r="E1583" s="336" t="s">
        <v>325</v>
      </c>
      <c r="F1583" s="279"/>
      <c r="G1583" s="279">
        <v>800</v>
      </c>
      <c r="H1583" s="1507">
        <v>126</v>
      </c>
      <c r="I1583" s="1507"/>
      <c r="J1583" s="974"/>
      <c r="K1583" s="1504" t="s">
        <v>6828</v>
      </c>
      <c r="L1583" s="1504" t="s">
        <v>8084</v>
      </c>
      <c r="M1583" s="1527"/>
      <c r="N1583" s="1527"/>
      <c r="O1583" s="1527"/>
      <c r="P1583" s="1527"/>
      <c r="Q1583" s="1527"/>
      <c r="R1583" s="1527"/>
      <c r="S1583" s="1527"/>
      <c r="T1583" s="1527"/>
      <c r="U1583" s="1527"/>
      <c r="V1583" s="1527"/>
      <c r="W1583" s="9"/>
    </row>
    <row r="1584" spans="1:24" s="1" customFormat="1" ht="87" customHeight="1" x14ac:dyDescent="0.2">
      <c r="A1584" s="1561"/>
      <c r="B1584" s="1028" t="s">
        <v>5209</v>
      </c>
      <c r="C1584" s="1027" t="s">
        <v>5208</v>
      </c>
      <c r="D1584" s="1497" t="s">
        <v>810</v>
      </c>
      <c r="E1584" s="1497" t="s">
        <v>3810</v>
      </c>
      <c r="F1584" s="279"/>
      <c r="G1584" s="279">
        <v>41.74859</v>
      </c>
      <c r="H1584" s="1507"/>
      <c r="I1584" s="1507"/>
      <c r="J1584" s="974" t="s">
        <v>6972</v>
      </c>
      <c r="K1584" s="1504"/>
      <c r="L1584" s="1504"/>
      <c r="M1584" s="1527"/>
      <c r="N1584" s="1527"/>
      <c r="O1584" s="1527"/>
      <c r="P1584" s="1527"/>
      <c r="Q1584" s="1527"/>
      <c r="R1584" s="1527"/>
      <c r="S1584" s="1527"/>
      <c r="T1584" s="1527"/>
      <c r="U1584" s="1527"/>
      <c r="V1584" s="1527"/>
      <c r="W1584" s="9"/>
    </row>
    <row r="1585" spans="1:24" s="1" customFormat="1" ht="54.75" customHeight="1" x14ac:dyDescent="0.2">
      <c r="A1585" s="1561"/>
      <c r="B1585" s="1028" t="s">
        <v>5211</v>
      </c>
      <c r="C1585" s="982" t="s">
        <v>6680</v>
      </c>
      <c r="D1585" s="1497" t="s">
        <v>810</v>
      </c>
      <c r="E1585" s="1497" t="s">
        <v>3810</v>
      </c>
      <c r="F1585" s="279"/>
      <c r="G1585" s="279">
        <v>100</v>
      </c>
      <c r="H1585" s="1507"/>
      <c r="I1585" s="1507"/>
      <c r="J1585" s="974"/>
      <c r="K1585" s="1504" t="s">
        <v>6679</v>
      </c>
      <c r="L1585" s="1504"/>
      <c r="M1585" s="1527"/>
      <c r="N1585" s="1527"/>
      <c r="O1585" s="1527"/>
      <c r="P1585" s="1527"/>
      <c r="Q1585" s="1527"/>
      <c r="R1585" s="1527"/>
      <c r="S1585" s="1527"/>
      <c r="T1585" s="1527"/>
      <c r="U1585" s="1527"/>
      <c r="V1585" s="1527"/>
      <c r="W1585" s="9"/>
    </row>
    <row r="1586" spans="1:24" s="1" customFormat="1" ht="115.5" customHeight="1" x14ac:dyDescent="0.2">
      <c r="A1586" s="1561"/>
      <c r="B1586" s="1028" t="s">
        <v>6435</v>
      </c>
      <c r="C1586" s="982" t="s">
        <v>6436</v>
      </c>
      <c r="D1586" s="1497" t="s">
        <v>810</v>
      </c>
      <c r="E1586" s="1497" t="s">
        <v>3810</v>
      </c>
      <c r="F1586" s="279"/>
      <c r="G1586" s="279">
        <v>1.85</v>
      </c>
      <c r="H1586" s="1507"/>
      <c r="I1586" s="1507"/>
      <c r="J1586" s="1506" t="s">
        <v>6437</v>
      </c>
      <c r="K1586" s="1504" t="s">
        <v>6973</v>
      </c>
      <c r="L1586" s="1504"/>
      <c r="M1586" s="1527"/>
      <c r="N1586" s="1527"/>
      <c r="O1586" s="1527"/>
      <c r="P1586" s="1527"/>
      <c r="Q1586" s="1527"/>
      <c r="R1586" s="1527"/>
      <c r="S1586" s="1527"/>
      <c r="T1586" s="1527"/>
      <c r="U1586" s="1527"/>
      <c r="V1586" s="1527"/>
      <c r="W1586" s="9"/>
    </row>
    <row r="1587" spans="1:24" s="1" customFormat="1" ht="54.75" customHeight="1" x14ac:dyDescent="0.2">
      <c r="A1587" s="1561"/>
      <c r="B1587" s="1028" t="s">
        <v>6797</v>
      </c>
      <c r="C1587" s="982" t="s">
        <v>6798</v>
      </c>
      <c r="D1587" s="1497" t="s">
        <v>810</v>
      </c>
      <c r="E1587" s="1497" t="s">
        <v>3810</v>
      </c>
      <c r="F1587" s="279"/>
      <c r="G1587" s="279"/>
      <c r="H1587" s="1507"/>
      <c r="I1587" s="1507"/>
      <c r="J1587" s="1506" t="s">
        <v>6782</v>
      </c>
      <c r="K1587" s="1504" t="s">
        <v>6974</v>
      </c>
      <c r="L1587" s="1504"/>
      <c r="M1587" s="1527"/>
      <c r="N1587" s="1527"/>
      <c r="O1587" s="1527"/>
      <c r="P1587" s="1527"/>
      <c r="Q1587" s="1527"/>
      <c r="R1587" s="1527"/>
      <c r="S1587" s="1527"/>
      <c r="T1587" s="1527"/>
      <c r="U1587" s="1527"/>
      <c r="V1587" s="1527"/>
      <c r="W1587" s="9"/>
    </row>
    <row r="1588" spans="1:24" s="1" customFormat="1" ht="54.75" customHeight="1" x14ac:dyDescent="0.2">
      <c r="A1588" s="1561"/>
      <c r="B1588" s="1028" t="s">
        <v>7745</v>
      </c>
      <c r="C1588" s="982" t="s">
        <v>7746</v>
      </c>
      <c r="D1588" s="1497" t="s">
        <v>810</v>
      </c>
      <c r="E1588" s="1497" t="s">
        <v>3810</v>
      </c>
      <c r="F1588" s="279"/>
      <c r="G1588" s="279"/>
      <c r="H1588" s="1507"/>
      <c r="I1588" s="1507"/>
      <c r="J1588" s="1506" t="s">
        <v>7066</v>
      </c>
      <c r="K1588" s="1504" t="s">
        <v>8609</v>
      </c>
      <c r="L1588" s="1504"/>
      <c r="M1588" s="1527"/>
      <c r="N1588" s="1527"/>
      <c r="O1588" s="1527"/>
      <c r="P1588" s="1527"/>
      <c r="Q1588" s="1527"/>
      <c r="R1588" s="1527"/>
      <c r="S1588" s="1527"/>
      <c r="T1588" s="1527"/>
      <c r="U1588" s="1527"/>
      <c r="V1588" s="1527"/>
      <c r="W1588" s="9"/>
    </row>
    <row r="1589" spans="1:24" s="1" customFormat="1" ht="100.5" customHeight="1" x14ac:dyDescent="0.2">
      <c r="A1589" s="1561"/>
      <c r="B1589" s="1028" t="s">
        <v>7747</v>
      </c>
      <c r="C1589" s="982" t="s">
        <v>7748</v>
      </c>
      <c r="D1589" s="1497" t="s">
        <v>810</v>
      </c>
      <c r="E1589" s="1497" t="s">
        <v>3810</v>
      </c>
      <c r="F1589" s="279"/>
      <c r="G1589" s="279"/>
      <c r="H1589" s="1507"/>
      <c r="I1589" s="1507"/>
      <c r="J1589" s="1506" t="s">
        <v>7066</v>
      </c>
      <c r="K1589" s="1504" t="s">
        <v>8610</v>
      </c>
      <c r="L1589" s="1504"/>
      <c r="M1589" s="1527"/>
      <c r="N1589" s="1527"/>
      <c r="O1589" s="1527"/>
      <c r="P1589" s="1527"/>
      <c r="Q1589" s="1527"/>
      <c r="R1589" s="1527"/>
      <c r="S1589" s="1527"/>
      <c r="T1589" s="1527"/>
      <c r="U1589" s="1527"/>
      <c r="V1589" s="1527"/>
      <c r="W1589" s="9"/>
    </row>
    <row r="1590" spans="1:24" s="1" customFormat="1" ht="109.5" customHeight="1" x14ac:dyDescent="0.2">
      <c r="A1590" s="1561"/>
      <c r="B1590" s="1028" t="s">
        <v>7756</v>
      </c>
      <c r="C1590" s="982" t="s">
        <v>7755</v>
      </c>
      <c r="D1590" s="1497" t="s">
        <v>810</v>
      </c>
      <c r="E1590" s="1497" t="s">
        <v>3810</v>
      </c>
      <c r="F1590" s="279"/>
      <c r="G1590" s="279"/>
      <c r="H1590" s="1507"/>
      <c r="I1590" s="1507"/>
      <c r="J1590" s="1506" t="s">
        <v>7066</v>
      </c>
      <c r="K1590" s="1504" t="s">
        <v>8384</v>
      </c>
      <c r="L1590" s="1504" t="s">
        <v>8611</v>
      </c>
      <c r="M1590" s="1527"/>
      <c r="N1590" s="1527"/>
      <c r="O1590" s="1527"/>
      <c r="P1590" s="1527"/>
      <c r="Q1590" s="1527"/>
      <c r="R1590" s="1527"/>
      <c r="S1590" s="1527"/>
      <c r="T1590" s="1527"/>
      <c r="U1590" s="1527"/>
      <c r="V1590" s="1527"/>
      <c r="W1590" s="9"/>
    </row>
    <row r="1591" spans="1:24" s="1" customFormat="1" ht="109.5" customHeight="1" x14ac:dyDescent="0.2">
      <c r="A1591" s="1562"/>
      <c r="B1591" s="1028" t="s">
        <v>8385</v>
      </c>
      <c r="C1591" s="982" t="s">
        <v>8386</v>
      </c>
      <c r="D1591" s="1497" t="s">
        <v>810</v>
      </c>
      <c r="E1591" s="1497" t="s">
        <v>3810</v>
      </c>
      <c r="F1591" s="279"/>
      <c r="G1591" s="279"/>
      <c r="H1591" s="1507"/>
      <c r="I1591" s="1507"/>
      <c r="J1591" s="1506" t="s">
        <v>8387</v>
      </c>
      <c r="K1591" s="1504" t="s">
        <v>8612</v>
      </c>
      <c r="L1591" s="1504"/>
      <c r="M1591" s="1527"/>
      <c r="N1591" s="1527"/>
      <c r="O1591" s="1527"/>
      <c r="P1591" s="1527"/>
      <c r="Q1591" s="1527"/>
      <c r="R1591" s="1527"/>
      <c r="S1591" s="1527"/>
      <c r="T1591" s="1527"/>
      <c r="U1591" s="1527"/>
      <c r="V1591" s="1527"/>
      <c r="W1591" s="9"/>
    </row>
    <row r="1592" spans="1:24" s="1" customFormat="1" ht="114" customHeight="1" x14ac:dyDescent="0.2">
      <c r="A1592" s="1563" t="s">
        <v>1497</v>
      </c>
      <c r="B1592" s="1492" t="s">
        <v>2525</v>
      </c>
      <c r="C1592" s="1027" t="s">
        <v>934</v>
      </c>
      <c r="D1592" s="336" t="s">
        <v>810</v>
      </c>
      <c r="E1592" s="1497" t="s">
        <v>325</v>
      </c>
      <c r="F1592" s="1507">
        <v>1125</v>
      </c>
      <c r="G1592" s="1507"/>
      <c r="H1592" s="1496"/>
      <c r="I1592" s="1507">
        <v>600</v>
      </c>
      <c r="J1592" s="1506" t="s">
        <v>3812</v>
      </c>
      <c r="K1592" s="1506" t="s">
        <v>3921</v>
      </c>
      <c r="L1592" s="1506"/>
      <c r="M1592" s="1502"/>
      <c r="N1592" s="1502"/>
      <c r="O1592" s="1502"/>
      <c r="P1592" s="1502"/>
      <c r="Q1592" s="1502"/>
      <c r="R1592" s="1502"/>
      <c r="S1592" s="1502"/>
      <c r="T1592" s="1502"/>
      <c r="U1592" s="1502"/>
      <c r="V1592" s="1502"/>
      <c r="W1592" s="3" t="s">
        <v>326</v>
      </c>
      <c r="X1592" s="4"/>
    </row>
    <row r="1593" spans="1:24" s="1" customFormat="1" ht="116.25" customHeight="1" x14ac:dyDescent="0.2">
      <c r="A1593" s="1561"/>
      <c r="B1593" s="1492" t="s">
        <v>2526</v>
      </c>
      <c r="C1593" s="1027" t="s">
        <v>935</v>
      </c>
      <c r="D1593" s="336" t="s">
        <v>810</v>
      </c>
      <c r="E1593" s="1497" t="s">
        <v>325</v>
      </c>
      <c r="F1593" s="1507">
        <v>501.8</v>
      </c>
      <c r="G1593" s="1507"/>
      <c r="H1593" s="1496"/>
      <c r="I1593" s="1496"/>
      <c r="J1593" s="1504" t="s">
        <v>3813</v>
      </c>
      <c r="K1593" s="1504" t="s">
        <v>4201</v>
      </c>
      <c r="L1593" s="1504"/>
      <c r="M1593" s="1527"/>
      <c r="N1593" s="1527"/>
      <c r="O1593" s="1527"/>
      <c r="P1593" s="1527"/>
      <c r="Q1593" s="1527"/>
      <c r="R1593" s="1527"/>
      <c r="S1593" s="1527"/>
      <c r="T1593" s="1527"/>
      <c r="U1593" s="1527"/>
      <c r="V1593" s="1527"/>
      <c r="W1593" s="3" t="s">
        <v>326</v>
      </c>
      <c r="X1593" s="4"/>
    </row>
    <row r="1594" spans="1:24" s="1" customFormat="1" ht="33.75" customHeight="1" x14ac:dyDescent="0.2">
      <c r="A1594" s="1561"/>
      <c r="B1594" s="1492" t="s">
        <v>2527</v>
      </c>
      <c r="C1594" s="1027" t="s">
        <v>936</v>
      </c>
      <c r="D1594" s="336" t="s">
        <v>810</v>
      </c>
      <c r="E1594" s="1497" t="s">
        <v>325</v>
      </c>
      <c r="F1594" s="1507"/>
      <c r="G1594" s="1030"/>
      <c r="H1594" s="1496"/>
      <c r="I1594" s="1507">
        <v>340</v>
      </c>
      <c r="J1594" s="1592" t="s">
        <v>5749</v>
      </c>
      <c r="K1594" s="1504"/>
      <c r="L1594" s="1504"/>
      <c r="M1594" s="1527"/>
      <c r="N1594" s="1527"/>
      <c r="O1594" s="1527"/>
      <c r="P1594" s="1527"/>
      <c r="Q1594" s="1527"/>
      <c r="R1594" s="1527"/>
      <c r="S1594" s="1527"/>
      <c r="T1594" s="1527"/>
      <c r="U1594" s="1527"/>
      <c r="V1594" s="1527"/>
      <c r="W1594" s="3" t="s">
        <v>326</v>
      </c>
    </row>
    <row r="1595" spans="1:24" s="1" customFormat="1" ht="41.45" customHeight="1" x14ac:dyDescent="0.2">
      <c r="A1595" s="1561"/>
      <c r="B1595" s="1492" t="s">
        <v>2528</v>
      </c>
      <c r="C1595" s="1027" t="s">
        <v>937</v>
      </c>
      <c r="D1595" s="336" t="s">
        <v>810</v>
      </c>
      <c r="E1595" s="1497" t="s">
        <v>325</v>
      </c>
      <c r="F1595" s="1507"/>
      <c r="G1595" s="1030"/>
      <c r="H1595" s="1496"/>
      <c r="I1595" s="1507">
        <v>185</v>
      </c>
      <c r="J1595" s="1592"/>
      <c r="K1595" s="1504"/>
      <c r="L1595" s="1504"/>
      <c r="M1595" s="1527"/>
      <c r="N1595" s="1527"/>
      <c r="O1595" s="1527"/>
      <c r="P1595" s="1527"/>
      <c r="Q1595" s="1527"/>
      <c r="R1595" s="1527"/>
      <c r="S1595" s="1527"/>
      <c r="T1595" s="1527"/>
      <c r="U1595" s="1527"/>
      <c r="V1595" s="1527"/>
      <c r="W1595" s="3" t="s">
        <v>326</v>
      </c>
      <c r="X1595" s="4"/>
    </row>
    <row r="1596" spans="1:24" s="1" customFormat="1" ht="35.25" customHeight="1" x14ac:dyDescent="0.2">
      <c r="A1596" s="1561"/>
      <c r="B1596" s="1492" t="s">
        <v>2529</v>
      </c>
      <c r="C1596" s="1027" t="s">
        <v>938</v>
      </c>
      <c r="D1596" s="336" t="s">
        <v>810</v>
      </c>
      <c r="E1596" s="1497" t="s">
        <v>325</v>
      </c>
      <c r="F1596" s="1507"/>
      <c r="G1596" s="1030"/>
      <c r="H1596" s="1507"/>
      <c r="I1596" s="1507">
        <v>600</v>
      </c>
      <c r="J1596" s="1592"/>
      <c r="K1596" s="1506"/>
      <c r="L1596" s="1506"/>
      <c r="M1596" s="1502"/>
      <c r="N1596" s="1502"/>
      <c r="O1596" s="1502"/>
      <c r="P1596" s="1502"/>
      <c r="Q1596" s="1502"/>
      <c r="R1596" s="1502"/>
      <c r="S1596" s="1502"/>
      <c r="T1596" s="1502"/>
      <c r="U1596" s="1502"/>
      <c r="V1596" s="1502"/>
      <c r="W1596" s="3" t="s">
        <v>326</v>
      </c>
    </row>
    <row r="1597" spans="1:24" s="1" customFormat="1" ht="92.25" customHeight="1" x14ac:dyDescent="0.2">
      <c r="A1597" s="1561"/>
      <c r="B1597" s="1492" t="s">
        <v>2530</v>
      </c>
      <c r="C1597" s="1027" t="s">
        <v>939</v>
      </c>
      <c r="D1597" s="336" t="s">
        <v>810</v>
      </c>
      <c r="E1597" s="1497" t="s">
        <v>325</v>
      </c>
      <c r="F1597" s="1507"/>
      <c r="G1597" s="1030"/>
      <c r="H1597" s="1507"/>
      <c r="I1597" s="1507">
        <v>500</v>
      </c>
      <c r="J1597" s="1506" t="s">
        <v>4202</v>
      </c>
      <c r="K1597" s="1506"/>
      <c r="L1597" s="1506"/>
      <c r="M1597" s="1502"/>
      <c r="N1597" s="1502"/>
      <c r="O1597" s="1502"/>
      <c r="P1597" s="1502"/>
      <c r="Q1597" s="1502"/>
      <c r="R1597" s="1502"/>
      <c r="S1597" s="1502"/>
      <c r="T1597" s="1502"/>
      <c r="U1597" s="1502"/>
      <c r="V1597" s="1502"/>
      <c r="W1597" s="3" t="s">
        <v>326</v>
      </c>
    </row>
    <row r="1598" spans="1:24" s="1" customFormat="1" ht="31.5" customHeight="1" x14ac:dyDescent="0.2">
      <c r="A1598" s="1561"/>
      <c r="B1598" s="1492" t="s">
        <v>2531</v>
      </c>
      <c r="C1598" s="1027" t="s">
        <v>940</v>
      </c>
      <c r="D1598" s="336" t="s">
        <v>810</v>
      </c>
      <c r="E1598" s="1497" t="s">
        <v>325</v>
      </c>
      <c r="F1598" s="1507"/>
      <c r="G1598" s="1030"/>
      <c r="H1598" s="1507"/>
      <c r="I1598" s="1507">
        <v>510</v>
      </c>
      <c r="J1598" s="1506" t="s">
        <v>5749</v>
      </c>
      <c r="K1598" s="1506"/>
      <c r="L1598" s="1506"/>
      <c r="M1598" s="1502"/>
      <c r="N1598" s="1502"/>
      <c r="O1598" s="1502"/>
      <c r="P1598" s="1502"/>
      <c r="Q1598" s="1502"/>
      <c r="R1598" s="1502"/>
      <c r="S1598" s="1502"/>
      <c r="T1598" s="1502"/>
      <c r="U1598" s="1502"/>
      <c r="V1598" s="1502"/>
      <c r="W1598" s="3" t="s">
        <v>326</v>
      </c>
    </row>
    <row r="1599" spans="1:24" s="1" customFormat="1" ht="130.5" customHeight="1" x14ac:dyDescent="0.2">
      <c r="A1599" s="1561"/>
      <c r="B1599" s="1492" t="s">
        <v>2532</v>
      </c>
      <c r="C1599" s="1027" t="s">
        <v>3568</v>
      </c>
      <c r="D1599" s="336" t="s">
        <v>810</v>
      </c>
      <c r="E1599" s="1497" t="s">
        <v>325</v>
      </c>
      <c r="F1599" s="1507">
        <v>0</v>
      </c>
      <c r="G1599" s="1030"/>
      <c r="H1599" s="1507">
        <v>0</v>
      </c>
      <c r="I1599" s="1507">
        <v>200</v>
      </c>
      <c r="J1599" s="1506" t="s">
        <v>3624</v>
      </c>
      <c r="K1599" s="1506" t="s">
        <v>4203</v>
      </c>
      <c r="L1599" s="1506" t="s">
        <v>8034</v>
      </c>
      <c r="M1599" s="1502"/>
      <c r="N1599" s="1502"/>
      <c r="O1599" s="1502"/>
      <c r="P1599" s="1502"/>
      <c r="Q1599" s="1502"/>
      <c r="R1599" s="1502"/>
      <c r="S1599" s="1502"/>
      <c r="T1599" s="1502"/>
      <c r="U1599" s="1502"/>
      <c r="V1599" s="1502"/>
      <c r="W1599" s="3" t="s">
        <v>326</v>
      </c>
    </row>
    <row r="1600" spans="1:24" s="1" customFormat="1" ht="84" customHeight="1" x14ac:dyDescent="0.2">
      <c r="A1600" s="1561"/>
      <c r="B1600" s="1492" t="s">
        <v>2533</v>
      </c>
      <c r="C1600" s="1027" t="s">
        <v>941</v>
      </c>
      <c r="D1600" s="336" t="s">
        <v>810</v>
      </c>
      <c r="E1600" s="1497" t="s">
        <v>325</v>
      </c>
      <c r="F1600" s="1507"/>
      <c r="G1600" s="1507"/>
      <c r="H1600" s="1507"/>
      <c r="I1600" s="1507"/>
      <c r="J1600" s="1506" t="s">
        <v>4204</v>
      </c>
      <c r="K1600" s="1506"/>
      <c r="L1600" s="1506"/>
      <c r="M1600" s="1502"/>
      <c r="N1600" s="1502"/>
      <c r="O1600" s="1502"/>
      <c r="P1600" s="1502"/>
      <c r="Q1600" s="1502"/>
      <c r="R1600" s="1502"/>
      <c r="S1600" s="1502"/>
      <c r="T1600" s="1502"/>
      <c r="U1600" s="1502"/>
      <c r="V1600" s="1502"/>
      <c r="W1600" s="3" t="s">
        <v>326</v>
      </c>
    </row>
    <row r="1601" spans="1:24" s="1" customFormat="1" ht="73.5" customHeight="1" x14ac:dyDescent="0.2">
      <c r="A1601" s="1561"/>
      <c r="B1601" s="1492" t="s">
        <v>4744</v>
      </c>
      <c r="C1601" s="1027" t="s">
        <v>3568</v>
      </c>
      <c r="D1601" s="336" t="s">
        <v>810</v>
      </c>
      <c r="E1601" s="1497" t="s">
        <v>325</v>
      </c>
      <c r="F1601" s="1507">
        <v>100</v>
      </c>
      <c r="G1601" s="1507"/>
      <c r="H1601" s="1507"/>
      <c r="I1601" s="1507"/>
      <c r="J1601" s="1506" t="s">
        <v>4745</v>
      </c>
      <c r="K1601" s="1506"/>
      <c r="L1601" s="1506"/>
      <c r="M1601" s="1502"/>
      <c r="N1601" s="1502"/>
      <c r="O1601" s="1502"/>
      <c r="P1601" s="1502"/>
      <c r="Q1601" s="1502"/>
      <c r="R1601" s="1502"/>
      <c r="S1601" s="1502"/>
      <c r="T1601" s="1502"/>
      <c r="U1601" s="1502"/>
      <c r="V1601" s="1502"/>
      <c r="W1601" s="3"/>
    </row>
    <row r="1602" spans="1:24" s="1" customFormat="1" ht="73.5" customHeight="1" x14ac:dyDescent="0.2">
      <c r="A1602" s="1561"/>
      <c r="B1602" s="1492" t="s">
        <v>5213</v>
      </c>
      <c r="C1602" s="1027" t="s">
        <v>5212</v>
      </c>
      <c r="D1602" s="1497" t="s">
        <v>810</v>
      </c>
      <c r="E1602" s="1497" t="s">
        <v>3810</v>
      </c>
      <c r="F1602" s="279"/>
      <c r="G1602" s="279">
        <v>145.92077</v>
      </c>
      <c r="H1602" s="1507"/>
      <c r="I1602" s="1507"/>
      <c r="J1602" s="1506" t="s">
        <v>5504</v>
      </c>
      <c r="K1602" s="1506" t="s">
        <v>6975</v>
      </c>
      <c r="L1602" s="1506"/>
      <c r="M1602" s="1502"/>
      <c r="N1602" s="1502"/>
      <c r="O1602" s="1502"/>
      <c r="P1602" s="1502"/>
      <c r="Q1602" s="1502"/>
      <c r="R1602" s="1502"/>
      <c r="S1602" s="1502"/>
      <c r="T1602" s="1502"/>
      <c r="U1602" s="1502"/>
      <c r="V1602" s="1502"/>
      <c r="W1602" s="3"/>
    </row>
    <row r="1603" spans="1:24" s="1" customFormat="1" ht="73.5" customHeight="1" x14ac:dyDescent="0.2">
      <c r="A1603" s="1561"/>
      <c r="B1603" s="1492" t="s">
        <v>7749</v>
      </c>
      <c r="C1603" s="1027" t="s">
        <v>7750</v>
      </c>
      <c r="D1603" s="1497" t="s">
        <v>810</v>
      </c>
      <c r="E1603" s="1497" t="s">
        <v>3810</v>
      </c>
      <c r="F1603" s="279"/>
      <c r="G1603" s="279"/>
      <c r="H1603" s="1507"/>
      <c r="I1603" s="1507"/>
      <c r="J1603" s="1506" t="s">
        <v>7066</v>
      </c>
      <c r="K1603" s="1506" t="s">
        <v>8613</v>
      </c>
      <c r="L1603" s="1506"/>
      <c r="M1603" s="1502"/>
      <c r="N1603" s="1502"/>
      <c r="O1603" s="1502"/>
      <c r="P1603" s="1502"/>
      <c r="Q1603" s="1502"/>
      <c r="R1603" s="1502"/>
      <c r="S1603" s="1502"/>
      <c r="T1603" s="1502"/>
      <c r="U1603" s="1502"/>
      <c r="V1603" s="1502"/>
      <c r="W1603" s="3"/>
    </row>
    <row r="1604" spans="1:24" s="1" customFormat="1" ht="73.5" customHeight="1" x14ac:dyDescent="0.2">
      <c r="A1604" s="1561"/>
      <c r="B1604" s="1492" t="s">
        <v>7751</v>
      </c>
      <c r="C1604" s="1027" t="s">
        <v>7752</v>
      </c>
      <c r="D1604" s="1497" t="s">
        <v>810</v>
      </c>
      <c r="E1604" s="1497" t="s">
        <v>3810</v>
      </c>
      <c r="F1604" s="279"/>
      <c r="G1604" s="279"/>
      <c r="H1604" s="1507"/>
      <c r="I1604" s="1507"/>
      <c r="J1604" s="1506" t="s">
        <v>7066</v>
      </c>
      <c r="K1604" s="1506" t="s">
        <v>8614</v>
      </c>
      <c r="L1604" s="1506"/>
      <c r="M1604" s="1502"/>
      <c r="N1604" s="1502"/>
      <c r="O1604" s="1502"/>
      <c r="P1604" s="1502"/>
      <c r="Q1604" s="1502"/>
      <c r="R1604" s="1502"/>
      <c r="S1604" s="1502"/>
      <c r="T1604" s="1502"/>
      <c r="U1604" s="1502"/>
      <c r="V1604" s="1502"/>
      <c r="W1604" s="3"/>
    </row>
    <row r="1605" spans="1:24" s="1" customFormat="1" ht="73.5" customHeight="1" x14ac:dyDescent="0.2">
      <c r="A1605" s="1561"/>
      <c r="B1605" s="1492" t="s">
        <v>7754</v>
      </c>
      <c r="C1605" s="1027" t="s">
        <v>7753</v>
      </c>
      <c r="D1605" s="1497" t="s">
        <v>810</v>
      </c>
      <c r="E1605" s="1497" t="s">
        <v>3810</v>
      </c>
      <c r="F1605" s="279"/>
      <c r="G1605" s="279"/>
      <c r="H1605" s="1507"/>
      <c r="I1605" s="1507"/>
      <c r="J1605" s="1506" t="s">
        <v>7066</v>
      </c>
      <c r="K1605" s="1506" t="s">
        <v>8615</v>
      </c>
      <c r="L1605" s="1506"/>
      <c r="M1605" s="1502"/>
      <c r="N1605" s="1502"/>
      <c r="O1605" s="1502"/>
      <c r="P1605" s="1502"/>
      <c r="Q1605" s="1502"/>
      <c r="R1605" s="1502"/>
      <c r="S1605" s="1502"/>
      <c r="T1605" s="1502"/>
      <c r="U1605" s="1502"/>
      <c r="V1605" s="1502"/>
      <c r="W1605" s="3"/>
    </row>
    <row r="1606" spans="1:24" s="1" customFormat="1" ht="73.5" customHeight="1" x14ac:dyDescent="0.2">
      <c r="A1606" s="1562"/>
      <c r="B1606" s="1492" t="s">
        <v>8388</v>
      </c>
      <c r="C1606" s="1027" t="s">
        <v>8389</v>
      </c>
      <c r="D1606" s="1497" t="s">
        <v>810</v>
      </c>
      <c r="E1606" s="1497" t="s">
        <v>3810</v>
      </c>
      <c r="F1606" s="279"/>
      <c r="G1606" s="279"/>
      <c r="H1606" s="1507"/>
      <c r="I1606" s="1507"/>
      <c r="J1606" s="1506" t="s">
        <v>8390</v>
      </c>
      <c r="K1606" s="1506" t="s">
        <v>8616</v>
      </c>
      <c r="L1606" s="1506"/>
      <c r="M1606" s="1502"/>
      <c r="N1606" s="1502"/>
      <c r="O1606" s="1502"/>
      <c r="P1606" s="1502"/>
      <c r="Q1606" s="1502"/>
      <c r="R1606" s="1502"/>
      <c r="S1606" s="1502"/>
      <c r="T1606" s="1502"/>
      <c r="U1606" s="1502"/>
      <c r="V1606" s="1502"/>
      <c r="W1606" s="3"/>
    </row>
    <row r="1607" spans="1:24" ht="122.25" customHeight="1" x14ac:dyDescent="0.2">
      <c r="A1607" s="1564" t="s">
        <v>1498</v>
      </c>
      <c r="B1607" s="1492" t="s">
        <v>2534</v>
      </c>
      <c r="C1607" s="339" t="s">
        <v>3569</v>
      </c>
      <c r="D1607" s="336" t="s">
        <v>810</v>
      </c>
      <c r="E1607" s="336" t="s">
        <v>942</v>
      </c>
      <c r="F1607" s="1507">
        <v>1143.8</v>
      </c>
      <c r="G1607" s="1507"/>
      <c r="H1607" s="1496"/>
      <c r="I1607" s="1496"/>
      <c r="J1607" s="1504" t="s">
        <v>3625</v>
      </c>
      <c r="K1607" s="1504"/>
      <c r="L1607" s="1504"/>
      <c r="M1607" s="1504"/>
      <c r="N1607" s="1504"/>
      <c r="O1607" s="1504"/>
      <c r="P1607" s="1504"/>
      <c r="Q1607" s="1504"/>
      <c r="R1607" s="1504"/>
      <c r="S1607" s="1504"/>
      <c r="T1607" s="1504"/>
      <c r="U1607" s="1504"/>
      <c r="V1607" s="1504"/>
      <c r="W1607" s="95" t="s">
        <v>911</v>
      </c>
      <c r="X1607" s="96"/>
    </row>
    <row r="1608" spans="1:24" ht="109.5" customHeight="1" x14ac:dyDescent="0.2">
      <c r="A1608" s="1564"/>
      <c r="B1608" s="1492" t="s">
        <v>2535</v>
      </c>
      <c r="C1608" s="1027" t="s">
        <v>3570</v>
      </c>
      <c r="D1608" s="336" t="s">
        <v>810</v>
      </c>
      <c r="E1608" s="336" t="s">
        <v>943</v>
      </c>
      <c r="F1608" s="1507">
        <v>58</v>
      </c>
      <c r="G1608" s="1496"/>
      <c r="H1608" s="1496"/>
      <c r="I1608" s="1496"/>
      <c r="J1608" s="1504" t="s">
        <v>3626</v>
      </c>
      <c r="K1608" s="1504" t="s">
        <v>4205</v>
      </c>
      <c r="L1608" s="1504"/>
      <c r="M1608" s="1504"/>
      <c r="N1608" s="1504"/>
      <c r="O1608" s="1504"/>
      <c r="P1608" s="1504"/>
      <c r="Q1608" s="1504"/>
      <c r="R1608" s="1504"/>
      <c r="S1608" s="1504"/>
      <c r="T1608" s="1504"/>
      <c r="U1608" s="1504"/>
      <c r="V1608" s="1504"/>
      <c r="W1608" s="95" t="s">
        <v>911</v>
      </c>
      <c r="X1608" s="96"/>
    </row>
    <row r="1609" spans="1:24" ht="167.25" customHeight="1" x14ac:dyDescent="0.2">
      <c r="A1609" s="1564"/>
      <c r="B1609" s="1492" t="s">
        <v>2536</v>
      </c>
      <c r="C1609" s="1492" t="s">
        <v>4043</v>
      </c>
      <c r="D1609" s="336" t="s">
        <v>810</v>
      </c>
      <c r="E1609" s="1496" t="s">
        <v>910</v>
      </c>
      <c r="F1609" s="1544"/>
      <c r="G1609" s="1496"/>
      <c r="H1609" s="1496"/>
      <c r="I1609" s="1496"/>
      <c r="J1609" s="1504" t="s">
        <v>3627</v>
      </c>
      <c r="K1609" s="1504" t="s">
        <v>4206</v>
      </c>
      <c r="L1609" s="1504"/>
      <c r="M1609" s="1504"/>
      <c r="N1609" s="1504"/>
      <c r="O1609" s="1504"/>
      <c r="P1609" s="1504"/>
      <c r="Q1609" s="1504"/>
      <c r="R1609" s="1504"/>
      <c r="S1609" s="1504"/>
      <c r="T1609" s="1504"/>
      <c r="U1609" s="1504"/>
      <c r="V1609" s="1504"/>
      <c r="W1609" s="95" t="s">
        <v>911</v>
      </c>
      <c r="X1609" s="96"/>
    </row>
    <row r="1610" spans="1:24" ht="141" customHeight="1" x14ac:dyDescent="0.2">
      <c r="A1610" s="1564"/>
      <c r="B1610" s="1492" t="s">
        <v>5228</v>
      </c>
      <c r="C1610" s="991" t="s">
        <v>6977</v>
      </c>
      <c r="D1610" s="992" t="s">
        <v>810</v>
      </c>
      <c r="E1610" s="993" t="s">
        <v>5824</v>
      </c>
      <c r="F1610" s="1086"/>
      <c r="G1610" s="994">
        <v>1400</v>
      </c>
      <c r="H1610" s="1507">
        <v>600</v>
      </c>
      <c r="I1610" s="1496"/>
      <c r="J1610" s="1593" t="s">
        <v>5505</v>
      </c>
      <c r="K1610" s="1504" t="s">
        <v>5987</v>
      </c>
      <c r="L1610" s="1504" t="s">
        <v>6801</v>
      </c>
      <c r="M1610" s="1504" t="s">
        <v>6976</v>
      </c>
      <c r="N1610" s="1504" t="s">
        <v>7564</v>
      </c>
      <c r="O1610" s="1504"/>
      <c r="P1610" s="1504"/>
      <c r="Q1610" s="1504"/>
      <c r="R1610" s="1504"/>
      <c r="S1610" s="1504"/>
      <c r="T1610" s="1504"/>
      <c r="U1610" s="1504"/>
      <c r="V1610" s="1504"/>
      <c r="W1610" s="95"/>
      <c r="X1610" s="96"/>
    </row>
    <row r="1611" spans="1:24" ht="106.5" customHeight="1" x14ac:dyDescent="0.2">
      <c r="A1611" s="1564"/>
      <c r="B1611" s="1492" t="s">
        <v>5229</v>
      </c>
      <c r="C1611" s="991" t="s">
        <v>5230</v>
      </c>
      <c r="D1611" s="992" t="s">
        <v>810</v>
      </c>
      <c r="E1611" s="993" t="s">
        <v>913</v>
      </c>
      <c r="F1611" s="1086"/>
      <c r="G1611" s="994"/>
      <c r="H1611" s="1496"/>
      <c r="I1611" s="1496"/>
      <c r="J1611" s="1593"/>
      <c r="K1611" s="1504" t="s">
        <v>5988</v>
      </c>
      <c r="L1611" s="1504"/>
      <c r="M1611" s="1504"/>
      <c r="N1611" s="1504"/>
      <c r="O1611" s="1504"/>
      <c r="P1611" s="1504"/>
      <c r="Q1611" s="1504"/>
      <c r="R1611" s="1504"/>
      <c r="S1611" s="1504"/>
      <c r="T1611" s="1504"/>
      <c r="U1611" s="1504"/>
      <c r="V1611" s="1504"/>
      <c r="W1611" s="95"/>
      <c r="X1611" s="96"/>
    </row>
    <row r="1612" spans="1:24" ht="92.25" customHeight="1" x14ac:dyDescent="0.2">
      <c r="A1612" s="1563" t="s">
        <v>8266</v>
      </c>
      <c r="B1612" s="1492" t="s">
        <v>2537</v>
      </c>
      <c r="C1612" s="1492" t="s">
        <v>5826</v>
      </c>
      <c r="D1612" s="336" t="s">
        <v>810</v>
      </c>
      <c r="E1612" s="336" t="s">
        <v>945</v>
      </c>
      <c r="F1612" s="1507">
        <v>320</v>
      </c>
      <c r="G1612" s="996">
        <v>160</v>
      </c>
      <c r="H1612" s="1496"/>
      <c r="I1612" s="1496"/>
      <c r="J1612" s="1504" t="s">
        <v>5593</v>
      </c>
      <c r="K1612" s="1504" t="s">
        <v>5989</v>
      </c>
      <c r="L1612" s="1504"/>
      <c r="M1612" s="1504"/>
      <c r="N1612" s="1504"/>
      <c r="O1612" s="1504"/>
      <c r="P1612" s="1504"/>
      <c r="Q1612" s="1504"/>
      <c r="R1612" s="1504"/>
      <c r="S1612" s="1504"/>
      <c r="T1612" s="1504"/>
      <c r="U1612" s="1504"/>
      <c r="V1612" s="1504"/>
      <c r="W1612" s="95" t="s">
        <v>911</v>
      </c>
      <c r="X1612" s="96"/>
    </row>
    <row r="1613" spans="1:24" ht="48.75" customHeight="1" x14ac:dyDescent="0.2">
      <c r="A1613" s="1561"/>
      <c r="B1613" s="1492" t="s">
        <v>2538</v>
      </c>
      <c r="C1613" s="1492" t="s">
        <v>946</v>
      </c>
      <c r="D1613" s="336" t="s">
        <v>810</v>
      </c>
      <c r="E1613" s="336" t="s">
        <v>947</v>
      </c>
      <c r="F1613" s="1507"/>
      <c r="G1613" s="1012"/>
      <c r="H1613" s="1496"/>
      <c r="I1613" s="1507">
        <v>2500</v>
      </c>
      <c r="J1613" s="1592" t="s">
        <v>5749</v>
      </c>
      <c r="K1613" s="1504"/>
      <c r="L1613" s="1504"/>
      <c r="M1613" s="1504"/>
      <c r="N1613" s="1504"/>
      <c r="O1613" s="1504"/>
      <c r="P1613" s="1504"/>
      <c r="Q1613" s="1504"/>
      <c r="R1613" s="1504"/>
      <c r="S1613" s="1504"/>
      <c r="T1613" s="1504"/>
      <c r="U1613" s="1504"/>
      <c r="V1613" s="1504"/>
      <c r="W1613" s="95" t="s">
        <v>911</v>
      </c>
      <c r="X1613" s="96"/>
    </row>
    <row r="1614" spans="1:24" ht="43.5" customHeight="1" x14ac:dyDescent="0.2">
      <c r="A1614" s="1561"/>
      <c r="B1614" s="1492" t="s">
        <v>2539</v>
      </c>
      <c r="C1614" s="339" t="s">
        <v>948</v>
      </c>
      <c r="D1614" s="336" t="s">
        <v>810</v>
      </c>
      <c r="E1614" s="336" t="s">
        <v>947</v>
      </c>
      <c r="F1614" s="1507"/>
      <c r="G1614" s="1012"/>
      <c r="H1614" s="1496"/>
      <c r="I1614" s="1507">
        <v>5800</v>
      </c>
      <c r="J1614" s="1592"/>
      <c r="K1614" s="1504"/>
      <c r="L1614" s="1504"/>
      <c r="M1614" s="1504"/>
      <c r="N1614" s="1504"/>
      <c r="O1614" s="1504"/>
      <c r="P1614" s="1504"/>
      <c r="Q1614" s="1504"/>
      <c r="R1614" s="1504"/>
      <c r="S1614" s="1504"/>
      <c r="T1614" s="1504"/>
      <c r="U1614" s="1504"/>
      <c r="V1614" s="1504"/>
      <c r="W1614" s="95" t="s">
        <v>911</v>
      </c>
      <c r="X1614" s="96"/>
    </row>
    <row r="1615" spans="1:24" ht="94.5" customHeight="1" x14ac:dyDescent="0.2">
      <c r="A1615" s="1561"/>
      <c r="B1615" s="1492" t="s">
        <v>5827</v>
      </c>
      <c r="C1615" s="339" t="s">
        <v>5828</v>
      </c>
      <c r="D1615" s="336" t="s">
        <v>810</v>
      </c>
      <c r="E1615" s="336" t="s">
        <v>6433</v>
      </c>
      <c r="F1615" s="1507"/>
      <c r="G1615" s="309"/>
      <c r="H1615" s="1496"/>
      <c r="I1615" s="1507"/>
      <c r="J1615" s="1504" t="s">
        <v>6432</v>
      </c>
      <c r="K1615" s="1504" t="s">
        <v>6978</v>
      </c>
      <c r="L1615" s="1504"/>
      <c r="M1615" s="1504"/>
      <c r="N1615" s="1504"/>
      <c r="O1615" s="1504"/>
      <c r="P1615" s="1504"/>
      <c r="Q1615" s="1504"/>
      <c r="R1615" s="1504"/>
      <c r="S1615" s="1504"/>
      <c r="T1615" s="1504"/>
      <c r="U1615" s="1504"/>
      <c r="V1615" s="1504"/>
      <c r="W1615" s="95"/>
      <c r="X1615" s="96"/>
    </row>
    <row r="1616" spans="1:24" ht="94.5" customHeight="1" x14ac:dyDescent="0.2">
      <c r="A1616" s="1561"/>
      <c r="B1616" s="1492" t="s">
        <v>8190</v>
      </c>
      <c r="C1616" s="339" t="s">
        <v>8241</v>
      </c>
      <c r="D1616" s="336" t="s">
        <v>921</v>
      </c>
      <c r="E1616" s="336" t="s">
        <v>8242</v>
      </c>
      <c r="F1616" s="1507"/>
      <c r="G1616" s="309"/>
      <c r="H1616" s="1496">
        <v>350</v>
      </c>
      <c r="I1616" s="1507"/>
      <c r="J1616" s="1504" t="s">
        <v>8165</v>
      </c>
      <c r="K1616" s="1504" t="s">
        <v>8267</v>
      </c>
      <c r="L1616" s="1504"/>
      <c r="M1616" s="1504"/>
      <c r="N1616" s="1504"/>
      <c r="O1616" s="1504"/>
      <c r="P1616" s="1504"/>
      <c r="Q1616" s="1504"/>
      <c r="R1616" s="1504"/>
      <c r="S1616" s="1504"/>
      <c r="T1616" s="1504"/>
      <c r="U1616" s="1504"/>
      <c r="V1616" s="1504"/>
      <c r="W1616" s="95"/>
      <c r="X1616" s="96"/>
    </row>
    <row r="1617" spans="1:24" ht="94.5" customHeight="1" x14ac:dyDescent="0.2">
      <c r="A1617" s="1561"/>
      <c r="B1617" s="1492" t="s">
        <v>8268</v>
      </c>
      <c r="C1617" s="339" t="s">
        <v>8294</v>
      </c>
      <c r="D1617" s="336" t="s">
        <v>921</v>
      </c>
      <c r="E1617" s="336" t="s">
        <v>3574</v>
      </c>
      <c r="F1617" s="1507"/>
      <c r="G1617" s="309"/>
      <c r="H1617" s="1496">
        <v>130</v>
      </c>
      <c r="I1617" s="1507"/>
      <c r="J1617" s="1504" t="s">
        <v>8269</v>
      </c>
      <c r="K1617" s="1504"/>
      <c r="L1617" s="1504"/>
      <c r="M1617" s="1504"/>
      <c r="N1617" s="1504"/>
      <c r="O1617" s="1504"/>
      <c r="P1617" s="1504"/>
      <c r="Q1617" s="1504"/>
      <c r="R1617" s="1504"/>
      <c r="S1617" s="1504"/>
      <c r="T1617" s="1504"/>
      <c r="U1617" s="1504"/>
      <c r="V1617" s="1504"/>
      <c r="W1617" s="95"/>
      <c r="X1617" s="96"/>
    </row>
    <row r="1618" spans="1:24" ht="94.5" customHeight="1" x14ac:dyDescent="0.2">
      <c r="A1618" s="1562"/>
      <c r="B1618" s="1492" t="s">
        <v>8617</v>
      </c>
      <c r="C1618" s="339" t="s">
        <v>8618</v>
      </c>
      <c r="D1618" s="336" t="s">
        <v>810</v>
      </c>
      <c r="E1618" s="336" t="s">
        <v>8619</v>
      </c>
      <c r="F1618" s="1507"/>
      <c r="G1618" s="309"/>
      <c r="H1618" s="1496">
        <v>500</v>
      </c>
      <c r="I1618" s="1507"/>
      <c r="J1618" s="1504" t="s">
        <v>8621</v>
      </c>
      <c r="K1618" s="1504"/>
      <c r="L1618" s="1504"/>
      <c r="M1618" s="1504"/>
      <c r="N1618" s="1504"/>
      <c r="O1618" s="1504"/>
      <c r="P1618" s="1504"/>
      <c r="Q1618" s="1504"/>
      <c r="R1618" s="1504"/>
      <c r="S1618" s="1504"/>
      <c r="T1618" s="1504"/>
      <c r="U1618" s="1504"/>
      <c r="V1618" s="1504"/>
      <c r="W1618" s="95"/>
      <c r="X1618" s="96"/>
    </row>
    <row r="1619" spans="1:24" s="1" customFormat="1" ht="122.25" customHeight="1" x14ac:dyDescent="0.2">
      <c r="A1619" s="1564" t="s">
        <v>1500</v>
      </c>
      <c r="B1619" s="1492" t="s">
        <v>2540</v>
      </c>
      <c r="C1619" s="339" t="s">
        <v>8085</v>
      </c>
      <c r="D1619" s="351" t="s">
        <v>810</v>
      </c>
      <c r="E1619" s="336" t="s">
        <v>950</v>
      </c>
      <c r="F1619" s="1507">
        <v>548.29999999999995</v>
      </c>
      <c r="G1619" s="1496">
        <v>370.91300000000001</v>
      </c>
      <c r="H1619" s="1496"/>
      <c r="I1619" s="1496"/>
      <c r="J1619" s="1504" t="s">
        <v>4368</v>
      </c>
      <c r="K1619" s="1504" t="s">
        <v>4746</v>
      </c>
      <c r="L1619" s="1504" t="s">
        <v>5594</v>
      </c>
      <c r="M1619" s="1527" t="s">
        <v>8146</v>
      </c>
      <c r="N1619" s="1527" t="s">
        <v>8622</v>
      </c>
      <c r="O1619" s="1527"/>
      <c r="P1619" s="1527"/>
      <c r="Q1619" s="1527"/>
      <c r="R1619" s="1527"/>
      <c r="S1619" s="1527"/>
      <c r="T1619" s="1527"/>
      <c r="U1619" s="1527"/>
      <c r="V1619" s="1527"/>
      <c r="W1619" s="9" t="s">
        <v>329</v>
      </c>
    </row>
    <row r="1620" spans="1:24" s="1" customFormat="1" ht="95.25" customHeight="1" x14ac:dyDescent="0.2">
      <c r="A1620" s="1564"/>
      <c r="B1620" s="1492" t="s">
        <v>2541</v>
      </c>
      <c r="C1620" s="339" t="s">
        <v>951</v>
      </c>
      <c r="D1620" s="351" t="s">
        <v>810</v>
      </c>
      <c r="E1620" s="336" t="s">
        <v>950</v>
      </c>
      <c r="F1620" s="1507"/>
      <c r="G1620" s="1496"/>
      <c r="H1620" s="1496"/>
      <c r="I1620" s="1496"/>
      <c r="J1620" s="1504" t="s">
        <v>4207</v>
      </c>
      <c r="K1620" s="1504"/>
      <c r="L1620" s="1504"/>
      <c r="M1620" s="1527"/>
      <c r="N1620" s="1527"/>
      <c r="O1620" s="1527"/>
      <c r="P1620" s="1527"/>
      <c r="Q1620" s="1527"/>
      <c r="R1620" s="1527"/>
      <c r="S1620" s="1527"/>
      <c r="T1620" s="1527"/>
      <c r="U1620" s="1527"/>
      <c r="V1620" s="1527"/>
      <c r="W1620" s="9" t="s">
        <v>329</v>
      </c>
    </row>
    <row r="1621" spans="1:24" s="1" customFormat="1" ht="95.25" customHeight="1" x14ac:dyDescent="0.2">
      <c r="A1621" s="1564"/>
      <c r="B1621" s="1492" t="s">
        <v>5231</v>
      </c>
      <c r="C1621" s="1027" t="s">
        <v>5223</v>
      </c>
      <c r="D1621" s="1496" t="s">
        <v>286</v>
      </c>
      <c r="E1621" s="1496" t="s">
        <v>950</v>
      </c>
      <c r="F1621" s="1043"/>
      <c r="G1621" s="279">
        <v>100</v>
      </c>
      <c r="H1621" s="1496"/>
      <c r="I1621" s="1496"/>
      <c r="J1621" s="1504" t="s">
        <v>5504</v>
      </c>
      <c r="K1621" s="1504"/>
      <c r="L1621" s="1504"/>
      <c r="M1621" s="1527"/>
      <c r="N1621" s="1527"/>
      <c r="O1621" s="1527"/>
      <c r="P1621" s="1527"/>
      <c r="Q1621" s="1527"/>
      <c r="R1621" s="1527"/>
      <c r="S1621" s="1527"/>
      <c r="T1621" s="1527"/>
      <c r="U1621" s="1527"/>
      <c r="V1621" s="1527"/>
      <c r="W1621" s="9"/>
    </row>
    <row r="1622" spans="1:24" s="1" customFormat="1" ht="102.75" customHeight="1" x14ac:dyDescent="0.2">
      <c r="A1622" s="1563" t="s">
        <v>2542</v>
      </c>
      <c r="B1622" s="1492" t="s">
        <v>2543</v>
      </c>
      <c r="C1622" s="339" t="s">
        <v>951</v>
      </c>
      <c r="D1622" s="351" t="s">
        <v>810</v>
      </c>
      <c r="E1622" s="336" t="s">
        <v>950</v>
      </c>
      <c r="F1622" s="1507">
        <v>458.1096</v>
      </c>
      <c r="G1622" s="1496"/>
      <c r="H1622" s="1496"/>
      <c r="I1622" s="1496"/>
      <c r="J1622" s="1504" t="s">
        <v>4208</v>
      </c>
      <c r="K1622" s="1504"/>
      <c r="L1622" s="1504"/>
      <c r="M1622" s="1527"/>
      <c r="N1622" s="1527"/>
      <c r="O1622" s="1527"/>
      <c r="P1622" s="1527"/>
      <c r="Q1622" s="1527"/>
      <c r="R1622" s="1527"/>
      <c r="S1622" s="1527"/>
      <c r="T1622" s="1527"/>
      <c r="U1622" s="1527"/>
      <c r="V1622" s="1527"/>
      <c r="W1622" s="9" t="s">
        <v>329</v>
      </c>
    </row>
    <row r="1623" spans="1:24" s="1" customFormat="1" ht="140.25" customHeight="1" x14ac:dyDescent="0.2">
      <c r="A1623" s="1561"/>
      <c r="B1623" s="1492" t="s">
        <v>2544</v>
      </c>
      <c r="C1623" s="339" t="s">
        <v>6850</v>
      </c>
      <c r="D1623" s="351" t="s">
        <v>810</v>
      </c>
      <c r="E1623" s="336" t="s">
        <v>950</v>
      </c>
      <c r="F1623" s="1507">
        <v>500</v>
      </c>
      <c r="G1623" s="1507">
        <v>493.36799999999999</v>
      </c>
      <c r="H1623" s="1496"/>
      <c r="I1623" s="1496"/>
      <c r="J1623" s="1504" t="s">
        <v>5214</v>
      </c>
      <c r="K1623" s="1504" t="s">
        <v>5595</v>
      </c>
      <c r="L1623" s="1504"/>
      <c r="M1623" s="1527"/>
      <c r="N1623" s="1527"/>
      <c r="O1623" s="1527"/>
      <c r="P1623" s="1527"/>
      <c r="Q1623" s="1527"/>
      <c r="R1623" s="1527"/>
      <c r="S1623" s="1527"/>
      <c r="T1623" s="1527"/>
      <c r="U1623" s="1527"/>
      <c r="V1623" s="1527"/>
      <c r="W1623" s="9" t="s">
        <v>329</v>
      </c>
    </row>
    <row r="1624" spans="1:24" s="1" customFormat="1" ht="121.5" customHeight="1" x14ac:dyDescent="0.2">
      <c r="A1624" s="1561"/>
      <c r="B1624" s="1492" t="s">
        <v>2545</v>
      </c>
      <c r="C1624" s="339" t="s">
        <v>953</v>
      </c>
      <c r="D1624" s="336" t="s">
        <v>810</v>
      </c>
      <c r="E1624" s="336" t="s">
        <v>950</v>
      </c>
      <c r="F1624" s="1507">
        <v>100.13294</v>
      </c>
      <c r="G1624" s="1030"/>
      <c r="H1624" s="1532"/>
      <c r="I1624" s="1507">
        <v>500</v>
      </c>
      <c r="J1624" s="1506" t="s">
        <v>3360</v>
      </c>
      <c r="K1624" s="1504" t="s">
        <v>4209</v>
      </c>
      <c r="L1624" s="1504" t="s">
        <v>5749</v>
      </c>
      <c r="M1624" s="1527"/>
      <c r="N1624" s="1527"/>
      <c r="O1624" s="1527"/>
      <c r="P1624" s="1527"/>
      <c r="Q1624" s="1527"/>
      <c r="R1624" s="1527"/>
      <c r="S1624" s="1527"/>
      <c r="T1624" s="1527"/>
      <c r="U1624" s="1527"/>
      <c r="V1624" s="1527"/>
      <c r="W1624" s="9" t="s">
        <v>329</v>
      </c>
    </row>
    <row r="1625" spans="1:24" s="1" customFormat="1" ht="116.25" customHeight="1" x14ac:dyDescent="0.2">
      <c r="A1625" s="1561"/>
      <c r="B1625" s="1492" t="s">
        <v>2546</v>
      </c>
      <c r="C1625" s="339" t="s">
        <v>954</v>
      </c>
      <c r="D1625" s="351" t="s">
        <v>810</v>
      </c>
      <c r="E1625" s="336" t="s">
        <v>950</v>
      </c>
      <c r="F1625" s="1507">
        <v>2.73</v>
      </c>
      <c r="G1625" s="1030"/>
      <c r="H1625" s="1496"/>
      <c r="I1625" s="1496"/>
      <c r="J1625" s="1504" t="s">
        <v>4369</v>
      </c>
      <c r="K1625" s="1504" t="s">
        <v>4747</v>
      </c>
      <c r="L1625" s="1504"/>
      <c r="M1625" s="1527"/>
      <c r="N1625" s="1527"/>
      <c r="O1625" s="1527"/>
      <c r="P1625" s="1527"/>
      <c r="Q1625" s="1527"/>
      <c r="R1625" s="1527"/>
      <c r="S1625" s="1527"/>
      <c r="T1625" s="1527"/>
      <c r="U1625" s="1527"/>
      <c r="V1625" s="1527"/>
      <c r="W1625" s="9" t="s">
        <v>329</v>
      </c>
    </row>
    <row r="1626" spans="1:24" s="1" customFormat="1" ht="57" customHeight="1" x14ac:dyDescent="0.2">
      <c r="A1626" s="1561"/>
      <c r="B1626" s="1492" t="s">
        <v>2547</v>
      </c>
      <c r="C1626" s="339" t="s">
        <v>955</v>
      </c>
      <c r="D1626" s="351" t="s">
        <v>956</v>
      </c>
      <c r="E1626" s="336" t="s">
        <v>950</v>
      </c>
      <c r="F1626" s="1507"/>
      <c r="G1626" s="1030"/>
      <c r="H1626" s="1496"/>
      <c r="I1626" s="1507">
        <v>860</v>
      </c>
      <c r="J1626" s="1504" t="s">
        <v>5749</v>
      </c>
      <c r="K1626" s="1504"/>
      <c r="L1626" s="1504"/>
      <c r="M1626" s="1527"/>
      <c r="N1626" s="1527"/>
      <c r="O1626" s="1527"/>
      <c r="P1626" s="1527"/>
      <c r="Q1626" s="1527"/>
      <c r="R1626" s="1527"/>
      <c r="S1626" s="1527"/>
      <c r="T1626" s="1527"/>
      <c r="U1626" s="1527"/>
      <c r="V1626" s="1527"/>
      <c r="W1626" s="9" t="s">
        <v>329</v>
      </c>
    </row>
    <row r="1627" spans="1:24" ht="129" customHeight="1" x14ac:dyDescent="0.2">
      <c r="A1627" s="1561"/>
      <c r="B1627" s="1492" t="s">
        <v>5217</v>
      </c>
      <c r="C1627" s="991" t="s">
        <v>7563</v>
      </c>
      <c r="D1627" s="993" t="s">
        <v>921</v>
      </c>
      <c r="E1627" s="993" t="s">
        <v>5216</v>
      </c>
      <c r="F1627" s="994"/>
      <c r="G1627" s="975">
        <v>1200</v>
      </c>
      <c r="H1627" s="1507">
        <v>1750</v>
      </c>
      <c r="I1627" s="1496"/>
      <c r="J1627" s="1504" t="s">
        <v>5504</v>
      </c>
      <c r="K1627" s="1504" t="s">
        <v>6830</v>
      </c>
      <c r="L1627" s="1504" t="s">
        <v>7562</v>
      </c>
      <c r="M1627" s="1504"/>
      <c r="N1627" s="1504"/>
      <c r="O1627" s="1504"/>
      <c r="P1627" s="1504"/>
      <c r="Q1627" s="1504"/>
      <c r="R1627" s="1504"/>
      <c r="S1627" s="1504"/>
      <c r="T1627" s="1504"/>
      <c r="U1627" s="1504"/>
      <c r="V1627" s="1504"/>
      <c r="W1627" s="95"/>
      <c r="X1627" s="96"/>
    </row>
    <row r="1628" spans="1:24" ht="147.75" customHeight="1" x14ac:dyDescent="0.2">
      <c r="A1628" s="1561"/>
      <c r="B1628" s="1492" t="s">
        <v>7762</v>
      </c>
      <c r="C1628" s="991" t="s">
        <v>8623</v>
      </c>
      <c r="D1628" s="351" t="s">
        <v>810</v>
      </c>
      <c r="E1628" s="336" t="s">
        <v>950</v>
      </c>
      <c r="F1628" s="994"/>
      <c r="G1628" s="975"/>
      <c r="H1628" s="1507">
        <v>100</v>
      </c>
      <c r="I1628" s="1496"/>
      <c r="J1628" s="1504" t="s">
        <v>7066</v>
      </c>
      <c r="K1628" s="1504" t="s">
        <v>8624</v>
      </c>
      <c r="L1628" s="1504" t="s">
        <v>8932</v>
      </c>
      <c r="M1628" s="1504"/>
      <c r="N1628" s="1504"/>
      <c r="O1628" s="1504"/>
      <c r="P1628" s="1504"/>
      <c r="Q1628" s="1504"/>
      <c r="R1628" s="1504"/>
      <c r="S1628" s="1504"/>
      <c r="T1628" s="1504"/>
      <c r="U1628" s="1504"/>
      <c r="V1628" s="1504"/>
      <c r="W1628" s="95"/>
      <c r="X1628" s="96"/>
    </row>
    <row r="1629" spans="1:24" ht="57" customHeight="1" x14ac:dyDescent="0.2">
      <c r="A1629" s="1562"/>
      <c r="B1629" s="1492" t="s">
        <v>7763</v>
      </c>
      <c r="C1629" s="991" t="s">
        <v>7765</v>
      </c>
      <c r="D1629" s="351" t="s">
        <v>810</v>
      </c>
      <c r="E1629" s="336" t="s">
        <v>950</v>
      </c>
      <c r="F1629" s="994"/>
      <c r="G1629" s="975"/>
      <c r="H1629" s="1507">
        <v>200</v>
      </c>
      <c r="I1629" s="1496"/>
      <c r="J1629" s="1504" t="s">
        <v>7066</v>
      </c>
      <c r="K1629" s="1504"/>
      <c r="L1629" s="1504"/>
      <c r="M1629" s="1504"/>
      <c r="N1629" s="1504"/>
      <c r="O1629" s="1504"/>
      <c r="P1629" s="1504"/>
      <c r="Q1629" s="1504"/>
      <c r="R1629" s="1504"/>
      <c r="S1629" s="1504"/>
      <c r="T1629" s="1504"/>
      <c r="U1629" s="1504"/>
      <c r="V1629" s="1504"/>
      <c r="W1629" s="95"/>
      <c r="X1629" s="96"/>
    </row>
    <row r="1630" spans="1:24" s="1" customFormat="1" ht="101.25" customHeight="1" x14ac:dyDescent="0.2">
      <c r="A1630" s="1563" t="s">
        <v>1501</v>
      </c>
      <c r="B1630" s="1492" t="s">
        <v>2548</v>
      </c>
      <c r="C1630" s="339" t="s">
        <v>951</v>
      </c>
      <c r="D1630" s="351" t="s">
        <v>810</v>
      </c>
      <c r="E1630" s="336" t="s">
        <v>950</v>
      </c>
      <c r="F1630" s="1507">
        <v>460.83359999999999</v>
      </c>
      <c r="G1630" s="1496"/>
      <c r="H1630" s="1496"/>
      <c r="I1630" s="1496"/>
      <c r="J1630" s="1504" t="s">
        <v>4210</v>
      </c>
      <c r="K1630" s="1504"/>
      <c r="L1630" s="1504"/>
      <c r="M1630" s="1527"/>
      <c r="N1630" s="1527"/>
      <c r="O1630" s="1527"/>
      <c r="P1630" s="1527"/>
      <c r="Q1630" s="1527"/>
      <c r="R1630" s="1527"/>
      <c r="S1630" s="1527"/>
      <c r="T1630" s="1527"/>
      <c r="U1630" s="1527"/>
      <c r="V1630" s="1527"/>
      <c r="W1630" s="9" t="s">
        <v>329</v>
      </c>
    </row>
    <row r="1631" spans="1:24" s="1" customFormat="1" ht="21" customHeight="1" x14ac:dyDescent="0.2">
      <c r="A1631" s="1561"/>
      <c r="B1631" s="1492" t="s">
        <v>2549</v>
      </c>
      <c r="C1631" s="339" t="s">
        <v>952</v>
      </c>
      <c r="D1631" s="336" t="s">
        <v>810</v>
      </c>
      <c r="E1631" s="336" t="s">
        <v>950</v>
      </c>
      <c r="F1631" s="1507">
        <v>400</v>
      </c>
      <c r="G1631" s="1030"/>
      <c r="H1631" s="1014"/>
      <c r="I1631" s="1507">
        <v>890</v>
      </c>
      <c r="J1631" s="1506" t="s">
        <v>3366</v>
      </c>
      <c r="K1631" s="1504" t="s">
        <v>5749</v>
      </c>
      <c r="L1631" s="1504"/>
      <c r="M1631" s="1527"/>
      <c r="N1631" s="1527"/>
      <c r="O1631" s="1527"/>
      <c r="P1631" s="1527"/>
      <c r="Q1631" s="1527"/>
      <c r="R1631" s="1527"/>
      <c r="S1631" s="1527"/>
      <c r="T1631" s="1527"/>
      <c r="U1631" s="1527"/>
      <c r="V1631" s="1527"/>
      <c r="W1631" s="9" t="s">
        <v>329</v>
      </c>
    </row>
    <row r="1632" spans="1:24" s="1" customFormat="1" ht="105" customHeight="1" x14ac:dyDescent="0.2">
      <c r="A1632" s="1561"/>
      <c r="B1632" s="1492" t="s">
        <v>2550</v>
      </c>
      <c r="C1632" s="1027" t="s">
        <v>957</v>
      </c>
      <c r="D1632" s="1496" t="s">
        <v>213</v>
      </c>
      <c r="E1632" s="1496" t="s">
        <v>216</v>
      </c>
      <c r="F1632" s="309">
        <v>44.181710000000002</v>
      </c>
      <c r="G1632" s="1030"/>
      <c r="H1632" s="1496"/>
      <c r="I1632" s="306"/>
      <c r="J1632" s="1506" t="s">
        <v>4211</v>
      </c>
      <c r="K1632" s="485"/>
      <c r="L1632" s="485"/>
      <c r="M1632" s="142"/>
      <c r="N1632" s="142"/>
      <c r="O1632" s="142"/>
      <c r="P1632" s="142"/>
      <c r="Q1632" s="142"/>
      <c r="R1632" s="142"/>
      <c r="S1632" s="142"/>
      <c r="T1632" s="142"/>
      <c r="U1632" s="142"/>
      <c r="V1632" s="142"/>
      <c r="W1632" s="9" t="s">
        <v>123</v>
      </c>
    </row>
    <row r="1633" spans="1:24" s="1" customFormat="1" ht="132" customHeight="1" x14ac:dyDescent="0.2">
      <c r="A1633" s="1562"/>
      <c r="B1633" s="1492" t="s">
        <v>7766</v>
      </c>
      <c r="C1633" s="1027" t="s">
        <v>8625</v>
      </c>
      <c r="D1633" s="351" t="s">
        <v>810</v>
      </c>
      <c r="E1633" s="336" t="s">
        <v>950</v>
      </c>
      <c r="F1633" s="309"/>
      <c r="G1633" s="1030"/>
      <c r="H1633" s="1507">
        <v>0</v>
      </c>
      <c r="I1633" s="306"/>
      <c r="J1633" s="1506" t="s">
        <v>7066</v>
      </c>
      <c r="K1633" s="1506" t="s">
        <v>8626</v>
      </c>
      <c r="L1633" s="485"/>
      <c r="M1633" s="142"/>
      <c r="N1633" s="142"/>
      <c r="O1633" s="142"/>
      <c r="P1633" s="142"/>
      <c r="Q1633" s="142"/>
      <c r="R1633" s="142"/>
      <c r="S1633" s="142"/>
      <c r="T1633" s="142"/>
      <c r="U1633" s="142"/>
      <c r="V1633" s="142"/>
      <c r="W1633" s="9"/>
    </row>
    <row r="1634" spans="1:24" s="1" customFormat="1" ht="45.75" customHeight="1" x14ac:dyDescent="0.2">
      <c r="A1634" s="1563" t="s">
        <v>1502</v>
      </c>
      <c r="B1634" s="643" t="s">
        <v>2551</v>
      </c>
      <c r="C1634" s="339" t="s">
        <v>958</v>
      </c>
      <c r="D1634" s="351" t="s">
        <v>810</v>
      </c>
      <c r="E1634" s="336" t="s">
        <v>950</v>
      </c>
      <c r="F1634" s="1507">
        <v>100</v>
      </c>
      <c r="G1634" s="1030"/>
      <c r="H1634" s="1496"/>
      <c r="I1634" s="1496"/>
      <c r="J1634" s="1504"/>
      <c r="K1634" s="1504"/>
      <c r="L1634" s="1504"/>
      <c r="M1634" s="1527"/>
      <c r="N1634" s="1527"/>
      <c r="O1634" s="1527"/>
      <c r="P1634" s="1527"/>
      <c r="Q1634" s="1527"/>
      <c r="R1634" s="1527"/>
      <c r="S1634" s="1527"/>
      <c r="T1634" s="1527"/>
      <c r="U1634" s="1527"/>
      <c r="V1634" s="1527"/>
      <c r="W1634" s="9" t="s">
        <v>329</v>
      </c>
    </row>
    <row r="1635" spans="1:24" s="1" customFormat="1" ht="45.75" customHeight="1" x14ac:dyDescent="0.2">
      <c r="A1635" s="1562"/>
      <c r="B1635" s="643" t="s">
        <v>7768</v>
      </c>
      <c r="C1635" s="339" t="s">
        <v>7769</v>
      </c>
      <c r="D1635" s="351" t="s">
        <v>810</v>
      </c>
      <c r="E1635" s="336" t="s">
        <v>950</v>
      </c>
      <c r="F1635" s="1507"/>
      <c r="G1635" s="1030"/>
      <c r="H1635" s="1507">
        <v>200</v>
      </c>
      <c r="I1635" s="1496"/>
      <c r="J1635" s="1504" t="s">
        <v>7066</v>
      </c>
      <c r="K1635" s="1504"/>
      <c r="L1635" s="1504"/>
      <c r="M1635" s="1527"/>
      <c r="N1635" s="1527"/>
      <c r="O1635" s="1527"/>
      <c r="P1635" s="1527"/>
      <c r="Q1635" s="1527"/>
      <c r="R1635" s="1527"/>
      <c r="S1635" s="1527"/>
      <c r="T1635" s="1527"/>
      <c r="U1635" s="1527"/>
      <c r="V1635" s="1527"/>
      <c r="W1635" s="9"/>
    </row>
    <row r="1636" spans="1:24" s="1" customFormat="1" ht="132" customHeight="1" x14ac:dyDescent="0.2">
      <c r="A1636" s="1563" t="s">
        <v>1503</v>
      </c>
      <c r="B1636" s="1027" t="s">
        <v>2552</v>
      </c>
      <c r="C1636" s="339" t="s">
        <v>952</v>
      </c>
      <c r="D1636" s="336" t="s">
        <v>810</v>
      </c>
      <c r="E1636" s="336" t="s">
        <v>950</v>
      </c>
      <c r="F1636" s="1507">
        <v>448.97</v>
      </c>
      <c r="G1636" s="1030"/>
      <c r="H1636" s="1014"/>
      <c r="I1636" s="1507">
        <v>500</v>
      </c>
      <c r="J1636" s="1506" t="s">
        <v>3367</v>
      </c>
      <c r="K1636" s="1504" t="s">
        <v>4748</v>
      </c>
      <c r="L1636" s="1504" t="s">
        <v>5749</v>
      </c>
      <c r="M1636" s="1527"/>
      <c r="N1636" s="1527"/>
      <c r="O1636" s="1527"/>
      <c r="P1636" s="1527"/>
      <c r="Q1636" s="1527"/>
      <c r="R1636" s="1527"/>
      <c r="S1636" s="1527"/>
      <c r="T1636" s="1527"/>
      <c r="U1636" s="1527"/>
      <c r="V1636" s="1527"/>
      <c r="W1636" s="9" t="s">
        <v>329</v>
      </c>
    </row>
    <row r="1637" spans="1:24" s="1" customFormat="1" ht="69.75" customHeight="1" x14ac:dyDescent="0.2">
      <c r="A1637" s="1562"/>
      <c r="B1637" s="1027" t="s">
        <v>8086</v>
      </c>
      <c r="C1637" s="339" t="s">
        <v>8230</v>
      </c>
      <c r="D1637" s="336" t="s">
        <v>810</v>
      </c>
      <c r="E1637" s="336" t="s">
        <v>1243</v>
      </c>
      <c r="F1637" s="1507"/>
      <c r="G1637" s="1030"/>
      <c r="H1637" s="1507">
        <v>1441.5266999999999</v>
      </c>
      <c r="I1637" s="1507"/>
      <c r="J1637" s="1506" t="s">
        <v>8147</v>
      </c>
      <c r="K1637" s="1504" t="s">
        <v>8231</v>
      </c>
      <c r="L1637" s="1504"/>
      <c r="M1637" s="1527"/>
      <c r="N1637" s="1527"/>
      <c r="O1637" s="1527"/>
      <c r="P1637" s="1527"/>
      <c r="Q1637" s="1527"/>
      <c r="R1637" s="1527"/>
      <c r="S1637" s="1527"/>
      <c r="T1637" s="1527"/>
      <c r="U1637" s="1527"/>
      <c r="V1637" s="1527"/>
      <c r="W1637" s="9"/>
    </row>
    <row r="1638" spans="1:24" s="1" customFormat="1" ht="62.25" customHeight="1" x14ac:dyDescent="0.2">
      <c r="A1638" s="497" t="s">
        <v>1504</v>
      </c>
      <c r="B1638" s="497" t="s">
        <v>2553</v>
      </c>
      <c r="C1638" s="497" t="s">
        <v>959</v>
      </c>
      <c r="D1638" s="351" t="s">
        <v>810</v>
      </c>
      <c r="E1638" s="336" t="s">
        <v>950</v>
      </c>
      <c r="F1638" s="1507">
        <v>80</v>
      </c>
      <c r="G1638" s="1507"/>
      <c r="H1638" s="1496"/>
      <c r="I1638" s="1496"/>
      <c r="J1638" s="1504"/>
      <c r="K1638" s="1504"/>
      <c r="L1638" s="1504"/>
      <c r="M1638" s="1527"/>
      <c r="N1638" s="1527"/>
      <c r="O1638" s="1527"/>
      <c r="P1638" s="1527"/>
      <c r="Q1638" s="1527"/>
      <c r="R1638" s="1527"/>
      <c r="S1638" s="1527"/>
      <c r="T1638" s="1527"/>
      <c r="U1638" s="1527"/>
      <c r="V1638" s="1527"/>
      <c r="W1638" s="9" t="s">
        <v>329</v>
      </c>
    </row>
    <row r="1639" spans="1:24" s="1" customFormat="1" ht="99" customHeight="1" x14ac:dyDescent="0.2">
      <c r="A1639" s="1027" t="s">
        <v>2554</v>
      </c>
      <c r="B1639" s="1027" t="s">
        <v>2555</v>
      </c>
      <c r="C1639" s="339" t="s">
        <v>951</v>
      </c>
      <c r="D1639" s="351" t="s">
        <v>810</v>
      </c>
      <c r="E1639" s="336" t="s">
        <v>950</v>
      </c>
      <c r="F1639" s="1507">
        <v>79</v>
      </c>
      <c r="G1639" s="1496"/>
      <c r="H1639" s="1496"/>
      <c r="I1639" s="1496"/>
      <c r="J1639" s="1504" t="s">
        <v>4212</v>
      </c>
      <c r="K1639" s="1504"/>
      <c r="L1639" s="1504"/>
      <c r="M1639" s="1527"/>
      <c r="N1639" s="1527"/>
      <c r="O1639" s="1527"/>
      <c r="P1639" s="1527"/>
      <c r="Q1639" s="1527"/>
      <c r="R1639" s="1527"/>
      <c r="S1639" s="1527"/>
      <c r="T1639" s="1527"/>
      <c r="U1639" s="1527"/>
      <c r="V1639" s="1527"/>
      <c r="W1639" s="9" t="s">
        <v>329</v>
      </c>
    </row>
    <row r="1640" spans="1:24" s="1" customFormat="1" ht="50.25" customHeight="1" x14ac:dyDescent="0.2">
      <c r="A1640" s="1027" t="s">
        <v>2558</v>
      </c>
      <c r="B1640" s="1027" t="s">
        <v>2557</v>
      </c>
      <c r="C1640" s="339" t="s">
        <v>951</v>
      </c>
      <c r="D1640" s="351" t="s">
        <v>810</v>
      </c>
      <c r="E1640" s="336" t="s">
        <v>950</v>
      </c>
      <c r="F1640" s="1507">
        <v>200</v>
      </c>
      <c r="G1640" s="1496"/>
      <c r="H1640" s="1496"/>
      <c r="I1640" s="1496"/>
      <c r="J1640" s="1504"/>
      <c r="K1640" s="1504"/>
      <c r="L1640" s="1504"/>
      <c r="M1640" s="1527"/>
      <c r="N1640" s="1527"/>
      <c r="O1640" s="1527"/>
      <c r="P1640" s="1527"/>
      <c r="Q1640" s="1527"/>
      <c r="R1640" s="1527"/>
      <c r="S1640" s="1527"/>
      <c r="T1640" s="1527"/>
      <c r="U1640" s="1527"/>
      <c r="V1640" s="1527"/>
      <c r="W1640" s="9" t="s">
        <v>329</v>
      </c>
    </row>
    <row r="1641" spans="1:24" s="1" customFormat="1" ht="99" customHeight="1" x14ac:dyDescent="0.2">
      <c r="A1641" s="1027" t="s">
        <v>2559</v>
      </c>
      <c r="B1641" s="1027" t="s">
        <v>2561</v>
      </c>
      <c r="C1641" s="339" t="s">
        <v>960</v>
      </c>
      <c r="D1641" s="351" t="s">
        <v>810</v>
      </c>
      <c r="E1641" s="336" t="s">
        <v>950</v>
      </c>
      <c r="F1641" s="1507"/>
      <c r="G1641" s="1496"/>
      <c r="H1641" s="1496"/>
      <c r="I1641" s="1496"/>
      <c r="J1641" s="1504" t="s">
        <v>4213</v>
      </c>
      <c r="K1641" s="1504"/>
      <c r="L1641" s="1504"/>
      <c r="M1641" s="1527"/>
      <c r="N1641" s="1527"/>
      <c r="O1641" s="1527"/>
      <c r="P1641" s="1527"/>
      <c r="Q1641" s="1527"/>
      <c r="R1641" s="1527"/>
      <c r="S1641" s="1527"/>
      <c r="T1641" s="1527"/>
      <c r="U1641" s="1527"/>
      <c r="V1641" s="1527"/>
      <c r="W1641" s="9" t="s">
        <v>329</v>
      </c>
    </row>
    <row r="1642" spans="1:24" ht="94.5" customHeight="1" x14ac:dyDescent="0.2">
      <c r="A1642" s="1492" t="s">
        <v>2560</v>
      </c>
      <c r="B1642" s="1492" t="s">
        <v>2562</v>
      </c>
      <c r="C1642" s="1027" t="s">
        <v>961</v>
      </c>
      <c r="D1642" s="351" t="s">
        <v>921</v>
      </c>
      <c r="E1642" s="336" t="s">
        <v>962</v>
      </c>
      <c r="F1642" s="1507">
        <v>98.087609999999998</v>
      </c>
      <c r="G1642" s="1012"/>
      <c r="H1642" s="1012"/>
      <c r="I1642" s="1012"/>
      <c r="J1642" s="1504" t="s">
        <v>4214</v>
      </c>
      <c r="K1642" s="538"/>
      <c r="L1642" s="538"/>
      <c r="M1642" s="538"/>
      <c r="N1642" s="538"/>
      <c r="O1642" s="538"/>
      <c r="P1642" s="538"/>
      <c r="Q1642" s="538"/>
      <c r="R1642" s="538"/>
      <c r="S1642" s="538"/>
      <c r="T1642" s="538"/>
      <c r="U1642" s="538"/>
      <c r="V1642" s="538"/>
      <c r="W1642" s="95" t="s">
        <v>911</v>
      </c>
      <c r="X1642" s="96"/>
    </row>
    <row r="1643" spans="1:24" s="1" customFormat="1" ht="99.75" customHeight="1" x14ac:dyDescent="0.2">
      <c r="A1643" s="1563" t="s">
        <v>2563</v>
      </c>
      <c r="B1643" s="1492" t="s">
        <v>2556</v>
      </c>
      <c r="C1643" s="1027" t="s">
        <v>963</v>
      </c>
      <c r="D1643" s="1496" t="s">
        <v>213</v>
      </c>
      <c r="E1643" s="1496" t="s">
        <v>216</v>
      </c>
      <c r="F1643" s="571">
        <v>100</v>
      </c>
      <c r="G1643" s="1496"/>
      <c r="H1643" s="1496"/>
      <c r="I1643" s="1496"/>
      <c r="J1643" s="1504"/>
      <c r="K1643" s="1504"/>
      <c r="L1643" s="1504"/>
      <c r="M1643" s="1527"/>
      <c r="N1643" s="1527"/>
      <c r="O1643" s="1527"/>
      <c r="P1643" s="1527"/>
      <c r="Q1643" s="1527"/>
      <c r="R1643" s="1527"/>
      <c r="S1643" s="1527"/>
      <c r="T1643" s="1527"/>
      <c r="U1643" s="1527"/>
      <c r="V1643" s="1527"/>
      <c r="W1643" s="9" t="s">
        <v>123</v>
      </c>
    </row>
    <row r="1644" spans="1:24" s="1" customFormat="1" ht="113.25" customHeight="1" x14ac:dyDescent="0.2">
      <c r="A1644" s="1561"/>
      <c r="B1644" s="1492" t="s">
        <v>2564</v>
      </c>
      <c r="C1644" s="578" t="s">
        <v>5218</v>
      </c>
      <c r="D1644" s="1496" t="s">
        <v>213</v>
      </c>
      <c r="E1644" s="1496" t="s">
        <v>216</v>
      </c>
      <c r="F1644" s="1507">
        <v>750</v>
      </c>
      <c r="G1644" s="1507">
        <v>890</v>
      </c>
      <c r="H1644" s="1496"/>
      <c r="I1644" s="1496"/>
      <c r="J1644" s="1504" t="s">
        <v>3093</v>
      </c>
      <c r="K1644" s="1504" t="s">
        <v>4017</v>
      </c>
      <c r="L1644" s="1504" t="s">
        <v>4349</v>
      </c>
      <c r="M1644" s="1527" t="s">
        <v>5596</v>
      </c>
      <c r="N1644" s="1527"/>
      <c r="O1644" s="1527"/>
      <c r="P1644" s="1527"/>
      <c r="Q1644" s="1527"/>
      <c r="R1644" s="1527"/>
      <c r="S1644" s="1527"/>
      <c r="T1644" s="1527"/>
      <c r="U1644" s="1527"/>
      <c r="V1644" s="1527"/>
      <c r="W1644" s="9" t="s">
        <v>123</v>
      </c>
    </row>
    <row r="1645" spans="1:24" s="1" customFormat="1" ht="114.75" customHeight="1" x14ac:dyDescent="0.2">
      <c r="A1645" s="1561"/>
      <c r="B1645" s="1492" t="s">
        <v>2565</v>
      </c>
      <c r="C1645" s="1492" t="s">
        <v>965</v>
      </c>
      <c r="D1645" s="1496" t="s">
        <v>558</v>
      </c>
      <c r="E1645" s="1496" t="s">
        <v>216</v>
      </c>
      <c r="F1645" s="309"/>
      <c r="G1645" s="1496"/>
      <c r="H1645" s="1496"/>
      <c r="I1645" s="1496"/>
      <c r="J1645" s="1504" t="s">
        <v>3629</v>
      </c>
      <c r="K1645" s="1504" t="s">
        <v>4956</v>
      </c>
      <c r="L1645" s="1504"/>
      <c r="M1645" s="1527"/>
      <c r="N1645" s="1527"/>
      <c r="O1645" s="1527"/>
      <c r="P1645" s="1527"/>
      <c r="Q1645" s="1527"/>
      <c r="R1645" s="1527"/>
      <c r="S1645" s="1527"/>
      <c r="T1645" s="1527"/>
      <c r="U1645" s="1527"/>
      <c r="V1645" s="1527"/>
      <c r="W1645" s="9" t="s">
        <v>123</v>
      </c>
    </row>
    <row r="1646" spans="1:24" s="1" customFormat="1" ht="37.5" customHeight="1" x14ac:dyDescent="0.2">
      <c r="A1646" s="1561"/>
      <c r="B1646" s="1492" t="s">
        <v>2566</v>
      </c>
      <c r="C1646" s="1492" t="s">
        <v>966</v>
      </c>
      <c r="D1646" s="1496" t="s">
        <v>558</v>
      </c>
      <c r="E1646" s="1497" t="s">
        <v>4957</v>
      </c>
      <c r="F1646" s="309">
        <v>500</v>
      </c>
      <c r="G1646" s="1496"/>
      <c r="H1646" s="1496"/>
      <c r="I1646" s="1496"/>
      <c r="J1646" s="1504"/>
      <c r="K1646" s="1504"/>
      <c r="L1646" s="1504"/>
      <c r="M1646" s="1527"/>
      <c r="N1646" s="1527"/>
      <c r="O1646" s="1527"/>
      <c r="P1646" s="1527"/>
      <c r="Q1646" s="1527"/>
      <c r="R1646" s="1527"/>
      <c r="S1646" s="1527"/>
      <c r="T1646" s="1527"/>
      <c r="U1646" s="1527"/>
      <c r="V1646" s="1527"/>
      <c r="W1646" s="9" t="s">
        <v>123</v>
      </c>
    </row>
    <row r="1647" spans="1:24" s="1" customFormat="1" ht="183.75" customHeight="1" x14ac:dyDescent="0.2">
      <c r="A1647" s="1561"/>
      <c r="B1647" s="1492" t="s">
        <v>2567</v>
      </c>
      <c r="C1647" s="1492" t="s">
        <v>8937</v>
      </c>
      <c r="D1647" s="1496" t="s">
        <v>558</v>
      </c>
      <c r="E1647" s="1496" t="s">
        <v>216</v>
      </c>
      <c r="F1647" s="309">
        <v>200</v>
      </c>
      <c r="G1647" s="1496"/>
      <c r="H1647" s="1496">
        <v>400</v>
      </c>
      <c r="I1647" s="1496"/>
      <c r="J1647" s="1504" t="s">
        <v>4914</v>
      </c>
      <c r="K1647" s="1504" t="s">
        <v>8938</v>
      </c>
      <c r="L1647" s="1504"/>
      <c r="M1647" s="1527"/>
      <c r="N1647" s="1527"/>
      <c r="O1647" s="1527"/>
      <c r="P1647" s="1527"/>
      <c r="Q1647" s="1527"/>
      <c r="R1647" s="1527"/>
      <c r="S1647" s="1527"/>
      <c r="T1647" s="1527"/>
      <c r="U1647" s="1527"/>
      <c r="V1647" s="1527"/>
      <c r="W1647" s="9" t="s">
        <v>123</v>
      </c>
    </row>
    <row r="1648" spans="1:24" s="1" customFormat="1" ht="84.75" customHeight="1" x14ac:dyDescent="0.2">
      <c r="A1648" s="1561"/>
      <c r="B1648" s="1492" t="s">
        <v>2568</v>
      </c>
      <c r="C1648" s="1492" t="s">
        <v>3178</v>
      </c>
      <c r="D1648" s="1497" t="s">
        <v>21</v>
      </c>
      <c r="E1648" s="1497" t="s">
        <v>1292</v>
      </c>
      <c r="F1648" s="1496">
        <v>100.55</v>
      </c>
      <c r="G1648" s="1030"/>
      <c r="H1648" s="1507"/>
      <c r="I1648" s="1507">
        <v>500</v>
      </c>
      <c r="J1648" s="1506" t="s">
        <v>3368</v>
      </c>
      <c r="K1648" s="1504" t="s">
        <v>3814</v>
      </c>
      <c r="L1648" s="1504" t="s">
        <v>5749</v>
      </c>
      <c r="M1648" s="1527"/>
      <c r="N1648" s="1527"/>
      <c r="O1648" s="1527"/>
      <c r="P1648" s="1527"/>
      <c r="Q1648" s="1527"/>
      <c r="R1648" s="1527"/>
      <c r="S1648" s="1527"/>
      <c r="T1648" s="1527"/>
      <c r="U1648" s="1527"/>
      <c r="V1648" s="1527"/>
      <c r="W1648" s="9" t="s">
        <v>123</v>
      </c>
    </row>
    <row r="1649" spans="1:34" s="1" customFormat="1" ht="102" customHeight="1" x14ac:dyDescent="0.2">
      <c r="A1649" s="1561"/>
      <c r="B1649" s="1492" t="s">
        <v>2569</v>
      </c>
      <c r="C1649" s="339" t="s">
        <v>1354</v>
      </c>
      <c r="D1649" s="351" t="s">
        <v>968</v>
      </c>
      <c r="E1649" s="336" t="s">
        <v>1293</v>
      </c>
      <c r="F1649" s="1507"/>
      <c r="G1649" s="1496"/>
      <c r="H1649" s="1496"/>
      <c r="I1649" s="1496"/>
      <c r="J1649" s="1504" t="s">
        <v>4215</v>
      </c>
      <c r="K1649" s="1504"/>
      <c r="L1649" s="1504"/>
      <c r="M1649" s="1527"/>
      <c r="N1649" s="1527"/>
      <c r="O1649" s="1527"/>
      <c r="P1649" s="1527"/>
      <c r="Q1649" s="1527"/>
      <c r="R1649" s="1527"/>
      <c r="S1649" s="1527"/>
      <c r="T1649" s="1527"/>
      <c r="U1649" s="1527"/>
      <c r="V1649" s="1527"/>
      <c r="W1649" s="9" t="s">
        <v>329</v>
      </c>
    </row>
    <row r="1650" spans="1:34" s="1" customFormat="1" ht="81.75" customHeight="1" x14ac:dyDescent="0.2">
      <c r="A1650" s="1561"/>
      <c r="B1650" s="1492" t="s">
        <v>2570</v>
      </c>
      <c r="C1650" s="339" t="s">
        <v>970</v>
      </c>
      <c r="D1650" s="351" t="s">
        <v>968</v>
      </c>
      <c r="E1650" s="336" t="s">
        <v>969</v>
      </c>
      <c r="F1650" s="1507"/>
      <c r="G1650" s="1496"/>
      <c r="H1650" s="1496"/>
      <c r="I1650" s="1496"/>
      <c r="J1650" s="1504" t="s">
        <v>4018</v>
      </c>
      <c r="K1650" s="1504"/>
      <c r="L1650" s="1504"/>
      <c r="M1650" s="1527"/>
      <c r="N1650" s="1527"/>
      <c r="O1650" s="1527"/>
      <c r="P1650" s="1527"/>
      <c r="Q1650" s="1527"/>
      <c r="R1650" s="1527"/>
      <c r="S1650" s="1527"/>
      <c r="T1650" s="1527"/>
      <c r="U1650" s="1527"/>
      <c r="V1650" s="1527"/>
      <c r="W1650" s="9" t="s">
        <v>329</v>
      </c>
      <c r="X1650" s="4"/>
      <c r="Y1650" s="4"/>
      <c r="Z1650" s="4"/>
      <c r="AA1650" s="4"/>
      <c r="AB1650" s="4"/>
      <c r="AC1650" s="4"/>
      <c r="AD1650" s="4"/>
      <c r="AE1650" s="4"/>
      <c r="AF1650" s="4"/>
      <c r="AG1650" s="4"/>
    </row>
    <row r="1651" spans="1:34" s="10" customFormat="1" ht="90" customHeight="1" x14ac:dyDescent="0.2">
      <c r="A1651" s="1561"/>
      <c r="B1651" s="1492" t="s">
        <v>2571</v>
      </c>
      <c r="C1651" s="339" t="s">
        <v>971</v>
      </c>
      <c r="D1651" s="351" t="s">
        <v>327</v>
      </c>
      <c r="E1651" s="336" t="s">
        <v>1294</v>
      </c>
      <c r="F1651" s="1507"/>
      <c r="G1651" s="1496"/>
      <c r="H1651" s="1496"/>
      <c r="I1651" s="1496"/>
      <c r="J1651" s="1504" t="s">
        <v>4019</v>
      </c>
      <c r="K1651" s="1504"/>
      <c r="L1651" s="1504"/>
      <c r="M1651" s="1527"/>
      <c r="N1651" s="1527"/>
      <c r="O1651" s="1527"/>
      <c r="P1651" s="1527"/>
      <c r="Q1651" s="1527"/>
      <c r="R1651" s="1527"/>
      <c r="S1651" s="1527"/>
      <c r="T1651" s="1527"/>
      <c r="U1651" s="1527"/>
      <c r="V1651" s="1527"/>
      <c r="W1651" s="9" t="s">
        <v>329</v>
      </c>
      <c r="X1651" s="87">
        <f>SUM(F1522:F1651)</f>
        <v>40545.913410000023</v>
      </c>
      <c r="Y1651" s="87">
        <f>SUM(G1522:G1651)</f>
        <v>14275.019360000002</v>
      </c>
      <c r="Z1651" s="87">
        <f>SUM(H1522:H1651)</f>
        <v>18968.760699999999</v>
      </c>
      <c r="AA1651" s="87">
        <f>SUM(I1522:I1651)</f>
        <v>71565</v>
      </c>
      <c r="AB1651" s="4"/>
      <c r="AC1651" s="4"/>
      <c r="AD1651" s="4"/>
      <c r="AE1651" s="4"/>
      <c r="AF1651" s="4"/>
      <c r="AG1651" s="4"/>
      <c r="AH1651" s="30"/>
    </row>
    <row r="1652" spans="1:34" s="4" customFormat="1" ht="147" customHeight="1" x14ac:dyDescent="0.2">
      <c r="A1652" s="1561"/>
      <c r="B1652" s="1492" t="s">
        <v>5221</v>
      </c>
      <c r="C1652" s="578" t="s">
        <v>7063</v>
      </c>
      <c r="D1652" s="1496" t="s">
        <v>213</v>
      </c>
      <c r="E1652" s="1496" t="s">
        <v>216</v>
      </c>
      <c r="F1652" s="279"/>
      <c r="G1652" s="330">
        <v>30000</v>
      </c>
      <c r="H1652" s="1496"/>
      <c r="I1652" s="1496"/>
      <c r="J1652" s="1593" t="s">
        <v>5505</v>
      </c>
      <c r="K1652" s="1504" t="s">
        <v>6240</v>
      </c>
      <c r="L1652" s="1504" t="s">
        <v>6979</v>
      </c>
      <c r="M1652" s="1527"/>
      <c r="N1652" s="1527"/>
      <c r="O1652" s="1527"/>
      <c r="P1652" s="1527"/>
      <c r="Q1652" s="1527"/>
      <c r="R1652" s="1527"/>
      <c r="S1652" s="1527"/>
      <c r="T1652" s="1527"/>
      <c r="U1652" s="1527"/>
      <c r="V1652" s="1527"/>
      <c r="W1652" s="9"/>
      <c r="X1652" s="87"/>
      <c r="Y1652" s="87"/>
      <c r="Z1652" s="87"/>
      <c r="AA1652" s="87"/>
    </row>
    <row r="1653" spans="1:34" s="4" customFormat="1" ht="116.25" customHeight="1" x14ac:dyDescent="0.2">
      <c r="A1653" s="1561"/>
      <c r="B1653" s="1492" t="s">
        <v>5222</v>
      </c>
      <c r="C1653" s="578" t="s">
        <v>5819</v>
      </c>
      <c r="D1653" s="1496" t="s">
        <v>213</v>
      </c>
      <c r="E1653" s="1496" t="s">
        <v>216</v>
      </c>
      <c r="F1653" s="279"/>
      <c r="G1653" s="330">
        <v>3000</v>
      </c>
      <c r="H1653" s="1496">
        <v>3000</v>
      </c>
      <c r="I1653" s="1496"/>
      <c r="J1653" s="1593"/>
      <c r="K1653" s="1504" t="s">
        <v>5991</v>
      </c>
      <c r="L1653" s="1504" t="s">
        <v>7734</v>
      </c>
      <c r="M1653" s="1527"/>
      <c r="N1653" s="1527"/>
      <c r="O1653" s="1527"/>
      <c r="P1653" s="1527"/>
      <c r="Q1653" s="1527"/>
      <c r="R1653" s="1527"/>
      <c r="S1653" s="1527"/>
      <c r="T1653" s="1527"/>
      <c r="U1653" s="1527"/>
      <c r="V1653" s="1527"/>
      <c r="W1653" s="9"/>
      <c r="X1653" s="87"/>
      <c r="Y1653" s="87"/>
      <c r="Z1653" s="87"/>
      <c r="AA1653" s="87"/>
    </row>
    <row r="1654" spans="1:34" s="4" customFormat="1" ht="55.5" customHeight="1" x14ac:dyDescent="0.2">
      <c r="A1654" s="1562"/>
      <c r="B1654" s="1027" t="s">
        <v>5820</v>
      </c>
      <c r="C1654" s="578" t="s">
        <v>5821</v>
      </c>
      <c r="D1654" s="1496" t="s">
        <v>810</v>
      </c>
      <c r="E1654" s="1496" t="s">
        <v>902</v>
      </c>
      <c r="F1654" s="997"/>
      <c r="G1654" s="279">
        <v>740</v>
      </c>
      <c r="H1654" s="1027"/>
      <c r="I1654" s="1027"/>
      <c r="J1654" s="1504" t="s">
        <v>5992</v>
      </c>
      <c r="K1654" s="1504"/>
      <c r="L1654" s="1504"/>
      <c r="M1654" s="1527"/>
      <c r="N1654" s="1527"/>
      <c r="O1654" s="1527"/>
      <c r="P1654" s="1527"/>
      <c r="Q1654" s="1527"/>
      <c r="R1654" s="1527"/>
      <c r="S1654" s="1527"/>
      <c r="T1654" s="1527"/>
      <c r="U1654" s="1527"/>
      <c r="V1654" s="1527"/>
      <c r="W1654" s="9"/>
      <c r="X1654" s="87"/>
      <c r="Y1654" s="87"/>
      <c r="Z1654" s="87"/>
      <c r="AA1654" s="87"/>
    </row>
    <row r="1655" spans="1:34" s="1" customFormat="1" ht="11.25" customHeight="1" x14ac:dyDescent="0.2">
      <c r="A1655" s="96"/>
      <c r="B1655" s="96"/>
      <c r="C1655" s="96"/>
      <c r="D1655" s="96"/>
      <c r="E1655" s="96"/>
      <c r="F1655" s="1015"/>
      <c r="G1655" s="1015"/>
      <c r="H1655" s="1015"/>
      <c r="I1655" s="1015"/>
      <c r="J1655" s="243"/>
      <c r="K1655" s="243"/>
      <c r="L1655" s="243"/>
      <c r="M1655" s="137"/>
      <c r="N1655" s="137"/>
      <c r="O1655" s="137"/>
      <c r="P1655" s="137"/>
      <c r="Q1655" s="137"/>
      <c r="R1655" s="137"/>
      <c r="S1655" s="137"/>
      <c r="T1655" s="137"/>
      <c r="U1655" s="137"/>
      <c r="V1655" s="137"/>
      <c r="W1655" s="9"/>
    </row>
    <row r="1656" spans="1:34" s="1" customFormat="1" ht="12.75" customHeight="1" x14ac:dyDescent="0.2">
      <c r="A1656" s="1642" t="s">
        <v>1505</v>
      </c>
      <c r="B1656" s="1642"/>
      <c r="C1656" s="1642"/>
      <c r="D1656" s="1642"/>
      <c r="E1656" s="1642"/>
      <c r="F1656" s="1642"/>
      <c r="G1656" s="1642"/>
      <c r="H1656" s="1642"/>
      <c r="I1656" s="1642"/>
      <c r="J1656" s="349"/>
      <c r="K1656" s="349"/>
      <c r="L1656" s="349"/>
      <c r="M1656" s="154"/>
      <c r="N1656" s="154"/>
      <c r="O1656" s="154"/>
      <c r="P1656" s="154"/>
      <c r="Q1656" s="154"/>
      <c r="R1656" s="154"/>
      <c r="S1656" s="154"/>
      <c r="T1656" s="154"/>
      <c r="U1656" s="154"/>
      <c r="V1656" s="154"/>
      <c r="W1656" s="54" t="s">
        <v>8</v>
      </c>
    </row>
    <row r="1657" spans="1:34" s="1" customFormat="1" ht="15" customHeight="1" x14ac:dyDescent="0.2">
      <c r="A1657" s="1576" t="s">
        <v>2</v>
      </c>
      <c r="B1657" s="1576" t="s">
        <v>3</v>
      </c>
      <c r="C1657" s="1576"/>
      <c r="D1657" s="1576" t="s">
        <v>4</v>
      </c>
      <c r="E1657" s="1576" t="s">
        <v>5</v>
      </c>
      <c r="F1657" s="1576" t="s">
        <v>6</v>
      </c>
      <c r="G1657" s="1576"/>
      <c r="H1657" s="1576"/>
      <c r="I1657" s="1576" t="s">
        <v>7</v>
      </c>
      <c r="J1657" s="1504"/>
      <c r="K1657" s="1504"/>
      <c r="L1657" s="1504"/>
      <c r="M1657" s="1527"/>
      <c r="N1657" s="1527"/>
      <c r="O1657" s="1527"/>
      <c r="P1657" s="1527"/>
      <c r="Q1657" s="1527"/>
      <c r="R1657" s="1527"/>
      <c r="S1657" s="1527"/>
      <c r="T1657" s="1527"/>
      <c r="U1657" s="1527"/>
      <c r="V1657" s="1527"/>
      <c r="W1657" s="9"/>
    </row>
    <row r="1658" spans="1:34" s="1" customFormat="1" ht="6.75" customHeight="1" x14ac:dyDescent="0.2">
      <c r="A1658" s="1576"/>
      <c r="B1658" s="1576"/>
      <c r="C1658" s="1576"/>
      <c r="D1658" s="1576"/>
      <c r="E1658" s="1576"/>
      <c r="F1658" s="1576"/>
      <c r="G1658" s="1576"/>
      <c r="H1658" s="1576"/>
      <c r="I1658" s="1576"/>
      <c r="J1658" s="1504"/>
      <c r="K1658" s="1504"/>
      <c r="L1658" s="1504"/>
      <c r="M1658" s="1527"/>
      <c r="N1658" s="1527"/>
      <c r="O1658" s="1527"/>
      <c r="P1658" s="1527"/>
      <c r="Q1658" s="1527"/>
      <c r="R1658" s="1527"/>
      <c r="S1658" s="1527"/>
      <c r="T1658" s="1527"/>
      <c r="U1658" s="1527"/>
      <c r="V1658" s="1527"/>
      <c r="W1658" s="9"/>
    </row>
    <row r="1659" spans="1:34" s="1" customFormat="1" ht="11.25" customHeight="1" x14ac:dyDescent="0.2">
      <c r="A1659" s="1576"/>
      <c r="B1659" s="1576"/>
      <c r="C1659" s="1576"/>
      <c r="D1659" s="1576"/>
      <c r="E1659" s="1576"/>
      <c r="F1659" s="1576">
        <v>2017</v>
      </c>
      <c r="G1659" s="1601">
        <v>2018</v>
      </c>
      <c r="H1659" s="1576">
        <v>2019</v>
      </c>
      <c r="I1659" s="1576"/>
      <c r="J1659" s="1504"/>
      <c r="K1659" s="1504"/>
      <c r="L1659" s="1504"/>
      <c r="M1659" s="1527"/>
      <c r="N1659" s="1527"/>
      <c r="O1659" s="1527"/>
      <c r="P1659" s="1527"/>
      <c r="Q1659" s="1527"/>
      <c r="R1659" s="1527"/>
      <c r="S1659" s="1527"/>
      <c r="T1659" s="1527"/>
      <c r="U1659" s="1527"/>
      <c r="V1659" s="1527"/>
      <c r="W1659" s="9"/>
    </row>
    <row r="1660" spans="1:34" s="1" customFormat="1" ht="3.75" customHeight="1" x14ac:dyDescent="0.2">
      <c r="A1660" s="1576"/>
      <c r="B1660" s="1576"/>
      <c r="C1660" s="1576"/>
      <c r="D1660" s="1576"/>
      <c r="E1660" s="1576"/>
      <c r="F1660" s="1576"/>
      <c r="G1660" s="1601"/>
      <c r="H1660" s="1576"/>
      <c r="I1660" s="1576"/>
      <c r="J1660" s="1504"/>
      <c r="K1660" s="1504"/>
      <c r="L1660" s="1504"/>
      <c r="M1660" s="1527"/>
      <c r="N1660" s="1527"/>
      <c r="O1660" s="1527"/>
      <c r="P1660" s="1527"/>
      <c r="Q1660" s="1527"/>
      <c r="R1660" s="1527"/>
      <c r="S1660" s="1527"/>
      <c r="T1660" s="1527"/>
      <c r="U1660" s="1527"/>
      <c r="V1660" s="1527"/>
      <c r="W1660" s="9"/>
    </row>
    <row r="1661" spans="1:34" s="1" customFormat="1" ht="13.5" customHeight="1" x14ac:dyDescent="0.2">
      <c r="A1661" s="1503">
        <v>1</v>
      </c>
      <c r="B1661" s="1576">
        <v>2</v>
      </c>
      <c r="C1661" s="1576"/>
      <c r="D1661" s="1503">
        <v>3</v>
      </c>
      <c r="E1661" s="1503">
        <v>4</v>
      </c>
      <c r="F1661" s="1503">
        <v>5</v>
      </c>
      <c r="G1661" s="973">
        <v>6</v>
      </c>
      <c r="H1661" s="1503">
        <v>7</v>
      </c>
      <c r="I1661" s="1503">
        <v>8</v>
      </c>
      <c r="J1661" s="1504"/>
      <c r="K1661" s="1504"/>
      <c r="L1661" s="1504"/>
      <c r="M1661" s="1527"/>
      <c r="N1661" s="1527"/>
      <c r="O1661" s="1527"/>
      <c r="P1661" s="1527"/>
      <c r="Q1661" s="1527"/>
      <c r="R1661" s="1527"/>
      <c r="S1661" s="1527"/>
      <c r="T1661" s="1527"/>
      <c r="U1661" s="1527"/>
      <c r="V1661" s="1527"/>
      <c r="W1661" s="9"/>
    </row>
    <row r="1662" spans="1:34" s="55" customFormat="1" ht="12.75" customHeight="1" x14ac:dyDescent="0.2">
      <c r="A1662" s="1646" t="s">
        <v>1506</v>
      </c>
      <c r="B1662" s="1647"/>
      <c r="C1662" s="1647"/>
      <c r="D1662" s="1647"/>
      <c r="E1662" s="1647"/>
      <c r="F1662" s="1647"/>
      <c r="G1662" s="1647"/>
      <c r="H1662" s="1647"/>
      <c r="I1662" s="1648"/>
      <c r="J1662" s="349"/>
      <c r="K1662" s="349"/>
      <c r="L1662" s="349"/>
      <c r="M1662" s="154"/>
      <c r="N1662" s="154"/>
      <c r="O1662" s="154"/>
      <c r="P1662" s="154"/>
      <c r="Q1662" s="154"/>
      <c r="R1662" s="154"/>
      <c r="S1662" s="154"/>
      <c r="T1662" s="154"/>
      <c r="U1662" s="154"/>
      <c r="V1662" s="154"/>
    </row>
    <row r="1663" spans="1:34" s="1" customFormat="1" ht="48" customHeight="1" x14ac:dyDescent="0.2">
      <c r="A1663" s="1565" t="s">
        <v>1507</v>
      </c>
      <c r="B1663" s="1501" t="s">
        <v>2572</v>
      </c>
      <c r="C1663" s="1521" t="s">
        <v>1316</v>
      </c>
      <c r="D1663" s="1032" t="s">
        <v>121</v>
      </c>
      <c r="E1663" s="1535" t="s">
        <v>1290</v>
      </c>
      <c r="F1663" s="114">
        <f>780-700</f>
        <v>80</v>
      </c>
      <c r="G1663" s="114"/>
      <c r="H1663" s="114"/>
      <c r="I1663" s="114"/>
      <c r="J1663" s="1506"/>
      <c r="K1663" s="1506"/>
      <c r="L1663" s="1506"/>
      <c r="M1663" s="1502"/>
      <c r="N1663" s="1502"/>
      <c r="O1663" s="1502"/>
      <c r="P1663" s="1502"/>
      <c r="Q1663" s="1502"/>
      <c r="R1663" s="1502"/>
      <c r="S1663" s="1502"/>
      <c r="T1663" s="1502"/>
      <c r="U1663" s="1502"/>
      <c r="V1663" s="1502"/>
      <c r="W1663" s="3" t="s">
        <v>123</v>
      </c>
    </row>
    <row r="1664" spans="1:34" s="1" customFormat="1" ht="100.5" customHeight="1" x14ac:dyDescent="0.2">
      <c r="A1664" s="1566"/>
      <c r="B1664" s="1501" t="s">
        <v>2573</v>
      </c>
      <c r="C1664" s="1521" t="s">
        <v>3179</v>
      </c>
      <c r="D1664" s="1032" t="s">
        <v>121</v>
      </c>
      <c r="E1664" s="1535" t="s">
        <v>1290</v>
      </c>
      <c r="F1664" s="114">
        <v>300</v>
      </c>
      <c r="G1664" s="114"/>
      <c r="H1664" s="114">
        <v>0</v>
      </c>
      <c r="I1664" s="114">
        <v>6700</v>
      </c>
      <c r="J1664" s="1504" t="s">
        <v>3369</v>
      </c>
      <c r="K1664" s="1506" t="s">
        <v>4216</v>
      </c>
      <c r="L1664" s="1506" t="s">
        <v>5749</v>
      </c>
      <c r="M1664" s="1502" t="s">
        <v>8030</v>
      </c>
      <c r="N1664" s="1502"/>
      <c r="O1664" s="1502"/>
      <c r="P1664" s="1502"/>
      <c r="Q1664" s="1502"/>
      <c r="R1664" s="1502"/>
      <c r="S1664" s="1502"/>
      <c r="T1664" s="1502"/>
      <c r="U1664" s="1502"/>
      <c r="V1664" s="1502"/>
      <c r="W1664" s="3"/>
    </row>
    <row r="1665" spans="1:24" s="1" customFormat="1" ht="82.5" customHeight="1" x14ac:dyDescent="0.2">
      <c r="A1665" s="1566"/>
      <c r="B1665" s="1501" t="s">
        <v>2574</v>
      </c>
      <c r="C1665" s="1521" t="s">
        <v>3180</v>
      </c>
      <c r="D1665" s="1032" t="s">
        <v>213</v>
      </c>
      <c r="E1665" s="1535" t="s">
        <v>1290</v>
      </c>
      <c r="F1665" s="114">
        <v>130</v>
      </c>
      <c r="G1665" s="1033"/>
      <c r="H1665" s="114"/>
      <c r="I1665" s="114">
        <v>1000</v>
      </c>
      <c r="J1665" s="1504" t="s">
        <v>3370</v>
      </c>
      <c r="K1665" s="1506" t="s">
        <v>3815</v>
      </c>
      <c r="L1665" s="1506" t="s">
        <v>5749</v>
      </c>
      <c r="M1665" s="1502"/>
      <c r="N1665" s="1502"/>
      <c r="O1665" s="1502"/>
      <c r="P1665" s="1502"/>
      <c r="Q1665" s="1502"/>
      <c r="R1665" s="1502"/>
      <c r="S1665" s="1502"/>
      <c r="T1665" s="1502"/>
      <c r="U1665" s="1502"/>
      <c r="V1665" s="1502"/>
      <c r="W1665" s="3" t="s">
        <v>123</v>
      </c>
    </row>
    <row r="1666" spans="1:24" s="1" customFormat="1" ht="110.25" customHeight="1" x14ac:dyDescent="0.2">
      <c r="A1666" s="1566"/>
      <c r="B1666" s="1501" t="s">
        <v>2575</v>
      </c>
      <c r="C1666" s="1501" t="s">
        <v>3095</v>
      </c>
      <c r="D1666" s="1503" t="s">
        <v>13</v>
      </c>
      <c r="E1666" s="1503" t="s">
        <v>972</v>
      </c>
      <c r="F1666" s="718">
        <v>700.2</v>
      </c>
      <c r="G1666" s="1080"/>
      <c r="H1666" s="1503"/>
      <c r="I1666" s="114"/>
      <c r="J1666" s="1506" t="s">
        <v>3094</v>
      </c>
      <c r="K1666" s="1506" t="s">
        <v>3630</v>
      </c>
      <c r="L1666" s="1506" t="s">
        <v>4217</v>
      </c>
      <c r="M1666" s="1502"/>
      <c r="N1666" s="1502"/>
      <c r="O1666" s="1502"/>
      <c r="P1666" s="1502"/>
      <c r="Q1666" s="1502"/>
      <c r="R1666" s="1502"/>
      <c r="S1666" s="1502"/>
      <c r="T1666" s="1502"/>
      <c r="U1666" s="1502"/>
      <c r="V1666" s="1502"/>
      <c r="W1666" s="9" t="s">
        <v>973</v>
      </c>
    </row>
    <row r="1667" spans="1:24" s="1" customFormat="1" ht="162" customHeight="1" x14ac:dyDescent="0.2">
      <c r="A1667" s="1567"/>
      <c r="B1667" s="1501" t="s">
        <v>8627</v>
      </c>
      <c r="C1667" s="1501" t="s">
        <v>8939</v>
      </c>
      <c r="D1667" s="1503" t="s">
        <v>13</v>
      </c>
      <c r="E1667" s="1503" t="s">
        <v>972</v>
      </c>
      <c r="F1667" s="718"/>
      <c r="G1667" s="1080"/>
      <c r="H1667" s="114">
        <v>1194.9190000000001</v>
      </c>
      <c r="I1667" s="114"/>
      <c r="J1667" s="1506" t="s">
        <v>8629</v>
      </c>
      <c r="K1667" s="1506" t="s">
        <v>8940</v>
      </c>
      <c r="L1667" s="1506"/>
      <c r="M1667" s="1502"/>
      <c r="N1667" s="1502"/>
      <c r="O1667" s="1502"/>
      <c r="P1667" s="1502"/>
      <c r="Q1667" s="1502"/>
      <c r="R1667" s="1502"/>
      <c r="S1667" s="1502"/>
      <c r="T1667" s="1502"/>
      <c r="U1667" s="1502"/>
      <c r="V1667" s="1502"/>
      <c r="W1667" s="9"/>
    </row>
    <row r="1668" spans="1:24" s="1" customFormat="1" ht="12.75" customHeight="1" x14ac:dyDescent="0.2">
      <c r="A1668" s="1652" t="s">
        <v>1508</v>
      </c>
      <c r="B1668" s="1653"/>
      <c r="C1668" s="1653"/>
      <c r="D1668" s="1653"/>
      <c r="E1668" s="1653"/>
      <c r="F1668" s="1653"/>
      <c r="G1668" s="1653"/>
      <c r="H1668" s="1653"/>
      <c r="I1668" s="1654"/>
      <c r="J1668" s="254"/>
      <c r="K1668" s="254"/>
      <c r="L1668" s="254"/>
      <c r="M1668" s="140"/>
      <c r="N1668" s="140"/>
      <c r="O1668" s="140"/>
      <c r="P1668" s="140"/>
      <c r="Q1668" s="140"/>
      <c r="R1668" s="140"/>
      <c r="S1668" s="140"/>
      <c r="T1668" s="140"/>
      <c r="U1668" s="140"/>
      <c r="V1668" s="140"/>
      <c r="W1668" s="9"/>
    </row>
    <row r="1669" spans="1:24" s="1" customFormat="1" ht="39" customHeight="1" x14ac:dyDescent="0.2">
      <c r="A1669" s="1565" t="s">
        <v>8158</v>
      </c>
      <c r="B1669" s="1501" t="s">
        <v>2576</v>
      </c>
      <c r="C1669" s="1501" t="s">
        <v>1369</v>
      </c>
      <c r="D1669" s="1503" t="s">
        <v>13</v>
      </c>
      <c r="E1669" s="1503" t="s">
        <v>972</v>
      </c>
      <c r="F1669" s="718">
        <v>800</v>
      </c>
      <c r="G1669" s="1080"/>
      <c r="H1669" s="114"/>
      <c r="I1669" s="114"/>
      <c r="J1669" s="1506"/>
      <c r="K1669" s="1506"/>
      <c r="L1669" s="1506"/>
      <c r="M1669" s="1502"/>
      <c r="N1669" s="1502"/>
      <c r="O1669" s="1502"/>
      <c r="P1669" s="1502"/>
      <c r="Q1669" s="1502"/>
      <c r="R1669" s="1502"/>
      <c r="S1669" s="1502"/>
      <c r="T1669" s="1502"/>
      <c r="U1669" s="1502"/>
      <c r="V1669" s="1502"/>
      <c r="W1669" s="9" t="s">
        <v>973</v>
      </c>
    </row>
    <row r="1670" spans="1:24" ht="143.25" customHeight="1" x14ac:dyDescent="0.2">
      <c r="A1670" s="1566"/>
      <c r="B1670" s="1501" t="s">
        <v>2577</v>
      </c>
      <c r="C1670" s="1501" t="s">
        <v>5397</v>
      </c>
      <c r="D1670" s="1503" t="s">
        <v>891</v>
      </c>
      <c r="E1670" s="1503" t="s">
        <v>972</v>
      </c>
      <c r="F1670" s="785">
        <v>820</v>
      </c>
      <c r="G1670" s="1080">
        <v>102.74</v>
      </c>
      <c r="H1670" s="114"/>
      <c r="I1670" s="114"/>
      <c r="J1670" s="1506" t="s">
        <v>4580</v>
      </c>
      <c r="K1670" s="1506" t="s">
        <v>4749</v>
      </c>
      <c r="L1670" s="1506" t="s">
        <v>5597</v>
      </c>
      <c r="M1670" s="1506" t="s">
        <v>5993</v>
      </c>
      <c r="N1670" s="1506" t="s">
        <v>6270</v>
      </c>
      <c r="O1670" s="1506"/>
      <c r="P1670" s="1506"/>
      <c r="Q1670" s="1506"/>
      <c r="R1670" s="1506"/>
      <c r="S1670" s="1506"/>
      <c r="T1670" s="1506"/>
      <c r="U1670" s="1506"/>
      <c r="V1670" s="1506"/>
      <c r="W1670" s="95" t="s">
        <v>973</v>
      </c>
      <c r="X1670" s="96"/>
    </row>
    <row r="1671" spans="1:24" ht="133.5" customHeight="1" x14ac:dyDescent="0.2">
      <c r="A1671" s="1566"/>
      <c r="B1671" s="1501" t="s">
        <v>2578</v>
      </c>
      <c r="C1671" s="1501" t="s">
        <v>7266</v>
      </c>
      <c r="D1671" s="1503" t="s">
        <v>891</v>
      </c>
      <c r="E1671" s="1503" t="s">
        <v>972</v>
      </c>
      <c r="F1671" s="1087">
        <v>23.414000000000001</v>
      </c>
      <c r="G1671" s="1080">
        <v>22.26</v>
      </c>
      <c r="H1671" s="1503">
        <v>22.26</v>
      </c>
      <c r="I1671" s="1034"/>
      <c r="J1671" s="1504" t="s">
        <v>3372</v>
      </c>
      <c r="K1671" s="1506" t="s">
        <v>5994</v>
      </c>
      <c r="L1671" s="1506" t="s">
        <v>7265</v>
      </c>
      <c r="M1671" s="1506"/>
      <c r="N1671" s="1506"/>
      <c r="O1671" s="1506"/>
      <c r="P1671" s="1506"/>
      <c r="Q1671" s="1506"/>
      <c r="R1671" s="1506"/>
      <c r="S1671" s="1506"/>
      <c r="T1671" s="1506"/>
      <c r="U1671" s="1506"/>
      <c r="V1671" s="1506"/>
      <c r="W1671" s="95"/>
      <c r="X1671" s="96"/>
    </row>
    <row r="1672" spans="1:24" s="1" customFormat="1" ht="27" customHeight="1" x14ac:dyDescent="0.2">
      <c r="A1672" s="1566"/>
      <c r="B1672" s="1501" t="s">
        <v>2579</v>
      </c>
      <c r="C1672" s="1501" t="s">
        <v>3374</v>
      </c>
      <c r="D1672" s="1503" t="s">
        <v>891</v>
      </c>
      <c r="E1672" s="1503" t="s">
        <v>972</v>
      </c>
      <c r="F1672" s="114">
        <v>1470</v>
      </c>
      <c r="G1672" s="1172"/>
      <c r="H1672" s="1034"/>
      <c r="I1672" s="1034"/>
      <c r="J1672" s="1504" t="s">
        <v>3373</v>
      </c>
      <c r="K1672" s="1506"/>
      <c r="L1672" s="1506"/>
      <c r="M1672" s="1502"/>
      <c r="N1672" s="1502"/>
      <c r="O1672" s="1502"/>
      <c r="P1672" s="1502"/>
      <c r="Q1672" s="1502"/>
      <c r="R1672" s="1502"/>
      <c r="S1672" s="1502"/>
      <c r="T1672" s="1502"/>
      <c r="U1672" s="1502"/>
      <c r="V1672" s="1502"/>
      <c r="W1672" s="9" t="s">
        <v>973</v>
      </c>
    </row>
    <row r="1673" spans="1:24" s="1" customFormat="1" ht="97.5" customHeight="1" x14ac:dyDescent="0.2">
      <c r="A1673" s="1566"/>
      <c r="B1673" s="1501" t="s">
        <v>2580</v>
      </c>
      <c r="C1673" s="1501" t="s">
        <v>5398</v>
      </c>
      <c r="D1673" s="1503" t="s">
        <v>891</v>
      </c>
      <c r="E1673" s="1503" t="s">
        <v>972</v>
      </c>
      <c r="F1673" s="114">
        <v>235</v>
      </c>
      <c r="G1673" s="1080">
        <v>402.53</v>
      </c>
      <c r="H1673" s="114"/>
      <c r="I1673" s="114"/>
      <c r="J1673" s="1506" t="s">
        <v>3485</v>
      </c>
      <c r="K1673" s="1506" t="s">
        <v>4218</v>
      </c>
      <c r="L1673" s="1506" t="s">
        <v>5598</v>
      </c>
      <c r="M1673" s="1502"/>
      <c r="N1673" s="1502"/>
      <c r="O1673" s="1502"/>
      <c r="P1673" s="1502"/>
      <c r="Q1673" s="1502"/>
      <c r="R1673" s="1502"/>
      <c r="S1673" s="1502"/>
      <c r="T1673" s="1502"/>
      <c r="U1673" s="1502"/>
      <c r="V1673" s="1502"/>
      <c r="W1673" s="9" t="s">
        <v>973</v>
      </c>
    </row>
    <row r="1674" spans="1:24" s="1" customFormat="1" ht="163.5" customHeight="1" x14ac:dyDescent="0.2">
      <c r="A1674" s="1566"/>
      <c r="B1674" s="1501" t="s">
        <v>2581</v>
      </c>
      <c r="C1674" s="1501" t="s">
        <v>976</v>
      </c>
      <c r="D1674" s="1503" t="s">
        <v>891</v>
      </c>
      <c r="E1674" s="1503" t="s">
        <v>972</v>
      </c>
      <c r="F1674" s="785">
        <v>410.6</v>
      </c>
      <c r="G1674" s="1080">
        <v>273.09429</v>
      </c>
      <c r="H1674" s="114"/>
      <c r="I1674" s="114"/>
      <c r="J1674" s="1506" t="s">
        <v>6300</v>
      </c>
      <c r="K1674" s="1506"/>
      <c r="L1674" s="1506"/>
      <c r="M1674" s="1502"/>
      <c r="N1674" s="1502"/>
      <c r="O1674" s="1502"/>
      <c r="P1674" s="1502"/>
      <c r="Q1674" s="1502"/>
      <c r="R1674" s="1502"/>
      <c r="S1674" s="1502"/>
      <c r="T1674" s="1502"/>
      <c r="U1674" s="1502"/>
      <c r="V1674" s="1502"/>
      <c r="W1674" s="9" t="s">
        <v>973</v>
      </c>
    </row>
    <row r="1675" spans="1:24" s="1" customFormat="1" ht="87" customHeight="1" x14ac:dyDescent="0.2">
      <c r="A1675" s="1566"/>
      <c r="B1675" s="1501" t="s">
        <v>2582</v>
      </c>
      <c r="C1675" s="1501" t="s">
        <v>1323</v>
      </c>
      <c r="D1675" s="1503" t="s">
        <v>891</v>
      </c>
      <c r="E1675" s="1503" t="s">
        <v>972</v>
      </c>
      <c r="F1675" s="785">
        <v>250</v>
      </c>
      <c r="G1675" s="1080"/>
      <c r="H1675" s="114"/>
      <c r="I1675" s="114"/>
      <c r="J1675" s="1506" t="s">
        <v>3816</v>
      </c>
      <c r="K1675" s="1506"/>
      <c r="L1675" s="1506"/>
      <c r="M1675" s="1502"/>
      <c r="N1675" s="1502"/>
      <c r="O1675" s="1502"/>
      <c r="P1675" s="1502"/>
      <c r="Q1675" s="1502"/>
      <c r="R1675" s="1502"/>
      <c r="S1675" s="1502"/>
      <c r="T1675" s="1502"/>
      <c r="U1675" s="1502"/>
      <c r="V1675" s="1502"/>
      <c r="W1675" s="9"/>
    </row>
    <row r="1676" spans="1:24" ht="120" customHeight="1" x14ac:dyDescent="0.2">
      <c r="A1676" s="1566"/>
      <c r="B1676" s="1501" t="s">
        <v>2583</v>
      </c>
      <c r="C1676" s="1521" t="s">
        <v>3015</v>
      </c>
      <c r="D1676" s="1503" t="s">
        <v>891</v>
      </c>
      <c r="E1676" s="1503" t="s">
        <v>972</v>
      </c>
      <c r="F1676" s="114">
        <v>1300</v>
      </c>
      <c r="G1676" s="1080">
        <v>16.431999990000001</v>
      </c>
      <c r="H1676" s="114"/>
      <c r="I1676" s="114"/>
      <c r="J1676" s="1506" t="s">
        <v>5599</v>
      </c>
      <c r="K1676" s="1506" t="s">
        <v>6266</v>
      </c>
      <c r="L1676" s="1506"/>
      <c r="M1676" s="1506"/>
      <c r="N1676" s="1506"/>
      <c r="O1676" s="1506"/>
      <c r="P1676" s="1506"/>
      <c r="Q1676" s="1506"/>
      <c r="R1676" s="1506"/>
      <c r="S1676" s="1506"/>
      <c r="T1676" s="1506"/>
      <c r="U1676" s="1506"/>
      <c r="V1676" s="1506"/>
      <c r="W1676" s="95" t="s">
        <v>973</v>
      </c>
      <c r="X1676" s="96"/>
    </row>
    <row r="1677" spans="1:24" s="1" customFormat="1" ht="27" customHeight="1" x14ac:dyDescent="0.2">
      <c r="A1677" s="1566"/>
      <c r="B1677" s="1501" t="s">
        <v>2584</v>
      </c>
      <c r="C1677" s="1521" t="s">
        <v>977</v>
      </c>
      <c r="D1677" s="1503" t="s">
        <v>13</v>
      </c>
      <c r="E1677" s="1503" t="s">
        <v>972</v>
      </c>
      <c r="F1677" s="114">
        <v>320</v>
      </c>
      <c r="G1677" s="1080"/>
      <c r="H1677" s="114"/>
      <c r="I1677" s="114"/>
      <c r="J1677" s="1506"/>
      <c r="K1677" s="1506"/>
      <c r="L1677" s="1506"/>
      <c r="M1677" s="1502"/>
      <c r="N1677" s="1502"/>
      <c r="O1677" s="1502"/>
      <c r="P1677" s="1502"/>
      <c r="Q1677" s="1502"/>
      <c r="R1677" s="1502"/>
      <c r="S1677" s="1502"/>
      <c r="T1677" s="1502"/>
      <c r="U1677" s="1502"/>
      <c r="V1677" s="1502"/>
      <c r="W1677" s="9" t="s">
        <v>973</v>
      </c>
    </row>
    <row r="1678" spans="1:24" s="1" customFormat="1" ht="27" customHeight="1" x14ac:dyDescent="0.2">
      <c r="A1678" s="1566"/>
      <c r="B1678" s="1501" t="s">
        <v>2585</v>
      </c>
      <c r="C1678" s="1521" t="s">
        <v>978</v>
      </c>
      <c r="D1678" s="1503" t="s">
        <v>13</v>
      </c>
      <c r="E1678" s="1503" t="s">
        <v>972</v>
      </c>
      <c r="F1678" s="114">
        <v>200</v>
      </c>
      <c r="G1678" s="1080"/>
      <c r="H1678" s="114"/>
      <c r="I1678" s="114"/>
      <c r="J1678" s="1506"/>
      <c r="K1678" s="1506"/>
      <c r="L1678" s="1506"/>
      <c r="M1678" s="1502"/>
      <c r="N1678" s="1502"/>
      <c r="O1678" s="1502"/>
      <c r="P1678" s="1502"/>
      <c r="Q1678" s="1502"/>
      <c r="R1678" s="1502"/>
      <c r="S1678" s="1502"/>
      <c r="T1678" s="1502"/>
      <c r="U1678" s="1502"/>
      <c r="V1678" s="1502"/>
      <c r="W1678" s="9" t="s">
        <v>973</v>
      </c>
    </row>
    <row r="1679" spans="1:24" s="1" customFormat="1" ht="27" customHeight="1" x14ac:dyDescent="0.2">
      <c r="A1679" s="1566"/>
      <c r="B1679" s="1501" t="s">
        <v>2586</v>
      </c>
      <c r="C1679" s="1521" t="s">
        <v>979</v>
      </c>
      <c r="D1679" s="1503" t="s">
        <v>13</v>
      </c>
      <c r="E1679" s="1503" t="s">
        <v>972</v>
      </c>
      <c r="F1679" s="114">
        <v>100</v>
      </c>
      <c r="G1679" s="1080"/>
      <c r="H1679" s="114"/>
      <c r="I1679" s="114"/>
      <c r="J1679" s="1506"/>
      <c r="K1679" s="1506"/>
      <c r="L1679" s="1506"/>
      <c r="M1679" s="1502"/>
      <c r="N1679" s="1502"/>
      <c r="O1679" s="1502"/>
      <c r="P1679" s="1502"/>
      <c r="Q1679" s="1502"/>
      <c r="R1679" s="1502"/>
      <c r="S1679" s="1502"/>
      <c r="T1679" s="1502"/>
      <c r="U1679" s="1502"/>
      <c r="V1679" s="1502"/>
      <c r="W1679" s="9" t="s">
        <v>973</v>
      </c>
    </row>
    <row r="1680" spans="1:24" s="1" customFormat="1" ht="87.75" customHeight="1" x14ac:dyDescent="0.2">
      <c r="A1680" s="1566"/>
      <c r="B1680" s="1501" t="s">
        <v>2587</v>
      </c>
      <c r="C1680" s="1521" t="s">
        <v>980</v>
      </c>
      <c r="D1680" s="1503" t="s">
        <v>13</v>
      </c>
      <c r="E1680" s="1503" t="s">
        <v>972</v>
      </c>
      <c r="F1680" s="114">
        <v>589.20000000000005</v>
      </c>
      <c r="G1680" s="1080"/>
      <c r="H1680" s="114"/>
      <c r="I1680" s="114"/>
      <c r="J1680" s="1506" t="s">
        <v>4219</v>
      </c>
      <c r="K1680" s="1506"/>
      <c r="L1680" s="1506"/>
      <c r="M1680" s="1502"/>
      <c r="N1680" s="1502"/>
      <c r="O1680" s="1502"/>
      <c r="P1680" s="1502"/>
      <c r="Q1680" s="1502"/>
      <c r="R1680" s="1502"/>
      <c r="S1680" s="1502"/>
      <c r="T1680" s="1502"/>
      <c r="U1680" s="1502"/>
      <c r="V1680" s="1502"/>
      <c r="W1680" s="9" t="s">
        <v>973</v>
      </c>
    </row>
    <row r="1681" spans="1:23" s="1" customFormat="1" ht="27" customHeight="1" x14ac:dyDescent="0.2">
      <c r="A1681" s="1566"/>
      <c r="B1681" s="1501" t="s">
        <v>2588</v>
      </c>
      <c r="C1681" s="1521" t="s">
        <v>981</v>
      </c>
      <c r="D1681" s="1503" t="s">
        <v>13</v>
      </c>
      <c r="E1681" s="1503" t="s">
        <v>972</v>
      </c>
      <c r="F1681" s="114">
        <v>0</v>
      </c>
      <c r="G1681" s="1080"/>
      <c r="H1681" s="114"/>
      <c r="I1681" s="114"/>
      <c r="J1681" s="1506"/>
      <c r="K1681" s="1506"/>
      <c r="L1681" s="1506"/>
      <c r="M1681" s="1502"/>
      <c r="N1681" s="1502"/>
      <c r="O1681" s="1502"/>
      <c r="P1681" s="1502"/>
      <c r="Q1681" s="1502"/>
      <c r="R1681" s="1502"/>
      <c r="S1681" s="1502"/>
      <c r="T1681" s="1502"/>
      <c r="U1681" s="1502"/>
      <c r="V1681" s="1502"/>
      <c r="W1681" s="9" t="s">
        <v>973</v>
      </c>
    </row>
    <row r="1682" spans="1:23" s="1" customFormat="1" ht="24.75" customHeight="1" x14ac:dyDescent="0.2">
      <c r="A1682" s="1566"/>
      <c r="B1682" s="1501" t="s">
        <v>2589</v>
      </c>
      <c r="C1682" s="1521" t="s">
        <v>982</v>
      </c>
      <c r="D1682" s="1503" t="s">
        <v>975</v>
      </c>
      <c r="E1682" s="1503" t="s">
        <v>972</v>
      </c>
      <c r="F1682" s="114">
        <v>0</v>
      </c>
      <c r="G1682" s="1173"/>
      <c r="H1682" s="114"/>
      <c r="I1682" s="114">
        <v>500</v>
      </c>
      <c r="J1682" s="1506" t="s">
        <v>5749</v>
      </c>
      <c r="K1682" s="1506"/>
      <c r="L1682" s="1506"/>
      <c r="M1682" s="1502"/>
      <c r="N1682" s="1502"/>
      <c r="O1682" s="1502"/>
      <c r="P1682" s="1502"/>
      <c r="Q1682" s="1502"/>
      <c r="R1682" s="1502"/>
      <c r="S1682" s="1502"/>
      <c r="T1682" s="1502"/>
      <c r="U1682" s="1502"/>
      <c r="V1682" s="1502"/>
      <c r="W1682" s="9" t="s">
        <v>973</v>
      </c>
    </row>
    <row r="1683" spans="1:23" s="1" customFormat="1" ht="118.5" customHeight="1" x14ac:dyDescent="0.2">
      <c r="A1683" s="1566"/>
      <c r="B1683" s="1501" t="s">
        <v>2590</v>
      </c>
      <c r="C1683" s="1521" t="s">
        <v>983</v>
      </c>
      <c r="D1683" s="1503" t="s">
        <v>13</v>
      </c>
      <c r="E1683" s="1503" t="s">
        <v>984</v>
      </c>
      <c r="F1683" s="114">
        <v>574</v>
      </c>
      <c r="G1683" s="1080">
        <v>987.58</v>
      </c>
      <c r="H1683" s="114"/>
      <c r="I1683" s="114"/>
      <c r="J1683" s="1506" t="s">
        <v>4220</v>
      </c>
      <c r="K1683" s="1506" t="s">
        <v>4581</v>
      </c>
      <c r="L1683" s="1506" t="s">
        <v>4750</v>
      </c>
      <c r="M1683" s="1502" t="s">
        <v>5600</v>
      </c>
      <c r="N1683" s="1502" t="s">
        <v>6141</v>
      </c>
      <c r="O1683" s="1502"/>
      <c r="P1683" s="1502"/>
      <c r="Q1683" s="1502"/>
      <c r="R1683" s="1502"/>
      <c r="S1683" s="1502"/>
      <c r="T1683" s="1502"/>
      <c r="U1683" s="1502"/>
      <c r="V1683" s="1502"/>
      <c r="W1683" s="9" t="s">
        <v>973</v>
      </c>
    </row>
    <row r="1684" spans="1:23" s="1" customFormat="1" ht="33" customHeight="1" x14ac:dyDescent="0.2">
      <c r="A1684" s="1566"/>
      <c r="B1684" s="1501" t="s">
        <v>2591</v>
      </c>
      <c r="C1684" s="1521" t="s">
        <v>985</v>
      </c>
      <c r="D1684" s="1535" t="s">
        <v>986</v>
      </c>
      <c r="E1684" s="1535" t="s">
        <v>987</v>
      </c>
      <c r="F1684" s="114">
        <v>0</v>
      </c>
      <c r="G1684" s="1173"/>
      <c r="H1684" s="114"/>
      <c r="I1684" s="114">
        <v>5000</v>
      </c>
      <c r="J1684" s="1506" t="s">
        <v>5749</v>
      </c>
      <c r="K1684" s="1506"/>
      <c r="L1684" s="1506"/>
      <c r="M1684" s="1502"/>
      <c r="N1684" s="1502"/>
      <c r="O1684" s="1502"/>
      <c r="P1684" s="1502"/>
      <c r="Q1684" s="1502"/>
      <c r="R1684" s="1502"/>
      <c r="S1684" s="1502"/>
      <c r="T1684" s="1502"/>
      <c r="U1684" s="1502"/>
      <c r="V1684" s="1502"/>
      <c r="W1684" s="9" t="s">
        <v>973</v>
      </c>
    </row>
    <row r="1685" spans="1:23" s="1" customFormat="1" ht="59.25" customHeight="1" x14ac:dyDescent="0.2">
      <c r="A1685" s="1566"/>
      <c r="B1685" s="1501" t="s">
        <v>2592</v>
      </c>
      <c r="C1685" s="1521" t="s">
        <v>3158</v>
      </c>
      <c r="D1685" s="1535" t="s">
        <v>986</v>
      </c>
      <c r="E1685" s="1535" t="s">
        <v>987</v>
      </c>
      <c r="F1685" s="114"/>
      <c r="G1685" s="1080"/>
      <c r="H1685" s="114"/>
      <c r="I1685" s="114"/>
      <c r="J1685" s="1506" t="s">
        <v>3375</v>
      </c>
      <c r="K1685" s="1506" t="s">
        <v>4639</v>
      </c>
      <c r="L1685" s="1506"/>
      <c r="M1685" s="1502"/>
      <c r="N1685" s="1502"/>
      <c r="O1685" s="1502"/>
      <c r="P1685" s="1502"/>
      <c r="Q1685" s="1502"/>
      <c r="R1685" s="1502"/>
      <c r="S1685" s="1502"/>
      <c r="T1685" s="1502"/>
      <c r="U1685" s="1502"/>
      <c r="V1685" s="1502"/>
      <c r="W1685" s="9" t="s">
        <v>973</v>
      </c>
    </row>
    <row r="1686" spans="1:23" s="1" customFormat="1" ht="30" customHeight="1" x14ac:dyDescent="0.2">
      <c r="A1686" s="1566"/>
      <c r="B1686" s="1501" t="s">
        <v>2593</v>
      </c>
      <c r="C1686" s="1521" t="s">
        <v>1372</v>
      </c>
      <c r="D1686" s="1503" t="s">
        <v>975</v>
      </c>
      <c r="E1686" s="1535" t="s">
        <v>987</v>
      </c>
      <c r="F1686" s="114">
        <v>150</v>
      </c>
      <c r="G1686" s="1080"/>
      <c r="H1686" s="114"/>
      <c r="I1686" s="114"/>
      <c r="J1686" s="1506"/>
      <c r="K1686" s="1506"/>
      <c r="L1686" s="1506"/>
      <c r="M1686" s="1502"/>
      <c r="N1686" s="1502"/>
      <c r="O1686" s="1502"/>
      <c r="P1686" s="1502"/>
      <c r="Q1686" s="1502"/>
      <c r="R1686" s="1502"/>
      <c r="S1686" s="1502"/>
      <c r="T1686" s="1502"/>
      <c r="U1686" s="1502"/>
      <c r="V1686" s="1502"/>
      <c r="W1686" s="9"/>
    </row>
    <row r="1687" spans="1:23" s="1" customFormat="1" ht="27" customHeight="1" x14ac:dyDescent="0.2">
      <c r="A1687" s="1566"/>
      <c r="B1687" s="1501" t="s">
        <v>2594</v>
      </c>
      <c r="C1687" s="1501" t="s">
        <v>974</v>
      </c>
      <c r="D1687" s="1503" t="s">
        <v>975</v>
      </c>
      <c r="E1687" s="1503" t="s">
        <v>972</v>
      </c>
      <c r="F1687" s="718">
        <v>697</v>
      </c>
      <c r="G1687" s="1080"/>
      <c r="H1687" s="1503"/>
      <c r="I1687" s="1503"/>
      <c r="J1687" s="1504"/>
      <c r="K1687" s="1504"/>
      <c r="L1687" s="1504"/>
      <c r="M1687" s="1527"/>
      <c r="N1687" s="1527"/>
      <c r="O1687" s="1527"/>
      <c r="P1687" s="1527"/>
      <c r="Q1687" s="1527"/>
      <c r="R1687" s="1527"/>
      <c r="S1687" s="1527"/>
      <c r="T1687" s="1527"/>
      <c r="U1687" s="1527"/>
      <c r="V1687" s="1527"/>
      <c r="W1687" s="9" t="s">
        <v>973</v>
      </c>
    </row>
    <row r="1688" spans="1:23" s="1" customFormat="1" ht="27" customHeight="1" x14ac:dyDescent="0.2">
      <c r="A1688" s="1566"/>
      <c r="B1688" s="1501" t="s">
        <v>2595</v>
      </c>
      <c r="C1688" s="1501" t="s">
        <v>3022</v>
      </c>
      <c r="D1688" s="1503" t="s">
        <v>975</v>
      </c>
      <c r="E1688" s="1503" t="s">
        <v>972</v>
      </c>
      <c r="F1688" s="718">
        <v>152</v>
      </c>
      <c r="G1688" s="1080"/>
      <c r="H1688" s="1503"/>
      <c r="I1688" s="1503"/>
      <c r="J1688" s="1504"/>
      <c r="K1688" s="1504"/>
      <c r="L1688" s="1504"/>
      <c r="M1688" s="1527"/>
      <c r="N1688" s="1527"/>
      <c r="O1688" s="1527"/>
      <c r="P1688" s="1527"/>
      <c r="Q1688" s="1527"/>
      <c r="R1688" s="1527"/>
      <c r="S1688" s="1527"/>
      <c r="T1688" s="1527"/>
      <c r="U1688" s="1527"/>
      <c r="V1688" s="1527"/>
      <c r="W1688" s="9"/>
    </row>
    <row r="1689" spans="1:23" s="1" customFormat="1" ht="27" customHeight="1" x14ac:dyDescent="0.2">
      <c r="A1689" s="1566"/>
      <c r="B1689" s="1501" t="s">
        <v>3023</v>
      </c>
      <c r="C1689" s="1501" t="s">
        <v>3025</v>
      </c>
      <c r="D1689" s="1503" t="s">
        <v>975</v>
      </c>
      <c r="E1689" s="1503" t="s">
        <v>972</v>
      </c>
      <c r="F1689" s="718">
        <v>34</v>
      </c>
      <c r="G1689" s="1080"/>
      <c r="H1689" s="114"/>
      <c r="I1689" s="114"/>
      <c r="J1689" s="1506" t="s">
        <v>3376</v>
      </c>
      <c r="K1689" s="1504"/>
      <c r="L1689" s="1504"/>
      <c r="M1689" s="1527"/>
      <c r="N1689" s="1527"/>
      <c r="O1689" s="1527"/>
      <c r="P1689" s="1527"/>
      <c r="Q1689" s="1527"/>
      <c r="R1689" s="1527"/>
      <c r="S1689" s="1527"/>
      <c r="T1689" s="1527"/>
      <c r="U1689" s="1527"/>
      <c r="V1689" s="1527"/>
      <c r="W1689" s="9"/>
    </row>
    <row r="1690" spans="1:23" s="1" customFormat="1" ht="23.25" customHeight="1" x14ac:dyDescent="0.2">
      <c r="A1690" s="1566"/>
      <c r="B1690" s="1501" t="s">
        <v>3024</v>
      </c>
      <c r="C1690" s="1521" t="s">
        <v>988</v>
      </c>
      <c r="D1690" s="1503" t="s">
        <v>975</v>
      </c>
      <c r="E1690" s="1503" t="s">
        <v>972</v>
      </c>
      <c r="F1690" s="114">
        <v>36</v>
      </c>
      <c r="G1690" s="1080"/>
      <c r="H1690" s="114"/>
      <c r="I1690" s="114"/>
      <c r="J1690" s="1506" t="s">
        <v>3377</v>
      </c>
      <c r="K1690" s="1506"/>
      <c r="L1690" s="1506"/>
      <c r="M1690" s="1502"/>
      <c r="N1690" s="1502"/>
      <c r="O1690" s="1502"/>
      <c r="P1690" s="1502"/>
      <c r="Q1690" s="1502"/>
      <c r="R1690" s="1502"/>
      <c r="S1690" s="1502"/>
      <c r="T1690" s="1502"/>
      <c r="U1690" s="1502"/>
      <c r="V1690" s="1502"/>
      <c r="W1690" s="9" t="s">
        <v>973</v>
      </c>
    </row>
    <row r="1691" spans="1:23" s="1" customFormat="1" ht="169.5" customHeight="1" x14ac:dyDescent="0.2">
      <c r="A1691" s="1566"/>
      <c r="B1691" s="596" t="s">
        <v>3488</v>
      </c>
      <c r="C1691" s="596" t="s">
        <v>5751</v>
      </c>
      <c r="D1691" s="1503" t="s">
        <v>3490</v>
      </c>
      <c r="E1691" s="1503" t="s">
        <v>972</v>
      </c>
      <c r="F1691" s="114">
        <v>4189</v>
      </c>
      <c r="G1691" s="1080">
        <v>463.58240000000001</v>
      </c>
      <c r="H1691" s="114"/>
      <c r="I1691" s="114"/>
      <c r="J1691" s="1506" t="s">
        <v>3491</v>
      </c>
      <c r="K1691" s="1506" t="s">
        <v>4751</v>
      </c>
      <c r="L1691" s="1506" t="s">
        <v>5721</v>
      </c>
      <c r="M1691" s="1502"/>
      <c r="N1691" s="1502"/>
      <c r="O1691" s="1502"/>
      <c r="P1691" s="1502"/>
      <c r="Q1691" s="1502"/>
      <c r="R1691" s="1502"/>
      <c r="S1691" s="1502"/>
      <c r="T1691" s="1502"/>
      <c r="U1691" s="1502"/>
      <c r="V1691" s="1502"/>
      <c r="W1691" s="9"/>
    </row>
    <row r="1692" spans="1:23" s="1" customFormat="1" ht="54" customHeight="1" x14ac:dyDescent="0.2">
      <c r="A1692" s="1566"/>
      <c r="B1692" s="596" t="s">
        <v>3492</v>
      </c>
      <c r="C1692" s="596" t="s">
        <v>3493</v>
      </c>
      <c r="D1692" s="1503" t="s">
        <v>3490</v>
      </c>
      <c r="E1692" s="1503" t="s">
        <v>972</v>
      </c>
      <c r="F1692" s="114">
        <v>70</v>
      </c>
      <c r="G1692" s="1080"/>
      <c r="H1692" s="114"/>
      <c r="I1692" s="114"/>
      <c r="J1692" s="1506" t="s">
        <v>3494</v>
      </c>
      <c r="K1692" s="1506"/>
      <c r="L1692" s="1506"/>
      <c r="M1692" s="1502"/>
      <c r="N1692" s="1502"/>
      <c r="O1692" s="1502"/>
      <c r="P1692" s="1502"/>
      <c r="Q1692" s="1502"/>
      <c r="R1692" s="1502"/>
      <c r="S1692" s="1502"/>
      <c r="T1692" s="1502"/>
      <c r="U1692" s="1502"/>
      <c r="V1692" s="1502"/>
      <c r="W1692" s="9"/>
    </row>
    <row r="1693" spans="1:23" s="1" customFormat="1" ht="114" customHeight="1" x14ac:dyDescent="0.2">
      <c r="A1693" s="1566"/>
      <c r="B1693" s="596" t="s">
        <v>3495</v>
      </c>
      <c r="C1693" s="596" t="s">
        <v>3496</v>
      </c>
      <c r="D1693" s="1503" t="s">
        <v>810</v>
      </c>
      <c r="E1693" s="1503" t="s">
        <v>972</v>
      </c>
      <c r="F1693" s="114">
        <v>106</v>
      </c>
      <c r="G1693" s="1080"/>
      <c r="H1693" s="114"/>
      <c r="I1693" s="114"/>
      <c r="J1693" s="1506" t="s">
        <v>3497</v>
      </c>
      <c r="K1693" s="1506" t="s">
        <v>4582</v>
      </c>
      <c r="L1693" s="1506"/>
      <c r="M1693" s="1502"/>
      <c r="N1693" s="1502"/>
      <c r="O1693" s="1502"/>
      <c r="P1693" s="1502"/>
      <c r="Q1693" s="1502"/>
      <c r="R1693" s="1502"/>
      <c r="S1693" s="1502"/>
      <c r="T1693" s="1502"/>
      <c r="U1693" s="1502"/>
      <c r="V1693" s="1502"/>
      <c r="W1693" s="9"/>
    </row>
    <row r="1694" spans="1:23" s="1" customFormat="1" ht="120.75" customHeight="1" x14ac:dyDescent="0.2">
      <c r="A1694" s="1566"/>
      <c r="B1694" s="1501" t="s">
        <v>3498</v>
      </c>
      <c r="C1694" s="1521" t="s">
        <v>5414</v>
      </c>
      <c r="D1694" s="1503" t="s">
        <v>986</v>
      </c>
      <c r="E1694" s="1503" t="s">
        <v>987</v>
      </c>
      <c r="F1694" s="114">
        <v>1215</v>
      </c>
      <c r="G1694" s="1080">
        <v>135.62128999999999</v>
      </c>
      <c r="H1694" s="114"/>
      <c r="I1694" s="114"/>
      <c r="J1694" s="1506" t="s">
        <v>3500</v>
      </c>
      <c r="K1694" s="1506" t="s">
        <v>5601</v>
      </c>
      <c r="L1694" s="1506" t="s">
        <v>6272</v>
      </c>
      <c r="M1694" s="1502"/>
      <c r="N1694" s="1502"/>
      <c r="O1694" s="1502"/>
      <c r="P1694" s="1502"/>
      <c r="Q1694" s="1502"/>
      <c r="R1694" s="1502"/>
      <c r="S1694" s="1502"/>
      <c r="T1694" s="1502"/>
      <c r="U1694" s="1502"/>
      <c r="V1694" s="1502"/>
      <c r="W1694" s="9"/>
    </row>
    <row r="1695" spans="1:23" s="1" customFormat="1" ht="82.5" customHeight="1" x14ac:dyDescent="0.2">
      <c r="A1695" s="1566"/>
      <c r="B1695" s="1501" t="s">
        <v>3501</v>
      </c>
      <c r="C1695" s="1521" t="s">
        <v>3502</v>
      </c>
      <c r="D1695" s="1503" t="s">
        <v>810</v>
      </c>
      <c r="E1695" s="1503" t="s">
        <v>972</v>
      </c>
      <c r="F1695" s="114">
        <v>1400</v>
      </c>
      <c r="G1695" s="1080"/>
      <c r="H1695" s="114"/>
      <c r="I1695" s="114">
        <v>2000</v>
      </c>
      <c r="J1695" s="1506" t="s">
        <v>3503</v>
      </c>
      <c r="K1695" s="1506" t="s">
        <v>5602</v>
      </c>
      <c r="L1695" s="1506"/>
      <c r="M1695" s="1502"/>
      <c r="N1695" s="1502"/>
      <c r="O1695" s="1502"/>
      <c r="P1695" s="1502"/>
      <c r="Q1695" s="1502"/>
      <c r="R1695" s="1502"/>
      <c r="S1695" s="1502"/>
      <c r="T1695" s="1502"/>
      <c r="U1695" s="1502"/>
      <c r="V1695" s="1502"/>
      <c r="W1695" s="9"/>
    </row>
    <row r="1696" spans="1:23" s="1" customFormat="1" ht="123" customHeight="1" x14ac:dyDescent="0.2">
      <c r="A1696" s="1566"/>
      <c r="B1696" s="1525" t="s">
        <v>4370</v>
      </c>
      <c r="C1696" s="920" t="s">
        <v>5413</v>
      </c>
      <c r="D1696" s="1525" t="s">
        <v>810</v>
      </c>
      <c r="E1696" s="1525" t="s">
        <v>972</v>
      </c>
      <c r="F1696" s="1525">
        <v>515</v>
      </c>
      <c r="G1696" s="1080"/>
      <c r="H1696" s="114"/>
      <c r="I1696" s="114"/>
      <c r="J1696" s="1506" t="s">
        <v>4372</v>
      </c>
      <c r="K1696" s="1506" t="s">
        <v>5722</v>
      </c>
      <c r="L1696" s="1506" t="s">
        <v>6259</v>
      </c>
      <c r="M1696" s="1502"/>
      <c r="N1696" s="1502"/>
      <c r="O1696" s="1502"/>
      <c r="P1696" s="1502"/>
      <c r="Q1696" s="1502"/>
      <c r="R1696" s="1502"/>
      <c r="S1696" s="1502"/>
      <c r="T1696" s="1502"/>
      <c r="U1696" s="1502"/>
      <c r="V1696" s="1502"/>
      <c r="W1696" s="9"/>
    </row>
    <row r="1697" spans="1:23" s="1" customFormat="1" ht="148.5" customHeight="1" x14ac:dyDescent="0.2">
      <c r="A1697" s="1566"/>
      <c r="B1697" s="1525" t="s">
        <v>4583</v>
      </c>
      <c r="C1697" s="920" t="s">
        <v>5399</v>
      </c>
      <c r="D1697" s="1525" t="s">
        <v>810</v>
      </c>
      <c r="E1697" s="1525" t="s">
        <v>972</v>
      </c>
      <c r="F1697" s="1525">
        <v>490</v>
      </c>
      <c r="G1697" s="1080">
        <v>28.616399999999999</v>
      </c>
      <c r="H1697" s="114"/>
      <c r="I1697" s="114"/>
      <c r="J1697" s="1506" t="s">
        <v>4532</v>
      </c>
      <c r="K1697" s="1506" t="s">
        <v>5603</v>
      </c>
      <c r="L1697" s="1506" t="s">
        <v>6299</v>
      </c>
      <c r="M1697" s="1502"/>
      <c r="N1697" s="1502"/>
      <c r="O1697" s="1502"/>
      <c r="P1697" s="1502"/>
      <c r="Q1697" s="1502"/>
      <c r="R1697" s="1502"/>
      <c r="S1697" s="1502"/>
      <c r="T1697" s="1502"/>
      <c r="U1697" s="1502"/>
      <c r="V1697" s="1502"/>
      <c r="W1697" s="9"/>
    </row>
    <row r="1698" spans="1:23" s="1" customFormat="1" ht="63" customHeight="1" x14ac:dyDescent="0.2">
      <c r="A1698" s="1566"/>
      <c r="B1698" s="1525" t="s">
        <v>4586</v>
      </c>
      <c r="C1698" s="920" t="s">
        <v>4585</v>
      </c>
      <c r="D1698" s="1525" t="s">
        <v>3809</v>
      </c>
      <c r="E1698" s="1525" t="s">
        <v>972</v>
      </c>
      <c r="F1698" s="1525">
        <v>100</v>
      </c>
      <c r="G1698" s="1080"/>
      <c r="H1698" s="114"/>
      <c r="I1698" s="114"/>
      <c r="J1698" s="1506"/>
      <c r="K1698" s="1506"/>
      <c r="L1698" s="1506"/>
      <c r="M1698" s="1502"/>
      <c r="N1698" s="1502"/>
      <c r="O1698" s="1502"/>
      <c r="P1698" s="1502"/>
      <c r="Q1698" s="1502"/>
      <c r="R1698" s="1502"/>
      <c r="S1698" s="1502"/>
      <c r="T1698" s="1502"/>
      <c r="U1698" s="1502"/>
      <c r="V1698" s="1502"/>
      <c r="W1698" s="9"/>
    </row>
    <row r="1699" spans="1:23" s="1" customFormat="1" ht="63" customHeight="1" x14ac:dyDescent="0.2">
      <c r="A1699" s="1566"/>
      <c r="B1699" s="1525" t="s">
        <v>4752</v>
      </c>
      <c r="C1699" s="920" t="s">
        <v>4753</v>
      </c>
      <c r="D1699" s="1525" t="s">
        <v>286</v>
      </c>
      <c r="E1699" s="1525" t="s">
        <v>987</v>
      </c>
      <c r="F1699" s="1525">
        <v>85</v>
      </c>
      <c r="G1699" s="1080"/>
      <c r="H1699" s="114"/>
      <c r="I1699" s="114"/>
      <c r="J1699" s="1506" t="s">
        <v>4754</v>
      </c>
      <c r="K1699" s="1506"/>
      <c r="L1699" s="1506"/>
      <c r="M1699" s="1502"/>
      <c r="N1699" s="1502"/>
      <c r="O1699" s="1502"/>
      <c r="P1699" s="1502"/>
      <c r="Q1699" s="1502"/>
      <c r="R1699" s="1502"/>
      <c r="S1699" s="1502"/>
      <c r="T1699" s="1502"/>
      <c r="U1699" s="1502"/>
      <c r="V1699" s="1502"/>
      <c r="W1699" s="9"/>
    </row>
    <row r="1700" spans="1:23" s="1" customFormat="1" ht="63" customHeight="1" x14ac:dyDescent="0.2">
      <c r="A1700" s="1566"/>
      <c r="B1700" s="1525" t="s">
        <v>4755</v>
      </c>
      <c r="C1700" s="920" t="s">
        <v>4756</v>
      </c>
      <c r="D1700" s="1525" t="s">
        <v>891</v>
      </c>
      <c r="E1700" s="1525" t="s">
        <v>972</v>
      </c>
      <c r="F1700" s="1525">
        <v>30</v>
      </c>
      <c r="G1700" s="1080"/>
      <c r="H1700" s="114"/>
      <c r="I1700" s="114"/>
      <c r="J1700" s="1506" t="s">
        <v>4757</v>
      </c>
      <c r="K1700" s="1506"/>
      <c r="L1700" s="1506"/>
      <c r="M1700" s="1502"/>
      <c r="N1700" s="1502"/>
      <c r="O1700" s="1502"/>
      <c r="P1700" s="1502"/>
      <c r="Q1700" s="1502"/>
      <c r="R1700" s="1502"/>
      <c r="S1700" s="1502"/>
      <c r="T1700" s="1502"/>
      <c r="U1700" s="1502"/>
      <c r="V1700" s="1502"/>
      <c r="W1700" s="9"/>
    </row>
    <row r="1701" spans="1:23" s="1" customFormat="1" ht="63" customHeight="1" x14ac:dyDescent="0.2">
      <c r="A1701" s="1566"/>
      <c r="B1701" s="1525" t="s">
        <v>4758</v>
      </c>
      <c r="C1701" s="920" t="s">
        <v>4759</v>
      </c>
      <c r="D1701" s="1525" t="s">
        <v>891</v>
      </c>
      <c r="E1701" s="1525" t="s">
        <v>972</v>
      </c>
      <c r="F1701" s="1525">
        <v>130</v>
      </c>
      <c r="G1701" s="1080"/>
      <c r="H1701" s="114"/>
      <c r="I1701" s="114"/>
      <c r="J1701" s="1506" t="s">
        <v>4757</v>
      </c>
      <c r="K1701" s="1506"/>
      <c r="L1701" s="1506"/>
      <c r="M1701" s="1502"/>
      <c r="N1701" s="1502"/>
      <c r="O1701" s="1502"/>
      <c r="P1701" s="1502"/>
      <c r="Q1701" s="1502"/>
      <c r="R1701" s="1502"/>
      <c r="S1701" s="1502"/>
      <c r="T1701" s="1502"/>
      <c r="U1701" s="1502"/>
      <c r="V1701" s="1502"/>
      <c r="W1701" s="9"/>
    </row>
    <row r="1702" spans="1:23" s="1" customFormat="1" ht="111" customHeight="1" x14ac:dyDescent="0.2">
      <c r="A1702" s="1566"/>
      <c r="B1702" s="1525" t="s">
        <v>4760</v>
      </c>
      <c r="C1702" s="920" t="s">
        <v>7488</v>
      </c>
      <c r="D1702" s="1525" t="s">
        <v>810</v>
      </c>
      <c r="E1702" s="1525" t="s">
        <v>972</v>
      </c>
      <c r="F1702" s="1525">
        <v>749.90599999999995</v>
      </c>
      <c r="G1702" s="1080">
        <v>1472</v>
      </c>
      <c r="H1702" s="998">
        <v>5.88</v>
      </c>
      <c r="I1702" s="114"/>
      <c r="J1702" s="1506" t="s">
        <v>4768</v>
      </c>
      <c r="K1702" s="1506" t="s">
        <v>5604</v>
      </c>
      <c r="L1702" s="1506" t="s">
        <v>6981</v>
      </c>
      <c r="M1702" s="1502" t="s">
        <v>7487</v>
      </c>
      <c r="N1702" s="1502"/>
      <c r="O1702" s="1502"/>
      <c r="P1702" s="1502"/>
      <c r="Q1702" s="1502"/>
      <c r="R1702" s="1502"/>
      <c r="S1702" s="1502"/>
      <c r="T1702" s="1502"/>
      <c r="U1702" s="1502"/>
      <c r="V1702" s="1502"/>
      <c r="W1702" s="9"/>
    </row>
    <row r="1703" spans="1:23" s="1" customFormat="1" ht="63" customHeight="1" x14ac:dyDescent="0.2">
      <c r="A1703" s="1566"/>
      <c r="B1703" s="1525" t="s">
        <v>4762</v>
      </c>
      <c r="C1703" s="920" t="s">
        <v>4763</v>
      </c>
      <c r="D1703" s="1525" t="s">
        <v>286</v>
      </c>
      <c r="E1703" s="1525" t="s">
        <v>972</v>
      </c>
      <c r="F1703" s="1525">
        <v>50</v>
      </c>
      <c r="G1703" s="1080"/>
      <c r="H1703" s="114"/>
      <c r="I1703" s="114"/>
      <c r="J1703" s="1506" t="s">
        <v>4769</v>
      </c>
      <c r="K1703" s="1506"/>
      <c r="L1703" s="1506"/>
      <c r="M1703" s="1502"/>
      <c r="N1703" s="1502"/>
      <c r="O1703" s="1502"/>
      <c r="P1703" s="1502"/>
      <c r="Q1703" s="1502"/>
      <c r="R1703" s="1502"/>
      <c r="S1703" s="1502"/>
      <c r="T1703" s="1502"/>
      <c r="U1703" s="1502"/>
      <c r="V1703" s="1502"/>
      <c r="W1703" s="9"/>
    </row>
    <row r="1704" spans="1:23" s="1" customFormat="1" ht="63" customHeight="1" x14ac:dyDescent="0.2">
      <c r="A1704" s="1566"/>
      <c r="B1704" s="1525" t="s">
        <v>4764</v>
      </c>
      <c r="C1704" s="920" t="s">
        <v>4765</v>
      </c>
      <c r="D1704" s="1525" t="s">
        <v>286</v>
      </c>
      <c r="E1704" s="1525" t="s">
        <v>972</v>
      </c>
      <c r="F1704" s="1525">
        <v>35</v>
      </c>
      <c r="G1704" s="1080"/>
      <c r="H1704" s="114"/>
      <c r="I1704" s="114"/>
      <c r="J1704" s="1506" t="s">
        <v>4770</v>
      </c>
      <c r="K1704" s="1506"/>
      <c r="L1704" s="1506"/>
      <c r="M1704" s="1502"/>
      <c r="N1704" s="1502"/>
      <c r="O1704" s="1502"/>
      <c r="P1704" s="1502"/>
      <c r="Q1704" s="1502"/>
      <c r="R1704" s="1502"/>
      <c r="S1704" s="1502"/>
      <c r="T1704" s="1502"/>
      <c r="U1704" s="1502"/>
      <c r="V1704" s="1502"/>
      <c r="W1704" s="9"/>
    </row>
    <row r="1705" spans="1:23" s="1" customFormat="1" ht="63" customHeight="1" x14ac:dyDescent="0.2">
      <c r="A1705" s="1566"/>
      <c r="B1705" s="1525" t="s">
        <v>4766</v>
      </c>
      <c r="C1705" s="920" t="s">
        <v>4767</v>
      </c>
      <c r="D1705" s="1525" t="s">
        <v>286</v>
      </c>
      <c r="E1705" s="1525" t="s">
        <v>972</v>
      </c>
      <c r="F1705" s="1525">
        <v>90</v>
      </c>
      <c r="G1705" s="1080"/>
      <c r="H1705" s="114"/>
      <c r="I1705" s="114"/>
      <c r="J1705" s="1506" t="s">
        <v>4771</v>
      </c>
      <c r="K1705" s="1506"/>
      <c r="L1705" s="1506"/>
      <c r="M1705" s="1502"/>
      <c r="N1705" s="1502"/>
      <c r="O1705" s="1502"/>
      <c r="P1705" s="1502"/>
      <c r="Q1705" s="1502"/>
      <c r="R1705" s="1502"/>
      <c r="S1705" s="1502"/>
      <c r="T1705" s="1502"/>
      <c r="U1705" s="1502"/>
      <c r="V1705" s="1502"/>
      <c r="W1705" s="9"/>
    </row>
    <row r="1706" spans="1:23" s="1" customFormat="1" ht="63" customHeight="1" x14ac:dyDescent="0.2">
      <c r="A1706" s="1566"/>
      <c r="B1706" s="1525" t="s">
        <v>4960</v>
      </c>
      <c r="C1706" s="38" t="s">
        <v>4944</v>
      </c>
      <c r="D1706" s="1525" t="s">
        <v>286</v>
      </c>
      <c r="E1706" s="1525" t="s">
        <v>972</v>
      </c>
      <c r="F1706" s="1525"/>
      <c r="G1706" s="1180">
        <v>12</v>
      </c>
      <c r="H1706" s="114"/>
      <c r="I1706" s="114"/>
      <c r="J1706" s="1597" t="s">
        <v>4950</v>
      </c>
      <c r="K1706" s="1506"/>
      <c r="L1706" s="1506"/>
      <c r="M1706" s="1502"/>
      <c r="N1706" s="1502"/>
      <c r="O1706" s="1502"/>
      <c r="P1706" s="1502"/>
      <c r="Q1706" s="1502"/>
      <c r="R1706" s="1502"/>
      <c r="S1706" s="1502"/>
      <c r="T1706" s="1502"/>
      <c r="U1706" s="1502"/>
      <c r="V1706" s="1502"/>
      <c r="W1706" s="9"/>
    </row>
    <row r="1707" spans="1:23" s="1" customFormat="1" ht="63" customHeight="1" x14ac:dyDescent="0.2">
      <c r="A1707" s="1566"/>
      <c r="B1707" s="1525" t="s">
        <v>4961</v>
      </c>
      <c r="C1707" s="38" t="s">
        <v>4945</v>
      </c>
      <c r="D1707" s="1525" t="s">
        <v>286</v>
      </c>
      <c r="E1707" s="1525" t="s">
        <v>972</v>
      </c>
      <c r="F1707" s="1525"/>
      <c r="G1707" s="1180">
        <v>112.3343</v>
      </c>
      <c r="H1707" s="114"/>
      <c r="I1707" s="114"/>
      <c r="J1707" s="1597"/>
      <c r="K1707" s="1506"/>
      <c r="L1707" s="1506"/>
      <c r="M1707" s="1502"/>
      <c r="N1707" s="1502"/>
      <c r="O1707" s="1502"/>
      <c r="P1707" s="1502"/>
      <c r="Q1707" s="1502"/>
      <c r="R1707" s="1502"/>
      <c r="S1707" s="1502"/>
      <c r="T1707" s="1502"/>
      <c r="U1707" s="1502"/>
      <c r="V1707" s="1502"/>
      <c r="W1707" s="9"/>
    </row>
    <row r="1708" spans="1:23" s="1" customFormat="1" ht="63" customHeight="1" x14ac:dyDescent="0.2">
      <c r="A1708" s="1566"/>
      <c r="B1708" s="1525" t="s">
        <v>5396</v>
      </c>
      <c r="C1708" s="1521" t="s">
        <v>5395</v>
      </c>
      <c r="D1708" s="1503" t="s">
        <v>3809</v>
      </c>
      <c r="E1708" s="1503" t="s">
        <v>972</v>
      </c>
      <c r="F1708" s="998"/>
      <c r="G1708" s="1174"/>
      <c r="H1708" s="1044"/>
      <c r="I1708" s="998">
        <v>3000</v>
      </c>
      <c r="J1708" s="1524" t="s">
        <v>5124</v>
      </c>
      <c r="K1708" s="1506"/>
      <c r="L1708" s="1506"/>
      <c r="M1708" s="1502"/>
      <c r="N1708" s="1502"/>
      <c r="O1708" s="1502"/>
      <c r="P1708" s="1502"/>
      <c r="Q1708" s="1502"/>
      <c r="R1708" s="1502"/>
      <c r="S1708" s="1502"/>
      <c r="T1708" s="1502"/>
      <c r="U1708" s="1502"/>
      <c r="V1708" s="1502"/>
      <c r="W1708" s="9"/>
    </row>
    <row r="1709" spans="1:23" s="1" customFormat="1" ht="63" customHeight="1" x14ac:dyDescent="0.2">
      <c r="A1709" s="1566"/>
      <c r="B1709" s="1525" t="s">
        <v>5417</v>
      </c>
      <c r="C1709" s="1521" t="s">
        <v>5416</v>
      </c>
      <c r="D1709" s="1503" t="s">
        <v>986</v>
      </c>
      <c r="E1709" s="1535" t="s">
        <v>987</v>
      </c>
      <c r="F1709" s="1044"/>
      <c r="G1709" s="1080">
        <v>200</v>
      </c>
      <c r="H1709" s="1044"/>
      <c r="I1709" s="1044"/>
      <c r="J1709" s="1524" t="s">
        <v>5605</v>
      </c>
      <c r="K1709" s="1506"/>
      <c r="L1709" s="1506"/>
      <c r="M1709" s="1502"/>
      <c r="N1709" s="1502"/>
      <c r="O1709" s="1502"/>
      <c r="P1709" s="1502"/>
      <c r="Q1709" s="1502"/>
      <c r="R1709" s="1502"/>
      <c r="S1709" s="1502"/>
      <c r="T1709" s="1502"/>
      <c r="U1709" s="1502"/>
      <c r="V1709" s="1502"/>
      <c r="W1709" s="9"/>
    </row>
    <row r="1710" spans="1:23" s="1" customFormat="1" ht="117.75" customHeight="1" x14ac:dyDescent="0.2">
      <c r="A1710" s="1566"/>
      <c r="B1710" s="1525" t="s">
        <v>5420</v>
      </c>
      <c r="C1710" s="1521" t="s">
        <v>7422</v>
      </c>
      <c r="D1710" s="1503" t="s">
        <v>21</v>
      </c>
      <c r="E1710" s="1535" t="s">
        <v>5419</v>
      </c>
      <c r="F1710" s="998"/>
      <c r="G1710" s="1175"/>
      <c r="H1710" s="998">
        <v>300</v>
      </c>
      <c r="I1710" s="998">
        <v>4000</v>
      </c>
      <c r="J1710" s="1524" t="s">
        <v>7423</v>
      </c>
      <c r="K1710" s="1506"/>
      <c r="L1710" s="1506"/>
      <c r="M1710" s="1502"/>
      <c r="N1710" s="1502"/>
      <c r="O1710" s="1502"/>
      <c r="P1710" s="1502"/>
      <c r="Q1710" s="1502"/>
      <c r="R1710" s="1502"/>
      <c r="S1710" s="1502"/>
      <c r="T1710" s="1502"/>
      <c r="U1710" s="1502"/>
      <c r="V1710" s="1502"/>
      <c r="W1710" s="9"/>
    </row>
    <row r="1711" spans="1:23" s="1" customFormat="1" ht="94.5" customHeight="1" x14ac:dyDescent="0.2">
      <c r="A1711" s="1566"/>
      <c r="B1711" s="1525" t="s">
        <v>5422</v>
      </c>
      <c r="C1711" s="1521" t="s">
        <v>5421</v>
      </c>
      <c r="D1711" s="1503" t="s">
        <v>3809</v>
      </c>
      <c r="E1711" s="1535" t="s">
        <v>972</v>
      </c>
      <c r="F1711" s="998"/>
      <c r="G1711" s="1174">
        <v>3550.355</v>
      </c>
      <c r="H1711" s="114"/>
      <c r="I1711" s="114"/>
      <c r="J1711" s="1524" t="s">
        <v>6982</v>
      </c>
      <c r="K1711" s="1506"/>
      <c r="L1711" s="1506"/>
      <c r="M1711" s="1502"/>
      <c r="N1711" s="1502"/>
      <c r="O1711" s="1502"/>
      <c r="P1711" s="1502"/>
      <c r="Q1711" s="1502"/>
      <c r="R1711" s="1502"/>
      <c r="S1711" s="1502"/>
      <c r="T1711" s="1502"/>
      <c r="U1711" s="1502"/>
      <c r="V1711" s="1502"/>
      <c r="W1711" s="9"/>
    </row>
    <row r="1712" spans="1:23" s="1" customFormat="1" ht="63" customHeight="1" x14ac:dyDescent="0.2">
      <c r="A1712" s="1566"/>
      <c r="B1712" s="1525" t="s">
        <v>5831</v>
      </c>
      <c r="C1712" s="1521" t="s">
        <v>5832</v>
      </c>
      <c r="D1712" s="1503" t="s">
        <v>286</v>
      </c>
      <c r="E1712" s="1535" t="s">
        <v>972</v>
      </c>
      <c r="F1712" s="998"/>
      <c r="G1712" s="1174">
        <v>214.57499999999999</v>
      </c>
      <c r="H1712" s="114"/>
      <c r="I1712" s="114"/>
      <c r="J1712" s="1524" t="s">
        <v>5961</v>
      </c>
      <c r="K1712" s="1506"/>
      <c r="L1712" s="1506"/>
      <c r="M1712" s="1502"/>
      <c r="N1712" s="1502"/>
      <c r="O1712" s="1502"/>
      <c r="P1712" s="1502"/>
      <c r="Q1712" s="1502"/>
      <c r="R1712" s="1502"/>
      <c r="S1712" s="1502"/>
      <c r="T1712" s="1502"/>
      <c r="U1712" s="1502"/>
      <c r="V1712" s="1502"/>
      <c r="W1712" s="9"/>
    </row>
    <row r="1713" spans="1:23" s="1" customFormat="1" ht="147" customHeight="1" x14ac:dyDescent="0.2">
      <c r="A1713" s="1566"/>
      <c r="B1713" s="1525" t="s">
        <v>5833</v>
      </c>
      <c r="C1713" s="1521" t="s">
        <v>5834</v>
      </c>
      <c r="D1713" s="1503" t="s">
        <v>286</v>
      </c>
      <c r="E1713" s="1535" t="s">
        <v>972</v>
      </c>
      <c r="F1713" s="998"/>
      <c r="G1713" s="1174">
        <v>1346.482</v>
      </c>
      <c r="H1713" s="114"/>
      <c r="I1713" s="114"/>
      <c r="J1713" s="1524" t="s">
        <v>5961</v>
      </c>
      <c r="K1713" s="1506" t="s">
        <v>6218</v>
      </c>
      <c r="L1713" s="1506"/>
      <c r="M1713" s="1502"/>
      <c r="N1713" s="1502"/>
      <c r="O1713" s="1502"/>
      <c r="P1713" s="1502"/>
      <c r="Q1713" s="1502"/>
      <c r="R1713" s="1502"/>
      <c r="S1713" s="1502"/>
      <c r="T1713" s="1502"/>
      <c r="U1713" s="1502"/>
      <c r="V1713" s="1502"/>
      <c r="W1713" s="9"/>
    </row>
    <row r="1714" spans="1:23" s="1" customFormat="1" ht="105.75" customHeight="1" x14ac:dyDescent="0.2">
      <c r="A1714" s="1566"/>
      <c r="B1714" s="1525" t="s">
        <v>5835</v>
      </c>
      <c r="C1714" s="1521" t="s">
        <v>6666</v>
      </c>
      <c r="D1714" s="1503" t="s">
        <v>810</v>
      </c>
      <c r="E1714" s="1535" t="s">
        <v>972</v>
      </c>
      <c r="F1714" s="998"/>
      <c r="G1714" s="1174">
        <v>2000</v>
      </c>
      <c r="H1714" s="114">
        <v>1839.5</v>
      </c>
      <c r="I1714" s="114"/>
      <c r="J1714" s="1524" t="s">
        <v>5995</v>
      </c>
      <c r="K1714" s="1506" t="s">
        <v>6665</v>
      </c>
      <c r="L1714" s="1506" t="s">
        <v>7484</v>
      </c>
      <c r="M1714" s="1502"/>
      <c r="N1714" s="1502"/>
      <c r="O1714" s="1502"/>
      <c r="P1714" s="1502"/>
      <c r="Q1714" s="1502"/>
      <c r="R1714" s="1502"/>
      <c r="S1714" s="1502"/>
      <c r="T1714" s="1502"/>
      <c r="U1714" s="1502"/>
      <c r="V1714" s="1502"/>
      <c r="W1714" s="9"/>
    </row>
    <row r="1715" spans="1:23" s="1" customFormat="1" ht="59.25" customHeight="1" x14ac:dyDescent="0.2">
      <c r="A1715" s="1566"/>
      <c r="B1715" s="1525" t="s">
        <v>5837</v>
      </c>
      <c r="C1715" s="1521" t="s">
        <v>5838</v>
      </c>
      <c r="D1715" s="1503" t="s">
        <v>286</v>
      </c>
      <c r="E1715" s="1535" t="s">
        <v>972</v>
      </c>
      <c r="F1715" s="998"/>
      <c r="G1715" s="1174">
        <v>50</v>
      </c>
      <c r="H1715" s="114"/>
      <c r="I1715" s="114"/>
      <c r="J1715" s="1524" t="s">
        <v>5995</v>
      </c>
      <c r="K1715" s="1506"/>
      <c r="L1715" s="1506"/>
      <c r="M1715" s="1502"/>
      <c r="N1715" s="1502"/>
      <c r="O1715" s="1502"/>
      <c r="P1715" s="1502"/>
      <c r="Q1715" s="1502"/>
      <c r="R1715" s="1502"/>
      <c r="S1715" s="1502"/>
      <c r="T1715" s="1502"/>
      <c r="U1715" s="1502"/>
      <c r="V1715" s="1502"/>
      <c r="W1715" s="9"/>
    </row>
    <row r="1716" spans="1:23" s="1" customFormat="1" ht="59.25" customHeight="1" x14ac:dyDescent="0.2">
      <c r="A1716" s="1566"/>
      <c r="B1716" s="1525" t="s">
        <v>5839</v>
      </c>
      <c r="C1716" s="1521" t="s">
        <v>6841</v>
      </c>
      <c r="D1716" s="1503" t="s">
        <v>286</v>
      </c>
      <c r="E1716" s="1535" t="s">
        <v>972</v>
      </c>
      <c r="F1716" s="998"/>
      <c r="G1716" s="1174">
        <v>120</v>
      </c>
      <c r="H1716" s="114"/>
      <c r="I1716" s="114"/>
      <c r="J1716" s="1524" t="s">
        <v>5996</v>
      </c>
      <c r="K1716" s="1506"/>
      <c r="L1716" s="1506"/>
      <c r="M1716" s="1502"/>
      <c r="N1716" s="1502"/>
      <c r="O1716" s="1502"/>
      <c r="P1716" s="1502"/>
      <c r="Q1716" s="1502"/>
      <c r="R1716" s="1502"/>
      <c r="S1716" s="1502"/>
      <c r="T1716" s="1502"/>
      <c r="U1716" s="1502"/>
      <c r="V1716" s="1502"/>
      <c r="W1716" s="9"/>
    </row>
    <row r="1717" spans="1:23" s="1" customFormat="1" ht="59.25" customHeight="1" x14ac:dyDescent="0.2">
      <c r="A1717" s="1566"/>
      <c r="B1717" s="1525" t="s">
        <v>5841</v>
      </c>
      <c r="C1717" s="1521" t="s">
        <v>5842</v>
      </c>
      <c r="D1717" s="1503" t="s">
        <v>286</v>
      </c>
      <c r="E1717" s="1535" t="s">
        <v>972</v>
      </c>
      <c r="F1717" s="998"/>
      <c r="G1717" s="1174"/>
      <c r="H1717" s="114"/>
      <c r="I1717" s="114"/>
      <c r="J1717" s="1524" t="s">
        <v>5995</v>
      </c>
      <c r="K1717" s="1506" t="s">
        <v>6142</v>
      </c>
      <c r="L1717" s="1506"/>
      <c r="M1717" s="1502"/>
      <c r="N1717" s="1502"/>
      <c r="O1717" s="1502"/>
      <c r="P1717" s="1502"/>
      <c r="Q1717" s="1502"/>
      <c r="R1717" s="1502"/>
      <c r="S1717" s="1502"/>
      <c r="T1717" s="1502"/>
      <c r="U1717" s="1502"/>
      <c r="V1717" s="1502"/>
      <c r="W1717" s="9"/>
    </row>
    <row r="1718" spans="1:23" s="1" customFormat="1" ht="59.25" customHeight="1" x14ac:dyDescent="0.2">
      <c r="A1718" s="1566"/>
      <c r="B1718" s="1525" t="s">
        <v>5843</v>
      </c>
      <c r="C1718" s="1521" t="s">
        <v>5844</v>
      </c>
      <c r="D1718" s="1503" t="s">
        <v>286</v>
      </c>
      <c r="E1718" s="1535" t="s">
        <v>972</v>
      </c>
      <c r="F1718" s="998"/>
      <c r="G1718" s="1174">
        <v>75</v>
      </c>
      <c r="H1718" s="114"/>
      <c r="I1718" s="114"/>
      <c r="J1718" s="1524" t="s">
        <v>5997</v>
      </c>
      <c r="K1718" s="1506"/>
      <c r="L1718" s="1506"/>
      <c r="M1718" s="1502"/>
      <c r="N1718" s="1502"/>
      <c r="O1718" s="1502"/>
      <c r="P1718" s="1502"/>
      <c r="Q1718" s="1502"/>
      <c r="R1718" s="1502"/>
      <c r="S1718" s="1502"/>
      <c r="T1718" s="1502"/>
      <c r="U1718" s="1502"/>
      <c r="V1718" s="1502"/>
      <c r="W1718" s="9"/>
    </row>
    <row r="1719" spans="1:23" s="1" customFormat="1" ht="59.25" customHeight="1" x14ac:dyDescent="0.2">
      <c r="A1719" s="1566"/>
      <c r="B1719" s="1525" t="s">
        <v>6143</v>
      </c>
      <c r="C1719" s="1521" t="s">
        <v>6144</v>
      </c>
      <c r="D1719" s="1503" t="s">
        <v>286</v>
      </c>
      <c r="E1719" s="1535" t="s">
        <v>972</v>
      </c>
      <c r="F1719" s="998"/>
      <c r="G1719" s="1174">
        <v>17.193000000000001</v>
      </c>
      <c r="H1719" s="114"/>
      <c r="I1719" s="114"/>
      <c r="J1719" s="1524" t="s">
        <v>6116</v>
      </c>
      <c r="K1719" s="1506"/>
      <c r="L1719" s="1506"/>
      <c r="M1719" s="1502"/>
      <c r="N1719" s="1502"/>
      <c r="O1719" s="1502"/>
      <c r="P1719" s="1502"/>
      <c r="Q1719" s="1502"/>
      <c r="R1719" s="1502"/>
      <c r="S1719" s="1502"/>
      <c r="T1719" s="1502"/>
      <c r="U1719" s="1502"/>
      <c r="V1719" s="1502"/>
      <c r="W1719" s="9"/>
    </row>
    <row r="1720" spans="1:23" s="1" customFormat="1" ht="211.5" customHeight="1" x14ac:dyDescent="0.2">
      <c r="A1720" s="1566"/>
      <c r="B1720" s="1525" t="s">
        <v>6145</v>
      </c>
      <c r="C1720" s="1521" t="s">
        <v>6216</v>
      </c>
      <c r="D1720" s="1503" t="s">
        <v>3809</v>
      </c>
      <c r="E1720" s="1503" t="s">
        <v>972</v>
      </c>
      <c r="F1720" s="998"/>
      <c r="G1720" s="1174">
        <v>1250.865219</v>
      </c>
      <c r="H1720" s="114"/>
      <c r="I1720" s="114"/>
      <c r="J1720" s="1524" t="s">
        <v>6116</v>
      </c>
      <c r="K1720" s="1506" t="s">
        <v>6217</v>
      </c>
      <c r="L1720" s="1506"/>
      <c r="M1720" s="1502"/>
      <c r="N1720" s="1502"/>
      <c r="O1720" s="1502"/>
      <c r="P1720" s="1502"/>
      <c r="Q1720" s="1502"/>
      <c r="R1720" s="1502"/>
      <c r="S1720" s="1502"/>
      <c r="T1720" s="1502"/>
      <c r="U1720" s="1502"/>
      <c r="V1720" s="1502"/>
      <c r="W1720" s="9"/>
    </row>
    <row r="1721" spans="1:23" s="1" customFormat="1" ht="66" customHeight="1" x14ac:dyDescent="0.2">
      <c r="A1721" s="1566"/>
      <c r="B1721" s="1525" t="s">
        <v>6147</v>
      </c>
      <c r="C1721" s="1521" t="s">
        <v>6148</v>
      </c>
      <c r="D1721" s="1503" t="s">
        <v>286</v>
      </c>
      <c r="E1721" s="1503" t="s">
        <v>972</v>
      </c>
      <c r="F1721" s="998"/>
      <c r="G1721" s="1174">
        <v>12</v>
      </c>
      <c r="H1721" s="114"/>
      <c r="I1721" s="114"/>
      <c r="J1721" s="1524" t="s">
        <v>6116</v>
      </c>
      <c r="K1721" s="1506"/>
      <c r="L1721" s="1506"/>
      <c r="M1721" s="1502"/>
      <c r="N1721" s="1502"/>
      <c r="O1721" s="1502"/>
      <c r="P1721" s="1502"/>
      <c r="Q1721" s="1502"/>
      <c r="R1721" s="1502"/>
      <c r="S1721" s="1502"/>
      <c r="T1721" s="1502"/>
      <c r="U1721" s="1502"/>
      <c r="V1721" s="1502"/>
      <c r="W1721" s="9"/>
    </row>
    <row r="1722" spans="1:23" s="1" customFormat="1" ht="137.25" customHeight="1" x14ac:dyDescent="0.2">
      <c r="A1722" s="1566"/>
      <c r="B1722" s="1525" t="s">
        <v>6149</v>
      </c>
      <c r="C1722" s="1521" t="s">
        <v>7683</v>
      </c>
      <c r="D1722" s="1503" t="s">
        <v>810</v>
      </c>
      <c r="E1722" s="1503" t="s">
        <v>902</v>
      </c>
      <c r="F1722" s="998"/>
      <c r="G1722" s="1174">
        <v>265.5</v>
      </c>
      <c r="H1722" s="114"/>
      <c r="I1722" s="114"/>
      <c r="J1722" s="1524" t="s">
        <v>6152</v>
      </c>
      <c r="K1722" s="1506" t="s">
        <v>8028</v>
      </c>
      <c r="L1722" s="1506" t="s">
        <v>8630</v>
      </c>
      <c r="M1722" s="1502" t="s">
        <v>8941</v>
      </c>
      <c r="N1722" s="1502" t="s">
        <v>9161</v>
      </c>
      <c r="O1722" s="1502"/>
      <c r="P1722" s="1502"/>
      <c r="Q1722" s="1502"/>
      <c r="R1722" s="1502"/>
      <c r="S1722" s="1502"/>
      <c r="T1722" s="1502"/>
      <c r="U1722" s="1502"/>
      <c r="V1722" s="1502"/>
      <c r="W1722" s="9"/>
    </row>
    <row r="1723" spans="1:23" s="1" customFormat="1" ht="64.5" customHeight="1" x14ac:dyDescent="0.2">
      <c r="A1723" s="1566"/>
      <c r="B1723" s="1525" t="s">
        <v>6207</v>
      </c>
      <c r="C1723" s="1521" t="s">
        <v>6208</v>
      </c>
      <c r="D1723" s="1503" t="s">
        <v>286</v>
      </c>
      <c r="E1723" s="1503" t="s">
        <v>972</v>
      </c>
      <c r="F1723" s="998"/>
      <c r="G1723" s="1174">
        <v>15.997999999999999</v>
      </c>
      <c r="H1723" s="114"/>
      <c r="I1723" s="114"/>
      <c r="J1723" s="1524" t="s">
        <v>6200</v>
      </c>
      <c r="K1723" s="1506"/>
      <c r="L1723" s="1506"/>
      <c r="M1723" s="1502"/>
      <c r="N1723" s="1502"/>
      <c r="O1723" s="1502"/>
      <c r="P1723" s="1502"/>
      <c r="Q1723" s="1502"/>
      <c r="R1723" s="1502"/>
      <c r="S1723" s="1502"/>
      <c r="T1723" s="1502"/>
      <c r="U1723" s="1502"/>
      <c r="V1723" s="1502"/>
      <c r="W1723" s="9"/>
    </row>
    <row r="1724" spans="1:23" s="1" customFormat="1" ht="102" customHeight="1" x14ac:dyDescent="0.2">
      <c r="A1724" s="1566"/>
      <c r="B1724" s="1525" t="s">
        <v>6219</v>
      </c>
      <c r="C1724" s="1521" t="s">
        <v>6220</v>
      </c>
      <c r="D1724" s="1503" t="s">
        <v>810</v>
      </c>
      <c r="E1724" s="1503" t="s">
        <v>972</v>
      </c>
      <c r="F1724" s="998"/>
      <c r="G1724" s="1174"/>
      <c r="H1724" s="114"/>
      <c r="I1724" s="114"/>
      <c r="J1724" s="1524" t="s">
        <v>6200</v>
      </c>
      <c r="K1724" s="1506" t="s">
        <v>6983</v>
      </c>
      <c r="L1724" s="1506"/>
      <c r="M1724" s="1502"/>
      <c r="N1724" s="1502"/>
      <c r="O1724" s="1502"/>
      <c r="P1724" s="1502"/>
      <c r="Q1724" s="1502"/>
      <c r="R1724" s="1502"/>
      <c r="S1724" s="1502"/>
      <c r="T1724" s="1502"/>
      <c r="U1724" s="1502"/>
      <c r="V1724" s="1502"/>
      <c r="W1724" s="9"/>
    </row>
    <row r="1725" spans="1:23" s="1" customFormat="1" ht="102" customHeight="1" x14ac:dyDescent="0.2">
      <c r="A1725" s="1566"/>
      <c r="B1725" s="1525" t="s">
        <v>6221</v>
      </c>
      <c r="C1725" s="1521" t="s">
        <v>6222</v>
      </c>
      <c r="D1725" s="1503" t="s">
        <v>286</v>
      </c>
      <c r="E1725" s="1503" t="s">
        <v>972</v>
      </c>
      <c r="F1725" s="998"/>
      <c r="G1725" s="1174">
        <v>100</v>
      </c>
      <c r="H1725" s="114">
        <v>400</v>
      </c>
      <c r="I1725" s="114"/>
      <c r="J1725" s="1524" t="s">
        <v>6200</v>
      </c>
      <c r="K1725" s="1506" t="s">
        <v>7068</v>
      </c>
      <c r="L1725" s="1506"/>
      <c r="M1725" s="1502"/>
      <c r="N1725" s="1502"/>
      <c r="O1725" s="1502"/>
      <c r="P1725" s="1502"/>
      <c r="Q1725" s="1502"/>
      <c r="R1725" s="1502"/>
      <c r="S1725" s="1502"/>
      <c r="T1725" s="1502"/>
      <c r="U1725" s="1502"/>
      <c r="V1725" s="1502"/>
      <c r="W1725" s="9"/>
    </row>
    <row r="1726" spans="1:23" s="1" customFormat="1" ht="102" customHeight="1" x14ac:dyDescent="0.2">
      <c r="A1726" s="1566"/>
      <c r="B1726" s="1525" t="s">
        <v>6263</v>
      </c>
      <c r="C1726" s="1521" t="s">
        <v>6264</v>
      </c>
      <c r="D1726" s="1503" t="s">
        <v>810</v>
      </c>
      <c r="E1726" s="1503" t="s">
        <v>972</v>
      </c>
      <c r="F1726" s="998"/>
      <c r="G1726" s="1174">
        <v>164.83500000000001</v>
      </c>
      <c r="H1726" s="114"/>
      <c r="I1726" s="114"/>
      <c r="J1726" s="1524" t="s">
        <v>6265</v>
      </c>
      <c r="K1726" s="1506"/>
      <c r="L1726" s="1506"/>
      <c r="M1726" s="1502"/>
      <c r="N1726" s="1502"/>
      <c r="O1726" s="1502"/>
      <c r="P1726" s="1502"/>
      <c r="Q1726" s="1502"/>
      <c r="R1726" s="1502"/>
      <c r="S1726" s="1502"/>
      <c r="T1726" s="1502"/>
      <c r="U1726" s="1502"/>
      <c r="V1726" s="1502"/>
      <c r="W1726" s="9"/>
    </row>
    <row r="1727" spans="1:23" s="1" customFormat="1" ht="102" customHeight="1" x14ac:dyDescent="0.2">
      <c r="A1727" s="1566"/>
      <c r="B1727" s="1525" t="s">
        <v>6267</v>
      </c>
      <c r="C1727" s="1521" t="s">
        <v>6268</v>
      </c>
      <c r="D1727" s="1503" t="s">
        <v>810</v>
      </c>
      <c r="E1727" s="1503" t="s">
        <v>972</v>
      </c>
      <c r="F1727" s="998"/>
      <c r="G1727" s="1174">
        <v>300</v>
      </c>
      <c r="H1727" s="114"/>
      <c r="I1727" s="114"/>
      <c r="J1727" s="1524" t="s">
        <v>6269</v>
      </c>
      <c r="K1727" s="1506"/>
      <c r="L1727" s="1506"/>
      <c r="M1727" s="1502"/>
      <c r="N1727" s="1502"/>
      <c r="O1727" s="1502"/>
      <c r="P1727" s="1502"/>
      <c r="Q1727" s="1502"/>
      <c r="R1727" s="1502"/>
      <c r="S1727" s="1502"/>
      <c r="T1727" s="1502"/>
      <c r="U1727" s="1502"/>
      <c r="V1727" s="1502"/>
      <c r="W1727" s="9"/>
    </row>
    <row r="1728" spans="1:23" s="1" customFormat="1" ht="102" customHeight="1" x14ac:dyDescent="0.2">
      <c r="A1728" s="1566"/>
      <c r="B1728" s="1525" t="s">
        <v>6450</v>
      </c>
      <c r="C1728" s="1521" t="s">
        <v>6451</v>
      </c>
      <c r="D1728" s="1503" t="s">
        <v>286</v>
      </c>
      <c r="E1728" s="1503" t="s">
        <v>972</v>
      </c>
      <c r="F1728" s="998"/>
      <c r="G1728" s="1174">
        <v>450</v>
      </c>
      <c r="H1728" s="114"/>
      <c r="I1728" s="114"/>
      <c r="J1728" s="1524" t="s">
        <v>6445</v>
      </c>
      <c r="K1728" s="1506"/>
      <c r="L1728" s="1506"/>
      <c r="M1728" s="1502"/>
      <c r="N1728" s="1502"/>
      <c r="O1728" s="1502"/>
      <c r="P1728" s="1502"/>
      <c r="Q1728" s="1502"/>
      <c r="R1728" s="1502"/>
      <c r="S1728" s="1502"/>
      <c r="T1728" s="1502"/>
      <c r="U1728" s="1502"/>
      <c r="V1728" s="1502"/>
      <c r="W1728" s="9"/>
    </row>
    <row r="1729" spans="1:23" s="1" customFormat="1" ht="54" customHeight="1" x14ac:dyDescent="0.2">
      <c r="A1729" s="1566"/>
      <c r="B1729" s="1525" t="s">
        <v>6477</v>
      </c>
      <c r="C1729" s="1521" t="s">
        <v>6476</v>
      </c>
      <c r="D1729" s="1503" t="s">
        <v>810</v>
      </c>
      <c r="E1729" s="1503" t="s">
        <v>972</v>
      </c>
      <c r="F1729" s="998"/>
      <c r="G1729" s="1174"/>
      <c r="H1729" s="114"/>
      <c r="I1729" s="114"/>
      <c r="J1729" s="1524" t="s">
        <v>6445</v>
      </c>
      <c r="K1729" s="1506" t="s">
        <v>6984</v>
      </c>
      <c r="L1729" s="1506"/>
      <c r="M1729" s="1502"/>
      <c r="N1729" s="1502"/>
      <c r="O1729" s="1502"/>
      <c r="P1729" s="1502"/>
      <c r="Q1729" s="1502"/>
      <c r="R1729" s="1502"/>
      <c r="S1729" s="1502"/>
      <c r="T1729" s="1502"/>
      <c r="U1729" s="1502"/>
      <c r="V1729" s="1502"/>
      <c r="W1729" s="9"/>
    </row>
    <row r="1730" spans="1:23" s="1" customFormat="1" ht="54" customHeight="1" x14ac:dyDescent="0.2">
      <c r="A1730" s="1566"/>
      <c r="B1730" s="1525" t="s">
        <v>6985</v>
      </c>
      <c r="C1730" s="1521" t="s">
        <v>6988</v>
      </c>
      <c r="D1730" s="1503" t="s">
        <v>3809</v>
      </c>
      <c r="E1730" s="1503" t="s">
        <v>972</v>
      </c>
      <c r="F1730" s="998"/>
      <c r="G1730" s="1174">
        <v>280.05500000000001</v>
      </c>
      <c r="H1730" s="114"/>
      <c r="I1730" s="114"/>
      <c r="J1730" s="1524" t="s">
        <v>6854</v>
      </c>
      <c r="K1730" s="1506"/>
      <c r="L1730" s="1506"/>
      <c r="M1730" s="1502"/>
      <c r="N1730" s="1502"/>
      <c r="O1730" s="1502"/>
      <c r="P1730" s="1502"/>
      <c r="Q1730" s="1502"/>
      <c r="R1730" s="1502"/>
      <c r="S1730" s="1502"/>
      <c r="T1730" s="1502"/>
      <c r="U1730" s="1502"/>
      <c r="V1730" s="1502"/>
      <c r="W1730" s="9"/>
    </row>
    <row r="1731" spans="1:23" s="1" customFormat="1" ht="54" customHeight="1" x14ac:dyDescent="0.2">
      <c r="A1731" s="1566"/>
      <c r="B1731" s="1525" t="s">
        <v>6986</v>
      </c>
      <c r="C1731" s="1521" t="s">
        <v>6989</v>
      </c>
      <c r="D1731" s="1503" t="s">
        <v>3809</v>
      </c>
      <c r="E1731" s="1503" t="s">
        <v>972</v>
      </c>
      <c r="F1731" s="998"/>
      <c r="G1731" s="1174">
        <v>2330.46</v>
      </c>
      <c r="H1731" s="114"/>
      <c r="I1731" s="114"/>
      <c r="J1731" s="1524" t="s">
        <v>6854</v>
      </c>
      <c r="K1731" s="1506"/>
      <c r="L1731" s="1506"/>
      <c r="M1731" s="1502"/>
      <c r="N1731" s="1502"/>
      <c r="O1731" s="1502"/>
      <c r="P1731" s="1502"/>
      <c r="Q1731" s="1502"/>
      <c r="R1731" s="1502"/>
      <c r="S1731" s="1502"/>
      <c r="T1731" s="1502"/>
      <c r="U1731" s="1502"/>
      <c r="V1731" s="1502"/>
      <c r="W1731" s="9"/>
    </row>
    <row r="1732" spans="1:23" s="1" customFormat="1" ht="110.25" customHeight="1" x14ac:dyDescent="0.2">
      <c r="A1732" s="1566"/>
      <c r="B1732" s="1525" t="s">
        <v>6987</v>
      </c>
      <c r="C1732" s="1521" t="s">
        <v>7492</v>
      </c>
      <c r="D1732" s="1503" t="s">
        <v>286</v>
      </c>
      <c r="E1732" s="1503" t="s">
        <v>972</v>
      </c>
      <c r="F1732" s="998"/>
      <c r="G1732" s="1174">
        <v>1030</v>
      </c>
      <c r="H1732" s="114">
        <v>1672.72</v>
      </c>
      <c r="I1732" s="114"/>
      <c r="J1732" s="1524" t="s">
        <v>6991</v>
      </c>
      <c r="K1732" s="1506" t="s">
        <v>7491</v>
      </c>
      <c r="L1732" s="1506" t="s">
        <v>8148</v>
      </c>
      <c r="M1732" s="1502"/>
      <c r="N1732" s="1502"/>
      <c r="O1732" s="1502"/>
      <c r="P1732" s="1502"/>
      <c r="Q1732" s="1502"/>
      <c r="R1732" s="1502"/>
      <c r="S1732" s="1502"/>
      <c r="T1732" s="1502"/>
      <c r="U1732" s="1502"/>
      <c r="V1732" s="1502"/>
      <c r="W1732" s="9"/>
    </row>
    <row r="1733" spans="1:23" s="1" customFormat="1" ht="54" customHeight="1" x14ac:dyDescent="0.2">
      <c r="A1733" s="1566"/>
      <c r="B1733" s="1525" t="s">
        <v>7258</v>
      </c>
      <c r="C1733" s="1521" t="s">
        <v>7257</v>
      </c>
      <c r="D1733" s="1503" t="s">
        <v>810</v>
      </c>
      <c r="E1733" s="1503" t="s">
        <v>972</v>
      </c>
      <c r="F1733" s="998"/>
      <c r="G1733" s="1174"/>
      <c r="H1733" s="998">
        <v>1.69</v>
      </c>
      <c r="I1733" s="114"/>
      <c r="J1733" s="1524" t="s">
        <v>7066</v>
      </c>
      <c r="K1733" s="1506"/>
      <c r="L1733" s="1506"/>
      <c r="M1733" s="1502"/>
      <c r="N1733" s="1502"/>
      <c r="O1733" s="1502"/>
      <c r="P1733" s="1502"/>
      <c r="Q1733" s="1502"/>
      <c r="R1733" s="1502"/>
      <c r="S1733" s="1502"/>
      <c r="T1733" s="1502"/>
      <c r="U1733" s="1502"/>
      <c r="V1733" s="1502"/>
      <c r="W1733" s="9"/>
    </row>
    <row r="1734" spans="1:23" s="1" customFormat="1" ht="119.25" customHeight="1" x14ac:dyDescent="0.2">
      <c r="A1734" s="1566"/>
      <c r="B1734" s="1525" t="s">
        <v>7485</v>
      </c>
      <c r="C1734" s="1521" t="s">
        <v>7486</v>
      </c>
      <c r="D1734" s="1503" t="s">
        <v>810</v>
      </c>
      <c r="E1734" s="1503" t="s">
        <v>972</v>
      </c>
      <c r="F1734" s="998"/>
      <c r="G1734" s="1174"/>
      <c r="H1734" s="998"/>
      <c r="I1734" s="114"/>
      <c r="J1734" s="1524" t="s">
        <v>7066</v>
      </c>
      <c r="K1734" s="1506" t="s">
        <v>8088</v>
      </c>
      <c r="L1734" s="1506"/>
      <c r="M1734" s="1502"/>
      <c r="N1734" s="1502"/>
      <c r="O1734" s="1502"/>
      <c r="P1734" s="1502"/>
      <c r="Q1734" s="1502"/>
      <c r="R1734" s="1502"/>
      <c r="S1734" s="1502"/>
      <c r="T1734" s="1502"/>
      <c r="U1734" s="1502"/>
      <c r="V1734" s="1502"/>
      <c r="W1734" s="9"/>
    </row>
    <row r="1735" spans="1:23" s="1" customFormat="1" ht="144.75" customHeight="1" x14ac:dyDescent="0.2">
      <c r="A1735" s="1566"/>
      <c r="B1735" s="1525" t="s">
        <v>7424</v>
      </c>
      <c r="C1735" s="1521" t="s">
        <v>8193</v>
      </c>
      <c r="D1735" s="1503" t="s">
        <v>810</v>
      </c>
      <c r="E1735" s="1503" t="s">
        <v>8194</v>
      </c>
      <c r="F1735" s="998"/>
      <c r="G1735" s="1174"/>
      <c r="H1735" s="998">
        <v>988</v>
      </c>
      <c r="I1735" s="114"/>
      <c r="J1735" s="1524" t="s">
        <v>7066</v>
      </c>
      <c r="K1735" s="1506" t="s">
        <v>8195</v>
      </c>
      <c r="L1735" s="1506"/>
      <c r="M1735" s="1502"/>
      <c r="N1735" s="1502"/>
      <c r="O1735" s="1502"/>
      <c r="P1735" s="1502"/>
      <c r="Q1735" s="1502"/>
      <c r="R1735" s="1502"/>
      <c r="S1735" s="1502"/>
      <c r="T1735" s="1502"/>
      <c r="U1735" s="1502"/>
      <c r="V1735" s="1502"/>
      <c r="W1735" s="9"/>
    </row>
    <row r="1736" spans="1:23" s="1" customFormat="1" ht="54" customHeight="1" x14ac:dyDescent="0.2">
      <c r="A1736" s="1566"/>
      <c r="B1736" s="1525" t="s">
        <v>7172</v>
      </c>
      <c r="C1736" s="1521" t="s">
        <v>7173</v>
      </c>
      <c r="D1736" s="1503" t="s">
        <v>286</v>
      </c>
      <c r="E1736" s="1503" t="s">
        <v>972</v>
      </c>
      <c r="F1736" s="998"/>
      <c r="G1736" s="1174"/>
      <c r="H1736" s="114">
        <v>150</v>
      </c>
      <c r="I1736" s="114"/>
      <c r="J1736" s="1524" t="s">
        <v>7066</v>
      </c>
      <c r="K1736" s="1506"/>
      <c r="L1736" s="1506"/>
      <c r="M1736" s="1502"/>
      <c r="N1736" s="1502"/>
      <c r="O1736" s="1502"/>
      <c r="P1736" s="1502"/>
      <c r="Q1736" s="1502"/>
      <c r="R1736" s="1502"/>
      <c r="S1736" s="1502"/>
      <c r="T1736" s="1502"/>
      <c r="U1736" s="1502"/>
      <c r="V1736" s="1502"/>
      <c r="W1736" s="9"/>
    </row>
    <row r="1737" spans="1:23" s="1" customFormat="1" ht="54" customHeight="1" x14ac:dyDescent="0.2">
      <c r="A1737" s="1566"/>
      <c r="B1737" s="1525" t="s">
        <v>7175</v>
      </c>
      <c r="C1737" s="1521" t="s">
        <v>7174</v>
      </c>
      <c r="D1737" s="1503" t="s">
        <v>286</v>
      </c>
      <c r="E1737" s="1503" t="s">
        <v>972</v>
      </c>
      <c r="F1737" s="998"/>
      <c r="G1737" s="1174"/>
      <c r="H1737" s="114">
        <v>500</v>
      </c>
      <c r="I1737" s="114"/>
      <c r="J1737" s="1524" t="s">
        <v>7066</v>
      </c>
      <c r="K1737" s="1506"/>
      <c r="L1737" s="1506"/>
      <c r="M1737" s="1502"/>
      <c r="N1737" s="1502"/>
      <c r="O1737" s="1502"/>
      <c r="P1737" s="1502"/>
      <c r="Q1737" s="1502"/>
      <c r="R1737" s="1502"/>
      <c r="S1737" s="1502"/>
      <c r="T1737" s="1502"/>
      <c r="U1737" s="1502"/>
      <c r="V1737" s="1502"/>
      <c r="W1737" s="9"/>
    </row>
    <row r="1738" spans="1:23" s="1" customFormat="1" ht="54" customHeight="1" x14ac:dyDescent="0.2">
      <c r="A1738" s="1566"/>
      <c r="B1738" s="1525" t="s">
        <v>7177</v>
      </c>
      <c r="C1738" s="1521" t="s">
        <v>7176</v>
      </c>
      <c r="D1738" s="1503" t="s">
        <v>286</v>
      </c>
      <c r="E1738" s="1503" t="s">
        <v>972</v>
      </c>
      <c r="F1738" s="998"/>
      <c r="G1738" s="1174"/>
      <c r="H1738" s="114">
        <v>870</v>
      </c>
      <c r="I1738" s="114"/>
      <c r="J1738" s="1524" t="s">
        <v>7066</v>
      </c>
      <c r="K1738" s="1506"/>
      <c r="L1738" s="1506"/>
      <c r="M1738" s="1502"/>
      <c r="N1738" s="1502"/>
      <c r="O1738" s="1502"/>
      <c r="P1738" s="1502"/>
      <c r="Q1738" s="1502"/>
      <c r="R1738" s="1502"/>
      <c r="S1738" s="1502"/>
      <c r="T1738" s="1502"/>
      <c r="U1738" s="1502"/>
      <c r="V1738" s="1502"/>
      <c r="W1738" s="9"/>
    </row>
    <row r="1739" spans="1:23" s="1" customFormat="1" ht="54" customHeight="1" x14ac:dyDescent="0.2">
      <c r="A1739" s="1566"/>
      <c r="B1739" s="1525" t="s">
        <v>7179</v>
      </c>
      <c r="C1739" s="1521" t="s">
        <v>7178</v>
      </c>
      <c r="D1739" s="1503" t="s">
        <v>286</v>
      </c>
      <c r="E1739" s="1503" t="s">
        <v>972</v>
      </c>
      <c r="F1739" s="998"/>
      <c r="G1739" s="1174"/>
      <c r="H1739" s="114">
        <v>120</v>
      </c>
      <c r="I1739" s="114"/>
      <c r="J1739" s="1524" t="s">
        <v>7066</v>
      </c>
      <c r="K1739" s="1506"/>
      <c r="L1739" s="1506"/>
      <c r="M1739" s="1502"/>
      <c r="N1739" s="1502"/>
      <c r="O1739" s="1502"/>
      <c r="P1739" s="1502"/>
      <c r="Q1739" s="1502"/>
      <c r="R1739" s="1502"/>
      <c r="S1739" s="1502"/>
      <c r="T1739" s="1502"/>
      <c r="U1739" s="1502"/>
      <c r="V1739" s="1502"/>
      <c r="W1739" s="9"/>
    </row>
    <row r="1740" spans="1:23" s="1" customFormat="1" ht="102.75" customHeight="1" x14ac:dyDescent="0.2">
      <c r="A1740" s="1566"/>
      <c r="B1740" s="1525" t="s">
        <v>7276</v>
      </c>
      <c r="C1740" s="1521" t="s">
        <v>7275</v>
      </c>
      <c r="D1740" s="1503" t="s">
        <v>810</v>
      </c>
      <c r="E1740" s="1503" t="s">
        <v>972</v>
      </c>
      <c r="F1740" s="998"/>
      <c r="G1740" s="1174"/>
      <c r="H1740" s="114">
        <v>85.156999999999996</v>
      </c>
      <c r="I1740" s="114"/>
      <c r="J1740" s="1524" t="s">
        <v>7066</v>
      </c>
      <c r="K1740" s="1506" t="s">
        <v>8631</v>
      </c>
      <c r="L1740" s="1506"/>
      <c r="M1740" s="1502"/>
      <c r="N1740" s="1502"/>
      <c r="O1740" s="1502"/>
      <c r="P1740" s="1502"/>
      <c r="Q1740" s="1502"/>
      <c r="R1740" s="1502"/>
      <c r="S1740" s="1502"/>
      <c r="T1740" s="1502"/>
      <c r="U1740" s="1502"/>
      <c r="V1740" s="1502"/>
      <c r="W1740" s="9"/>
    </row>
    <row r="1741" spans="1:23" s="1" customFormat="1" ht="54" customHeight="1" x14ac:dyDescent="0.2">
      <c r="A1741" s="1566"/>
      <c r="B1741" s="1525" t="s">
        <v>7277</v>
      </c>
      <c r="C1741" s="1521" t="s">
        <v>7278</v>
      </c>
      <c r="D1741" s="1503" t="s">
        <v>286</v>
      </c>
      <c r="E1741" s="1503" t="s">
        <v>972</v>
      </c>
      <c r="F1741" s="998"/>
      <c r="G1741" s="1174"/>
      <c r="H1741" s="114">
        <v>70</v>
      </c>
      <c r="I1741" s="114"/>
      <c r="J1741" s="1524" t="s">
        <v>7066</v>
      </c>
      <c r="K1741" s="1506"/>
      <c r="L1741" s="1506"/>
      <c r="M1741" s="1502"/>
      <c r="N1741" s="1502"/>
      <c r="O1741" s="1502"/>
      <c r="P1741" s="1502"/>
      <c r="Q1741" s="1502"/>
      <c r="R1741" s="1502"/>
      <c r="S1741" s="1502"/>
      <c r="T1741" s="1502"/>
      <c r="U1741" s="1502"/>
      <c r="V1741" s="1502"/>
      <c r="W1741" s="9"/>
    </row>
    <row r="1742" spans="1:23" s="1" customFormat="1" ht="54" customHeight="1" x14ac:dyDescent="0.2">
      <c r="A1742" s="1566"/>
      <c r="B1742" s="1525" t="s">
        <v>7279</v>
      </c>
      <c r="C1742" s="1521" t="s">
        <v>7280</v>
      </c>
      <c r="D1742" s="1503" t="s">
        <v>286</v>
      </c>
      <c r="E1742" s="1503" t="s">
        <v>972</v>
      </c>
      <c r="F1742" s="998"/>
      <c r="G1742" s="1174"/>
      <c r="H1742" s="114">
        <v>13</v>
      </c>
      <c r="I1742" s="114"/>
      <c r="J1742" s="1524" t="s">
        <v>7066</v>
      </c>
      <c r="K1742" s="1506"/>
      <c r="L1742" s="1506"/>
      <c r="M1742" s="1502"/>
      <c r="N1742" s="1502"/>
      <c r="O1742" s="1502"/>
      <c r="P1742" s="1502"/>
      <c r="Q1742" s="1502"/>
      <c r="R1742" s="1502"/>
      <c r="S1742" s="1502"/>
      <c r="T1742" s="1502"/>
      <c r="U1742" s="1502"/>
      <c r="V1742" s="1502"/>
      <c r="W1742" s="9"/>
    </row>
    <row r="1743" spans="1:23" s="1" customFormat="1" ht="54" customHeight="1" x14ac:dyDescent="0.2">
      <c r="A1743" s="1566"/>
      <c r="B1743" s="1525" t="s">
        <v>7282</v>
      </c>
      <c r="C1743" s="1521" t="s">
        <v>7281</v>
      </c>
      <c r="D1743" s="1503" t="s">
        <v>286</v>
      </c>
      <c r="E1743" s="1503" t="s">
        <v>972</v>
      </c>
      <c r="F1743" s="998"/>
      <c r="G1743" s="1174"/>
      <c r="H1743" s="114">
        <v>11</v>
      </c>
      <c r="I1743" s="114"/>
      <c r="J1743" s="1524" t="s">
        <v>7066</v>
      </c>
      <c r="K1743" s="1506"/>
      <c r="L1743" s="1506"/>
      <c r="M1743" s="1502"/>
      <c r="N1743" s="1502"/>
      <c r="O1743" s="1502"/>
      <c r="P1743" s="1502"/>
      <c r="Q1743" s="1502"/>
      <c r="R1743" s="1502"/>
      <c r="S1743" s="1502"/>
      <c r="T1743" s="1502"/>
      <c r="U1743" s="1502"/>
      <c r="V1743" s="1502"/>
      <c r="W1743" s="9"/>
    </row>
    <row r="1744" spans="1:23" s="1" customFormat="1" ht="54" customHeight="1" x14ac:dyDescent="0.2">
      <c r="A1744" s="1566"/>
      <c r="B1744" s="1525" t="s">
        <v>7286</v>
      </c>
      <c r="C1744" s="1521" t="s">
        <v>7283</v>
      </c>
      <c r="D1744" s="1503" t="s">
        <v>286</v>
      </c>
      <c r="E1744" s="1503" t="s">
        <v>972</v>
      </c>
      <c r="F1744" s="998"/>
      <c r="G1744" s="1174"/>
      <c r="H1744" s="114">
        <v>7</v>
      </c>
      <c r="I1744" s="114"/>
      <c r="J1744" s="1524" t="s">
        <v>7066</v>
      </c>
      <c r="K1744" s="1506"/>
      <c r="L1744" s="1506"/>
      <c r="M1744" s="1502"/>
      <c r="N1744" s="1502"/>
      <c r="O1744" s="1502"/>
      <c r="P1744" s="1502"/>
      <c r="Q1744" s="1502"/>
      <c r="R1744" s="1502"/>
      <c r="S1744" s="1502"/>
      <c r="T1744" s="1502"/>
      <c r="U1744" s="1502"/>
      <c r="V1744" s="1502"/>
      <c r="W1744" s="9"/>
    </row>
    <row r="1745" spans="1:23" s="1" customFormat="1" ht="54" customHeight="1" x14ac:dyDescent="0.2">
      <c r="A1745" s="1566"/>
      <c r="B1745" s="1525" t="s">
        <v>7287</v>
      </c>
      <c r="C1745" s="1521" t="s">
        <v>7284</v>
      </c>
      <c r="D1745" s="1503" t="s">
        <v>286</v>
      </c>
      <c r="E1745" s="1503" t="s">
        <v>972</v>
      </c>
      <c r="F1745" s="998"/>
      <c r="G1745" s="1174"/>
      <c r="H1745" s="114">
        <v>20</v>
      </c>
      <c r="I1745" s="114"/>
      <c r="J1745" s="1524" t="s">
        <v>7066</v>
      </c>
      <c r="K1745" s="1506"/>
      <c r="L1745" s="1506"/>
      <c r="M1745" s="1502"/>
      <c r="N1745" s="1502"/>
      <c r="O1745" s="1502"/>
      <c r="P1745" s="1502"/>
      <c r="Q1745" s="1502"/>
      <c r="R1745" s="1502"/>
      <c r="S1745" s="1502"/>
      <c r="T1745" s="1502"/>
      <c r="U1745" s="1502"/>
      <c r="V1745" s="1502"/>
      <c r="W1745" s="9"/>
    </row>
    <row r="1746" spans="1:23" s="1" customFormat="1" ht="54" customHeight="1" x14ac:dyDescent="0.2">
      <c r="A1746" s="1566"/>
      <c r="B1746" s="1525" t="s">
        <v>7288</v>
      </c>
      <c r="C1746" s="1521" t="s">
        <v>7285</v>
      </c>
      <c r="D1746" s="1503" t="s">
        <v>286</v>
      </c>
      <c r="E1746" s="1503" t="s">
        <v>972</v>
      </c>
      <c r="F1746" s="998"/>
      <c r="G1746" s="1174"/>
      <c r="H1746" s="114">
        <v>12</v>
      </c>
      <c r="I1746" s="114"/>
      <c r="J1746" s="1524" t="s">
        <v>7066</v>
      </c>
      <c r="K1746" s="1506"/>
      <c r="L1746" s="1506"/>
      <c r="M1746" s="1502"/>
      <c r="N1746" s="1502"/>
      <c r="O1746" s="1502"/>
      <c r="P1746" s="1502"/>
      <c r="Q1746" s="1502"/>
      <c r="R1746" s="1502"/>
      <c r="S1746" s="1502"/>
      <c r="T1746" s="1502"/>
      <c r="U1746" s="1502"/>
      <c r="V1746" s="1502"/>
      <c r="W1746" s="9"/>
    </row>
    <row r="1747" spans="1:23" s="1" customFormat="1" ht="54" customHeight="1" x14ac:dyDescent="0.2">
      <c r="A1747" s="1566"/>
      <c r="B1747" s="1525" t="s">
        <v>7292</v>
      </c>
      <c r="C1747" s="1521" t="s">
        <v>7289</v>
      </c>
      <c r="D1747" s="1503" t="s">
        <v>286</v>
      </c>
      <c r="E1747" s="1503" t="s">
        <v>972</v>
      </c>
      <c r="F1747" s="998"/>
      <c r="G1747" s="1174"/>
      <c r="H1747" s="114">
        <v>70</v>
      </c>
      <c r="I1747" s="114"/>
      <c r="J1747" s="1524" t="s">
        <v>7066</v>
      </c>
      <c r="K1747" s="1506"/>
      <c r="L1747" s="1506"/>
      <c r="M1747" s="1502"/>
      <c r="N1747" s="1502"/>
      <c r="O1747" s="1502"/>
      <c r="P1747" s="1502"/>
      <c r="Q1747" s="1502"/>
      <c r="R1747" s="1502"/>
      <c r="S1747" s="1502"/>
      <c r="T1747" s="1502"/>
      <c r="U1747" s="1502"/>
      <c r="V1747" s="1502"/>
      <c r="W1747" s="9"/>
    </row>
    <row r="1748" spans="1:23" s="1" customFormat="1" ht="54" customHeight="1" x14ac:dyDescent="0.2">
      <c r="A1748" s="1566"/>
      <c r="B1748" s="1525" t="s">
        <v>7293</v>
      </c>
      <c r="C1748" s="1521" t="s">
        <v>7290</v>
      </c>
      <c r="D1748" s="1503" t="s">
        <v>286</v>
      </c>
      <c r="E1748" s="1503" t="s">
        <v>972</v>
      </c>
      <c r="F1748" s="998"/>
      <c r="G1748" s="1174"/>
      <c r="H1748" s="998">
        <v>7.95</v>
      </c>
      <c r="I1748" s="114"/>
      <c r="J1748" s="1524" t="s">
        <v>7066</v>
      </c>
      <c r="K1748" s="1506"/>
      <c r="L1748" s="1506"/>
      <c r="M1748" s="1502"/>
      <c r="N1748" s="1502"/>
      <c r="O1748" s="1502"/>
      <c r="P1748" s="1502"/>
      <c r="Q1748" s="1502"/>
      <c r="R1748" s="1502"/>
      <c r="S1748" s="1502"/>
      <c r="T1748" s="1502"/>
      <c r="U1748" s="1502"/>
      <c r="V1748" s="1502"/>
      <c r="W1748" s="9"/>
    </row>
    <row r="1749" spans="1:23" s="1" customFormat="1" ht="54" customHeight="1" x14ac:dyDescent="0.2">
      <c r="A1749" s="1566"/>
      <c r="B1749" s="1525" t="s">
        <v>7294</v>
      </c>
      <c r="C1749" s="1521" t="s">
        <v>7291</v>
      </c>
      <c r="D1749" s="1503" t="s">
        <v>286</v>
      </c>
      <c r="E1749" s="1503" t="s">
        <v>972</v>
      </c>
      <c r="F1749" s="998"/>
      <c r="G1749" s="1174"/>
      <c r="H1749" s="114">
        <v>34</v>
      </c>
      <c r="I1749" s="114"/>
      <c r="J1749" s="1524" t="s">
        <v>7066</v>
      </c>
      <c r="K1749" s="1506"/>
      <c r="L1749" s="1506"/>
      <c r="M1749" s="1502"/>
      <c r="N1749" s="1502"/>
      <c r="O1749" s="1502"/>
      <c r="P1749" s="1502"/>
      <c r="Q1749" s="1502"/>
      <c r="R1749" s="1502"/>
      <c r="S1749" s="1502"/>
      <c r="T1749" s="1502"/>
      <c r="U1749" s="1502"/>
      <c r="V1749" s="1502"/>
      <c r="W1749" s="9"/>
    </row>
    <row r="1750" spans="1:23" s="1" customFormat="1" ht="54" customHeight="1" x14ac:dyDescent="0.2">
      <c r="A1750" s="1566"/>
      <c r="B1750" s="1525" t="s">
        <v>7299</v>
      </c>
      <c r="C1750" s="1521" t="s">
        <v>7295</v>
      </c>
      <c r="D1750" s="1503" t="s">
        <v>286</v>
      </c>
      <c r="E1750" s="1503" t="s">
        <v>972</v>
      </c>
      <c r="F1750" s="998"/>
      <c r="G1750" s="1174"/>
      <c r="H1750" s="114">
        <v>20</v>
      </c>
      <c r="I1750" s="114"/>
      <c r="J1750" s="1524" t="s">
        <v>7066</v>
      </c>
      <c r="K1750" s="1506"/>
      <c r="L1750" s="1506"/>
      <c r="M1750" s="1502"/>
      <c r="N1750" s="1502"/>
      <c r="O1750" s="1502"/>
      <c r="P1750" s="1502"/>
      <c r="Q1750" s="1502"/>
      <c r="R1750" s="1502"/>
      <c r="S1750" s="1502"/>
      <c r="T1750" s="1502"/>
      <c r="U1750" s="1502"/>
      <c r="V1750" s="1502"/>
      <c r="W1750" s="9"/>
    </row>
    <row r="1751" spans="1:23" s="1" customFormat="1" ht="54" customHeight="1" x14ac:dyDescent="0.2">
      <c r="A1751" s="1566"/>
      <c r="B1751" s="1525" t="s">
        <v>7300</v>
      </c>
      <c r="C1751" s="1521" t="s">
        <v>7296</v>
      </c>
      <c r="D1751" s="1503" t="s">
        <v>286</v>
      </c>
      <c r="E1751" s="1503" t="s">
        <v>972</v>
      </c>
      <c r="F1751" s="998"/>
      <c r="G1751" s="1174"/>
      <c r="H1751" s="114">
        <v>7.4</v>
      </c>
      <c r="I1751" s="114"/>
      <c r="J1751" s="1524" t="s">
        <v>7066</v>
      </c>
      <c r="K1751" s="1506"/>
      <c r="L1751" s="1506"/>
      <c r="M1751" s="1502"/>
      <c r="N1751" s="1502"/>
      <c r="O1751" s="1502"/>
      <c r="P1751" s="1502"/>
      <c r="Q1751" s="1502"/>
      <c r="R1751" s="1502"/>
      <c r="S1751" s="1502"/>
      <c r="T1751" s="1502"/>
      <c r="U1751" s="1502"/>
      <c r="V1751" s="1502"/>
      <c r="W1751" s="9"/>
    </row>
    <row r="1752" spans="1:23" s="1" customFormat="1" ht="54" customHeight="1" x14ac:dyDescent="0.2">
      <c r="A1752" s="1566"/>
      <c r="B1752" s="1525" t="s">
        <v>7301</v>
      </c>
      <c r="C1752" s="1521" t="s">
        <v>7297</v>
      </c>
      <c r="D1752" s="1503" t="s">
        <v>286</v>
      </c>
      <c r="E1752" s="1503" t="s">
        <v>972</v>
      </c>
      <c r="F1752" s="998"/>
      <c r="G1752" s="1174"/>
      <c r="H1752" s="114">
        <v>8</v>
      </c>
      <c r="I1752" s="114"/>
      <c r="J1752" s="1524" t="s">
        <v>7066</v>
      </c>
      <c r="K1752" s="1506"/>
      <c r="L1752" s="1506"/>
      <c r="M1752" s="1502"/>
      <c r="N1752" s="1502"/>
      <c r="O1752" s="1502"/>
      <c r="P1752" s="1502"/>
      <c r="Q1752" s="1502"/>
      <c r="R1752" s="1502"/>
      <c r="S1752" s="1502"/>
      <c r="T1752" s="1502"/>
      <c r="U1752" s="1502"/>
      <c r="V1752" s="1502"/>
      <c r="W1752" s="9"/>
    </row>
    <row r="1753" spans="1:23" s="1" customFormat="1" ht="54" customHeight="1" x14ac:dyDescent="0.2">
      <c r="A1753" s="1566"/>
      <c r="B1753" s="1525" t="s">
        <v>7302</v>
      </c>
      <c r="C1753" s="1521" t="s">
        <v>7298</v>
      </c>
      <c r="D1753" s="1503" t="s">
        <v>286</v>
      </c>
      <c r="E1753" s="1503" t="s">
        <v>972</v>
      </c>
      <c r="F1753" s="998"/>
      <c r="G1753" s="1174"/>
      <c r="H1753" s="114">
        <v>14</v>
      </c>
      <c r="I1753" s="114"/>
      <c r="J1753" s="1524" t="s">
        <v>7066</v>
      </c>
      <c r="K1753" s="1506"/>
      <c r="L1753" s="1506"/>
      <c r="M1753" s="1502"/>
      <c r="N1753" s="1502"/>
      <c r="O1753" s="1502"/>
      <c r="P1753" s="1502"/>
      <c r="Q1753" s="1502"/>
      <c r="R1753" s="1502"/>
      <c r="S1753" s="1502"/>
      <c r="T1753" s="1502"/>
      <c r="U1753" s="1502"/>
      <c r="V1753" s="1502"/>
      <c r="W1753" s="9"/>
    </row>
    <row r="1754" spans="1:23" s="1" customFormat="1" ht="105.75" customHeight="1" x14ac:dyDescent="0.2">
      <c r="A1754" s="1566"/>
      <c r="B1754" s="1525" t="s">
        <v>7306</v>
      </c>
      <c r="C1754" s="1521" t="s">
        <v>7303</v>
      </c>
      <c r="D1754" s="1503" t="s">
        <v>810</v>
      </c>
      <c r="E1754" s="1503" t="s">
        <v>972</v>
      </c>
      <c r="F1754" s="998"/>
      <c r="G1754" s="1174"/>
      <c r="H1754" s="114">
        <v>370</v>
      </c>
      <c r="I1754" s="114"/>
      <c r="J1754" s="1524" t="s">
        <v>7066</v>
      </c>
      <c r="K1754" s="1506" t="s">
        <v>8942</v>
      </c>
      <c r="L1754" s="1506"/>
      <c r="M1754" s="1502"/>
      <c r="N1754" s="1502"/>
      <c r="O1754" s="1502"/>
      <c r="P1754" s="1502"/>
      <c r="Q1754" s="1502"/>
      <c r="R1754" s="1502"/>
      <c r="S1754" s="1502"/>
      <c r="T1754" s="1502"/>
      <c r="U1754" s="1502"/>
      <c r="V1754" s="1502"/>
      <c r="W1754" s="9"/>
    </row>
    <row r="1755" spans="1:23" s="1" customFormat="1" ht="54" customHeight="1" x14ac:dyDescent="0.2">
      <c r="A1755" s="1566"/>
      <c r="B1755" s="1525" t="s">
        <v>7307</v>
      </c>
      <c r="C1755" s="1521" t="s">
        <v>7304</v>
      </c>
      <c r="D1755" s="1503" t="s">
        <v>286</v>
      </c>
      <c r="E1755" s="1503" t="s">
        <v>972</v>
      </c>
      <c r="F1755" s="998"/>
      <c r="G1755" s="1174"/>
      <c r="H1755" s="114">
        <v>12</v>
      </c>
      <c r="I1755" s="114"/>
      <c r="J1755" s="1524" t="s">
        <v>7066</v>
      </c>
      <c r="K1755" s="1506"/>
      <c r="L1755" s="1506"/>
      <c r="M1755" s="1502"/>
      <c r="N1755" s="1502"/>
      <c r="O1755" s="1502"/>
      <c r="P1755" s="1502"/>
      <c r="Q1755" s="1502"/>
      <c r="R1755" s="1502"/>
      <c r="S1755" s="1502"/>
      <c r="T1755" s="1502"/>
      <c r="U1755" s="1502"/>
      <c r="V1755" s="1502"/>
      <c r="W1755" s="9"/>
    </row>
    <row r="1756" spans="1:23" s="1" customFormat="1" ht="77.25" customHeight="1" x14ac:dyDescent="0.2">
      <c r="A1756" s="1566"/>
      <c r="B1756" s="1525" t="s">
        <v>7308</v>
      </c>
      <c r="C1756" s="1521" t="s">
        <v>7305</v>
      </c>
      <c r="D1756" s="1503" t="s">
        <v>810</v>
      </c>
      <c r="E1756" s="1503" t="s">
        <v>972</v>
      </c>
      <c r="F1756" s="998"/>
      <c r="G1756" s="1174"/>
      <c r="H1756" s="114"/>
      <c r="I1756" s="114"/>
      <c r="J1756" s="1524" t="s">
        <v>7066</v>
      </c>
      <c r="K1756" s="1506" t="s">
        <v>8632</v>
      </c>
      <c r="L1756" s="1506"/>
      <c r="M1756" s="1502"/>
      <c r="N1756" s="1502"/>
      <c r="O1756" s="1502"/>
      <c r="P1756" s="1502"/>
      <c r="Q1756" s="1502"/>
      <c r="R1756" s="1502"/>
      <c r="S1756" s="1502"/>
      <c r="T1756" s="1502"/>
      <c r="U1756" s="1502"/>
      <c r="V1756" s="1502"/>
      <c r="W1756" s="9"/>
    </row>
    <row r="1757" spans="1:23" s="1" customFormat="1" ht="107.25" customHeight="1" x14ac:dyDescent="0.2">
      <c r="A1757" s="1566"/>
      <c r="B1757" s="1525" t="s">
        <v>7309</v>
      </c>
      <c r="C1757" s="1521" t="s">
        <v>7310</v>
      </c>
      <c r="D1757" s="1503" t="s">
        <v>810</v>
      </c>
      <c r="E1757" s="1503" t="s">
        <v>972</v>
      </c>
      <c r="F1757" s="998"/>
      <c r="G1757" s="1174"/>
      <c r="H1757" s="114"/>
      <c r="I1757" s="114"/>
      <c r="J1757" s="1524" t="s">
        <v>7066</v>
      </c>
      <c r="K1757" s="1506" t="s">
        <v>8943</v>
      </c>
      <c r="L1757" s="1506"/>
      <c r="M1757" s="1502"/>
      <c r="N1757" s="1502"/>
      <c r="O1757" s="1502"/>
      <c r="P1757" s="1502"/>
      <c r="Q1757" s="1502"/>
      <c r="R1757" s="1502"/>
      <c r="S1757" s="1502"/>
      <c r="T1757" s="1502"/>
      <c r="U1757" s="1502"/>
      <c r="V1757" s="1502"/>
      <c r="W1757" s="9"/>
    </row>
    <row r="1758" spans="1:23" s="1" customFormat="1" ht="54" customHeight="1" x14ac:dyDescent="0.2">
      <c r="A1758" s="1566"/>
      <c r="B1758" s="1525" t="s">
        <v>7312</v>
      </c>
      <c r="C1758" s="1521" t="s">
        <v>7311</v>
      </c>
      <c r="D1758" s="1503" t="s">
        <v>286</v>
      </c>
      <c r="E1758" s="1503" t="s">
        <v>972</v>
      </c>
      <c r="F1758" s="998"/>
      <c r="G1758" s="1174"/>
      <c r="H1758" s="114">
        <v>9</v>
      </c>
      <c r="I1758" s="114"/>
      <c r="J1758" s="1524" t="s">
        <v>7066</v>
      </c>
      <c r="K1758" s="1506"/>
      <c r="L1758" s="1506"/>
      <c r="M1758" s="1502"/>
      <c r="N1758" s="1502"/>
      <c r="O1758" s="1502"/>
      <c r="P1758" s="1502"/>
      <c r="Q1758" s="1502"/>
      <c r="R1758" s="1502"/>
      <c r="S1758" s="1502"/>
      <c r="T1758" s="1502"/>
      <c r="U1758" s="1502"/>
      <c r="V1758" s="1502"/>
      <c r="W1758" s="9"/>
    </row>
    <row r="1759" spans="1:23" s="1" customFormat="1" ht="78.75" customHeight="1" x14ac:dyDescent="0.2">
      <c r="A1759" s="1566"/>
      <c r="B1759" s="1525" t="s">
        <v>7408</v>
      </c>
      <c r="C1759" s="1521" t="s">
        <v>7407</v>
      </c>
      <c r="D1759" s="1503" t="s">
        <v>810</v>
      </c>
      <c r="E1759" s="1503" t="s">
        <v>972</v>
      </c>
      <c r="F1759" s="998"/>
      <c r="G1759" s="1174"/>
      <c r="H1759" s="114"/>
      <c r="I1759" s="114"/>
      <c r="J1759" s="1524" t="s">
        <v>7066</v>
      </c>
      <c r="K1759" s="1506" t="s">
        <v>8633</v>
      </c>
      <c r="L1759" s="1506"/>
      <c r="M1759" s="1502"/>
      <c r="N1759" s="1502"/>
      <c r="O1759" s="1502"/>
      <c r="P1759" s="1502"/>
      <c r="Q1759" s="1502"/>
      <c r="R1759" s="1502"/>
      <c r="S1759" s="1502"/>
      <c r="T1759" s="1502"/>
      <c r="U1759" s="1502"/>
      <c r="V1759" s="1502"/>
      <c r="W1759" s="9"/>
    </row>
    <row r="1760" spans="1:23" s="1" customFormat="1" ht="105" customHeight="1" x14ac:dyDescent="0.2">
      <c r="A1760" s="1566"/>
      <c r="B1760" s="1525" t="s">
        <v>7410</v>
      </c>
      <c r="C1760" s="1521" t="s">
        <v>7409</v>
      </c>
      <c r="D1760" s="1503" t="s">
        <v>810</v>
      </c>
      <c r="E1760" s="1503" t="s">
        <v>972</v>
      </c>
      <c r="F1760" s="998"/>
      <c r="G1760" s="1174"/>
      <c r="H1760" s="114"/>
      <c r="I1760" s="114"/>
      <c r="J1760" s="1524" t="s">
        <v>7066</v>
      </c>
      <c r="K1760" s="1506" t="s">
        <v>8634</v>
      </c>
      <c r="L1760" s="1506"/>
      <c r="M1760" s="1502"/>
      <c r="N1760" s="1502"/>
      <c r="O1760" s="1502"/>
      <c r="P1760" s="1502"/>
      <c r="Q1760" s="1502"/>
      <c r="R1760" s="1502"/>
      <c r="S1760" s="1502"/>
      <c r="T1760" s="1502"/>
      <c r="U1760" s="1502"/>
      <c r="V1760" s="1502"/>
      <c r="W1760" s="9"/>
    </row>
    <row r="1761" spans="1:23" s="1" customFormat="1" ht="97.5" customHeight="1" x14ac:dyDescent="0.2">
      <c r="A1761" s="1566"/>
      <c r="B1761" s="1525" t="s">
        <v>7314</v>
      </c>
      <c r="C1761" s="1521" t="s">
        <v>7313</v>
      </c>
      <c r="D1761" s="1503" t="s">
        <v>286</v>
      </c>
      <c r="E1761" s="1503" t="s">
        <v>972</v>
      </c>
      <c r="F1761" s="998"/>
      <c r="G1761" s="1174"/>
      <c r="H1761" s="114"/>
      <c r="I1761" s="114"/>
      <c r="J1761" s="1524" t="s">
        <v>7066</v>
      </c>
      <c r="K1761" s="1506" t="s">
        <v>8635</v>
      </c>
      <c r="L1761" s="1506"/>
      <c r="M1761" s="1502"/>
      <c r="N1761" s="1502"/>
      <c r="O1761" s="1502"/>
      <c r="P1761" s="1502"/>
      <c r="Q1761" s="1502"/>
      <c r="R1761" s="1502"/>
      <c r="S1761" s="1502"/>
      <c r="T1761" s="1502"/>
      <c r="U1761" s="1502"/>
      <c r="V1761" s="1502"/>
      <c r="W1761" s="9"/>
    </row>
    <row r="1762" spans="1:23" s="1" customFormat="1" ht="81" customHeight="1" x14ac:dyDescent="0.2">
      <c r="A1762" s="1566"/>
      <c r="B1762" s="1525" t="s">
        <v>7315</v>
      </c>
      <c r="C1762" s="1521" t="s">
        <v>7316</v>
      </c>
      <c r="D1762" s="1503" t="s">
        <v>286</v>
      </c>
      <c r="E1762" s="1503" t="s">
        <v>972</v>
      </c>
      <c r="F1762" s="998"/>
      <c r="G1762" s="1174"/>
      <c r="H1762" s="114"/>
      <c r="I1762" s="114"/>
      <c r="J1762" s="1524" t="s">
        <v>7066</v>
      </c>
      <c r="K1762" s="1506" t="s">
        <v>8636</v>
      </c>
      <c r="L1762" s="1506"/>
      <c r="M1762" s="1502"/>
      <c r="N1762" s="1502"/>
      <c r="O1762" s="1502"/>
      <c r="P1762" s="1502"/>
      <c r="Q1762" s="1502"/>
      <c r="R1762" s="1502"/>
      <c r="S1762" s="1502"/>
      <c r="T1762" s="1502"/>
      <c r="U1762" s="1502"/>
      <c r="V1762" s="1502"/>
      <c r="W1762" s="9"/>
    </row>
    <row r="1763" spans="1:23" s="1" customFormat="1" ht="64.5" customHeight="1" x14ac:dyDescent="0.2">
      <c r="A1763" s="1566"/>
      <c r="B1763" s="1525" t="s">
        <v>7317</v>
      </c>
      <c r="C1763" s="1521" t="s">
        <v>7318</v>
      </c>
      <c r="D1763" s="1503" t="s">
        <v>286</v>
      </c>
      <c r="E1763" s="1503" t="s">
        <v>972</v>
      </c>
      <c r="F1763" s="998"/>
      <c r="G1763" s="1174"/>
      <c r="H1763" s="114"/>
      <c r="I1763" s="114"/>
      <c r="J1763" s="1524" t="s">
        <v>7066</v>
      </c>
      <c r="K1763" s="1506" t="s">
        <v>8637</v>
      </c>
      <c r="L1763" s="1506"/>
      <c r="M1763" s="1502"/>
      <c r="N1763" s="1502"/>
      <c r="O1763" s="1502"/>
      <c r="P1763" s="1502"/>
      <c r="Q1763" s="1502"/>
      <c r="R1763" s="1502"/>
      <c r="S1763" s="1502"/>
      <c r="T1763" s="1502"/>
      <c r="U1763" s="1502"/>
      <c r="V1763" s="1502"/>
      <c r="W1763" s="9"/>
    </row>
    <row r="1764" spans="1:23" s="1" customFormat="1" ht="77.25" customHeight="1" x14ac:dyDescent="0.2">
      <c r="A1764" s="1566"/>
      <c r="B1764" s="1525" t="s">
        <v>7319</v>
      </c>
      <c r="C1764" s="1521" t="s">
        <v>7320</v>
      </c>
      <c r="D1764" s="1503" t="s">
        <v>286</v>
      </c>
      <c r="E1764" s="1503" t="s">
        <v>972</v>
      </c>
      <c r="F1764" s="998"/>
      <c r="G1764" s="1174"/>
      <c r="H1764" s="114"/>
      <c r="I1764" s="114"/>
      <c r="J1764" s="1524" t="s">
        <v>7066</v>
      </c>
      <c r="K1764" s="1506" t="s">
        <v>8638</v>
      </c>
      <c r="L1764" s="1506"/>
      <c r="M1764" s="1502"/>
      <c r="N1764" s="1502"/>
      <c r="O1764" s="1502"/>
      <c r="P1764" s="1502"/>
      <c r="Q1764" s="1502"/>
      <c r="R1764" s="1502"/>
      <c r="S1764" s="1502"/>
      <c r="T1764" s="1502"/>
      <c r="U1764" s="1502"/>
      <c r="V1764" s="1502"/>
      <c r="W1764" s="9"/>
    </row>
    <row r="1765" spans="1:23" s="1" customFormat="1" ht="118.5" customHeight="1" x14ac:dyDescent="0.2">
      <c r="A1765" s="1566"/>
      <c r="B1765" s="1525" t="s">
        <v>7322</v>
      </c>
      <c r="C1765" s="1521" t="s">
        <v>7321</v>
      </c>
      <c r="D1765" s="1503" t="s">
        <v>286</v>
      </c>
      <c r="E1765" s="1503" t="s">
        <v>972</v>
      </c>
      <c r="F1765" s="998"/>
      <c r="G1765" s="1174"/>
      <c r="H1765" s="114"/>
      <c r="I1765" s="114"/>
      <c r="J1765" s="1524" t="s">
        <v>7066</v>
      </c>
      <c r="K1765" s="1506" t="s">
        <v>8638</v>
      </c>
      <c r="L1765" s="1506"/>
      <c r="M1765" s="1502"/>
      <c r="N1765" s="1502"/>
      <c r="O1765" s="1502"/>
      <c r="P1765" s="1502"/>
      <c r="Q1765" s="1502"/>
      <c r="R1765" s="1502"/>
      <c r="S1765" s="1502"/>
      <c r="T1765" s="1502"/>
      <c r="U1765" s="1502"/>
      <c r="V1765" s="1502"/>
      <c r="W1765" s="9"/>
    </row>
    <row r="1766" spans="1:23" s="1" customFormat="1" ht="54" customHeight="1" x14ac:dyDescent="0.2">
      <c r="A1766" s="1566"/>
      <c r="B1766" s="1525" t="s">
        <v>7323</v>
      </c>
      <c r="C1766" s="1521" t="s">
        <v>7324</v>
      </c>
      <c r="D1766" s="1503" t="s">
        <v>286</v>
      </c>
      <c r="E1766" s="1503" t="s">
        <v>972</v>
      </c>
      <c r="F1766" s="998"/>
      <c r="G1766" s="1174"/>
      <c r="H1766" s="114"/>
      <c r="I1766" s="114"/>
      <c r="J1766" s="1524" t="s">
        <v>7066</v>
      </c>
      <c r="K1766" s="1506" t="s">
        <v>8639</v>
      </c>
      <c r="L1766" s="1506"/>
      <c r="M1766" s="1502"/>
      <c r="N1766" s="1502"/>
      <c r="O1766" s="1502"/>
      <c r="P1766" s="1502"/>
      <c r="Q1766" s="1502"/>
      <c r="R1766" s="1502"/>
      <c r="S1766" s="1502"/>
      <c r="T1766" s="1502"/>
      <c r="U1766" s="1502"/>
      <c r="V1766" s="1502"/>
      <c r="W1766" s="9"/>
    </row>
    <row r="1767" spans="1:23" s="1" customFormat="1" ht="54" customHeight="1" x14ac:dyDescent="0.2">
      <c r="A1767" s="1566"/>
      <c r="B1767" s="1525" t="s">
        <v>7325</v>
      </c>
      <c r="C1767" s="1521" t="s">
        <v>7326</v>
      </c>
      <c r="D1767" s="1503" t="s">
        <v>286</v>
      </c>
      <c r="E1767" s="1503" t="s">
        <v>972</v>
      </c>
      <c r="F1767" s="998"/>
      <c r="G1767" s="1174"/>
      <c r="H1767" s="114"/>
      <c r="I1767" s="114"/>
      <c r="J1767" s="1524" t="s">
        <v>7066</v>
      </c>
      <c r="K1767" s="1506" t="s">
        <v>8638</v>
      </c>
      <c r="L1767" s="1506"/>
      <c r="M1767" s="1502"/>
      <c r="N1767" s="1502"/>
      <c r="O1767" s="1502"/>
      <c r="P1767" s="1502"/>
      <c r="Q1767" s="1502"/>
      <c r="R1767" s="1502"/>
      <c r="S1767" s="1502"/>
      <c r="T1767" s="1502"/>
      <c r="U1767" s="1502"/>
      <c r="V1767" s="1502"/>
      <c r="W1767" s="9"/>
    </row>
    <row r="1768" spans="1:23" s="1" customFormat="1" ht="73.5" customHeight="1" x14ac:dyDescent="0.2">
      <c r="A1768" s="1566"/>
      <c r="B1768" s="1525" t="s">
        <v>7328</v>
      </c>
      <c r="C1768" s="1521" t="s">
        <v>7327</v>
      </c>
      <c r="D1768" s="1503" t="s">
        <v>286</v>
      </c>
      <c r="E1768" s="1503" t="s">
        <v>972</v>
      </c>
      <c r="F1768" s="998"/>
      <c r="G1768" s="1174"/>
      <c r="H1768" s="114"/>
      <c r="I1768" s="114"/>
      <c r="J1768" s="1524" t="s">
        <v>7066</v>
      </c>
      <c r="K1768" s="1506" t="s">
        <v>8638</v>
      </c>
      <c r="L1768" s="1506"/>
      <c r="M1768" s="1502"/>
      <c r="N1768" s="1502"/>
      <c r="O1768" s="1502"/>
      <c r="P1768" s="1502"/>
      <c r="Q1768" s="1502"/>
      <c r="R1768" s="1502"/>
      <c r="S1768" s="1502"/>
      <c r="T1768" s="1502"/>
      <c r="U1768" s="1502"/>
      <c r="V1768" s="1502"/>
      <c r="W1768" s="9"/>
    </row>
    <row r="1769" spans="1:23" s="1" customFormat="1" ht="54" customHeight="1" x14ac:dyDescent="0.2">
      <c r="A1769" s="1566"/>
      <c r="B1769" s="1525" t="s">
        <v>7334</v>
      </c>
      <c r="C1769" s="1521" t="s">
        <v>7329</v>
      </c>
      <c r="D1769" s="1503" t="s">
        <v>286</v>
      </c>
      <c r="E1769" s="1503" t="s">
        <v>972</v>
      </c>
      <c r="F1769" s="998"/>
      <c r="G1769" s="1174"/>
      <c r="H1769" s="114"/>
      <c r="I1769" s="114"/>
      <c r="J1769" s="1524" t="s">
        <v>7066</v>
      </c>
      <c r="K1769" s="1506" t="s">
        <v>8640</v>
      </c>
      <c r="L1769" s="1506"/>
      <c r="M1769" s="1502"/>
      <c r="N1769" s="1502"/>
      <c r="O1769" s="1502"/>
      <c r="P1769" s="1502"/>
      <c r="Q1769" s="1502"/>
      <c r="R1769" s="1502"/>
      <c r="S1769" s="1502"/>
      <c r="T1769" s="1502"/>
      <c r="U1769" s="1502"/>
      <c r="V1769" s="1502"/>
      <c r="W1769" s="9"/>
    </row>
    <row r="1770" spans="1:23" s="1" customFormat="1" ht="54" customHeight="1" x14ac:dyDescent="0.2">
      <c r="A1770" s="1566"/>
      <c r="B1770" s="1525" t="s">
        <v>7335</v>
      </c>
      <c r="C1770" s="1521" t="s">
        <v>7330</v>
      </c>
      <c r="D1770" s="1503" t="s">
        <v>286</v>
      </c>
      <c r="E1770" s="1503" t="s">
        <v>972</v>
      </c>
      <c r="F1770" s="998"/>
      <c r="G1770" s="1174"/>
      <c r="H1770" s="114">
        <v>16</v>
      </c>
      <c r="I1770" s="114"/>
      <c r="J1770" s="1524" t="s">
        <v>7066</v>
      </c>
      <c r="K1770" s="1506"/>
      <c r="L1770" s="1506"/>
      <c r="M1770" s="1502"/>
      <c r="N1770" s="1502"/>
      <c r="O1770" s="1502"/>
      <c r="P1770" s="1502"/>
      <c r="Q1770" s="1502"/>
      <c r="R1770" s="1502"/>
      <c r="S1770" s="1502"/>
      <c r="T1770" s="1502"/>
      <c r="U1770" s="1502"/>
      <c r="V1770" s="1502"/>
      <c r="W1770" s="9"/>
    </row>
    <row r="1771" spans="1:23" s="1" customFormat="1" ht="54" customHeight="1" x14ac:dyDescent="0.2">
      <c r="A1771" s="1566"/>
      <c r="B1771" s="1525" t="s">
        <v>7336</v>
      </c>
      <c r="C1771" s="1521" t="s">
        <v>7331</v>
      </c>
      <c r="D1771" s="1503" t="s">
        <v>286</v>
      </c>
      <c r="E1771" s="1503" t="s">
        <v>972</v>
      </c>
      <c r="F1771" s="998"/>
      <c r="G1771" s="1174"/>
      <c r="H1771" s="114">
        <v>15</v>
      </c>
      <c r="I1771" s="114"/>
      <c r="J1771" s="1524" t="s">
        <v>7066</v>
      </c>
      <c r="K1771" s="1506"/>
      <c r="L1771" s="1506"/>
      <c r="M1771" s="1502"/>
      <c r="N1771" s="1502"/>
      <c r="O1771" s="1502"/>
      <c r="P1771" s="1502"/>
      <c r="Q1771" s="1502"/>
      <c r="R1771" s="1502"/>
      <c r="S1771" s="1502"/>
      <c r="T1771" s="1502"/>
      <c r="U1771" s="1502"/>
      <c r="V1771" s="1502"/>
      <c r="W1771" s="9"/>
    </row>
    <row r="1772" spans="1:23" s="1" customFormat="1" ht="54" customHeight="1" x14ac:dyDescent="0.2">
      <c r="A1772" s="1566"/>
      <c r="B1772" s="1525" t="s">
        <v>7337</v>
      </c>
      <c r="C1772" s="1521" t="s">
        <v>7332</v>
      </c>
      <c r="D1772" s="1503" t="s">
        <v>286</v>
      </c>
      <c r="E1772" s="1503" t="s">
        <v>972</v>
      </c>
      <c r="F1772" s="998"/>
      <c r="G1772" s="1174"/>
      <c r="H1772" s="114">
        <v>28.7</v>
      </c>
      <c r="I1772" s="114"/>
      <c r="J1772" s="1524" t="s">
        <v>7066</v>
      </c>
      <c r="K1772" s="1506"/>
      <c r="L1772" s="1506"/>
      <c r="M1772" s="1502"/>
      <c r="N1772" s="1502"/>
      <c r="O1772" s="1502"/>
      <c r="P1772" s="1502"/>
      <c r="Q1772" s="1502"/>
      <c r="R1772" s="1502"/>
      <c r="S1772" s="1502"/>
      <c r="T1772" s="1502"/>
      <c r="U1772" s="1502"/>
      <c r="V1772" s="1502"/>
      <c r="W1772" s="9"/>
    </row>
    <row r="1773" spans="1:23" s="1" customFormat="1" ht="54" customHeight="1" x14ac:dyDescent="0.2">
      <c r="A1773" s="1566"/>
      <c r="B1773" s="1525" t="s">
        <v>7338</v>
      </c>
      <c r="C1773" s="1521" t="s">
        <v>7333</v>
      </c>
      <c r="D1773" s="1503" t="s">
        <v>286</v>
      </c>
      <c r="E1773" s="1503" t="s">
        <v>972</v>
      </c>
      <c r="F1773" s="998"/>
      <c r="G1773" s="1174"/>
      <c r="H1773" s="114">
        <v>14</v>
      </c>
      <c r="I1773" s="114"/>
      <c r="J1773" s="1524" t="s">
        <v>7066</v>
      </c>
      <c r="K1773" s="1506"/>
      <c r="L1773" s="1506"/>
      <c r="M1773" s="1502"/>
      <c r="N1773" s="1502"/>
      <c r="O1773" s="1502"/>
      <c r="P1773" s="1502"/>
      <c r="Q1773" s="1502"/>
      <c r="R1773" s="1502"/>
      <c r="S1773" s="1502"/>
      <c r="T1773" s="1502"/>
      <c r="U1773" s="1502"/>
      <c r="V1773" s="1502"/>
      <c r="W1773" s="9"/>
    </row>
    <row r="1774" spans="1:23" s="1" customFormat="1" ht="54" customHeight="1" x14ac:dyDescent="0.2">
      <c r="A1774" s="1566"/>
      <c r="B1774" s="1525" t="s">
        <v>7344</v>
      </c>
      <c r="C1774" s="1521" t="s">
        <v>7339</v>
      </c>
      <c r="D1774" s="1503" t="s">
        <v>286</v>
      </c>
      <c r="E1774" s="1503" t="s">
        <v>972</v>
      </c>
      <c r="F1774" s="998"/>
      <c r="G1774" s="1174"/>
      <c r="H1774" s="114">
        <v>60</v>
      </c>
      <c r="I1774" s="114"/>
      <c r="J1774" s="1524" t="s">
        <v>7066</v>
      </c>
      <c r="K1774" s="1506"/>
      <c r="L1774" s="1506"/>
      <c r="M1774" s="1502"/>
      <c r="N1774" s="1502"/>
      <c r="O1774" s="1502"/>
      <c r="P1774" s="1502"/>
      <c r="Q1774" s="1502"/>
      <c r="R1774" s="1502"/>
      <c r="S1774" s="1502"/>
      <c r="T1774" s="1502"/>
      <c r="U1774" s="1502"/>
      <c r="V1774" s="1502"/>
      <c r="W1774" s="9"/>
    </row>
    <row r="1775" spans="1:23" s="1" customFormat="1" ht="54" customHeight="1" x14ac:dyDescent="0.2">
      <c r="A1775" s="1566"/>
      <c r="B1775" s="1525" t="s">
        <v>7345</v>
      </c>
      <c r="C1775" s="1521" t="s">
        <v>7340</v>
      </c>
      <c r="D1775" s="1503" t="s">
        <v>286</v>
      </c>
      <c r="E1775" s="1503" t="s">
        <v>972</v>
      </c>
      <c r="F1775" s="998"/>
      <c r="G1775" s="1174"/>
      <c r="H1775" s="114">
        <v>36</v>
      </c>
      <c r="I1775" s="114"/>
      <c r="J1775" s="1524" t="s">
        <v>7066</v>
      </c>
      <c r="K1775" s="1506"/>
      <c r="L1775" s="1506"/>
      <c r="M1775" s="1502"/>
      <c r="N1775" s="1502"/>
      <c r="O1775" s="1502"/>
      <c r="P1775" s="1502"/>
      <c r="Q1775" s="1502"/>
      <c r="R1775" s="1502"/>
      <c r="S1775" s="1502"/>
      <c r="T1775" s="1502"/>
      <c r="U1775" s="1502"/>
      <c r="V1775" s="1502"/>
      <c r="W1775" s="9"/>
    </row>
    <row r="1776" spans="1:23" s="1" customFormat="1" ht="54" customHeight="1" x14ac:dyDescent="0.2">
      <c r="A1776" s="1566"/>
      <c r="B1776" s="1525" t="s">
        <v>7346</v>
      </c>
      <c r="C1776" s="1521" t="s">
        <v>7341</v>
      </c>
      <c r="D1776" s="1503" t="s">
        <v>286</v>
      </c>
      <c r="E1776" s="1503" t="s">
        <v>972</v>
      </c>
      <c r="F1776" s="998"/>
      <c r="G1776" s="1174"/>
      <c r="H1776" s="114">
        <v>40</v>
      </c>
      <c r="I1776" s="114"/>
      <c r="J1776" s="1524" t="s">
        <v>7066</v>
      </c>
      <c r="K1776" s="1506"/>
      <c r="L1776" s="1506"/>
      <c r="M1776" s="1502"/>
      <c r="N1776" s="1502"/>
      <c r="O1776" s="1502"/>
      <c r="P1776" s="1502"/>
      <c r="Q1776" s="1502"/>
      <c r="R1776" s="1502"/>
      <c r="S1776" s="1502"/>
      <c r="T1776" s="1502"/>
      <c r="U1776" s="1502"/>
      <c r="V1776" s="1502"/>
      <c r="W1776" s="9"/>
    </row>
    <row r="1777" spans="1:23" s="1" customFormat="1" ht="54" customHeight="1" x14ac:dyDescent="0.2">
      <c r="A1777" s="1566"/>
      <c r="B1777" s="1525" t="s">
        <v>7347</v>
      </c>
      <c r="C1777" s="1521" t="s">
        <v>7342</v>
      </c>
      <c r="D1777" s="1503" t="s">
        <v>286</v>
      </c>
      <c r="E1777" s="1503" t="s">
        <v>972</v>
      </c>
      <c r="F1777" s="998"/>
      <c r="G1777" s="1174"/>
      <c r="H1777" s="114">
        <v>150</v>
      </c>
      <c r="I1777" s="114"/>
      <c r="J1777" s="1524" t="s">
        <v>7066</v>
      </c>
      <c r="K1777" s="1506"/>
      <c r="L1777" s="1506"/>
      <c r="M1777" s="1502"/>
      <c r="N1777" s="1502"/>
      <c r="O1777" s="1502"/>
      <c r="P1777" s="1502"/>
      <c r="Q1777" s="1502"/>
      <c r="R1777" s="1502"/>
      <c r="S1777" s="1502"/>
      <c r="T1777" s="1502"/>
      <c r="U1777" s="1502"/>
      <c r="V1777" s="1502"/>
      <c r="W1777" s="9"/>
    </row>
    <row r="1778" spans="1:23" s="1" customFormat="1" ht="99.75" customHeight="1" x14ac:dyDescent="0.2">
      <c r="A1778" s="1566"/>
      <c r="B1778" s="1525" t="s">
        <v>7348</v>
      </c>
      <c r="C1778" s="1521" t="s">
        <v>7343</v>
      </c>
      <c r="D1778" s="1503" t="s">
        <v>286</v>
      </c>
      <c r="E1778" s="1503" t="s">
        <v>972</v>
      </c>
      <c r="F1778" s="998"/>
      <c r="G1778" s="1174"/>
      <c r="H1778" s="114">
        <v>229.88800000000001</v>
      </c>
      <c r="I1778" s="114"/>
      <c r="J1778" s="1524" t="s">
        <v>7066</v>
      </c>
      <c r="K1778" s="1506" t="s">
        <v>9085</v>
      </c>
      <c r="L1778" s="1506"/>
      <c r="M1778" s="1502"/>
      <c r="N1778" s="1502"/>
      <c r="O1778" s="1502"/>
      <c r="P1778" s="1502"/>
      <c r="Q1778" s="1502"/>
      <c r="R1778" s="1502"/>
      <c r="S1778" s="1502"/>
      <c r="T1778" s="1502"/>
      <c r="U1778" s="1502"/>
      <c r="V1778" s="1502"/>
      <c r="W1778" s="9"/>
    </row>
    <row r="1779" spans="1:23" s="1" customFormat="1" ht="54" customHeight="1" x14ac:dyDescent="0.2">
      <c r="A1779" s="1566"/>
      <c r="B1779" s="1525" t="s">
        <v>7349</v>
      </c>
      <c r="C1779" s="1521" t="s">
        <v>7352</v>
      </c>
      <c r="D1779" s="1503" t="s">
        <v>286</v>
      </c>
      <c r="E1779" s="1503" t="s">
        <v>972</v>
      </c>
      <c r="F1779" s="998"/>
      <c r="G1779" s="1174"/>
      <c r="H1779" s="114">
        <v>100</v>
      </c>
      <c r="I1779" s="114"/>
      <c r="J1779" s="1524" t="s">
        <v>7066</v>
      </c>
      <c r="K1779" s="1506"/>
      <c r="L1779" s="1506"/>
      <c r="M1779" s="1502"/>
      <c r="N1779" s="1502"/>
      <c r="O1779" s="1502"/>
      <c r="P1779" s="1502"/>
      <c r="Q1779" s="1502"/>
      <c r="R1779" s="1502"/>
      <c r="S1779" s="1502"/>
      <c r="T1779" s="1502"/>
      <c r="U1779" s="1502"/>
      <c r="V1779" s="1502"/>
      <c r="W1779" s="9"/>
    </row>
    <row r="1780" spans="1:23" s="1" customFormat="1" ht="54" customHeight="1" x14ac:dyDescent="0.2">
      <c r="A1780" s="1566"/>
      <c r="B1780" s="1525" t="s">
        <v>7350</v>
      </c>
      <c r="C1780" s="1521" t="s">
        <v>7353</v>
      </c>
      <c r="D1780" s="1503" t="s">
        <v>286</v>
      </c>
      <c r="E1780" s="1503" t="s">
        <v>972</v>
      </c>
      <c r="F1780" s="998"/>
      <c r="G1780" s="1174"/>
      <c r="H1780" s="114">
        <v>100</v>
      </c>
      <c r="I1780" s="114"/>
      <c r="J1780" s="1524" t="s">
        <v>7066</v>
      </c>
      <c r="K1780" s="1506"/>
      <c r="L1780" s="1506"/>
      <c r="M1780" s="1502"/>
      <c r="N1780" s="1502"/>
      <c r="O1780" s="1502"/>
      <c r="P1780" s="1502"/>
      <c r="Q1780" s="1502"/>
      <c r="R1780" s="1502"/>
      <c r="S1780" s="1502"/>
      <c r="T1780" s="1502"/>
      <c r="U1780" s="1502"/>
      <c r="V1780" s="1502"/>
      <c r="W1780" s="9"/>
    </row>
    <row r="1781" spans="1:23" s="1" customFormat="1" ht="54" customHeight="1" x14ac:dyDescent="0.2">
      <c r="A1781" s="1566"/>
      <c r="B1781" s="1525" t="s">
        <v>7351</v>
      </c>
      <c r="C1781" s="1521" t="s">
        <v>7354</v>
      </c>
      <c r="D1781" s="1503" t="s">
        <v>286</v>
      </c>
      <c r="E1781" s="1503" t="s">
        <v>972</v>
      </c>
      <c r="F1781" s="998"/>
      <c r="G1781" s="1174"/>
      <c r="H1781" s="114">
        <v>75</v>
      </c>
      <c r="I1781" s="114"/>
      <c r="J1781" s="1524" t="s">
        <v>7066</v>
      </c>
      <c r="K1781" s="1506"/>
      <c r="L1781" s="1506"/>
      <c r="M1781" s="1502"/>
      <c r="N1781" s="1502"/>
      <c r="O1781" s="1502"/>
      <c r="P1781" s="1502"/>
      <c r="Q1781" s="1502"/>
      <c r="R1781" s="1502"/>
      <c r="S1781" s="1502"/>
      <c r="T1781" s="1502"/>
      <c r="U1781" s="1502"/>
      <c r="V1781" s="1502"/>
      <c r="W1781" s="9"/>
    </row>
    <row r="1782" spans="1:23" s="1" customFormat="1" ht="106.5" customHeight="1" x14ac:dyDescent="0.2">
      <c r="A1782" s="1566"/>
      <c r="B1782" s="1525" t="s">
        <v>7356</v>
      </c>
      <c r="C1782" s="1521" t="s">
        <v>7355</v>
      </c>
      <c r="D1782" s="1503" t="s">
        <v>286</v>
      </c>
      <c r="E1782" s="1503" t="s">
        <v>972</v>
      </c>
      <c r="F1782" s="998"/>
      <c r="G1782" s="1174"/>
      <c r="H1782" s="114"/>
      <c r="I1782" s="114"/>
      <c r="J1782" s="1524" t="s">
        <v>7066</v>
      </c>
      <c r="K1782" s="1506" t="s">
        <v>8641</v>
      </c>
      <c r="L1782" s="1506"/>
      <c r="M1782" s="1502"/>
      <c r="N1782" s="1502"/>
      <c r="O1782" s="1502"/>
      <c r="P1782" s="1502"/>
      <c r="Q1782" s="1502"/>
      <c r="R1782" s="1502"/>
      <c r="S1782" s="1502"/>
      <c r="T1782" s="1502"/>
      <c r="U1782" s="1502"/>
      <c r="V1782" s="1502"/>
      <c r="W1782" s="9"/>
    </row>
    <row r="1783" spans="1:23" s="1" customFormat="1" ht="124.5" customHeight="1" x14ac:dyDescent="0.2">
      <c r="A1783" s="1566"/>
      <c r="B1783" s="1525" t="s">
        <v>7357</v>
      </c>
      <c r="C1783" s="1521" t="s">
        <v>7358</v>
      </c>
      <c r="D1783" s="1503" t="s">
        <v>286</v>
      </c>
      <c r="E1783" s="1503" t="s">
        <v>972</v>
      </c>
      <c r="F1783" s="998"/>
      <c r="G1783" s="1174"/>
      <c r="H1783" s="114">
        <v>400</v>
      </c>
      <c r="I1783" s="114"/>
      <c r="J1783" s="1524" t="s">
        <v>7066</v>
      </c>
      <c r="K1783" s="1506" t="s">
        <v>9087</v>
      </c>
      <c r="L1783" s="1506"/>
      <c r="M1783" s="1502"/>
      <c r="N1783" s="1502"/>
      <c r="O1783" s="1502"/>
      <c r="P1783" s="1502"/>
      <c r="Q1783" s="1502"/>
      <c r="R1783" s="1502"/>
      <c r="S1783" s="1502"/>
      <c r="T1783" s="1502"/>
      <c r="U1783" s="1502"/>
      <c r="V1783" s="1502"/>
      <c r="W1783" s="9"/>
    </row>
    <row r="1784" spans="1:23" s="1" customFormat="1" ht="54" customHeight="1" x14ac:dyDescent="0.2">
      <c r="A1784" s="1566"/>
      <c r="B1784" s="1525" t="s">
        <v>7360</v>
      </c>
      <c r="C1784" s="1521" t="s">
        <v>7359</v>
      </c>
      <c r="D1784" s="1503" t="s">
        <v>286</v>
      </c>
      <c r="E1784" s="1503" t="s">
        <v>972</v>
      </c>
      <c r="F1784" s="998"/>
      <c r="G1784" s="1174"/>
      <c r="H1784" s="114">
        <v>50</v>
      </c>
      <c r="I1784" s="114"/>
      <c r="J1784" s="1524" t="s">
        <v>7066</v>
      </c>
      <c r="K1784" s="1506"/>
      <c r="L1784" s="1506"/>
      <c r="M1784" s="1502"/>
      <c r="N1784" s="1502"/>
      <c r="O1784" s="1502"/>
      <c r="P1784" s="1502"/>
      <c r="Q1784" s="1502"/>
      <c r="R1784" s="1502"/>
      <c r="S1784" s="1502"/>
      <c r="T1784" s="1502"/>
      <c r="U1784" s="1502"/>
      <c r="V1784" s="1502"/>
      <c r="W1784" s="9"/>
    </row>
    <row r="1785" spans="1:23" s="1" customFormat="1" ht="54" customHeight="1" x14ac:dyDescent="0.2">
      <c r="A1785" s="1566"/>
      <c r="B1785" s="1525" t="s">
        <v>7361</v>
      </c>
      <c r="C1785" s="1521" t="s">
        <v>7363</v>
      </c>
      <c r="D1785" s="1503" t="s">
        <v>286</v>
      </c>
      <c r="E1785" s="1503" t="s">
        <v>972</v>
      </c>
      <c r="F1785" s="998"/>
      <c r="G1785" s="1174"/>
      <c r="H1785" s="114">
        <v>20</v>
      </c>
      <c r="I1785" s="114"/>
      <c r="J1785" s="1524" t="s">
        <v>7066</v>
      </c>
      <c r="K1785" s="1506"/>
      <c r="L1785" s="1506"/>
      <c r="M1785" s="1502"/>
      <c r="N1785" s="1502"/>
      <c r="O1785" s="1502"/>
      <c r="P1785" s="1502"/>
      <c r="Q1785" s="1502"/>
      <c r="R1785" s="1502"/>
      <c r="S1785" s="1502"/>
      <c r="T1785" s="1502"/>
      <c r="U1785" s="1502"/>
      <c r="V1785" s="1502"/>
      <c r="W1785" s="9"/>
    </row>
    <row r="1786" spans="1:23" s="1" customFormat="1" ht="54" customHeight="1" x14ac:dyDescent="0.2">
      <c r="A1786" s="1566"/>
      <c r="B1786" s="1525" t="s">
        <v>7362</v>
      </c>
      <c r="C1786" s="1521" t="s">
        <v>7364</v>
      </c>
      <c r="D1786" s="1503" t="s">
        <v>286</v>
      </c>
      <c r="E1786" s="1503" t="s">
        <v>972</v>
      </c>
      <c r="F1786" s="998"/>
      <c r="G1786" s="1174"/>
      <c r="H1786" s="114">
        <v>12</v>
      </c>
      <c r="I1786" s="114"/>
      <c r="J1786" s="1524" t="s">
        <v>7066</v>
      </c>
      <c r="K1786" s="1506"/>
      <c r="L1786" s="1506"/>
      <c r="M1786" s="1502"/>
      <c r="N1786" s="1502"/>
      <c r="O1786" s="1502"/>
      <c r="P1786" s="1502"/>
      <c r="Q1786" s="1502"/>
      <c r="R1786" s="1502"/>
      <c r="S1786" s="1502"/>
      <c r="T1786" s="1502"/>
      <c r="U1786" s="1502"/>
      <c r="V1786" s="1502"/>
      <c r="W1786" s="9"/>
    </row>
    <row r="1787" spans="1:23" s="1" customFormat="1" ht="87.75" customHeight="1" x14ac:dyDescent="0.2">
      <c r="A1787" s="1566"/>
      <c r="B1787" s="1525" t="s">
        <v>7366</v>
      </c>
      <c r="C1787" s="1521" t="s">
        <v>7365</v>
      </c>
      <c r="D1787" s="1503" t="s">
        <v>286</v>
      </c>
      <c r="E1787" s="1503" t="s">
        <v>972</v>
      </c>
      <c r="F1787" s="998"/>
      <c r="G1787" s="1174"/>
      <c r="H1787" s="114"/>
      <c r="I1787" s="114"/>
      <c r="J1787" s="1524" t="s">
        <v>7066</v>
      </c>
      <c r="K1787" s="1506" t="s">
        <v>8643</v>
      </c>
      <c r="L1787" s="1506"/>
      <c r="M1787" s="1502"/>
      <c r="N1787" s="1502"/>
      <c r="O1787" s="1502"/>
      <c r="P1787" s="1502"/>
      <c r="Q1787" s="1502"/>
      <c r="R1787" s="1502"/>
      <c r="S1787" s="1502"/>
      <c r="T1787" s="1502"/>
      <c r="U1787" s="1502"/>
      <c r="V1787" s="1502"/>
      <c r="W1787" s="9"/>
    </row>
    <row r="1788" spans="1:23" s="1" customFormat="1" ht="102.75" customHeight="1" x14ac:dyDescent="0.2">
      <c r="A1788" s="1566"/>
      <c r="B1788" s="1525" t="s">
        <v>7371</v>
      </c>
      <c r="C1788" s="1521" t="s">
        <v>7367</v>
      </c>
      <c r="D1788" s="1503" t="s">
        <v>286</v>
      </c>
      <c r="E1788" s="1503" t="s">
        <v>972</v>
      </c>
      <c r="F1788" s="998"/>
      <c r="G1788" s="1174"/>
      <c r="H1788" s="114"/>
      <c r="I1788" s="114"/>
      <c r="J1788" s="1524" t="s">
        <v>7066</v>
      </c>
      <c r="K1788" s="1506" t="s">
        <v>8644</v>
      </c>
      <c r="L1788" s="1506"/>
      <c r="M1788" s="1502"/>
      <c r="N1788" s="1502"/>
      <c r="O1788" s="1502"/>
      <c r="P1788" s="1502"/>
      <c r="Q1788" s="1502"/>
      <c r="R1788" s="1502"/>
      <c r="S1788" s="1502"/>
      <c r="T1788" s="1502"/>
      <c r="U1788" s="1502"/>
      <c r="V1788" s="1502"/>
      <c r="W1788" s="9"/>
    </row>
    <row r="1789" spans="1:23" s="1" customFormat="1" ht="87.75" customHeight="1" x14ac:dyDescent="0.2">
      <c r="A1789" s="1566"/>
      <c r="B1789" s="1525" t="s">
        <v>7372</v>
      </c>
      <c r="C1789" s="1521" t="s">
        <v>7368</v>
      </c>
      <c r="D1789" s="1503" t="s">
        <v>286</v>
      </c>
      <c r="E1789" s="1503" t="s">
        <v>972</v>
      </c>
      <c r="F1789" s="998"/>
      <c r="G1789" s="1174"/>
      <c r="H1789" s="114"/>
      <c r="I1789" s="114"/>
      <c r="J1789" s="1524" t="s">
        <v>7066</v>
      </c>
      <c r="K1789" s="1506" t="s">
        <v>8645</v>
      </c>
      <c r="L1789" s="1506"/>
      <c r="M1789" s="1502"/>
      <c r="N1789" s="1502"/>
      <c r="O1789" s="1502"/>
      <c r="P1789" s="1502"/>
      <c r="Q1789" s="1502"/>
      <c r="R1789" s="1502"/>
      <c r="S1789" s="1502"/>
      <c r="T1789" s="1502"/>
      <c r="U1789" s="1502"/>
      <c r="V1789" s="1502"/>
      <c r="W1789" s="9"/>
    </row>
    <row r="1790" spans="1:23" s="1" customFormat="1" ht="94.5" customHeight="1" x14ac:dyDescent="0.2">
      <c r="A1790" s="1566"/>
      <c r="B1790" s="1525" t="s">
        <v>7373</v>
      </c>
      <c r="C1790" s="1521" t="s">
        <v>7369</v>
      </c>
      <c r="D1790" s="1503" t="s">
        <v>286</v>
      </c>
      <c r="E1790" s="1503" t="s">
        <v>972</v>
      </c>
      <c r="F1790" s="998"/>
      <c r="G1790" s="1174"/>
      <c r="H1790" s="114"/>
      <c r="I1790" s="114"/>
      <c r="J1790" s="1524" t="s">
        <v>7066</v>
      </c>
      <c r="K1790" s="1506" t="s">
        <v>8646</v>
      </c>
      <c r="L1790" s="1506"/>
      <c r="M1790" s="1502"/>
      <c r="N1790" s="1502"/>
      <c r="O1790" s="1502"/>
      <c r="P1790" s="1502"/>
      <c r="Q1790" s="1502"/>
      <c r="R1790" s="1502"/>
      <c r="S1790" s="1502"/>
      <c r="T1790" s="1502"/>
      <c r="U1790" s="1502"/>
      <c r="V1790" s="1502"/>
      <c r="W1790" s="9"/>
    </row>
    <row r="1791" spans="1:23" s="1" customFormat="1" ht="54" customHeight="1" x14ac:dyDescent="0.2">
      <c r="A1791" s="1566"/>
      <c r="B1791" s="1525" t="s">
        <v>7374</v>
      </c>
      <c r="C1791" s="1521" t="s">
        <v>7370</v>
      </c>
      <c r="D1791" s="1503" t="s">
        <v>286</v>
      </c>
      <c r="E1791" s="1503" t="s">
        <v>972</v>
      </c>
      <c r="F1791" s="998"/>
      <c r="G1791" s="1174"/>
      <c r="H1791" s="114"/>
      <c r="I1791" s="114"/>
      <c r="J1791" s="1524" t="s">
        <v>7066</v>
      </c>
      <c r="K1791" s="1506" t="s">
        <v>8646</v>
      </c>
      <c r="L1791" s="1506"/>
      <c r="M1791" s="1502"/>
      <c r="N1791" s="1502"/>
      <c r="O1791" s="1502"/>
      <c r="P1791" s="1502"/>
      <c r="Q1791" s="1502"/>
      <c r="R1791" s="1502"/>
      <c r="S1791" s="1502"/>
      <c r="T1791" s="1502"/>
      <c r="U1791" s="1502"/>
      <c r="V1791" s="1502"/>
      <c r="W1791" s="9"/>
    </row>
    <row r="1792" spans="1:23" s="1" customFormat="1" ht="86.25" customHeight="1" x14ac:dyDescent="0.2">
      <c r="A1792" s="1566"/>
      <c r="B1792" s="1525" t="s">
        <v>7391</v>
      </c>
      <c r="C1792" s="1521" t="s">
        <v>7375</v>
      </c>
      <c r="D1792" s="1503" t="s">
        <v>286</v>
      </c>
      <c r="E1792" s="1503" t="s">
        <v>972</v>
      </c>
      <c r="F1792" s="998"/>
      <c r="G1792" s="1174"/>
      <c r="H1792" s="114"/>
      <c r="I1792" s="114"/>
      <c r="J1792" s="1524" t="s">
        <v>7066</v>
      </c>
      <c r="K1792" s="1506" t="s">
        <v>8647</v>
      </c>
      <c r="L1792" s="1506"/>
      <c r="M1792" s="1502"/>
      <c r="N1792" s="1502"/>
      <c r="O1792" s="1502"/>
      <c r="P1792" s="1502"/>
      <c r="Q1792" s="1502"/>
      <c r="R1792" s="1502"/>
      <c r="S1792" s="1502"/>
      <c r="T1792" s="1502"/>
      <c r="U1792" s="1502"/>
      <c r="V1792" s="1502"/>
      <c r="W1792" s="9"/>
    </row>
    <row r="1793" spans="1:23" s="1" customFormat="1" ht="80.25" customHeight="1" x14ac:dyDescent="0.2">
      <c r="A1793" s="1566"/>
      <c r="B1793" s="1525" t="s">
        <v>7392</v>
      </c>
      <c r="C1793" s="1521" t="s">
        <v>7376</v>
      </c>
      <c r="D1793" s="1503" t="s">
        <v>286</v>
      </c>
      <c r="E1793" s="1503" t="s">
        <v>972</v>
      </c>
      <c r="F1793" s="998"/>
      <c r="G1793" s="1174"/>
      <c r="H1793" s="114"/>
      <c r="I1793" s="114"/>
      <c r="J1793" s="1524" t="s">
        <v>7066</v>
      </c>
      <c r="K1793" s="1506" t="s">
        <v>8648</v>
      </c>
      <c r="L1793" s="1506"/>
      <c r="M1793" s="1502"/>
      <c r="N1793" s="1502"/>
      <c r="O1793" s="1502"/>
      <c r="P1793" s="1502"/>
      <c r="Q1793" s="1502"/>
      <c r="R1793" s="1502"/>
      <c r="S1793" s="1502"/>
      <c r="T1793" s="1502"/>
      <c r="U1793" s="1502"/>
      <c r="V1793" s="1502"/>
      <c r="W1793" s="9"/>
    </row>
    <row r="1794" spans="1:23" s="1" customFormat="1" ht="65.25" customHeight="1" x14ac:dyDescent="0.2">
      <c r="A1794" s="1566"/>
      <c r="B1794" s="1525" t="s">
        <v>7393</v>
      </c>
      <c r="C1794" s="1521" t="s">
        <v>7377</v>
      </c>
      <c r="D1794" s="1503" t="s">
        <v>286</v>
      </c>
      <c r="E1794" s="1503" t="s">
        <v>972</v>
      </c>
      <c r="F1794" s="998"/>
      <c r="G1794" s="1174"/>
      <c r="H1794" s="114"/>
      <c r="I1794" s="114"/>
      <c r="J1794" s="1524" t="s">
        <v>7066</v>
      </c>
      <c r="K1794" s="1506" t="s">
        <v>8649</v>
      </c>
      <c r="L1794" s="1506"/>
      <c r="M1794" s="1502"/>
      <c r="N1794" s="1502"/>
      <c r="O1794" s="1502"/>
      <c r="P1794" s="1502"/>
      <c r="Q1794" s="1502"/>
      <c r="R1794" s="1502"/>
      <c r="S1794" s="1502"/>
      <c r="T1794" s="1502"/>
      <c r="U1794" s="1502"/>
      <c r="V1794" s="1502"/>
      <c r="W1794" s="9"/>
    </row>
    <row r="1795" spans="1:23" s="1" customFormat="1" ht="33" customHeight="1" x14ac:dyDescent="0.2">
      <c r="A1795" s="1566"/>
      <c r="B1795" s="1525" t="s">
        <v>7394</v>
      </c>
      <c r="C1795" s="1521" t="s">
        <v>7378</v>
      </c>
      <c r="D1795" s="1503" t="s">
        <v>286</v>
      </c>
      <c r="E1795" s="1503" t="s">
        <v>972</v>
      </c>
      <c r="F1795" s="998"/>
      <c r="G1795" s="1174"/>
      <c r="H1795" s="114">
        <v>220</v>
      </c>
      <c r="I1795" s="114"/>
      <c r="J1795" s="1524" t="s">
        <v>7066</v>
      </c>
      <c r="K1795" s="1506"/>
      <c r="L1795" s="1506"/>
      <c r="M1795" s="1502"/>
      <c r="N1795" s="1502"/>
      <c r="O1795" s="1502"/>
      <c r="P1795" s="1502"/>
      <c r="Q1795" s="1502"/>
      <c r="R1795" s="1502"/>
      <c r="S1795" s="1502"/>
      <c r="T1795" s="1502"/>
      <c r="U1795" s="1502"/>
      <c r="V1795" s="1502"/>
      <c r="W1795" s="9"/>
    </row>
    <row r="1796" spans="1:23" s="1" customFormat="1" ht="104.25" customHeight="1" x14ac:dyDescent="0.2">
      <c r="A1796" s="1566"/>
      <c r="B1796" s="1525" t="s">
        <v>7395</v>
      </c>
      <c r="C1796" s="1521" t="s">
        <v>7379</v>
      </c>
      <c r="D1796" s="1503" t="s">
        <v>286</v>
      </c>
      <c r="E1796" s="1503" t="s">
        <v>972</v>
      </c>
      <c r="F1796" s="998"/>
      <c r="G1796" s="1174"/>
      <c r="H1796" s="114"/>
      <c r="I1796" s="114"/>
      <c r="J1796" s="1524" t="s">
        <v>7066</v>
      </c>
      <c r="K1796" s="1506" t="s">
        <v>9086</v>
      </c>
      <c r="L1796" s="1506"/>
      <c r="M1796" s="1502"/>
      <c r="N1796" s="1502"/>
      <c r="O1796" s="1502"/>
      <c r="P1796" s="1502"/>
      <c r="Q1796" s="1502"/>
      <c r="R1796" s="1502"/>
      <c r="S1796" s="1502"/>
      <c r="T1796" s="1502"/>
      <c r="U1796" s="1502"/>
      <c r="V1796" s="1502"/>
      <c r="W1796" s="9"/>
    </row>
    <row r="1797" spans="1:23" s="1" customFormat="1" ht="130.5" customHeight="1" x14ac:dyDescent="0.2">
      <c r="A1797" s="1566"/>
      <c r="B1797" s="1525" t="s">
        <v>7396</v>
      </c>
      <c r="C1797" s="1521" t="s">
        <v>8651</v>
      </c>
      <c r="D1797" s="1503" t="s">
        <v>810</v>
      </c>
      <c r="E1797" s="1503" t="s">
        <v>972</v>
      </c>
      <c r="F1797" s="998"/>
      <c r="G1797" s="1174"/>
      <c r="H1797" s="114">
        <v>1500</v>
      </c>
      <c r="I1797" s="114"/>
      <c r="J1797" s="1524" t="s">
        <v>7066</v>
      </c>
      <c r="K1797" s="1506" t="s">
        <v>8650</v>
      </c>
      <c r="L1797" s="1506" t="s">
        <v>9088</v>
      </c>
      <c r="M1797" s="1502"/>
      <c r="N1797" s="1502"/>
      <c r="O1797" s="1502"/>
      <c r="P1797" s="1502"/>
      <c r="Q1797" s="1502"/>
      <c r="R1797" s="1502"/>
      <c r="S1797" s="1502"/>
      <c r="T1797" s="1502"/>
      <c r="U1797" s="1502"/>
      <c r="V1797" s="1502"/>
      <c r="W1797" s="9"/>
    </row>
    <row r="1798" spans="1:23" s="1" customFormat="1" ht="82.5" customHeight="1" x14ac:dyDescent="0.2">
      <c r="A1798" s="1566"/>
      <c r="B1798" s="1525" t="s">
        <v>7397</v>
      </c>
      <c r="C1798" s="1521" t="s">
        <v>8197</v>
      </c>
      <c r="D1798" s="1503" t="s">
        <v>810</v>
      </c>
      <c r="E1798" s="1503" t="s">
        <v>972</v>
      </c>
      <c r="F1798" s="998"/>
      <c r="G1798" s="1174"/>
      <c r="H1798" s="114"/>
      <c r="I1798" s="114"/>
      <c r="J1798" s="1524" t="s">
        <v>7066</v>
      </c>
      <c r="K1798" s="1506" t="s">
        <v>8196</v>
      </c>
      <c r="L1798" s="1506" t="s">
        <v>9053</v>
      </c>
      <c r="M1798" s="1502"/>
      <c r="N1798" s="1502"/>
      <c r="O1798" s="1502"/>
      <c r="P1798" s="1502"/>
      <c r="Q1798" s="1502"/>
      <c r="R1798" s="1502"/>
      <c r="S1798" s="1502"/>
      <c r="T1798" s="1502"/>
      <c r="U1798" s="1502"/>
      <c r="V1798" s="1502"/>
      <c r="W1798" s="9"/>
    </row>
    <row r="1799" spans="1:23" s="1" customFormat="1" ht="54" customHeight="1" x14ac:dyDescent="0.2">
      <c r="A1799" s="1566"/>
      <c r="B1799" s="1525" t="s">
        <v>7398</v>
      </c>
      <c r="C1799" s="1521" t="s">
        <v>7382</v>
      </c>
      <c r="D1799" s="1503" t="s">
        <v>810</v>
      </c>
      <c r="E1799" s="1503" t="s">
        <v>7417</v>
      </c>
      <c r="F1799" s="998"/>
      <c r="G1799" s="1174"/>
      <c r="H1799" s="114">
        <v>1490</v>
      </c>
      <c r="I1799" s="114"/>
      <c r="J1799" s="1524" t="s">
        <v>7066</v>
      </c>
      <c r="K1799" s="1506"/>
      <c r="L1799" s="1506"/>
      <c r="M1799" s="1502"/>
      <c r="N1799" s="1502"/>
      <c r="O1799" s="1502"/>
      <c r="P1799" s="1502"/>
      <c r="Q1799" s="1502"/>
      <c r="R1799" s="1502"/>
      <c r="S1799" s="1502"/>
      <c r="T1799" s="1502"/>
      <c r="U1799" s="1502"/>
      <c r="V1799" s="1502"/>
      <c r="W1799" s="9"/>
    </row>
    <row r="1800" spans="1:23" s="1" customFormat="1" ht="98.25" customHeight="1" x14ac:dyDescent="0.2">
      <c r="A1800" s="1566"/>
      <c r="B1800" s="1525" t="s">
        <v>7399</v>
      </c>
      <c r="C1800" s="1521" t="s">
        <v>7383</v>
      </c>
      <c r="D1800" s="1503" t="s">
        <v>810</v>
      </c>
      <c r="E1800" s="1503" t="s">
        <v>7417</v>
      </c>
      <c r="F1800" s="998"/>
      <c r="G1800" s="1174"/>
      <c r="H1800" s="114">
        <v>1798</v>
      </c>
      <c r="I1800" s="114"/>
      <c r="J1800" s="1524" t="s">
        <v>7066</v>
      </c>
      <c r="K1800" s="1506" t="s">
        <v>9089</v>
      </c>
      <c r="L1800" s="1506"/>
      <c r="M1800" s="1502"/>
      <c r="N1800" s="1502"/>
      <c r="O1800" s="1502"/>
      <c r="P1800" s="1502"/>
      <c r="Q1800" s="1502"/>
      <c r="R1800" s="1502"/>
      <c r="S1800" s="1502"/>
      <c r="T1800" s="1502"/>
      <c r="U1800" s="1502"/>
      <c r="V1800" s="1502"/>
      <c r="W1800" s="9"/>
    </row>
    <row r="1801" spans="1:23" s="1" customFormat="1" ht="114" customHeight="1" x14ac:dyDescent="0.2">
      <c r="A1801" s="1566"/>
      <c r="B1801" s="1525" t="s">
        <v>7400</v>
      </c>
      <c r="C1801" s="1521" t="s">
        <v>7384</v>
      </c>
      <c r="D1801" s="1503" t="s">
        <v>810</v>
      </c>
      <c r="E1801" s="1503" t="s">
        <v>7417</v>
      </c>
      <c r="F1801" s="998"/>
      <c r="G1801" s="1174"/>
      <c r="H1801" s="114">
        <v>768</v>
      </c>
      <c r="I1801" s="114"/>
      <c r="J1801" s="1524" t="s">
        <v>7066</v>
      </c>
      <c r="K1801" s="1506" t="s">
        <v>8652</v>
      </c>
      <c r="L1801" s="1506"/>
      <c r="M1801" s="1502"/>
      <c r="N1801" s="1502"/>
      <c r="O1801" s="1502"/>
      <c r="P1801" s="1502"/>
      <c r="Q1801" s="1502"/>
      <c r="R1801" s="1502"/>
      <c r="S1801" s="1502"/>
      <c r="T1801" s="1502"/>
      <c r="U1801" s="1502"/>
      <c r="V1801" s="1502"/>
      <c r="W1801" s="9"/>
    </row>
    <row r="1802" spans="1:23" s="1" customFormat="1" ht="98.25" customHeight="1" x14ac:dyDescent="0.2">
      <c r="A1802" s="1566"/>
      <c r="B1802" s="1525" t="s">
        <v>7401</v>
      </c>
      <c r="C1802" s="1521" t="s">
        <v>7385</v>
      </c>
      <c r="D1802" s="1503" t="s">
        <v>810</v>
      </c>
      <c r="E1802" s="1503" t="s">
        <v>7417</v>
      </c>
      <c r="F1802" s="998"/>
      <c r="G1802" s="1174"/>
      <c r="H1802" s="114">
        <v>2333</v>
      </c>
      <c r="I1802" s="114"/>
      <c r="J1802" s="1524" t="s">
        <v>7066</v>
      </c>
      <c r="K1802" s="1506" t="s">
        <v>8653</v>
      </c>
      <c r="L1802" s="1506"/>
      <c r="M1802" s="1502"/>
      <c r="N1802" s="1502"/>
      <c r="O1802" s="1502"/>
      <c r="P1802" s="1502"/>
      <c r="Q1802" s="1502"/>
      <c r="R1802" s="1502"/>
      <c r="S1802" s="1502"/>
      <c r="T1802" s="1502"/>
      <c r="U1802" s="1502"/>
      <c r="V1802" s="1502"/>
      <c r="W1802" s="9"/>
    </row>
    <row r="1803" spans="1:23" s="1" customFormat="1" ht="54" customHeight="1" x14ac:dyDescent="0.2">
      <c r="A1803" s="1566"/>
      <c r="B1803" s="1525" t="s">
        <v>7402</v>
      </c>
      <c r="C1803" s="1521" t="s">
        <v>7386</v>
      </c>
      <c r="D1803" s="1503" t="s">
        <v>810</v>
      </c>
      <c r="E1803" s="1503" t="s">
        <v>7417</v>
      </c>
      <c r="F1803" s="998"/>
      <c r="G1803" s="1174"/>
      <c r="H1803" s="114">
        <v>1490</v>
      </c>
      <c r="I1803" s="114"/>
      <c r="J1803" s="1524" t="s">
        <v>7066</v>
      </c>
      <c r="K1803" s="1506"/>
      <c r="L1803" s="1506"/>
      <c r="M1803" s="1502"/>
      <c r="N1803" s="1502"/>
      <c r="O1803" s="1502"/>
      <c r="P1803" s="1502"/>
      <c r="Q1803" s="1502"/>
      <c r="R1803" s="1502"/>
      <c r="S1803" s="1502"/>
      <c r="T1803" s="1502"/>
      <c r="U1803" s="1502"/>
      <c r="V1803" s="1502"/>
      <c r="W1803" s="9"/>
    </row>
    <row r="1804" spans="1:23" s="1" customFormat="1" ht="120.75" customHeight="1" x14ac:dyDescent="0.2">
      <c r="A1804" s="1566"/>
      <c r="B1804" s="1525" t="s">
        <v>7403</v>
      </c>
      <c r="C1804" s="1521" t="s">
        <v>7387</v>
      </c>
      <c r="D1804" s="1503" t="s">
        <v>810</v>
      </c>
      <c r="E1804" s="1503" t="s">
        <v>7417</v>
      </c>
      <c r="F1804" s="998"/>
      <c r="G1804" s="1174"/>
      <c r="H1804" s="114">
        <v>1450</v>
      </c>
      <c r="I1804" s="114"/>
      <c r="J1804" s="1524" t="s">
        <v>7066</v>
      </c>
      <c r="K1804" s="1506" t="s">
        <v>8654</v>
      </c>
      <c r="L1804" s="1506"/>
      <c r="M1804" s="1502"/>
      <c r="N1804" s="1502"/>
      <c r="O1804" s="1502"/>
      <c r="P1804" s="1502"/>
      <c r="Q1804" s="1502"/>
      <c r="R1804" s="1502"/>
      <c r="S1804" s="1502"/>
      <c r="T1804" s="1502"/>
      <c r="U1804" s="1502"/>
      <c r="V1804" s="1502"/>
      <c r="W1804" s="9"/>
    </row>
    <row r="1805" spans="1:23" s="1" customFormat="1" ht="93.75" customHeight="1" x14ac:dyDescent="0.2">
      <c r="A1805" s="1566"/>
      <c r="B1805" s="1525" t="s">
        <v>7404</v>
      </c>
      <c r="C1805" s="1521" t="s">
        <v>7388</v>
      </c>
      <c r="D1805" s="1503" t="s">
        <v>286</v>
      </c>
      <c r="E1805" s="1503" t="s">
        <v>7417</v>
      </c>
      <c r="F1805" s="998"/>
      <c r="G1805" s="1174"/>
      <c r="H1805" s="114"/>
      <c r="I1805" s="114"/>
      <c r="J1805" s="1524" t="s">
        <v>7066</v>
      </c>
      <c r="K1805" s="1506" t="s">
        <v>8655</v>
      </c>
      <c r="L1805" s="1506"/>
      <c r="M1805" s="1502"/>
      <c r="N1805" s="1502"/>
      <c r="O1805" s="1502"/>
      <c r="P1805" s="1502"/>
      <c r="Q1805" s="1502"/>
      <c r="R1805" s="1502"/>
      <c r="S1805" s="1502"/>
      <c r="T1805" s="1502"/>
      <c r="U1805" s="1502"/>
      <c r="V1805" s="1502"/>
      <c r="W1805" s="9"/>
    </row>
    <row r="1806" spans="1:23" s="1" customFormat="1" ht="79.5" customHeight="1" x14ac:dyDescent="0.2">
      <c r="A1806" s="1566"/>
      <c r="B1806" s="1525" t="s">
        <v>7405</v>
      </c>
      <c r="C1806" s="1521" t="s">
        <v>7389</v>
      </c>
      <c r="D1806" s="1503" t="s">
        <v>286</v>
      </c>
      <c r="E1806" s="1503" t="s">
        <v>7417</v>
      </c>
      <c r="F1806" s="998"/>
      <c r="G1806" s="1174"/>
      <c r="H1806" s="114"/>
      <c r="I1806" s="114"/>
      <c r="J1806" s="1524" t="s">
        <v>7066</v>
      </c>
      <c r="K1806" s="1506" t="s">
        <v>8301</v>
      </c>
      <c r="L1806" s="1506"/>
      <c r="M1806" s="1502"/>
      <c r="N1806" s="1502"/>
      <c r="O1806" s="1502"/>
      <c r="P1806" s="1502"/>
      <c r="Q1806" s="1502"/>
      <c r="R1806" s="1502"/>
      <c r="S1806" s="1502"/>
      <c r="T1806" s="1502"/>
      <c r="U1806" s="1502"/>
      <c r="V1806" s="1502"/>
      <c r="W1806" s="9"/>
    </row>
    <row r="1807" spans="1:23" s="1" customFormat="1" ht="106.5" customHeight="1" x14ac:dyDescent="0.2">
      <c r="A1807" s="1566"/>
      <c r="B1807" s="1525" t="s">
        <v>7406</v>
      </c>
      <c r="C1807" s="1521" t="s">
        <v>8393</v>
      </c>
      <c r="D1807" s="1503" t="s">
        <v>286</v>
      </c>
      <c r="E1807" s="1503" t="s">
        <v>7417</v>
      </c>
      <c r="F1807" s="998"/>
      <c r="G1807" s="1174"/>
      <c r="H1807" s="114">
        <v>100</v>
      </c>
      <c r="I1807" s="114"/>
      <c r="J1807" s="1524" t="s">
        <v>7066</v>
      </c>
      <c r="K1807" s="1506" t="s">
        <v>8392</v>
      </c>
      <c r="L1807" s="1506"/>
      <c r="M1807" s="1502"/>
      <c r="N1807" s="1502"/>
      <c r="O1807" s="1502"/>
      <c r="P1807" s="1502"/>
      <c r="Q1807" s="1502"/>
      <c r="R1807" s="1502"/>
      <c r="S1807" s="1502"/>
      <c r="T1807" s="1502"/>
      <c r="U1807" s="1502"/>
      <c r="V1807" s="1502"/>
      <c r="W1807" s="9"/>
    </row>
    <row r="1808" spans="1:23" s="1" customFormat="1" ht="92.25" customHeight="1" x14ac:dyDescent="0.2">
      <c r="A1808" s="1566"/>
      <c r="B1808" s="1525" t="s">
        <v>7413</v>
      </c>
      <c r="C1808" s="1521" t="s">
        <v>8272</v>
      </c>
      <c r="D1808" s="1503" t="s">
        <v>286</v>
      </c>
      <c r="E1808" s="1503" t="s">
        <v>7417</v>
      </c>
      <c r="F1808" s="998"/>
      <c r="G1808" s="1174"/>
      <c r="H1808" s="114">
        <v>100</v>
      </c>
      <c r="I1808" s="114"/>
      <c r="J1808" s="1524" t="s">
        <v>7066</v>
      </c>
      <c r="K1808" s="1506" t="s">
        <v>8271</v>
      </c>
      <c r="L1808" s="1506"/>
      <c r="M1808" s="1502"/>
      <c r="N1808" s="1502"/>
      <c r="O1808" s="1502"/>
      <c r="P1808" s="1502"/>
      <c r="Q1808" s="1502"/>
      <c r="R1808" s="1502"/>
      <c r="S1808" s="1502"/>
      <c r="T1808" s="1502"/>
      <c r="U1808" s="1502"/>
      <c r="V1808" s="1502"/>
      <c r="W1808" s="9"/>
    </row>
    <row r="1809" spans="1:23" s="1" customFormat="1" ht="54" customHeight="1" x14ac:dyDescent="0.2">
      <c r="A1809" s="1566"/>
      <c r="B1809" s="1525" t="s">
        <v>7414</v>
      </c>
      <c r="C1809" s="1521" t="s">
        <v>7412</v>
      </c>
      <c r="D1809" s="1503" t="s">
        <v>286</v>
      </c>
      <c r="E1809" s="1503" t="s">
        <v>7417</v>
      </c>
      <c r="F1809" s="998"/>
      <c r="G1809" s="1174"/>
      <c r="H1809" s="114">
        <v>400</v>
      </c>
      <c r="I1809" s="114"/>
      <c r="J1809" s="1524" t="s">
        <v>7066</v>
      </c>
      <c r="K1809" s="1506"/>
      <c r="L1809" s="1506"/>
      <c r="M1809" s="1502"/>
      <c r="N1809" s="1502"/>
      <c r="O1809" s="1502"/>
      <c r="P1809" s="1502"/>
      <c r="Q1809" s="1502"/>
      <c r="R1809" s="1502"/>
      <c r="S1809" s="1502"/>
      <c r="T1809" s="1502"/>
      <c r="U1809" s="1502"/>
      <c r="V1809" s="1502"/>
      <c r="W1809" s="9"/>
    </row>
    <row r="1810" spans="1:23" s="1" customFormat="1" ht="69" customHeight="1" x14ac:dyDescent="0.2">
      <c r="A1810" s="1566"/>
      <c r="B1810" s="1525" t="s">
        <v>7419</v>
      </c>
      <c r="C1810" s="1521" t="s">
        <v>7415</v>
      </c>
      <c r="D1810" s="1503" t="s">
        <v>810</v>
      </c>
      <c r="E1810" s="1503" t="s">
        <v>7416</v>
      </c>
      <c r="F1810" s="998"/>
      <c r="G1810" s="1174"/>
      <c r="H1810" s="114">
        <v>330</v>
      </c>
      <c r="I1810" s="114"/>
      <c r="J1810" s="1524" t="s">
        <v>7066</v>
      </c>
      <c r="K1810" s="1506"/>
      <c r="L1810" s="1506"/>
      <c r="M1810" s="1502"/>
      <c r="N1810" s="1502"/>
      <c r="O1810" s="1502"/>
      <c r="P1810" s="1502"/>
      <c r="Q1810" s="1502"/>
      <c r="R1810" s="1502"/>
      <c r="S1810" s="1502"/>
      <c r="T1810" s="1502"/>
      <c r="U1810" s="1502"/>
      <c r="V1810" s="1502"/>
      <c r="W1810" s="9"/>
    </row>
    <row r="1811" spans="1:23" s="1" customFormat="1" ht="54" customHeight="1" x14ac:dyDescent="0.2">
      <c r="A1811" s="1566"/>
      <c r="B1811" s="1525" t="s">
        <v>7420</v>
      </c>
      <c r="C1811" s="1521" t="s">
        <v>7418</v>
      </c>
      <c r="D1811" s="1503" t="s">
        <v>810</v>
      </c>
      <c r="E1811" s="1503" t="s">
        <v>7421</v>
      </c>
      <c r="F1811" s="998"/>
      <c r="G1811" s="1174"/>
      <c r="H1811" s="114">
        <v>516.5</v>
      </c>
      <c r="I1811" s="114"/>
      <c r="J1811" s="1524" t="s">
        <v>7066</v>
      </c>
      <c r="K1811" s="1506"/>
      <c r="L1811" s="1506"/>
      <c r="M1811" s="1502"/>
      <c r="N1811" s="1502"/>
      <c r="O1811" s="1502"/>
      <c r="P1811" s="1502"/>
      <c r="Q1811" s="1502"/>
      <c r="R1811" s="1502"/>
      <c r="S1811" s="1502"/>
      <c r="T1811" s="1502"/>
      <c r="U1811" s="1502"/>
      <c r="V1811" s="1502"/>
      <c r="W1811" s="9"/>
    </row>
    <row r="1812" spans="1:23" s="1" customFormat="1" ht="99.75" customHeight="1" x14ac:dyDescent="0.2">
      <c r="A1812" s="1566"/>
      <c r="B1812" s="1525" t="s">
        <v>7274</v>
      </c>
      <c r="C1812" s="1521" t="s">
        <v>8657</v>
      </c>
      <c r="D1812" s="1503" t="s">
        <v>286</v>
      </c>
      <c r="E1812" s="1503" t="s">
        <v>972</v>
      </c>
      <c r="F1812" s="998"/>
      <c r="G1812" s="1174"/>
      <c r="H1812" s="114">
        <v>12</v>
      </c>
      <c r="I1812" s="114"/>
      <c r="J1812" s="1524" t="s">
        <v>7066</v>
      </c>
      <c r="K1812" s="1506" t="s">
        <v>8394</v>
      </c>
      <c r="L1812" s="1506" t="s">
        <v>8656</v>
      </c>
      <c r="M1812" s="1502"/>
      <c r="N1812" s="1502"/>
      <c r="O1812" s="1502"/>
      <c r="P1812" s="1502"/>
      <c r="Q1812" s="1502"/>
      <c r="R1812" s="1502"/>
      <c r="S1812" s="1502"/>
      <c r="T1812" s="1502"/>
      <c r="U1812" s="1502"/>
      <c r="V1812" s="1502"/>
      <c r="W1812" s="9"/>
    </row>
    <row r="1813" spans="1:23" s="1" customFormat="1" ht="111" customHeight="1" x14ac:dyDescent="0.2">
      <c r="A1813" s="1566"/>
      <c r="B1813" s="1525" t="s">
        <v>8149</v>
      </c>
      <c r="C1813" s="1521" t="s">
        <v>8151</v>
      </c>
      <c r="D1813" s="1503" t="s">
        <v>810</v>
      </c>
      <c r="E1813" s="1503" t="s">
        <v>972</v>
      </c>
      <c r="F1813" s="998"/>
      <c r="G1813" s="1174"/>
      <c r="H1813" s="114">
        <v>494.47329999999999</v>
      </c>
      <c r="I1813" s="114"/>
      <c r="J1813" s="1524" t="s">
        <v>8150</v>
      </c>
      <c r="K1813" s="1506" t="s">
        <v>8273</v>
      </c>
      <c r="L1813" s="1506"/>
      <c r="M1813" s="1502"/>
      <c r="N1813" s="1502"/>
      <c r="O1813" s="1502"/>
      <c r="P1813" s="1502"/>
      <c r="Q1813" s="1502"/>
      <c r="R1813" s="1502"/>
      <c r="S1813" s="1502"/>
      <c r="T1813" s="1502"/>
      <c r="U1813" s="1502"/>
      <c r="V1813" s="1502"/>
      <c r="W1813" s="9"/>
    </row>
    <row r="1814" spans="1:23" s="1" customFormat="1" ht="81" customHeight="1" x14ac:dyDescent="0.2">
      <c r="A1814" s="1566"/>
      <c r="B1814" s="1525" t="s">
        <v>8198</v>
      </c>
      <c r="C1814" s="1521" t="s">
        <v>8199</v>
      </c>
      <c r="D1814" s="1503" t="s">
        <v>286</v>
      </c>
      <c r="E1814" s="1503" t="s">
        <v>972</v>
      </c>
      <c r="F1814" s="998"/>
      <c r="G1814" s="1174"/>
      <c r="H1814" s="114">
        <v>20</v>
      </c>
      <c r="I1814" s="114"/>
      <c r="J1814" s="1524" t="s">
        <v>8200</v>
      </c>
      <c r="K1814" s="1506"/>
      <c r="L1814" s="1506"/>
      <c r="M1814" s="1502"/>
      <c r="N1814" s="1502"/>
      <c r="O1814" s="1502"/>
      <c r="P1814" s="1502"/>
      <c r="Q1814" s="1502"/>
      <c r="R1814" s="1502"/>
      <c r="S1814" s="1502"/>
      <c r="T1814" s="1502"/>
      <c r="U1814" s="1502"/>
      <c r="V1814" s="1502"/>
      <c r="W1814" s="9"/>
    </row>
    <row r="1815" spans="1:23" s="1" customFormat="1" ht="81" customHeight="1" x14ac:dyDescent="0.2">
      <c r="A1815" s="1566"/>
      <c r="B1815" s="1525" t="s">
        <v>8201</v>
      </c>
      <c r="C1815" s="1521" t="s">
        <v>8202</v>
      </c>
      <c r="D1815" s="1503" t="s">
        <v>810</v>
      </c>
      <c r="E1815" s="1503" t="s">
        <v>902</v>
      </c>
      <c r="F1815" s="998"/>
      <c r="G1815" s="1174"/>
      <c r="H1815" s="114"/>
      <c r="I1815" s="114"/>
      <c r="J1815" s="1524" t="s">
        <v>8200</v>
      </c>
      <c r="K1815" s="1506" t="s">
        <v>9162</v>
      </c>
      <c r="L1815" s="1506"/>
      <c r="M1815" s="1502"/>
      <c r="N1815" s="1502"/>
      <c r="O1815" s="1502"/>
      <c r="P1815" s="1502"/>
      <c r="Q1815" s="1502"/>
      <c r="R1815" s="1502"/>
      <c r="S1815" s="1502"/>
      <c r="T1815" s="1502"/>
      <c r="U1815" s="1502"/>
      <c r="V1815" s="1502"/>
      <c r="W1815" s="9"/>
    </row>
    <row r="1816" spans="1:23" s="1" customFormat="1" ht="81" customHeight="1" x14ac:dyDescent="0.2">
      <c r="A1816" s="1566"/>
      <c r="B1816" s="1525" t="s">
        <v>8203</v>
      </c>
      <c r="C1816" s="1521" t="s">
        <v>8204</v>
      </c>
      <c r="D1816" s="1503" t="s">
        <v>286</v>
      </c>
      <c r="E1816" s="1503" t="s">
        <v>972</v>
      </c>
      <c r="F1816" s="998"/>
      <c r="G1816" s="1174"/>
      <c r="H1816" s="114">
        <v>612</v>
      </c>
      <c r="I1816" s="114"/>
      <c r="J1816" s="1524" t="s">
        <v>8205</v>
      </c>
      <c r="K1816" s="1506"/>
      <c r="L1816" s="1506"/>
      <c r="M1816" s="1502"/>
      <c r="N1816" s="1502"/>
      <c r="O1816" s="1502"/>
      <c r="P1816" s="1502"/>
      <c r="Q1816" s="1502"/>
      <c r="R1816" s="1502"/>
      <c r="S1816" s="1502"/>
      <c r="T1816" s="1502"/>
      <c r="U1816" s="1502"/>
      <c r="V1816" s="1502"/>
      <c r="W1816" s="9"/>
    </row>
    <row r="1817" spans="1:23" s="1" customFormat="1" ht="81" customHeight="1" x14ac:dyDescent="0.2">
      <c r="A1817" s="1566"/>
      <c r="B1817" s="1525" t="s">
        <v>8206</v>
      </c>
      <c r="C1817" s="1521" t="s">
        <v>8207</v>
      </c>
      <c r="D1817" s="1503" t="s">
        <v>286</v>
      </c>
      <c r="E1817" s="1503" t="s">
        <v>972</v>
      </c>
      <c r="F1817" s="998"/>
      <c r="G1817" s="1174"/>
      <c r="H1817" s="114">
        <v>352.1</v>
      </c>
      <c r="I1817" s="114"/>
      <c r="J1817" s="1524" t="s">
        <v>8205</v>
      </c>
      <c r="K1817" s="1506"/>
      <c r="L1817" s="1506"/>
      <c r="M1817" s="1502"/>
      <c r="N1817" s="1502"/>
      <c r="O1817" s="1502"/>
      <c r="P1817" s="1502"/>
      <c r="Q1817" s="1502"/>
      <c r="R1817" s="1502"/>
      <c r="S1817" s="1502"/>
      <c r="T1817" s="1502"/>
      <c r="U1817" s="1502"/>
      <c r="V1817" s="1502"/>
      <c r="W1817" s="9"/>
    </row>
    <row r="1818" spans="1:23" s="1" customFormat="1" ht="81" customHeight="1" x14ac:dyDescent="0.2">
      <c r="A1818" s="1566"/>
      <c r="B1818" s="1525" t="s">
        <v>8244</v>
      </c>
      <c r="C1818" s="1521" t="s">
        <v>8243</v>
      </c>
      <c r="D1818" s="1503" t="s">
        <v>3490</v>
      </c>
      <c r="E1818" s="1503" t="s">
        <v>972</v>
      </c>
      <c r="F1818" s="998"/>
      <c r="G1818" s="1174"/>
      <c r="H1818" s="114">
        <v>900.5</v>
      </c>
      <c r="I1818" s="114"/>
      <c r="J1818" s="1524" t="s">
        <v>8269</v>
      </c>
      <c r="K1818" s="1506" t="s">
        <v>8944</v>
      </c>
      <c r="L1818" s="1506"/>
      <c r="M1818" s="1502"/>
      <c r="N1818" s="1502"/>
      <c r="O1818" s="1502"/>
      <c r="P1818" s="1502"/>
      <c r="Q1818" s="1502"/>
      <c r="R1818" s="1502"/>
      <c r="S1818" s="1502"/>
      <c r="T1818" s="1502"/>
      <c r="U1818" s="1502"/>
      <c r="V1818" s="1502"/>
      <c r="W1818" s="9"/>
    </row>
    <row r="1819" spans="1:23" s="1" customFormat="1" ht="114" customHeight="1" x14ac:dyDescent="0.2">
      <c r="A1819" s="1566"/>
      <c r="B1819" s="1525" t="s">
        <v>8275</v>
      </c>
      <c r="C1819" s="1521" t="s">
        <v>8274</v>
      </c>
      <c r="D1819" s="1503" t="s">
        <v>3809</v>
      </c>
      <c r="E1819" s="1503" t="s">
        <v>972</v>
      </c>
      <c r="F1819" s="998"/>
      <c r="G1819" s="1174"/>
      <c r="H1819" s="114">
        <v>1046.75</v>
      </c>
      <c r="I1819" s="114"/>
      <c r="J1819" s="1524" t="s">
        <v>8270</v>
      </c>
      <c r="K1819" s="1506" t="s">
        <v>8396</v>
      </c>
      <c r="L1819" s="1506"/>
      <c r="M1819" s="1502"/>
      <c r="N1819" s="1502"/>
      <c r="O1819" s="1502"/>
      <c r="P1819" s="1502"/>
      <c r="Q1819" s="1502"/>
      <c r="R1819" s="1502"/>
      <c r="S1819" s="1502"/>
      <c r="T1819" s="1502"/>
      <c r="U1819" s="1502"/>
      <c r="V1819" s="1502"/>
      <c r="W1819" s="9"/>
    </row>
    <row r="1820" spans="1:23" s="1" customFormat="1" ht="81" customHeight="1" x14ac:dyDescent="0.2">
      <c r="A1820" s="1566"/>
      <c r="B1820" s="1525" t="s">
        <v>8276</v>
      </c>
      <c r="C1820" s="1521" t="s">
        <v>8295</v>
      </c>
      <c r="D1820" s="1503" t="s">
        <v>3809</v>
      </c>
      <c r="E1820" s="1503" t="s">
        <v>972</v>
      </c>
      <c r="F1820" s="998"/>
      <c r="G1820" s="1174"/>
      <c r="H1820" s="114">
        <v>73.813000000000002</v>
      </c>
      <c r="I1820" s="114"/>
      <c r="J1820" s="1524" t="s">
        <v>8270</v>
      </c>
      <c r="K1820" s="1506"/>
      <c r="L1820" s="1506"/>
      <c r="M1820" s="1502"/>
      <c r="N1820" s="1502"/>
      <c r="O1820" s="1502"/>
      <c r="P1820" s="1502"/>
      <c r="Q1820" s="1502"/>
      <c r="R1820" s="1502"/>
      <c r="S1820" s="1502"/>
      <c r="T1820" s="1502"/>
      <c r="U1820" s="1502"/>
      <c r="V1820" s="1502"/>
      <c r="W1820" s="9"/>
    </row>
    <row r="1821" spans="1:23" s="1" customFormat="1" ht="81" customHeight="1" x14ac:dyDescent="0.2">
      <c r="A1821" s="1566"/>
      <c r="B1821" s="1525" t="s">
        <v>8277</v>
      </c>
      <c r="C1821" s="1521" t="s">
        <v>8296</v>
      </c>
      <c r="D1821" s="1503" t="s">
        <v>3809</v>
      </c>
      <c r="E1821" s="1503" t="s">
        <v>972</v>
      </c>
      <c r="F1821" s="998"/>
      <c r="G1821" s="1174"/>
      <c r="H1821" s="114">
        <v>633.3429999</v>
      </c>
      <c r="I1821" s="114"/>
      <c r="J1821" s="1524" t="s">
        <v>8270</v>
      </c>
      <c r="K1821" s="1506"/>
      <c r="L1821" s="1506"/>
      <c r="M1821" s="1502"/>
      <c r="N1821" s="1502"/>
      <c r="O1821" s="1502"/>
      <c r="P1821" s="1502"/>
      <c r="Q1821" s="1502"/>
      <c r="R1821" s="1502"/>
      <c r="S1821" s="1502"/>
      <c r="T1821" s="1502"/>
      <c r="U1821" s="1502"/>
      <c r="V1821" s="1502"/>
      <c r="W1821" s="9"/>
    </row>
    <row r="1822" spans="1:23" s="1" customFormat="1" ht="81" customHeight="1" x14ac:dyDescent="0.2">
      <c r="A1822" s="1566"/>
      <c r="B1822" s="1525" t="s">
        <v>8278</v>
      </c>
      <c r="C1822" s="1521" t="s">
        <v>8297</v>
      </c>
      <c r="D1822" s="1503" t="s">
        <v>3809</v>
      </c>
      <c r="E1822" s="1503" t="s">
        <v>972</v>
      </c>
      <c r="F1822" s="998"/>
      <c r="G1822" s="1174"/>
      <c r="H1822" s="114">
        <v>277.16800000000001</v>
      </c>
      <c r="I1822" s="114"/>
      <c r="J1822" s="1524" t="s">
        <v>8270</v>
      </c>
      <c r="K1822" s="1506" t="s">
        <v>9090</v>
      </c>
      <c r="L1822" s="1506"/>
      <c r="M1822" s="1502"/>
      <c r="N1822" s="1502"/>
      <c r="O1822" s="1502"/>
      <c r="P1822" s="1502"/>
      <c r="Q1822" s="1502"/>
      <c r="R1822" s="1502"/>
      <c r="S1822" s="1502"/>
      <c r="T1822" s="1502"/>
      <c r="U1822" s="1502"/>
      <c r="V1822" s="1502"/>
      <c r="W1822" s="9"/>
    </row>
    <row r="1823" spans="1:23" s="1" customFormat="1" ht="81" customHeight="1" x14ac:dyDescent="0.2">
      <c r="A1823" s="1566"/>
      <c r="B1823" s="1525" t="s">
        <v>8280</v>
      </c>
      <c r="C1823" s="1521" t="s">
        <v>8279</v>
      </c>
      <c r="D1823" s="1503" t="s">
        <v>304</v>
      </c>
      <c r="E1823" s="1503" t="s">
        <v>972</v>
      </c>
      <c r="F1823" s="998"/>
      <c r="G1823" s="1174"/>
      <c r="H1823" s="114"/>
      <c r="I1823" s="114"/>
      <c r="J1823" s="1524" t="s">
        <v>8281</v>
      </c>
      <c r="K1823" s="1506" t="s">
        <v>8658</v>
      </c>
      <c r="L1823" s="1506"/>
      <c r="M1823" s="1502"/>
      <c r="N1823" s="1502"/>
      <c r="O1823" s="1502"/>
      <c r="P1823" s="1502"/>
      <c r="Q1823" s="1502"/>
      <c r="R1823" s="1502"/>
      <c r="S1823" s="1502"/>
      <c r="T1823" s="1502"/>
      <c r="U1823" s="1502"/>
      <c r="V1823" s="1502"/>
      <c r="W1823" s="9"/>
    </row>
    <row r="1824" spans="1:23" s="1" customFormat="1" ht="81" customHeight="1" x14ac:dyDescent="0.2">
      <c r="A1824" s="1566"/>
      <c r="B1824" s="1525" t="s">
        <v>8320</v>
      </c>
      <c r="C1824" s="1521" t="s">
        <v>8321</v>
      </c>
      <c r="D1824" s="1503" t="s">
        <v>810</v>
      </c>
      <c r="E1824" s="1503" t="s">
        <v>902</v>
      </c>
      <c r="F1824" s="998"/>
      <c r="G1824" s="1174"/>
      <c r="H1824" s="114"/>
      <c r="I1824" s="114"/>
      <c r="J1824" s="1524" t="s">
        <v>8397</v>
      </c>
      <c r="K1824" s="1506" t="s">
        <v>9091</v>
      </c>
      <c r="L1824" s="1506"/>
      <c r="M1824" s="1502"/>
      <c r="N1824" s="1502"/>
      <c r="O1824" s="1502"/>
      <c r="P1824" s="1502"/>
      <c r="Q1824" s="1502"/>
      <c r="R1824" s="1502"/>
      <c r="S1824" s="1502"/>
      <c r="T1824" s="1502"/>
      <c r="U1824" s="1502"/>
      <c r="V1824" s="1502"/>
      <c r="W1824" s="9"/>
    </row>
    <row r="1825" spans="1:23" s="1" customFormat="1" ht="81" customHeight="1" x14ac:dyDescent="0.2">
      <c r="A1825" s="1566"/>
      <c r="B1825" s="1525" t="s">
        <v>8322</v>
      </c>
      <c r="C1825" s="1521" t="s">
        <v>8436</v>
      </c>
      <c r="D1825" s="1503" t="s">
        <v>1240</v>
      </c>
      <c r="E1825" s="1503" t="s">
        <v>972</v>
      </c>
      <c r="F1825" s="998"/>
      <c r="G1825" s="1174"/>
      <c r="H1825" s="114">
        <v>300</v>
      </c>
      <c r="I1825" s="114"/>
      <c r="J1825" s="1524" t="s">
        <v>8400</v>
      </c>
      <c r="K1825" s="1506"/>
      <c r="L1825" s="1506"/>
      <c r="M1825" s="1502"/>
      <c r="N1825" s="1502"/>
      <c r="O1825" s="1502"/>
      <c r="P1825" s="1502"/>
      <c r="Q1825" s="1502"/>
      <c r="R1825" s="1502"/>
      <c r="S1825" s="1502"/>
      <c r="T1825" s="1502"/>
      <c r="U1825" s="1502"/>
      <c r="V1825" s="1502"/>
      <c r="W1825" s="9"/>
    </row>
    <row r="1826" spans="1:23" s="1" customFormat="1" ht="119.25" customHeight="1" x14ac:dyDescent="0.2">
      <c r="A1826" s="1566"/>
      <c r="B1826" s="1525" t="s">
        <v>8398</v>
      </c>
      <c r="C1826" s="1521" t="s">
        <v>8435</v>
      </c>
      <c r="D1826" s="1503" t="s">
        <v>304</v>
      </c>
      <c r="E1826" s="1503" t="s">
        <v>972</v>
      </c>
      <c r="F1826" s="998"/>
      <c r="G1826" s="1174"/>
      <c r="H1826" s="114">
        <v>1234.778</v>
      </c>
      <c r="I1826" s="114"/>
      <c r="J1826" s="1524" t="s">
        <v>8401</v>
      </c>
      <c r="K1826" s="1506" t="s">
        <v>8659</v>
      </c>
      <c r="L1826" s="1506" t="s">
        <v>9092</v>
      </c>
      <c r="M1826" s="1502"/>
      <c r="N1826" s="1502"/>
      <c r="O1826" s="1502"/>
      <c r="P1826" s="1502"/>
      <c r="Q1826" s="1502"/>
      <c r="R1826" s="1502"/>
      <c r="S1826" s="1502"/>
      <c r="T1826" s="1502"/>
      <c r="U1826" s="1502"/>
      <c r="V1826" s="1502"/>
      <c r="W1826" s="9"/>
    </row>
    <row r="1827" spans="1:23" s="1" customFormat="1" ht="81" customHeight="1" x14ac:dyDescent="0.2">
      <c r="A1827" s="1566"/>
      <c r="B1827" s="1525" t="s">
        <v>8437</v>
      </c>
      <c r="C1827" s="1521" t="s">
        <v>8391</v>
      </c>
      <c r="D1827" s="1503" t="s">
        <v>810</v>
      </c>
      <c r="E1827" s="1503" t="s">
        <v>972</v>
      </c>
      <c r="F1827" s="998"/>
      <c r="G1827" s="1174"/>
      <c r="H1827" s="114">
        <v>300</v>
      </c>
      <c r="I1827" s="114"/>
      <c r="J1827" s="1524" t="s">
        <v>8438</v>
      </c>
      <c r="K1827" s="1506"/>
      <c r="L1827" s="1506"/>
      <c r="M1827" s="1502"/>
      <c r="N1827" s="1502"/>
      <c r="O1827" s="1502"/>
      <c r="P1827" s="1502"/>
      <c r="Q1827" s="1502"/>
      <c r="R1827" s="1502"/>
      <c r="S1827" s="1502"/>
      <c r="T1827" s="1502"/>
      <c r="U1827" s="1502"/>
      <c r="V1827" s="1502"/>
      <c r="W1827" s="9"/>
    </row>
    <row r="1828" spans="1:23" s="1" customFormat="1" ht="81" customHeight="1" x14ac:dyDescent="0.2">
      <c r="A1828" s="1566"/>
      <c r="B1828" s="1525" t="s">
        <v>8439</v>
      </c>
      <c r="C1828" s="1521" t="s">
        <v>8441</v>
      </c>
      <c r="D1828" s="1503" t="s">
        <v>810</v>
      </c>
      <c r="E1828" s="1503" t="s">
        <v>972</v>
      </c>
      <c r="F1828" s="998"/>
      <c r="G1828" s="1174"/>
      <c r="H1828" s="114">
        <v>480</v>
      </c>
      <c r="I1828" s="114"/>
      <c r="J1828" s="1524" t="s">
        <v>8438</v>
      </c>
      <c r="K1828" s="1506"/>
      <c r="L1828" s="1506"/>
      <c r="M1828" s="1502"/>
      <c r="N1828" s="1502"/>
      <c r="O1828" s="1502"/>
      <c r="P1828" s="1502"/>
      <c r="Q1828" s="1502"/>
      <c r="R1828" s="1502"/>
      <c r="S1828" s="1502"/>
      <c r="T1828" s="1502"/>
      <c r="U1828" s="1502"/>
      <c r="V1828" s="1502"/>
      <c r="W1828" s="9"/>
    </row>
    <row r="1829" spans="1:23" s="1" customFormat="1" ht="123" customHeight="1" x14ac:dyDescent="0.2">
      <c r="A1829" s="1566"/>
      <c r="B1829" s="1525" t="s">
        <v>8440</v>
      </c>
      <c r="C1829" s="1521" t="s">
        <v>8660</v>
      </c>
      <c r="D1829" s="1503" t="s">
        <v>810</v>
      </c>
      <c r="E1829" s="1503" t="s">
        <v>972</v>
      </c>
      <c r="F1829" s="998"/>
      <c r="G1829" s="1174"/>
      <c r="H1829" s="114">
        <v>200</v>
      </c>
      <c r="I1829" s="114"/>
      <c r="J1829" s="1524" t="s">
        <v>8438</v>
      </c>
      <c r="K1829" s="1506" t="s">
        <v>8661</v>
      </c>
      <c r="L1829" s="1506"/>
      <c r="M1829" s="1502"/>
      <c r="N1829" s="1502"/>
      <c r="O1829" s="1502"/>
      <c r="P1829" s="1502"/>
      <c r="Q1829" s="1502"/>
      <c r="R1829" s="1502"/>
      <c r="S1829" s="1502"/>
      <c r="T1829" s="1502"/>
      <c r="U1829" s="1502"/>
      <c r="V1829" s="1502"/>
      <c r="W1829" s="9"/>
    </row>
    <row r="1830" spans="1:23" s="1" customFormat="1" ht="123" customHeight="1" x14ac:dyDescent="0.2">
      <c r="A1830" s="1566"/>
      <c r="B1830" s="1525" t="s">
        <v>8662</v>
      </c>
      <c r="C1830" s="1521" t="s">
        <v>8663</v>
      </c>
      <c r="D1830" s="1503" t="s">
        <v>304</v>
      </c>
      <c r="E1830" s="1503" t="s">
        <v>972</v>
      </c>
      <c r="F1830" s="998"/>
      <c r="G1830" s="1174"/>
      <c r="H1830" s="114">
        <v>266</v>
      </c>
      <c r="I1830" s="114"/>
      <c r="J1830" s="1524" t="s">
        <v>8665</v>
      </c>
      <c r="K1830" s="1506"/>
      <c r="L1830" s="1506"/>
      <c r="M1830" s="1502"/>
      <c r="N1830" s="1502"/>
      <c r="O1830" s="1502"/>
      <c r="P1830" s="1502"/>
      <c r="Q1830" s="1502"/>
      <c r="R1830" s="1502"/>
      <c r="S1830" s="1502"/>
      <c r="T1830" s="1502"/>
      <c r="U1830" s="1502"/>
      <c r="V1830" s="1502"/>
      <c r="W1830" s="9"/>
    </row>
    <row r="1831" spans="1:23" s="1" customFormat="1" ht="123" customHeight="1" x14ac:dyDescent="0.2">
      <c r="A1831" s="1566"/>
      <c r="B1831" s="1525" t="s">
        <v>8664</v>
      </c>
      <c r="C1831" s="1521" t="s">
        <v>8666</v>
      </c>
      <c r="D1831" s="1503" t="s">
        <v>810</v>
      </c>
      <c r="E1831" s="1503" t="s">
        <v>972</v>
      </c>
      <c r="F1831" s="998"/>
      <c r="G1831" s="1174"/>
      <c r="H1831" s="114">
        <v>85</v>
      </c>
      <c r="I1831" s="114"/>
      <c r="J1831" s="1524" t="s">
        <v>8667</v>
      </c>
      <c r="K1831" s="1506"/>
      <c r="L1831" s="1506"/>
      <c r="M1831" s="1502"/>
      <c r="N1831" s="1502"/>
      <c r="O1831" s="1502"/>
      <c r="P1831" s="1502"/>
      <c r="Q1831" s="1502"/>
      <c r="R1831" s="1502"/>
      <c r="S1831" s="1502"/>
      <c r="T1831" s="1502"/>
      <c r="U1831" s="1502"/>
      <c r="V1831" s="1502"/>
      <c r="W1831" s="9"/>
    </row>
    <row r="1832" spans="1:23" s="1" customFormat="1" ht="123" customHeight="1" x14ac:dyDescent="0.2">
      <c r="A1832" s="1566"/>
      <c r="B1832" s="1525" t="s">
        <v>8668</v>
      </c>
      <c r="C1832" s="1521" t="s">
        <v>8669</v>
      </c>
      <c r="D1832" s="1503" t="s">
        <v>286</v>
      </c>
      <c r="E1832" s="1503" t="s">
        <v>972</v>
      </c>
      <c r="F1832" s="998"/>
      <c r="G1832" s="1174"/>
      <c r="H1832" s="114">
        <v>30</v>
      </c>
      <c r="I1832" s="114"/>
      <c r="J1832" s="1524" t="s">
        <v>8670</v>
      </c>
      <c r="K1832" s="1506"/>
      <c r="L1832" s="1506"/>
      <c r="M1832" s="1502"/>
      <c r="N1832" s="1502"/>
      <c r="O1832" s="1502"/>
      <c r="P1832" s="1502"/>
      <c r="Q1832" s="1502"/>
      <c r="R1832" s="1502"/>
      <c r="S1832" s="1502"/>
      <c r="T1832" s="1502"/>
      <c r="U1832" s="1502"/>
      <c r="V1832" s="1502"/>
      <c r="W1832" s="9"/>
    </row>
    <row r="1833" spans="1:23" s="1" customFormat="1" ht="123" customHeight="1" x14ac:dyDescent="0.2">
      <c r="A1833" s="1566"/>
      <c r="B1833" s="1525" t="s">
        <v>8671</v>
      </c>
      <c r="C1833" s="1521" t="s">
        <v>8672</v>
      </c>
      <c r="D1833" s="1503" t="s">
        <v>286</v>
      </c>
      <c r="E1833" s="1503" t="s">
        <v>972</v>
      </c>
      <c r="F1833" s="998"/>
      <c r="G1833" s="1174"/>
      <c r="H1833" s="114">
        <v>2996.143</v>
      </c>
      <c r="I1833" s="114"/>
      <c r="J1833" s="1524" t="s">
        <v>8673</v>
      </c>
      <c r="K1833" s="1506"/>
      <c r="L1833" s="1506"/>
      <c r="M1833" s="1502"/>
      <c r="N1833" s="1502"/>
      <c r="O1833" s="1502"/>
      <c r="P1833" s="1502"/>
      <c r="Q1833" s="1502"/>
      <c r="R1833" s="1502"/>
      <c r="S1833" s="1502"/>
      <c r="T1833" s="1502"/>
      <c r="U1833" s="1502"/>
      <c r="V1833" s="1502"/>
      <c r="W1833" s="9"/>
    </row>
    <row r="1834" spans="1:23" s="1" customFormat="1" ht="123" customHeight="1" x14ac:dyDescent="0.2">
      <c r="A1834" s="1566"/>
      <c r="B1834" s="1525" t="s">
        <v>8674</v>
      </c>
      <c r="C1834" s="1521" t="s">
        <v>8675</v>
      </c>
      <c r="D1834" s="1503" t="s">
        <v>286</v>
      </c>
      <c r="E1834" s="1503" t="s">
        <v>972</v>
      </c>
      <c r="F1834" s="998"/>
      <c r="G1834" s="1174"/>
      <c r="H1834" s="114">
        <v>221.7</v>
      </c>
      <c r="I1834" s="114"/>
      <c r="J1834" s="1524" t="s">
        <v>8676</v>
      </c>
      <c r="K1834" s="1506"/>
      <c r="L1834" s="1506"/>
      <c r="M1834" s="1502"/>
      <c r="N1834" s="1502"/>
      <c r="O1834" s="1502"/>
      <c r="P1834" s="1502"/>
      <c r="Q1834" s="1502"/>
      <c r="R1834" s="1502"/>
      <c r="S1834" s="1502"/>
      <c r="T1834" s="1502"/>
      <c r="U1834" s="1502"/>
      <c r="V1834" s="1502"/>
      <c r="W1834" s="9"/>
    </row>
    <row r="1835" spans="1:23" s="1" customFormat="1" ht="123" customHeight="1" x14ac:dyDescent="0.2">
      <c r="A1835" s="1566"/>
      <c r="B1835" s="1525" t="s">
        <v>8945</v>
      </c>
      <c r="C1835" s="1521" t="s">
        <v>8946</v>
      </c>
      <c r="D1835" s="1503" t="s">
        <v>286</v>
      </c>
      <c r="E1835" s="1503" t="s">
        <v>972</v>
      </c>
      <c r="F1835" s="998"/>
      <c r="G1835" s="1174"/>
      <c r="H1835" s="114">
        <v>17.7</v>
      </c>
      <c r="I1835" s="114"/>
      <c r="J1835" s="1524" t="s">
        <v>8947</v>
      </c>
      <c r="K1835" s="1506"/>
      <c r="L1835" s="1506"/>
      <c r="M1835" s="1502"/>
      <c r="N1835" s="1502"/>
      <c r="O1835" s="1502"/>
      <c r="P1835" s="1502"/>
      <c r="Q1835" s="1502"/>
      <c r="R1835" s="1502"/>
      <c r="S1835" s="1502"/>
      <c r="T1835" s="1502"/>
      <c r="U1835" s="1502"/>
      <c r="V1835" s="1502"/>
      <c r="W1835" s="9"/>
    </row>
    <row r="1836" spans="1:23" s="1" customFormat="1" ht="75" customHeight="1" x14ac:dyDescent="0.2">
      <c r="A1836" s="1566"/>
      <c r="B1836" s="1525" t="s">
        <v>9093</v>
      </c>
      <c r="C1836" s="1521" t="s">
        <v>9097</v>
      </c>
      <c r="D1836" s="1503" t="s">
        <v>286</v>
      </c>
      <c r="E1836" s="1503" t="s">
        <v>972</v>
      </c>
      <c r="F1836" s="998"/>
      <c r="G1836" s="1174"/>
      <c r="H1836" s="114">
        <v>12</v>
      </c>
      <c r="I1836" s="114"/>
      <c r="J1836" s="1524" t="s">
        <v>9072</v>
      </c>
      <c r="K1836" s="1506"/>
      <c r="L1836" s="1506"/>
      <c r="M1836" s="1502"/>
      <c r="N1836" s="1502"/>
      <c r="O1836" s="1502"/>
      <c r="P1836" s="1502"/>
      <c r="Q1836" s="1502"/>
      <c r="R1836" s="1502"/>
      <c r="S1836" s="1502"/>
      <c r="T1836" s="1502"/>
      <c r="U1836" s="1502"/>
      <c r="V1836" s="1502"/>
      <c r="W1836" s="9"/>
    </row>
    <row r="1837" spans="1:23" s="1" customFormat="1" ht="75" customHeight="1" x14ac:dyDescent="0.2">
      <c r="A1837" s="1566"/>
      <c r="B1837" s="1525" t="s">
        <v>9094</v>
      </c>
      <c r="C1837" s="1521" t="s">
        <v>9098</v>
      </c>
      <c r="D1837" s="1503" t="s">
        <v>304</v>
      </c>
      <c r="E1837" s="1503" t="s">
        <v>972</v>
      </c>
      <c r="F1837" s="998"/>
      <c r="G1837" s="1174"/>
      <c r="H1837" s="114">
        <v>305.334</v>
      </c>
      <c r="I1837" s="114"/>
      <c r="J1837" s="1524" t="s">
        <v>9099</v>
      </c>
      <c r="K1837" s="1506"/>
      <c r="L1837" s="1506"/>
      <c r="M1837" s="1502"/>
      <c r="N1837" s="1502"/>
      <c r="O1837" s="1502"/>
      <c r="P1837" s="1502"/>
      <c r="Q1837" s="1502"/>
      <c r="R1837" s="1502"/>
      <c r="S1837" s="1502"/>
      <c r="T1837" s="1502"/>
      <c r="U1837" s="1502"/>
      <c r="V1837" s="1502"/>
      <c r="W1837" s="9"/>
    </row>
    <row r="1838" spans="1:23" s="1" customFormat="1" ht="75" customHeight="1" x14ac:dyDescent="0.2">
      <c r="A1838" s="1566"/>
      <c r="B1838" s="1525" t="s">
        <v>9095</v>
      </c>
      <c r="C1838" s="1521" t="s">
        <v>9100</v>
      </c>
      <c r="D1838" s="1503" t="s">
        <v>304</v>
      </c>
      <c r="E1838" s="1503" t="s">
        <v>972</v>
      </c>
      <c r="F1838" s="998"/>
      <c r="G1838" s="1174"/>
      <c r="H1838" s="114">
        <v>185</v>
      </c>
      <c r="I1838" s="114"/>
      <c r="J1838" s="1524" t="s">
        <v>9101</v>
      </c>
      <c r="K1838" s="1506"/>
      <c r="L1838" s="1506"/>
      <c r="M1838" s="1502"/>
      <c r="N1838" s="1502"/>
      <c r="O1838" s="1502"/>
      <c r="P1838" s="1502"/>
      <c r="Q1838" s="1502"/>
      <c r="R1838" s="1502"/>
      <c r="S1838" s="1502"/>
      <c r="T1838" s="1502"/>
      <c r="U1838" s="1502"/>
      <c r="V1838" s="1502"/>
      <c r="W1838" s="9"/>
    </row>
    <row r="1839" spans="1:23" s="1" customFormat="1" ht="75" customHeight="1" x14ac:dyDescent="0.2">
      <c r="A1839" s="1566"/>
      <c r="B1839" s="1525" t="s">
        <v>9096</v>
      </c>
      <c r="C1839" s="1521" t="s">
        <v>9102</v>
      </c>
      <c r="D1839" s="1503" t="s">
        <v>286</v>
      </c>
      <c r="E1839" s="1503" t="s">
        <v>9103</v>
      </c>
      <c r="F1839" s="998"/>
      <c r="G1839" s="1174"/>
      <c r="H1839" s="114">
        <v>40</v>
      </c>
      <c r="I1839" s="114"/>
      <c r="J1839" s="1524" t="s">
        <v>9072</v>
      </c>
      <c r="K1839" s="1506"/>
      <c r="L1839" s="1506"/>
      <c r="M1839" s="1502"/>
      <c r="N1839" s="1502"/>
      <c r="O1839" s="1502"/>
      <c r="P1839" s="1502"/>
      <c r="Q1839" s="1502"/>
      <c r="R1839" s="1502"/>
      <c r="S1839" s="1502"/>
      <c r="T1839" s="1502"/>
      <c r="U1839" s="1502"/>
      <c r="V1839" s="1502"/>
      <c r="W1839" s="9"/>
    </row>
    <row r="1840" spans="1:23" s="1" customFormat="1" ht="75" customHeight="1" x14ac:dyDescent="0.2">
      <c r="A1840" s="1566"/>
      <c r="B1840" s="1525" t="s">
        <v>9104</v>
      </c>
      <c r="C1840" s="1521" t="s">
        <v>9163</v>
      </c>
      <c r="D1840" s="1503" t="s">
        <v>286</v>
      </c>
      <c r="E1840" s="1503" t="s">
        <v>9103</v>
      </c>
      <c r="F1840" s="998"/>
      <c r="G1840" s="1174"/>
      <c r="H1840" s="114">
        <v>40</v>
      </c>
      <c r="I1840" s="114"/>
      <c r="J1840" s="1524" t="s">
        <v>9072</v>
      </c>
      <c r="K1840" s="1506"/>
      <c r="L1840" s="1506"/>
      <c r="M1840" s="1502"/>
      <c r="N1840" s="1502"/>
      <c r="O1840" s="1502"/>
      <c r="P1840" s="1502"/>
      <c r="Q1840" s="1502"/>
      <c r="R1840" s="1502"/>
      <c r="S1840" s="1502"/>
      <c r="T1840" s="1502"/>
      <c r="U1840" s="1502"/>
      <c r="V1840" s="1502"/>
      <c r="W1840" s="9"/>
    </row>
    <row r="1841" spans="1:23" s="1" customFormat="1" ht="75" customHeight="1" x14ac:dyDescent="0.2">
      <c r="A1841" s="1567"/>
      <c r="B1841" s="1525" t="s">
        <v>9105</v>
      </c>
      <c r="C1841" s="1521" t="s">
        <v>9164</v>
      </c>
      <c r="D1841" s="1503" t="s">
        <v>286</v>
      </c>
      <c r="E1841" s="1503" t="s">
        <v>9103</v>
      </c>
      <c r="F1841" s="998"/>
      <c r="G1841" s="1174"/>
      <c r="H1841" s="114">
        <v>20</v>
      </c>
      <c r="I1841" s="114"/>
      <c r="J1841" s="1524" t="s">
        <v>9072</v>
      </c>
      <c r="K1841" s="1506"/>
      <c r="L1841" s="1506"/>
      <c r="M1841" s="1502"/>
      <c r="N1841" s="1502"/>
      <c r="O1841" s="1502"/>
      <c r="P1841" s="1502"/>
      <c r="Q1841" s="1502"/>
      <c r="R1841" s="1502"/>
      <c r="S1841" s="1502"/>
      <c r="T1841" s="1502"/>
      <c r="U1841" s="1502"/>
      <c r="V1841" s="1502"/>
      <c r="W1841" s="9"/>
    </row>
    <row r="1842" spans="1:23" s="1" customFormat="1" ht="121.5" customHeight="1" x14ac:dyDescent="0.2">
      <c r="A1842" s="1565" t="s">
        <v>2599</v>
      </c>
      <c r="B1842" s="1521" t="s">
        <v>2600</v>
      </c>
      <c r="C1842" s="1521" t="s">
        <v>6529</v>
      </c>
      <c r="D1842" s="1503" t="s">
        <v>810</v>
      </c>
      <c r="E1842" s="1503" t="s">
        <v>972</v>
      </c>
      <c r="F1842" s="114">
        <v>1470</v>
      </c>
      <c r="G1842" s="1080">
        <v>150.33000000000001</v>
      </c>
      <c r="H1842" s="998">
        <v>1.07</v>
      </c>
      <c r="I1842" s="114"/>
      <c r="J1842" s="1506" t="s">
        <v>5606</v>
      </c>
      <c r="K1842" s="1506" t="s">
        <v>6528</v>
      </c>
      <c r="L1842" s="1506" t="s">
        <v>7426</v>
      </c>
      <c r="M1842" s="1502"/>
      <c r="N1842" s="1502"/>
      <c r="O1842" s="1502"/>
      <c r="P1842" s="1502"/>
      <c r="Q1842" s="1502"/>
      <c r="R1842" s="1502"/>
      <c r="S1842" s="1502"/>
      <c r="T1842" s="1502"/>
      <c r="U1842" s="1502"/>
      <c r="V1842" s="1502"/>
      <c r="W1842" s="9" t="s">
        <v>973</v>
      </c>
    </row>
    <row r="1843" spans="1:23" s="1" customFormat="1" ht="63.75" customHeight="1" x14ac:dyDescent="0.2">
      <c r="A1843" s="1566"/>
      <c r="B1843" s="1521" t="s">
        <v>5852</v>
      </c>
      <c r="C1843" s="1521" t="s">
        <v>5853</v>
      </c>
      <c r="D1843" s="1503" t="s">
        <v>810</v>
      </c>
      <c r="E1843" s="1503" t="s">
        <v>972</v>
      </c>
      <c r="F1843" s="114"/>
      <c r="G1843" s="114">
        <v>20</v>
      </c>
      <c r="H1843" s="114"/>
      <c r="I1843" s="114"/>
      <c r="J1843" s="1506" t="s">
        <v>5950</v>
      </c>
      <c r="K1843" s="1506"/>
      <c r="L1843" s="1506"/>
      <c r="M1843" s="1502"/>
      <c r="N1843" s="1502"/>
      <c r="O1843" s="1502"/>
      <c r="P1843" s="1502"/>
      <c r="Q1843" s="1502"/>
      <c r="R1843" s="1502"/>
      <c r="S1843" s="1502"/>
      <c r="T1843" s="1502"/>
      <c r="U1843" s="1502"/>
      <c r="V1843" s="1502"/>
      <c r="W1843" s="9"/>
    </row>
    <row r="1844" spans="1:23" s="1" customFormat="1" ht="63.75" customHeight="1" x14ac:dyDescent="0.2">
      <c r="A1844" s="1567"/>
      <c r="B1844" s="1521" t="s">
        <v>8949</v>
      </c>
      <c r="C1844" s="1521" t="s">
        <v>8950</v>
      </c>
      <c r="D1844" s="1503" t="s">
        <v>286</v>
      </c>
      <c r="E1844" s="1503" t="s">
        <v>972</v>
      </c>
      <c r="F1844" s="114"/>
      <c r="G1844" s="114"/>
      <c r="H1844" s="114">
        <v>125</v>
      </c>
      <c r="I1844" s="114"/>
      <c r="J1844" s="1506" t="s">
        <v>8948</v>
      </c>
      <c r="K1844" s="1506"/>
      <c r="L1844" s="1506"/>
      <c r="M1844" s="1502"/>
      <c r="N1844" s="1502"/>
      <c r="O1844" s="1502"/>
      <c r="P1844" s="1502"/>
      <c r="Q1844" s="1502"/>
      <c r="R1844" s="1502"/>
      <c r="S1844" s="1502"/>
      <c r="T1844" s="1502"/>
      <c r="U1844" s="1502"/>
      <c r="V1844" s="1502"/>
      <c r="W1844" s="9"/>
    </row>
    <row r="1845" spans="1:23" s="1" customFormat="1" ht="59.25" customHeight="1" x14ac:dyDescent="0.2">
      <c r="A1845" s="1565" t="s">
        <v>1510</v>
      </c>
      <c r="B1845" s="1521" t="s">
        <v>2596</v>
      </c>
      <c r="C1845" s="1521" t="s">
        <v>1330</v>
      </c>
      <c r="D1845" s="1503" t="s">
        <v>13</v>
      </c>
      <c r="E1845" s="1503" t="s">
        <v>972</v>
      </c>
      <c r="F1845" s="114">
        <v>700</v>
      </c>
      <c r="G1845" s="1080">
        <v>81.903999999999996</v>
      </c>
      <c r="H1845" s="114"/>
      <c r="I1845" s="114"/>
      <c r="J1845" s="1506" t="s">
        <v>3378</v>
      </c>
      <c r="K1845" s="1506" t="s">
        <v>5607</v>
      </c>
      <c r="L1845" s="1506"/>
      <c r="M1845" s="1502"/>
      <c r="N1845" s="1502"/>
      <c r="O1845" s="1502"/>
      <c r="P1845" s="1502"/>
      <c r="Q1845" s="1502"/>
      <c r="R1845" s="1502"/>
      <c r="S1845" s="1502"/>
      <c r="T1845" s="1502"/>
      <c r="U1845" s="1502"/>
      <c r="V1845" s="1502"/>
      <c r="W1845" s="9" t="s">
        <v>973</v>
      </c>
    </row>
    <row r="1846" spans="1:23" s="1" customFormat="1" ht="22.9" customHeight="1" x14ac:dyDescent="0.2">
      <c r="A1846" s="1566"/>
      <c r="B1846" s="1521" t="s">
        <v>3020</v>
      </c>
      <c r="C1846" s="1521" t="s">
        <v>3021</v>
      </c>
      <c r="D1846" s="1503" t="s">
        <v>13</v>
      </c>
      <c r="E1846" s="1503" t="s">
        <v>972</v>
      </c>
      <c r="F1846" s="114">
        <v>100</v>
      </c>
      <c r="G1846" s="1080"/>
      <c r="H1846" s="114"/>
      <c r="I1846" s="114"/>
      <c r="J1846" s="1506"/>
      <c r="K1846" s="1506"/>
      <c r="L1846" s="1506"/>
      <c r="M1846" s="1502"/>
      <c r="N1846" s="1502"/>
      <c r="O1846" s="1502"/>
      <c r="P1846" s="1502"/>
      <c r="Q1846" s="1502"/>
      <c r="R1846" s="1502"/>
      <c r="S1846" s="1502"/>
      <c r="T1846" s="1502"/>
      <c r="U1846" s="1502"/>
      <c r="V1846" s="1502"/>
      <c r="W1846" s="9"/>
    </row>
    <row r="1847" spans="1:23" s="1" customFormat="1" ht="111.75" customHeight="1" x14ac:dyDescent="0.2">
      <c r="A1847" s="1566"/>
      <c r="B1847" s="1521" t="s">
        <v>7064</v>
      </c>
      <c r="C1847" s="1521" t="s">
        <v>7065</v>
      </c>
      <c r="D1847" s="1503" t="s">
        <v>13</v>
      </c>
      <c r="E1847" s="1503" t="s">
        <v>972</v>
      </c>
      <c r="F1847" s="114"/>
      <c r="G1847" s="1080"/>
      <c r="H1847" s="114">
        <v>1474</v>
      </c>
      <c r="I1847" s="114"/>
      <c r="J1847" s="1506" t="s">
        <v>7066</v>
      </c>
      <c r="K1847" s="1506" t="s">
        <v>9106</v>
      </c>
      <c r="L1847" s="1506"/>
      <c r="M1847" s="1502"/>
      <c r="N1847" s="1502"/>
      <c r="O1847" s="1502"/>
      <c r="P1847" s="1502"/>
      <c r="Q1847" s="1502"/>
      <c r="R1847" s="1502"/>
      <c r="S1847" s="1502"/>
      <c r="T1847" s="1502"/>
      <c r="U1847" s="1502"/>
      <c r="V1847" s="1502"/>
      <c r="W1847" s="9"/>
    </row>
    <row r="1848" spans="1:23" s="1" customFormat="1" ht="81" customHeight="1" x14ac:dyDescent="0.2">
      <c r="A1848" s="1566"/>
      <c r="B1848" s="1521" t="s">
        <v>8677</v>
      </c>
      <c r="C1848" s="1521" t="s">
        <v>8678</v>
      </c>
      <c r="D1848" s="1503" t="s">
        <v>13</v>
      </c>
      <c r="E1848" s="1503" t="s">
        <v>972</v>
      </c>
      <c r="F1848" s="114"/>
      <c r="G1848" s="1080"/>
      <c r="H1848" s="114">
        <v>1000</v>
      </c>
      <c r="I1848" s="114"/>
      <c r="J1848" s="1506" t="s">
        <v>8679</v>
      </c>
      <c r="K1848" s="1506"/>
      <c r="L1848" s="1506"/>
      <c r="M1848" s="1502"/>
      <c r="N1848" s="1502"/>
      <c r="O1848" s="1502"/>
      <c r="P1848" s="1502"/>
      <c r="Q1848" s="1502"/>
      <c r="R1848" s="1502"/>
      <c r="S1848" s="1502"/>
      <c r="T1848" s="1502"/>
      <c r="U1848" s="1502"/>
      <c r="V1848" s="1502"/>
      <c r="W1848" s="9"/>
    </row>
    <row r="1849" spans="1:23" s="1" customFormat="1" ht="81" customHeight="1" x14ac:dyDescent="0.2">
      <c r="A1849" s="1567"/>
      <c r="B1849" s="1521" t="s">
        <v>8680</v>
      </c>
      <c r="C1849" s="1521" t="s">
        <v>8681</v>
      </c>
      <c r="D1849" s="1503" t="s">
        <v>13</v>
      </c>
      <c r="E1849" s="1503" t="s">
        <v>972</v>
      </c>
      <c r="F1849" s="114"/>
      <c r="G1849" s="1080"/>
      <c r="H1849" s="114"/>
      <c r="I1849" s="114"/>
      <c r="J1849" s="1506" t="s">
        <v>8682</v>
      </c>
      <c r="K1849" s="1506" t="s">
        <v>9107</v>
      </c>
      <c r="L1849" s="1506"/>
      <c r="M1849" s="1502"/>
      <c r="N1849" s="1502"/>
      <c r="O1849" s="1502"/>
      <c r="P1849" s="1502"/>
      <c r="Q1849" s="1502"/>
      <c r="R1849" s="1502"/>
      <c r="S1849" s="1502"/>
      <c r="T1849" s="1502"/>
      <c r="U1849" s="1502"/>
      <c r="V1849" s="1502"/>
      <c r="W1849" s="9"/>
    </row>
    <row r="1850" spans="1:23" s="1" customFormat="1" ht="24" customHeight="1" x14ac:dyDescent="0.2">
      <c r="A1850" s="1570" t="s">
        <v>1511</v>
      </c>
      <c r="B1850" s="1501" t="s">
        <v>2597</v>
      </c>
      <c r="C1850" s="1521" t="s">
        <v>1362</v>
      </c>
      <c r="D1850" s="1503" t="s">
        <v>810</v>
      </c>
      <c r="E1850" s="1503" t="s">
        <v>972</v>
      </c>
      <c r="F1850" s="717">
        <v>750</v>
      </c>
      <c r="G1850" s="1176"/>
      <c r="H1850" s="596"/>
      <c r="I1850" s="596"/>
      <c r="J1850" s="1504"/>
      <c r="K1850" s="1504"/>
      <c r="L1850" s="1504"/>
      <c r="M1850" s="1527"/>
      <c r="N1850" s="1527"/>
      <c r="O1850" s="1527"/>
      <c r="P1850" s="1527"/>
      <c r="Q1850" s="1527"/>
      <c r="R1850" s="1527"/>
      <c r="S1850" s="1527"/>
      <c r="T1850" s="1527"/>
      <c r="U1850" s="1527"/>
      <c r="V1850" s="1527"/>
      <c r="W1850" s="9" t="s">
        <v>973</v>
      </c>
    </row>
    <row r="1851" spans="1:23" s="1" customFormat="1" ht="24" customHeight="1" x14ac:dyDescent="0.2">
      <c r="A1851" s="1571"/>
      <c r="B1851" s="1501" t="s">
        <v>2601</v>
      </c>
      <c r="C1851" s="1521" t="s">
        <v>990</v>
      </c>
      <c r="D1851" s="1503" t="s">
        <v>13</v>
      </c>
      <c r="E1851" s="1503" t="s">
        <v>972</v>
      </c>
      <c r="F1851" s="717">
        <v>300</v>
      </c>
      <c r="G1851" s="1176"/>
      <c r="H1851" s="596"/>
      <c r="I1851" s="596"/>
      <c r="J1851" s="1504"/>
      <c r="K1851" s="1504"/>
      <c r="L1851" s="1504"/>
      <c r="M1851" s="1527"/>
      <c r="N1851" s="1527"/>
      <c r="O1851" s="1527"/>
      <c r="P1851" s="1527"/>
      <c r="Q1851" s="1527"/>
      <c r="R1851" s="1527"/>
      <c r="S1851" s="1527"/>
      <c r="T1851" s="1527"/>
      <c r="U1851" s="1527"/>
      <c r="V1851" s="1527"/>
      <c r="W1851" s="9" t="s">
        <v>973</v>
      </c>
    </row>
    <row r="1852" spans="1:23" s="1" customFormat="1" ht="89.25" customHeight="1" x14ac:dyDescent="0.2">
      <c r="A1852" s="1571"/>
      <c r="B1852" s="1501" t="s">
        <v>2602</v>
      </c>
      <c r="C1852" s="1521" t="s">
        <v>991</v>
      </c>
      <c r="D1852" s="1503" t="s">
        <v>975</v>
      </c>
      <c r="E1852" s="1503" t="s">
        <v>972</v>
      </c>
      <c r="F1852" s="717"/>
      <c r="G1852" s="1176"/>
      <c r="H1852" s="596"/>
      <c r="I1852" s="596"/>
      <c r="J1852" s="1504" t="s">
        <v>3504</v>
      </c>
      <c r="K1852" s="1504"/>
      <c r="L1852" s="1504"/>
      <c r="M1852" s="1527"/>
      <c r="N1852" s="1527"/>
      <c r="O1852" s="1527"/>
      <c r="P1852" s="1527"/>
      <c r="Q1852" s="1527"/>
      <c r="R1852" s="1527"/>
      <c r="S1852" s="1527"/>
      <c r="T1852" s="1527"/>
      <c r="U1852" s="1527"/>
      <c r="V1852" s="1527"/>
      <c r="W1852" s="9" t="s">
        <v>973</v>
      </c>
    </row>
    <row r="1853" spans="1:23" s="1" customFormat="1" ht="89.25" customHeight="1" x14ac:dyDescent="0.2">
      <c r="A1853" s="1571"/>
      <c r="B1853" s="1501" t="s">
        <v>6494</v>
      </c>
      <c r="C1853" s="1521" t="s">
        <v>6495</v>
      </c>
      <c r="D1853" s="1503" t="s">
        <v>13</v>
      </c>
      <c r="E1853" s="1503" t="s">
        <v>972</v>
      </c>
      <c r="F1853" s="717"/>
      <c r="G1853" s="114">
        <v>148</v>
      </c>
      <c r="H1853" s="596"/>
      <c r="I1853" s="596"/>
      <c r="J1853" s="1504" t="s">
        <v>6445</v>
      </c>
      <c r="K1853" s="1504"/>
      <c r="L1853" s="1504"/>
      <c r="M1853" s="1527"/>
      <c r="N1853" s="1527"/>
      <c r="O1853" s="1527"/>
      <c r="P1853" s="1527"/>
      <c r="Q1853" s="1527"/>
      <c r="R1853" s="1527"/>
      <c r="S1853" s="1527"/>
      <c r="T1853" s="1527"/>
      <c r="U1853" s="1527"/>
      <c r="V1853" s="1527"/>
      <c r="W1853" s="9"/>
    </row>
    <row r="1854" spans="1:23" s="1" customFormat="1" ht="89.25" customHeight="1" x14ac:dyDescent="0.2">
      <c r="A1854" s="1571"/>
      <c r="B1854" s="1501" t="s">
        <v>6521</v>
      </c>
      <c r="C1854" s="1521" t="s">
        <v>6522</v>
      </c>
      <c r="D1854" s="1503" t="s">
        <v>975</v>
      </c>
      <c r="E1854" s="1503" t="s">
        <v>972</v>
      </c>
      <c r="F1854" s="717"/>
      <c r="G1854" s="114">
        <v>30</v>
      </c>
      <c r="H1854" s="596"/>
      <c r="I1854" s="596"/>
      <c r="J1854" s="1504" t="s">
        <v>6519</v>
      </c>
      <c r="K1854" s="1504"/>
      <c r="L1854" s="1504"/>
      <c r="M1854" s="1527"/>
      <c r="N1854" s="1527"/>
      <c r="O1854" s="1527"/>
      <c r="P1854" s="1527"/>
      <c r="Q1854" s="1527"/>
      <c r="R1854" s="1527"/>
      <c r="S1854" s="1527"/>
      <c r="T1854" s="1527"/>
      <c r="U1854" s="1527"/>
      <c r="V1854" s="1527"/>
      <c r="W1854" s="9"/>
    </row>
    <row r="1855" spans="1:23" s="1" customFormat="1" ht="89.25" customHeight="1" x14ac:dyDescent="0.2">
      <c r="A1855" s="1572"/>
      <c r="B1855" s="1501" t="s">
        <v>8683</v>
      </c>
      <c r="C1855" s="1521" t="s">
        <v>8684</v>
      </c>
      <c r="D1855" s="1503" t="s">
        <v>13</v>
      </c>
      <c r="E1855" s="1503" t="s">
        <v>972</v>
      </c>
      <c r="F1855" s="717"/>
      <c r="G1855" s="114"/>
      <c r="H1855" s="114">
        <v>350</v>
      </c>
      <c r="I1855" s="596"/>
      <c r="J1855" s="1504" t="s">
        <v>8554</v>
      </c>
      <c r="K1855" s="1504"/>
      <c r="L1855" s="1504"/>
      <c r="M1855" s="1527"/>
      <c r="N1855" s="1527"/>
      <c r="O1855" s="1527"/>
      <c r="P1855" s="1527"/>
      <c r="Q1855" s="1527"/>
      <c r="R1855" s="1527"/>
      <c r="S1855" s="1527"/>
      <c r="T1855" s="1527"/>
      <c r="U1855" s="1527"/>
      <c r="V1855" s="1527"/>
      <c r="W1855" s="9"/>
    </row>
    <row r="1856" spans="1:23" s="1" customFormat="1" ht="121.5" customHeight="1" x14ac:dyDescent="0.2">
      <c r="A1856" s="1565" t="s">
        <v>1512</v>
      </c>
      <c r="B1856" s="1501" t="s">
        <v>2598</v>
      </c>
      <c r="C1856" s="1521" t="s">
        <v>7428</v>
      </c>
      <c r="D1856" s="1503" t="s">
        <v>810</v>
      </c>
      <c r="E1856" s="1503" t="s">
        <v>972</v>
      </c>
      <c r="F1856" s="114">
        <v>700</v>
      </c>
      <c r="G1856" s="1080">
        <v>616.00199999999995</v>
      </c>
      <c r="H1856" s="998">
        <v>2.16</v>
      </c>
      <c r="I1856" s="114"/>
      <c r="J1856" s="1506" t="s">
        <v>5608</v>
      </c>
      <c r="K1856" s="1506" t="s">
        <v>7427</v>
      </c>
      <c r="L1856" s="1506"/>
      <c r="M1856" s="1502"/>
      <c r="N1856" s="1502"/>
      <c r="O1856" s="1502"/>
      <c r="P1856" s="1502"/>
      <c r="Q1856" s="1502"/>
      <c r="R1856" s="1502"/>
      <c r="S1856" s="1502"/>
      <c r="T1856" s="1502"/>
      <c r="U1856" s="1502"/>
      <c r="V1856" s="1502"/>
      <c r="W1856" s="9" t="s">
        <v>973</v>
      </c>
    </row>
    <row r="1857" spans="1:23" s="1" customFormat="1" ht="24" customHeight="1" x14ac:dyDescent="0.2">
      <c r="A1857" s="1566"/>
      <c r="B1857" s="1501" t="s">
        <v>2603</v>
      </c>
      <c r="C1857" s="1521" t="s">
        <v>993</v>
      </c>
      <c r="D1857" s="1503" t="s">
        <v>810</v>
      </c>
      <c r="E1857" s="1503" t="s">
        <v>972</v>
      </c>
      <c r="F1857" s="114"/>
      <c r="G1857" s="1080"/>
      <c r="H1857" s="114"/>
      <c r="I1857" s="114"/>
      <c r="J1857" s="1506" t="s">
        <v>3379</v>
      </c>
      <c r="K1857" s="1506"/>
      <c r="L1857" s="1506"/>
      <c r="M1857" s="1502"/>
      <c r="N1857" s="1502"/>
      <c r="O1857" s="1502"/>
      <c r="P1857" s="1502"/>
      <c r="Q1857" s="1502"/>
      <c r="R1857" s="1502"/>
      <c r="S1857" s="1502"/>
      <c r="T1857" s="1502"/>
      <c r="U1857" s="1502"/>
      <c r="V1857" s="1502"/>
      <c r="W1857" s="9" t="s">
        <v>973</v>
      </c>
    </row>
    <row r="1858" spans="1:23" s="1" customFormat="1" ht="68.25" customHeight="1" x14ac:dyDescent="0.2">
      <c r="A1858" s="1566"/>
      <c r="B1858" s="1501" t="s">
        <v>5234</v>
      </c>
      <c r="C1858" s="1521" t="s">
        <v>5233</v>
      </c>
      <c r="D1858" s="1503" t="s">
        <v>810</v>
      </c>
      <c r="E1858" s="1503" t="s">
        <v>972</v>
      </c>
      <c r="F1858" s="998"/>
      <c r="G1858" s="1174">
        <v>510</v>
      </c>
      <c r="H1858" s="114">
        <v>1.08</v>
      </c>
      <c r="I1858" s="114"/>
      <c r="J1858" s="1506" t="s">
        <v>5485</v>
      </c>
      <c r="K1858" s="1506" t="s">
        <v>7067</v>
      </c>
      <c r="L1858" s="1506"/>
      <c r="M1858" s="1502"/>
      <c r="N1858" s="1502"/>
      <c r="O1858" s="1502"/>
      <c r="P1858" s="1502"/>
      <c r="Q1858" s="1502"/>
      <c r="R1858" s="1502"/>
      <c r="S1858" s="1502"/>
      <c r="T1858" s="1502"/>
      <c r="U1858" s="1502"/>
      <c r="V1858" s="1502"/>
      <c r="W1858" s="9"/>
    </row>
    <row r="1859" spans="1:23" s="1" customFormat="1" ht="68.25" customHeight="1" x14ac:dyDescent="0.2">
      <c r="A1859" s="1566"/>
      <c r="B1859" s="1501" t="s">
        <v>5885</v>
      </c>
      <c r="C1859" s="1521" t="s">
        <v>5886</v>
      </c>
      <c r="D1859" s="1503" t="s">
        <v>810</v>
      </c>
      <c r="E1859" s="1503" t="s">
        <v>972</v>
      </c>
      <c r="F1859" s="998"/>
      <c r="G1859" s="1174">
        <v>20</v>
      </c>
      <c r="H1859" s="114"/>
      <c r="I1859" s="114"/>
      <c r="J1859" s="1506" t="s">
        <v>5950</v>
      </c>
      <c r="K1859" s="1506"/>
      <c r="L1859" s="1506"/>
      <c r="M1859" s="1502"/>
      <c r="N1859" s="1502"/>
      <c r="O1859" s="1502"/>
      <c r="P1859" s="1502"/>
      <c r="Q1859" s="1502"/>
      <c r="R1859" s="1502"/>
      <c r="S1859" s="1502"/>
      <c r="T1859" s="1502"/>
      <c r="U1859" s="1502"/>
      <c r="V1859" s="1502"/>
      <c r="W1859" s="9"/>
    </row>
    <row r="1860" spans="1:23" s="1" customFormat="1" ht="68.25" customHeight="1" x14ac:dyDescent="0.2">
      <c r="A1860" s="1567"/>
      <c r="B1860" s="1501" t="s">
        <v>6571</v>
      </c>
      <c r="C1860" s="1521" t="s">
        <v>6570</v>
      </c>
      <c r="D1860" s="1503" t="s">
        <v>13</v>
      </c>
      <c r="E1860" s="1503" t="s">
        <v>972</v>
      </c>
      <c r="F1860" s="717"/>
      <c r="G1860" s="1080">
        <v>48</v>
      </c>
      <c r="H1860" s="596"/>
      <c r="I1860" s="596"/>
      <c r="J1860" s="1504" t="s">
        <v>6445</v>
      </c>
      <c r="K1860" s="1506"/>
      <c r="L1860" s="1506"/>
      <c r="M1860" s="1502"/>
      <c r="N1860" s="1502"/>
      <c r="O1860" s="1502"/>
      <c r="P1860" s="1502"/>
      <c r="Q1860" s="1502"/>
      <c r="R1860" s="1502"/>
      <c r="S1860" s="1502"/>
      <c r="T1860" s="1502"/>
      <c r="U1860" s="1502"/>
      <c r="V1860" s="1502"/>
      <c r="W1860" s="9"/>
    </row>
    <row r="1861" spans="1:23" s="1" customFormat="1" ht="96" customHeight="1" x14ac:dyDescent="0.2">
      <c r="A1861" s="1607" t="s">
        <v>1513</v>
      </c>
      <c r="B1861" s="1501" t="s">
        <v>2604</v>
      </c>
      <c r="C1861" s="1521" t="s">
        <v>994</v>
      </c>
      <c r="D1861" s="1503" t="s">
        <v>810</v>
      </c>
      <c r="E1861" s="1503" t="s">
        <v>972</v>
      </c>
      <c r="F1861" s="114">
        <v>1174</v>
      </c>
      <c r="G1861" s="1080"/>
      <c r="H1861" s="114"/>
      <c r="I1861" s="114"/>
      <c r="J1861" s="1506" t="s">
        <v>4772</v>
      </c>
      <c r="K1861" s="1506"/>
      <c r="L1861" s="1506"/>
      <c r="M1861" s="1502"/>
      <c r="N1861" s="1502"/>
      <c r="O1861" s="1502"/>
      <c r="P1861" s="1502"/>
      <c r="Q1861" s="1502"/>
      <c r="R1861" s="1502"/>
      <c r="S1861" s="1502"/>
      <c r="T1861" s="1502"/>
      <c r="U1861" s="1502"/>
      <c r="V1861" s="1502"/>
      <c r="W1861" s="9" t="s">
        <v>973</v>
      </c>
    </row>
    <row r="1862" spans="1:23" s="1" customFormat="1" ht="117" customHeight="1" x14ac:dyDescent="0.2">
      <c r="A1862" s="1607"/>
      <c r="B1862" s="1501" t="s">
        <v>4773</v>
      </c>
      <c r="C1862" s="1521" t="s">
        <v>6537</v>
      </c>
      <c r="D1862" s="1503" t="s">
        <v>810</v>
      </c>
      <c r="E1862" s="1503" t="s">
        <v>972</v>
      </c>
      <c r="F1862" s="114">
        <v>200</v>
      </c>
      <c r="G1862" s="1080">
        <v>101.449</v>
      </c>
      <c r="H1862" s="114"/>
      <c r="I1862" s="114"/>
      <c r="J1862" s="1506" t="s">
        <v>4776</v>
      </c>
      <c r="K1862" s="1506" t="s">
        <v>6538</v>
      </c>
      <c r="L1862" s="1506"/>
      <c r="M1862" s="1502"/>
      <c r="N1862" s="1502"/>
      <c r="O1862" s="1502"/>
      <c r="P1862" s="1502"/>
      <c r="Q1862" s="1502"/>
      <c r="R1862" s="1502"/>
      <c r="S1862" s="1502"/>
      <c r="T1862" s="1502"/>
      <c r="U1862" s="1502"/>
      <c r="V1862" s="1502"/>
      <c r="W1862" s="9"/>
    </row>
    <row r="1863" spans="1:23" s="1" customFormat="1" ht="139.5" customHeight="1" x14ac:dyDescent="0.2">
      <c r="A1863" s="1607"/>
      <c r="B1863" s="1501" t="s">
        <v>4774</v>
      </c>
      <c r="C1863" s="1521" t="s">
        <v>5235</v>
      </c>
      <c r="D1863" s="1503" t="s">
        <v>891</v>
      </c>
      <c r="E1863" s="1503" t="s">
        <v>972</v>
      </c>
      <c r="F1863" s="114">
        <v>45</v>
      </c>
      <c r="G1863" s="1080">
        <v>1500</v>
      </c>
      <c r="H1863" s="114">
        <v>3128.89</v>
      </c>
      <c r="I1863" s="114"/>
      <c r="J1863" s="1506" t="s">
        <v>4778</v>
      </c>
      <c r="K1863" s="1506" t="s">
        <v>5609</v>
      </c>
      <c r="L1863" s="1506" t="s">
        <v>7068</v>
      </c>
      <c r="M1863" s="1502" t="s">
        <v>8402</v>
      </c>
      <c r="N1863" s="1502"/>
      <c r="O1863" s="1502"/>
      <c r="P1863" s="1502"/>
      <c r="Q1863" s="1502"/>
      <c r="R1863" s="1502"/>
      <c r="S1863" s="1502"/>
      <c r="T1863" s="1502"/>
      <c r="U1863" s="1502"/>
      <c r="V1863" s="1502"/>
      <c r="W1863" s="9"/>
    </row>
    <row r="1864" spans="1:23" s="1" customFormat="1" ht="86.25" customHeight="1" x14ac:dyDescent="0.2">
      <c r="A1864" s="1600" t="s">
        <v>1514</v>
      </c>
      <c r="B1864" s="1501" t="s">
        <v>2605</v>
      </c>
      <c r="C1864" s="1521" t="s">
        <v>5236</v>
      </c>
      <c r="D1864" s="1503" t="s">
        <v>810</v>
      </c>
      <c r="E1864" s="1503" t="s">
        <v>972</v>
      </c>
      <c r="F1864" s="114">
        <v>700</v>
      </c>
      <c r="G1864" s="1080">
        <v>88.588999999999999</v>
      </c>
      <c r="H1864" s="114">
        <v>1.49</v>
      </c>
      <c r="I1864" s="114"/>
      <c r="J1864" s="1506" t="s">
        <v>5610</v>
      </c>
      <c r="K1864" s="1506" t="s">
        <v>7069</v>
      </c>
      <c r="L1864" s="1506"/>
      <c r="M1864" s="1502"/>
      <c r="N1864" s="1502"/>
      <c r="O1864" s="1502"/>
      <c r="P1864" s="1502"/>
      <c r="Q1864" s="1502"/>
      <c r="R1864" s="1502"/>
      <c r="S1864" s="1502"/>
      <c r="T1864" s="1502"/>
      <c r="U1864" s="1502"/>
      <c r="V1864" s="1502"/>
      <c r="W1864" s="9" t="s">
        <v>973</v>
      </c>
    </row>
    <row r="1865" spans="1:23" s="1" customFormat="1" ht="24" customHeight="1" x14ac:dyDescent="0.2">
      <c r="A1865" s="1600"/>
      <c r="B1865" s="1501" t="s">
        <v>2606</v>
      </c>
      <c r="C1865" s="1521" t="s">
        <v>995</v>
      </c>
      <c r="D1865" s="1503" t="s">
        <v>13</v>
      </c>
      <c r="E1865" s="1503" t="s">
        <v>972</v>
      </c>
      <c r="F1865" s="114">
        <v>300</v>
      </c>
      <c r="G1865" s="1080"/>
      <c r="H1865" s="114"/>
      <c r="I1865" s="114"/>
      <c r="J1865" s="1506"/>
      <c r="K1865" s="1506"/>
      <c r="L1865" s="1506"/>
      <c r="M1865" s="1502"/>
      <c r="N1865" s="1502"/>
      <c r="O1865" s="1502"/>
      <c r="P1865" s="1502"/>
      <c r="Q1865" s="1502"/>
      <c r="R1865" s="1502"/>
      <c r="S1865" s="1502"/>
      <c r="T1865" s="1502"/>
      <c r="U1865" s="1502"/>
      <c r="V1865" s="1502"/>
      <c r="W1865" s="9" t="s">
        <v>973</v>
      </c>
    </row>
    <row r="1866" spans="1:23" s="1" customFormat="1" ht="64.5" customHeight="1" x14ac:dyDescent="0.2">
      <c r="A1866" s="1600"/>
      <c r="B1866" s="1501" t="s">
        <v>2607</v>
      </c>
      <c r="C1866" s="1521" t="s">
        <v>996</v>
      </c>
      <c r="D1866" s="1503" t="s">
        <v>975</v>
      </c>
      <c r="E1866" s="1503" t="s">
        <v>972</v>
      </c>
      <c r="F1866" s="114"/>
      <c r="G1866" s="1080"/>
      <c r="H1866" s="114"/>
      <c r="I1866" s="114"/>
      <c r="J1866" s="1506" t="s">
        <v>3504</v>
      </c>
      <c r="K1866" s="1506"/>
      <c r="L1866" s="1506"/>
      <c r="M1866" s="1502"/>
      <c r="N1866" s="1502"/>
      <c r="O1866" s="1502"/>
      <c r="P1866" s="1502"/>
      <c r="Q1866" s="1502"/>
      <c r="R1866" s="1502"/>
      <c r="S1866" s="1502"/>
      <c r="T1866" s="1502"/>
      <c r="U1866" s="1502"/>
      <c r="V1866" s="1502"/>
      <c r="W1866" s="9" t="s">
        <v>973</v>
      </c>
    </row>
    <row r="1867" spans="1:23" s="1" customFormat="1" ht="93.75" customHeight="1" x14ac:dyDescent="0.2">
      <c r="A1867" s="1600"/>
      <c r="B1867" s="1501" t="s">
        <v>2608</v>
      </c>
      <c r="C1867" s="1521" t="s">
        <v>997</v>
      </c>
      <c r="D1867" s="1503" t="s">
        <v>975</v>
      </c>
      <c r="E1867" s="1503" t="s">
        <v>972</v>
      </c>
      <c r="F1867" s="114"/>
      <c r="G1867" s="1080"/>
      <c r="H1867" s="114"/>
      <c r="I1867" s="114"/>
      <c r="J1867" s="1506" t="s">
        <v>3922</v>
      </c>
      <c r="K1867" s="1506"/>
      <c r="L1867" s="1506"/>
      <c r="M1867" s="1502"/>
      <c r="N1867" s="1502"/>
      <c r="O1867" s="1502"/>
      <c r="P1867" s="1502"/>
      <c r="Q1867" s="1502"/>
      <c r="R1867" s="1502"/>
      <c r="S1867" s="1502"/>
      <c r="T1867" s="1502"/>
      <c r="U1867" s="1502"/>
      <c r="V1867" s="1502"/>
      <c r="W1867" s="9" t="s">
        <v>973</v>
      </c>
    </row>
    <row r="1868" spans="1:23" s="1" customFormat="1" ht="50.25" customHeight="1" x14ac:dyDescent="0.2">
      <c r="A1868" s="1600"/>
      <c r="B1868" s="1501" t="s">
        <v>5238</v>
      </c>
      <c r="C1868" s="1001" t="s">
        <v>5237</v>
      </c>
      <c r="D1868" s="1503" t="s">
        <v>810</v>
      </c>
      <c r="E1868" s="1503" t="s">
        <v>972</v>
      </c>
      <c r="F1868" s="998"/>
      <c r="G1868" s="1071">
        <v>20</v>
      </c>
      <c r="H1868" s="114"/>
      <c r="I1868" s="114"/>
      <c r="J1868" s="1641" t="s">
        <v>5589</v>
      </c>
      <c r="K1868" s="1506"/>
      <c r="L1868" s="1506"/>
      <c r="M1868" s="1502"/>
      <c r="N1868" s="1502"/>
      <c r="O1868" s="1502"/>
      <c r="P1868" s="1502"/>
      <c r="Q1868" s="1502"/>
      <c r="R1868" s="1502"/>
      <c r="S1868" s="1502"/>
      <c r="T1868" s="1502"/>
      <c r="U1868" s="1502"/>
      <c r="V1868" s="1502"/>
      <c r="W1868" s="9"/>
    </row>
    <row r="1869" spans="1:23" s="1" customFormat="1" ht="50.25" customHeight="1" x14ac:dyDescent="0.2">
      <c r="A1869" s="1600"/>
      <c r="B1869" s="1501" t="s">
        <v>5240</v>
      </c>
      <c r="C1869" s="1001" t="s">
        <v>5239</v>
      </c>
      <c r="D1869" s="1503" t="s">
        <v>810</v>
      </c>
      <c r="E1869" s="1503" t="s">
        <v>972</v>
      </c>
      <c r="F1869" s="998"/>
      <c r="G1869" s="1071">
        <v>10</v>
      </c>
      <c r="H1869" s="114"/>
      <c r="I1869" s="114"/>
      <c r="J1869" s="1641"/>
      <c r="K1869" s="1506"/>
      <c r="L1869" s="1506"/>
      <c r="M1869" s="1502"/>
      <c r="N1869" s="1502"/>
      <c r="O1869" s="1502"/>
      <c r="P1869" s="1502"/>
      <c r="Q1869" s="1502"/>
      <c r="R1869" s="1502"/>
      <c r="S1869" s="1502"/>
      <c r="T1869" s="1502"/>
      <c r="U1869" s="1502"/>
      <c r="V1869" s="1502"/>
      <c r="W1869" s="9"/>
    </row>
    <row r="1870" spans="1:23" s="1" customFormat="1" ht="50.25" customHeight="1" x14ac:dyDescent="0.2">
      <c r="A1870" s="1600"/>
      <c r="B1870" s="1501" t="s">
        <v>5242</v>
      </c>
      <c r="C1870" s="1001" t="s">
        <v>5241</v>
      </c>
      <c r="D1870" s="1503" t="s">
        <v>810</v>
      </c>
      <c r="E1870" s="1503" t="s">
        <v>972</v>
      </c>
      <c r="F1870" s="998"/>
      <c r="G1870" s="1071">
        <v>25</v>
      </c>
      <c r="H1870" s="114"/>
      <c r="I1870" s="114"/>
      <c r="J1870" s="1641"/>
      <c r="K1870" s="1506"/>
      <c r="L1870" s="1506"/>
      <c r="M1870" s="1502"/>
      <c r="N1870" s="1502"/>
      <c r="O1870" s="1502"/>
      <c r="P1870" s="1502"/>
      <c r="Q1870" s="1502"/>
      <c r="R1870" s="1502"/>
      <c r="S1870" s="1502"/>
      <c r="T1870" s="1502"/>
      <c r="U1870" s="1502"/>
      <c r="V1870" s="1502"/>
      <c r="W1870" s="9"/>
    </row>
    <row r="1871" spans="1:23" s="1" customFormat="1" ht="50.25" customHeight="1" x14ac:dyDescent="0.2">
      <c r="A1871" s="1600"/>
      <c r="B1871" s="1501" t="s">
        <v>5244</v>
      </c>
      <c r="C1871" s="1001" t="s">
        <v>5243</v>
      </c>
      <c r="D1871" s="1503" t="s">
        <v>810</v>
      </c>
      <c r="E1871" s="1503" t="s">
        <v>972</v>
      </c>
      <c r="F1871" s="998"/>
      <c r="G1871" s="1071">
        <v>7</v>
      </c>
      <c r="H1871" s="114"/>
      <c r="I1871" s="114"/>
      <c r="J1871" s="1641"/>
      <c r="K1871" s="1506"/>
      <c r="L1871" s="1506"/>
      <c r="M1871" s="1502"/>
      <c r="N1871" s="1502"/>
      <c r="O1871" s="1502"/>
      <c r="P1871" s="1502"/>
      <c r="Q1871" s="1502"/>
      <c r="R1871" s="1502"/>
      <c r="S1871" s="1502"/>
      <c r="T1871" s="1502"/>
      <c r="U1871" s="1502"/>
      <c r="V1871" s="1502"/>
      <c r="W1871" s="9"/>
    </row>
    <row r="1872" spans="1:23" s="1" customFormat="1" ht="50.25" customHeight="1" x14ac:dyDescent="0.2">
      <c r="A1872" s="1600"/>
      <c r="B1872" s="1501" t="s">
        <v>5246</v>
      </c>
      <c r="C1872" s="1001" t="s">
        <v>5245</v>
      </c>
      <c r="D1872" s="1503" t="s">
        <v>810</v>
      </c>
      <c r="E1872" s="1503" t="s">
        <v>972</v>
      </c>
      <c r="F1872" s="998"/>
      <c r="G1872" s="1071">
        <v>18</v>
      </c>
      <c r="H1872" s="114"/>
      <c r="I1872" s="114"/>
      <c r="J1872" s="1641"/>
      <c r="K1872" s="1506"/>
      <c r="L1872" s="1506"/>
      <c r="M1872" s="1502"/>
      <c r="N1872" s="1502"/>
      <c r="O1872" s="1502"/>
      <c r="P1872" s="1502"/>
      <c r="Q1872" s="1502"/>
      <c r="R1872" s="1502"/>
      <c r="S1872" s="1502"/>
      <c r="T1872" s="1502"/>
      <c r="U1872" s="1502"/>
      <c r="V1872" s="1502"/>
      <c r="W1872" s="9"/>
    </row>
    <row r="1873" spans="1:23" s="1" customFormat="1" ht="102.75" customHeight="1" x14ac:dyDescent="0.2">
      <c r="A1873" s="1565" t="s">
        <v>1515</v>
      </c>
      <c r="B1873" s="1501" t="s">
        <v>2609</v>
      </c>
      <c r="C1873" s="1521" t="s">
        <v>5247</v>
      </c>
      <c r="D1873" s="1503" t="s">
        <v>810</v>
      </c>
      <c r="E1873" s="1503" t="s">
        <v>972</v>
      </c>
      <c r="F1873" s="114">
        <v>995</v>
      </c>
      <c r="G1873" s="1080">
        <v>14.464</v>
      </c>
      <c r="H1873" s="998">
        <v>1.62</v>
      </c>
      <c r="I1873" s="114"/>
      <c r="J1873" s="1506" t="s">
        <v>3381</v>
      </c>
      <c r="K1873" s="1506" t="s">
        <v>5611</v>
      </c>
      <c r="L1873" s="1506" t="s">
        <v>7075</v>
      </c>
      <c r="M1873" s="1502"/>
      <c r="N1873" s="1502"/>
      <c r="O1873" s="1502"/>
      <c r="P1873" s="1502"/>
      <c r="Q1873" s="1502"/>
      <c r="R1873" s="1502"/>
      <c r="S1873" s="1502"/>
      <c r="T1873" s="1502"/>
      <c r="U1873" s="1502"/>
      <c r="V1873" s="1502"/>
      <c r="W1873" s="9" t="s">
        <v>973</v>
      </c>
    </row>
    <row r="1874" spans="1:23" s="1" customFormat="1" ht="79.5" customHeight="1" x14ac:dyDescent="0.2">
      <c r="A1874" s="1566"/>
      <c r="B1874" s="1501" t="s">
        <v>2610</v>
      </c>
      <c r="C1874" s="1521" t="s">
        <v>998</v>
      </c>
      <c r="D1874" s="1503" t="s">
        <v>810</v>
      </c>
      <c r="E1874" s="1503" t="s">
        <v>972</v>
      </c>
      <c r="F1874" s="114"/>
      <c r="G1874" s="1080"/>
      <c r="H1874" s="114"/>
      <c r="I1874" s="114"/>
      <c r="J1874" s="1506" t="s">
        <v>3382</v>
      </c>
      <c r="K1874" s="1506" t="s">
        <v>3923</v>
      </c>
      <c r="L1874" s="1506"/>
      <c r="M1874" s="1502"/>
      <c r="N1874" s="1502"/>
      <c r="O1874" s="1502"/>
      <c r="P1874" s="1502"/>
      <c r="Q1874" s="1502"/>
      <c r="R1874" s="1502"/>
      <c r="S1874" s="1502"/>
      <c r="T1874" s="1502"/>
      <c r="U1874" s="1502"/>
      <c r="V1874" s="1502"/>
      <c r="W1874" s="9" t="s">
        <v>973</v>
      </c>
    </row>
    <row r="1875" spans="1:23" s="1" customFormat="1" ht="60" customHeight="1" x14ac:dyDescent="0.2">
      <c r="A1875" s="1566"/>
      <c r="B1875" s="1501" t="s">
        <v>5906</v>
      </c>
      <c r="C1875" s="1521" t="s">
        <v>7071</v>
      </c>
      <c r="D1875" s="1503" t="s">
        <v>810</v>
      </c>
      <c r="E1875" s="1503" t="s">
        <v>972</v>
      </c>
      <c r="F1875" s="114"/>
      <c r="G1875" s="114">
        <v>20</v>
      </c>
      <c r="H1875" s="114">
        <v>14</v>
      </c>
      <c r="I1875" s="114"/>
      <c r="J1875" s="1506" t="s">
        <v>5998</v>
      </c>
      <c r="K1875" s="1506" t="s">
        <v>7070</v>
      </c>
      <c r="L1875" s="1506"/>
      <c r="M1875" s="1502"/>
      <c r="N1875" s="1502"/>
      <c r="O1875" s="1502"/>
      <c r="P1875" s="1502"/>
      <c r="Q1875" s="1502"/>
      <c r="R1875" s="1502"/>
      <c r="S1875" s="1502"/>
      <c r="T1875" s="1502"/>
      <c r="U1875" s="1502"/>
      <c r="V1875" s="1502"/>
      <c r="W1875" s="9"/>
    </row>
    <row r="1876" spans="1:23" s="1" customFormat="1" ht="98.25" customHeight="1" x14ac:dyDescent="0.2">
      <c r="A1876" s="1566"/>
      <c r="B1876" s="1501" t="s">
        <v>6316</v>
      </c>
      <c r="C1876" s="1521" t="s">
        <v>6317</v>
      </c>
      <c r="D1876" s="1503" t="s">
        <v>810</v>
      </c>
      <c r="E1876" s="1503" t="s">
        <v>972</v>
      </c>
      <c r="F1876" s="114"/>
      <c r="G1876" s="114">
        <v>600</v>
      </c>
      <c r="H1876" s="114"/>
      <c r="I1876" s="114"/>
      <c r="J1876" s="1506" t="s">
        <v>6318</v>
      </c>
      <c r="K1876" s="1506"/>
      <c r="L1876" s="1506"/>
      <c r="M1876" s="1502"/>
      <c r="N1876" s="1502"/>
      <c r="O1876" s="1502"/>
      <c r="P1876" s="1502"/>
      <c r="Q1876" s="1502"/>
      <c r="R1876" s="1502"/>
      <c r="S1876" s="1502"/>
      <c r="T1876" s="1502"/>
      <c r="U1876" s="1502"/>
      <c r="V1876" s="1502"/>
      <c r="W1876" s="9"/>
    </row>
    <row r="1877" spans="1:23" s="1" customFormat="1" ht="60.75" customHeight="1" x14ac:dyDescent="0.2">
      <c r="A1877" s="1566"/>
      <c r="B1877" s="1501" t="s">
        <v>6572</v>
      </c>
      <c r="C1877" s="1521" t="s">
        <v>6573</v>
      </c>
      <c r="D1877" s="1503" t="s">
        <v>810</v>
      </c>
      <c r="E1877" s="1503" t="s">
        <v>972</v>
      </c>
      <c r="F1877" s="114"/>
      <c r="G1877" s="114">
        <v>48</v>
      </c>
      <c r="H1877" s="114"/>
      <c r="I1877" s="114"/>
      <c r="J1877" s="1506" t="s">
        <v>6445</v>
      </c>
      <c r="K1877" s="1506"/>
      <c r="L1877" s="1506"/>
      <c r="M1877" s="1502"/>
      <c r="N1877" s="1502"/>
      <c r="O1877" s="1502"/>
      <c r="P1877" s="1502"/>
      <c r="Q1877" s="1502"/>
      <c r="R1877" s="1502"/>
      <c r="S1877" s="1502"/>
      <c r="T1877" s="1502"/>
      <c r="U1877" s="1502"/>
      <c r="V1877" s="1502"/>
      <c r="W1877" s="9"/>
    </row>
    <row r="1878" spans="1:23" s="1" customFormat="1" ht="106.5" customHeight="1" x14ac:dyDescent="0.2">
      <c r="A1878" s="1566"/>
      <c r="B1878" s="1501" t="s">
        <v>8685</v>
      </c>
      <c r="C1878" s="1521" t="s">
        <v>8686</v>
      </c>
      <c r="D1878" s="1503" t="s">
        <v>810</v>
      </c>
      <c r="E1878" s="1503" t="s">
        <v>972</v>
      </c>
      <c r="F1878" s="114"/>
      <c r="G1878" s="114"/>
      <c r="H1878" s="114">
        <v>728.78175999999996</v>
      </c>
      <c r="I1878" s="114"/>
      <c r="J1878" s="1506" t="s">
        <v>8687</v>
      </c>
      <c r="K1878" s="1506" t="s">
        <v>9108</v>
      </c>
      <c r="L1878" s="1506"/>
      <c r="M1878" s="1502"/>
      <c r="N1878" s="1502"/>
      <c r="O1878" s="1502"/>
      <c r="P1878" s="1502"/>
      <c r="Q1878" s="1502"/>
      <c r="R1878" s="1502"/>
      <c r="S1878" s="1502"/>
      <c r="T1878" s="1502"/>
      <c r="U1878" s="1502"/>
      <c r="V1878" s="1502"/>
      <c r="W1878" s="9"/>
    </row>
    <row r="1879" spans="1:23" s="1" customFormat="1" ht="60.75" customHeight="1" x14ac:dyDescent="0.2">
      <c r="A1879" s="1567"/>
      <c r="B1879" s="1501" t="s">
        <v>8951</v>
      </c>
      <c r="C1879" s="1521" t="s">
        <v>8952</v>
      </c>
      <c r="D1879" s="1503" t="s">
        <v>3490</v>
      </c>
      <c r="E1879" s="1503" t="s">
        <v>972</v>
      </c>
      <c r="F1879" s="114"/>
      <c r="G1879" s="114"/>
      <c r="H1879" s="114">
        <v>80</v>
      </c>
      <c r="I1879" s="114"/>
      <c r="J1879" s="1506" t="s">
        <v>8953</v>
      </c>
      <c r="K1879" s="1506"/>
      <c r="L1879" s="1506"/>
      <c r="M1879" s="1502"/>
      <c r="N1879" s="1502"/>
      <c r="O1879" s="1502"/>
      <c r="P1879" s="1502"/>
      <c r="Q1879" s="1502"/>
      <c r="R1879" s="1502"/>
      <c r="S1879" s="1502"/>
      <c r="T1879" s="1502"/>
      <c r="U1879" s="1502"/>
      <c r="V1879" s="1502"/>
      <c r="W1879" s="9"/>
    </row>
    <row r="1880" spans="1:23" s="1" customFormat="1" ht="88.5" customHeight="1" x14ac:dyDescent="0.2">
      <c r="A1880" s="1565" t="s">
        <v>1516</v>
      </c>
      <c r="B1880" s="1501" t="s">
        <v>2611</v>
      </c>
      <c r="C1880" s="1521" t="s">
        <v>5248</v>
      </c>
      <c r="D1880" s="1503" t="s">
        <v>810</v>
      </c>
      <c r="E1880" s="1503" t="s">
        <v>972</v>
      </c>
      <c r="F1880" s="114">
        <v>1470</v>
      </c>
      <c r="G1880" s="1080">
        <v>334.37353999999999</v>
      </c>
      <c r="H1880" s="114"/>
      <c r="I1880" s="114"/>
      <c r="J1880" s="1506" t="s">
        <v>5612</v>
      </c>
      <c r="K1880" s="1506"/>
      <c r="L1880" s="1506"/>
      <c r="M1880" s="1502"/>
      <c r="N1880" s="1502"/>
      <c r="O1880" s="1502"/>
      <c r="P1880" s="1502"/>
      <c r="Q1880" s="1502"/>
      <c r="R1880" s="1502"/>
      <c r="S1880" s="1502"/>
      <c r="T1880" s="1502"/>
      <c r="U1880" s="1502"/>
      <c r="V1880" s="1502"/>
      <c r="W1880" s="9" t="s">
        <v>973</v>
      </c>
    </row>
    <row r="1881" spans="1:23" s="1" customFormat="1" ht="25.5" customHeight="1" x14ac:dyDescent="0.2">
      <c r="A1881" s="1566"/>
      <c r="B1881" s="1501" t="s">
        <v>2612</v>
      </c>
      <c r="C1881" s="1521" t="s">
        <v>999</v>
      </c>
      <c r="D1881" s="1503" t="s">
        <v>1000</v>
      </c>
      <c r="E1881" s="1503" t="s">
        <v>972</v>
      </c>
      <c r="F1881" s="114">
        <v>20</v>
      </c>
      <c r="G1881" s="1080"/>
      <c r="H1881" s="114"/>
      <c r="I1881" s="114"/>
      <c r="J1881" s="1506"/>
      <c r="K1881" s="1506"/>
      <c r="L1881" s="1506"/>
      <c r="M1881" s="1502"/>
      <c r="N1881" s="1502"/>
      <c r="O1881" s="1502"/>
      <c r="P1881" s="1502"/>
      <c r="Q1881" s="1502"/>
      <c r="R1881" s="1502"/>
      <c r="S1881" s="1502"/>
      <c r="T1881" s="1502"/>
      <c r="U1881" s="1502"/>
      <c r="V1881" s="1502"/>
      <c r="W1881" s="9" t="s">
        <v>973</v>
      </c>
    </row>
    <row r="1882" spans="1:23" s="1" customFormat="1" ht="20.25" customHeight="1" x14ac:dyDescent="0.2">
      <c r="A1882" s="1566"/>
      <c r="B1882" s="1501" t="s">
        <v>2613</v>
      </c>
      <c r="C1882" s="1521" t="s">
        <v>1001</v>
      </c>
      <c r="D1882" s="1503" t="s">
        <v>1000</v>
      </c>
      <c r="E1882" s="1503" t="s">
        <v>972</v>
      </c>
      <c r="F1882" s="114">
        <v>15</v>
      </c>
      <c r="G1882" s="1080"/>
      <c r="H1882" s="114"/>
      <c r="I1882" s="114"/>
      <c r="J1882" s="1506"/>
      <c r="K1882" s="1506"/>
      <c r="L1882" s="1506"/>
      <c r="M1882" s="1502"/>
      <c r="N1882" s="1502"/>
      <c r="O1882" s="1502"/>
      <c r="P1882" s="1502"/>
      <c r="Q1882" s="1502"/>
      <c r="R1882" s="1502"/>
      <c r="S1882" s="1502"/>
      <c r="T1882" s="1502"/>
      <c r="U1882" s="1502"/>
      <c r="V1882" s="1502"/>
      <c r="W1882" s="9" t="s">
        <v>973</v>
      </c>
    </row>
    <row r="1883" spans="1:23" s="1" customFormat="1" ht="36" customHeight="1" x14ac:dyDescent="0.2">
      <c r="A1883" s="1566"/>
      <c r="B1883" s="1501" t="s">
        <v>2614</v>
      </c>
      <c r="C1883" s="1521" t="s">
        <v>1002</v>
      </c>
      <c r="D1883" s="1503" t="s">
        <v>1000</v>
      </c>
      <c r="E1883" s="1503" t="s">
        <v>972</v>
      </c>
      <c r="F1883" s="114">
        <v>15</v>
      </c>
      <c r="G1883" s="1080"/>
      <c r="H1883" s="114"/>
      <c r="I1883" s="114"/>
      <c r="J1883" s="1506"/>
      <c r="K1883" s="1506"/>
      <c r="L1883" s="1506"/>
      <c r="M1883" s="1502"/>
      <c r="N1883" s="1502"/>
      <c r="O1883" s="1502"/>
      <c r="P1883" s="1502"/>
      <c r="Q1883" s="1502"/>
      <c r="R1883" s="1502"/>
      <c r="S1883" s="1502"/>
      <c r="T1883" s="1502"/>
      <c r="U1883" s="1502"/>
      <c r="V1883" s="1502"/>
      <c r="W1883" s="9" t="s">
        <v>973</v>
      </c>
    </row>
    <row r="1884" spans="1:23" s="1" customFormat="1" ht="25.5" customHeight="1" x14ac:dyDescent="0.2">
      <c r="A1884" s="1566"/>
      <c r="B1884" s="1501" t="s">
        <v>2615</v>
      </c>
      <c r="C1884" s="1521" t="s">
        <v>1003</v>
      </c>
      <c r="D1884" s="1503" t="s">
        <v>810</v>
      </c>
      <c r="E1884" s="1503" t="s">
        <v>972</v>
      </c>
      <c r="F1884" s="114">
        <v>15</v>
      </c>
      <c r="G1884" s="1080"/>
      <c r="H1884" s="114"/>
      <c r="I1884" s="114"/>
      <c r="J1884" s="1506" t="s">
        <v>3383</v>
      </c>
      <c r="K1884" s="1506"/>
      <c r="L1884" s="1506"/>
      <c r="M1884" s="1502"/>
      <c r="N1884" s="1502"/>
      <c r="O1884" s="1502"/>
      <c r="P1884" s="1502"/>
      <c r="Q1884" s="1502"/>
      <c r="R1884" s="1502"/>
      <c r="S1884" s="1502"/>
      <c r="T1884" s="1502"/>
      <c r="U1884" s="1502"/>
      <c r="V1884" s="1502"/>
      <c r="W1884" s="9" t="s">
        <v>973</v>
      </c>
    </row>
    <row r="1885" spans="1:23" s="1" customFormat="1" ht="153.75" customHeight="1" x14ac:dyDescent="0.2">
      <c r="A1885" s="1566"/>
      <c r="B1885" s="1501" t="s">
        <v>5250</v>
      </c>
      <c r="C1885" s="1521" t="s">
        <v>5249</v>
      </c>
      <c r="D1885" s="1503" t="s">
        <v>810</v>
      </c>
      <c r="E1885" s="1503" t="s">
        <v>972</v>
      </c>
      <c r="F1885" s="998"/>
      <c r="G1885" s="1071">
        <v>484.84399999999999</v>
      </c>
      <c r="H1885" s="998"/>
      <c r="I1885" s="114"/>
      <c r="J1885" s="1506" t="s">
        <v>5485</v>
      </c>
      <c r="K1885" s="1506" t="s">
        <v>6153</v>
      </c>
      <c r="L1885" s="1506"/>
      <c r="M1885" s="1502"/>
      <c r="N1885" s="1502"/>
      <c r="O1885" s="1502"/>
      <c r="P1885" s="1502"/>
      <c r="Q1885" s="1502"/>
      <c r="R1885" s="1502"/>
      <c r="S1885" s="1502"/>
      <c r="T1885" s="1502"/>
      <c r="U1885" s="1502"/>
      <c r="V1885" s="1502"/>
      <c r="W1885" s="9"/>
    </row>
    <row r="1886" spans="1:23" s="1" customFormat="1" ht="57.75" customHeight="1" x14ac:dyDescent="0.2">
      <c r="A1886" s="1566"/>
      <c r="B1886" s="1501" t="s">
        <v>5913</v>
      </c>
      <c r="C1886" s="1521" t="s">
        <v>5914</v>
      </c>
      <c r="D1886" s="1503" t="s">
        <v>810</v>
      </c>
      <c r="E1886" s="1503" t="s">
        <v>972</v>
      </c>
      <c r="F1886" s="998"/>
      <c r="G1886" s="1071">
        <v>20</v>
      </c>
      <c r="H1886" s="998"/>
      <c r="I1886" s="114"/>
      <c r="J1886" s="1506" t="s">
        <v>5950</v>
      </c>
      <c r="K1886" s="1506"/>
      <c r="L1886" s="1506"/>
      <c r="M1886" s="1502"/>
      <c r="N1886" s="1502"/>
      <c r="O1886" s="1502"/>
      <c r="P1886" s="1502"/>
      <c r="Q1886" s="1502"/>
      <c r="R1886" s="1502"/>
      <c r="S1886" s="1502"/>
      <c r="T1886" s="1502"/>
      <c r="U1886" s="1502"/>
      <c r="V1886" s="1502"/>
      <c r="W1886" s="9"/>
    </row>
    <row r="1887" spans="1:23" s="1" customFormat="1" ht="57.75" customHeight="1" x14ac:dyDescent="0.2">
      <c r="A1887" s="1566"/>
      <c r="B1887" s="1501" t="s">
        <v>6574</v>
      </c>
      <c r="C1887" s="1521" t="s">
        <v>6575</v>
      </c>
      <c r="D1887" s="1503" t="s">
        <v>810</v>
      </c>
      <c r="E1887" s="1503" t="s">
        <v>972</v>
      </c>
      <c r="F1887" s="114"/>
      <c r="G1887" s="114">
        <v>48</v>
      </c>
      <c r="H1887" s="114"/>
      <c r="I1887" s="114"/>
      <c r="J1887" s="1506" t="s">
        <v>6445</v>
      </c>
      <c r="K1887" s="1506"/>
      <c r="L1887" s="1506"/>
      <c r="M1887" s="1502"/>
      <c r="N1887" s="1502"/>
      <c r="O1887" s="1502"/>
      <c r="P1887" s="1502"/>
      <c r="Q1887" s="1502"/>
      <c r="R1887" s="1502"/>
      <c r="S1887" s="1502"/>
      <c r="T1887" s="1502"/>
      <c r="U1887" s="1502"/>
      <c r="V1887" s="1502"/>
      <c r="W1887" s="9"/>
    </row>
    <row r="1888" spans="1:23" s="1" customFormat="1" ht="57.75" customHeight="1" x14ac:dyDescent="0.2">
      <c r="A1888" s="1566"/>
      <c r="B1888" s="1501" t="s">
        <v>7073</v>
      </c>
      <c r="C1888" s="1521" t="s">
        <v>7074</v>
      </c>
      <c r="D1888" s="1503" t="s">
        <v>810</v>
      </c>
      <c r="E1888" s="1503" t="s">
        <v>972</v>
      </c>
      <c r="F1888" s="114"/>
      <c r="G1888" s="114"/>
      <c r="H1888" s="114">
        <v>600</v>
      </c>
      <c r="I1888" s="114"/>
      <c r="J1888" s="1506" t="s">
        <v>7072</v>
      </c>
      <c r="K1888" s="1506"/>
      <c r="L1888" s="1506"/>
      <c r="M1888" s="1502"/>
      <c r="N1888" s="1502"/>
      <c r="O1888" s="1502"/>
      <c r="P1888" s="1502"/>
      <c r="Q1888" s="1502"/>
      <c r="R1888" s="1502"/>
      <c r="S1888" s="1502"/>
      <c r="T1888" s="1502"/>
      <c r="U1888" s="1502"/>
      <c r="V1888" s="1502"/>
      <c r="W1888" s="9"/>
    </row>
    <row r="1889" spans="1:23" s="1" customFormat="1" ht="57.75" customHeight="1" x14ac:dyDescent="0.2">
      <c r="A1889" s="1566"/>
      <c r="B1889" s="1503" t="s">
        <v>7429</v>
      </c>
      <c r="C1889" s="1521" t="s">
        <v>7430</v>
      </c>
      <c r="D1889" s="1503" t="s">
        <v>810</v>
      </c>
      <c r="E1889" s="1503" t="s">
        <v>972</v>
      </c>
      <c r="F1889" s="114"/>
      <c r="G1889" s="114"/>
      <c r="H1889" s="114">
        <v>700</v>
      </c>
      <c r="I1889" s="114"/>
      <c r="J1889" s="1506" t="s">
        <v>7072</v>
      </c>
      <c r="K1889" s="1506"/>
      <c r="L1889" s="1506"/>
      <c r="M1889" s="1502"/>
      <c r="N1889" s="1502"/>
      <c r="O1889" s="1502"/>
      <c r="P1889" s="1502"/>
      <c r="Q1889" s="1502"/>
      <c r="R1889" s="1502"/>
      <c r="S1889" s="1502"/>
      <c r="T1889" s="1502"/>
      <c r="U1889" s="1502"/>
      <c r="V1889" s="1502"/>
      <c r="W1889" s="9"/>
    </row>
    <row r="1890" spans="1:23" s="1" customFormat="1" ht="57.75" customHeight="1" x14ac:dyDescent="0.2">
      <c r="A1890" s="1567"/>
      <c r="B1890" s="1503" t="s">
        <v>8282</v>
      </c>
      <c r="C1890" s="1521" t="s">
        <v>8283</v>
      </c>
      <c r="D1890" s="1503" t="s">
        <v>810</v>
      </c>
      <c r="E1890" s="1503" t="s">
        <v>972</v>
      </c>
      <c r="F1890" s="114"/>
      <c r="G1890" s="114"/>
      <c r="H1890" s="114">
        <v>1100</v>
      </c>
      <c r="I1890" s="114"/>
      <c r="J1890" s="1506" t="s">
        <v>8284</v>
      </c>
      <c r="K1890" s="1506"/>
      <c r="L1890" s="1506"/>
      <c r="M1890" s="1502"/>
      <c r="N1890" s="1502"/>
      <c r="O1890" s="1502"/>
      <c r="P1890" s="1502"/>
      <c r="Q1890" s="1502"/>
      <c r="R1890" s="1502"/>
      <c r="S1890" s="1502"/>
      <c r="T1890" s="1502"/>
      <c r="U1890" s="1502"/>
      <c r="V1890" s="1502"/>
      <c r="W1890" s="9"/>
    </row>
    <row r="1891" spans="1:23" s="1" customFormat="1" ht="103.5" customHeight="1" x14ac:dyDescent="0.2">
      <c r="A1891" s="1565" t="s">
        <v>1517</v>
      </c>
      <c r="B1891" s="1501" t="s">
        <v>2616</v>
      </c>
      <c r="C1891" s="1521" t="s">
        <v>1331</v>
      </c>
      <c r="D1891" s="1503" t="s">
        <v>810</v>
      </c>
      <c r="E1891" s="1503" t="s">
        <v>972</v>
      </c>
      <c r="F1891" s="114">
        <v>85.5</v>
      </c>
      <c r="G1891" s="1080"/>
      <c r="H1891" s="114"/>
      <c r="I1891" s="114"/>
      <c r="J1891" s="1506" t="s">
        <v>4020</v>
      </c>
      <c r="K1891" s="1506"/>
      <c r="L1891" s="1506"/>
      <c r="M1891" s="1502"/>
      <c r="N1891" s="1502"/>
      <c r="O1891" s="1502"/>
      <c r="P1891" s="1502"/>
      <c r="Q1891" s="1502"/>
      <c r="R1891" s="1502"/>
      <c r="S1891" s="1502"/>
      <c r="T1891" s="1502"/>
      <c r="U1891" s="1502"/>
      <c r="V1891" s="1502"/>
      <c r="W1891" s="9" t="s">
        <v>973</v>
      </c>
    </row>
    <row r="1892" spans="1:23" s="1" customFormat="1" ht="118.5" customHeight="1" x14ac:dyDescent="0.2">
      <c r="A1892" s="1566"/>
      <c r="B1892" s="1501" t="s">
        <v>3925</v>
      </c>
      <c r="C1892" s="1521" t="s">
        <v>5251</v>
      </c>
      <c r="D1892" s="1503" t="s">
        <v>810</v>
      </c>
      <c r="E1892" s="1503" t="s">
        <v>972</v>
      </c>
      <c r="F1892" s="114">
        <v>834.5</v>
      </c>
      <c r="G1892" s="1080">
        <v>436.65899999999999</v>
      </c>
      <c r="H1892" s="114">
        <v>1.62</v>
      </c>
      <c r="I1892" s="114"/>
      <c r="J1892" s="1506" t="s">
        <v>3927</v>
      </c>
      <c r="K1892" s="1506" t="s">
        <v>4221</v>
      </c>
      <c r="L1892" s="1506" t="s">
        <v>5613</v>
      </c>
      <c r="M1892" s="1502" t="s">
        <v>7075</v>
      </c>
      <c r="N1892" s="1502"/>
      <c r="O1892" s="1502"/>
      <c r="P1892" s="1502"/>
      <c r="Q1892" s="1502"/>
      <c r="R1892" s="1502"/>
      <c r="S1892" s="1502"/>
      <c r="T1892" s="1502"/>
      <c r="U1892" s="1502"/>
      <c r="V1892" s="1502"/>
      <c r="W1892" s="9"/>
    </row>
    <row r="1893" spans="1:23" s="1" customFormat="1" ht="56.25" customHeight="1" x14ac:dyDescent="0.2">
      <c r="A1893" s="1567"/>
      <c r="B1893" s="1501" t="s">
        <v>6576</v>
      </c>
      <c r="C1893" s="1521" t="s">
        <v>6577</v>
      </c>
      <c r="D1893" s="1503" t="s">
        <v>810</v>
      </c>
      <c r="E1893" s="1503" t="s">
        <v>972</v>
      </c>
      <c r="F1893" s="114"/>
      <c r="G1893" s="1080">
        <v>48</v>
      </c>
      <c r="H1893" s="114"/>
      <c r="I1893" s="114"/>
      <c r="J1893" s="1506" t="s">
        <v>6445</v>
      </c>
      <c r="K1893" s="1506"/>
      <c r="L1893" s="1506"/>
      <c r="M1893" s="1502"/>
      <c r="N1893" s="1502"/>
      <c r="O1893" s="1502"/>
      <c r="P1893" s="1502"/>
      <c r="Q1893" s="1502"/>
      <c r="R1893" s="1502"/>
      <c r="S1893" s="1502"/>
      <c r="T1893" s="1502"/>
      <c r="U1893" s="1502"/>
      <c r="V1893" s="1502"/>
      <c r="W1893" s="9"/>
    </row>
    <row r="1894" spans="1:23" s="1" customFormat="1" ht="91.5" customHeight="1" x14ac:dyDescent="0.2">
      <c r="A1894" s="1565" t="s">
        <v>1518</v>
      </c>
      <c r="B1894" s="1501" t="s">
        <v>2617</v>
      </c>
      <c r="C1894" s="1521" t="s">
        <v>1332</v>
      </c>
      <c r="D1894" s="1503" t="s">
        <v>810</v>
      </c>
      <c r="E1894" s="1503" t="s">
        <v>972</v>
      </c>
      <c r="F1894" s="114"/>
      <c r="G1894" s="1080"/>
      <c r="H1894" s="114"/>
      <c r="I1894" s="114"/>
      <c r="J1894" s="1506" t="s">
        <v>3384</v>
      </c>
      <c r="K1894" s="1506" t="s">
        <v>3505</v>
      </c>
      <c r="L1894" s="1506"/>
      <c r="M1894" s="1502"/>
      <c r="N1894" s="1502"/>
      <c r="O1894" s="1502"/>
      <c r="P1894" s="1502"/>
      <c r="Q1894" s="1502"/>
      <c r="R1894" s="1502"/>
      <c r="S1894" s="1502"/>
      <c r="T1894" s="1502"/>
      <c r="U1894" s="1502"/>
      <c r="V1894" s="1502"/>
      <c r="W1894" s="9" t="s">
        <v>973</v>
      </c>
    </row>
    <row r="1895" spans="1:23" s="1" customFormat="1" ht="92.25" customHeight="1" x14ac:dyDescent="0.2">
      <c r="A1895" s="1566"/>
      <c r="B1895" s="1501" t="s">
        <v>2618</v>
      </c>
      <c r="C1895" s="1521" t="s">
        <v>7078</v>
      </c>
      <c r="D1895" s="1503" t="s">
        <v>810</v>
      </c>
      <c r="E1895" s="1503" t="s">
        <v>972</v>
      </c>
      <c r="F1895" s="114">
        <v>285</v>
      </c>
      <c r="G1895" s="1181">
        <v>4.0119999999999996</v>
      </c>
      <c r="H1895" s="114">
        <v>250</v>
      </c>
      <c r="I1895" s="114">
        <v>250</v>
      </c>
      <c r="J1895" s="1506" t="s">
        <v>3385</v>
      </c>
      <c r="K1895" s="1506" t="s">
        <v>5749</v>
      </c>
      <c r="L1895" s="1506" t="s">
        <v>6548</v>
      </c>
      <c r="M1895" s="1502" t="s">
        <v>7079</v>
      </c>
      <c r="N1895" s="1502"/>
      <c r="O1895" s="1502"/>
      <c r="P1895" s="1502"/>
      <c r="Q1895" s="1502"/>
      <c r="R1895" s="1502"/>
      <c r="S1895" s="1502"/>
      <c r="T1895" s="1502"/>
      <c r="U1895" s="1502"/>
      <c r="V1895" s="1502"/>
      <c r="W1895" s="9" t="s">
        <v>973</v>
      </c>
    </row>
    <row r="1896" spans="1:23" s="1" customFormat="1" ht="115.5" customHeight="1" x14ac:dyDescent="0.2">
      <c r="A1896" s="1566"/>
      <c r="B1896" s="1501" t="s">
        <v>2619</v>
      </c>
      <c r="C1896" s="1521" t="s">
        <v>6546</v>
      </c>
      <c r="D1896" s="1503" t="s">
        <v>810</v>
      </c>
      <c r="E1896" s="1503" t="s">
        <v>972</v>
      </c>
      <c r="F1896" s="114">
        <v>140</v>
      </c>
      <c r="G1896" s="1181">
        <v>1.381</v>
      </c>
      <c r="H1896" s="998">
        <v>0.71</v>
      </c>
      <c r="I1896" s="114"/>
      <c r="J1896" s="1506" t="s">
        <v>4573</v>
      </c>
      <c r="K1896" s="1506" t="s">
        <v>6545</v>
      </c>
      <c r="L1896" s="1506" t="s">
        <v>7080</v>
      </c>
      <c r="M1896" s="1502"/>
      <c r="N1896" s="1502"/>
      <c r="O1896" s="1502"/>
      <c r="P1896" s="1502"/>
      <c r="Q1896" s="1502"/>
      <c r="R1896" s="1502"/>
      <c r="S1896" s="1502"/>
      <c r="T1896" s="1502"/>
      <c r="U1896" s="1502"/>
      <c r="V1896" s="1502"/>
      <c r="W1896" s="9" t="s">
        <v>973</v>
      </c>
    </row>
    <row r="1897" spans="1:23" s="1" customFormat="1" ht="24" customHeight="1" x14ac:dyDescent="0.2">
      <c r="A1897" s="1566"/>
      <c r="B1897" s="1501" t="s">
        <v>2620</v>
      </c>
      <c r="C1897" s="1521" t="s">
        <v>1005</v>
      </c>
      <c r="D1897" s="1503" t="s">
        <v>810</v>
      </c>
      <c r="E1897" s="1503" t="s">
        <v>972</v>
      </c>
      <c r="F1897" s="114"/>
      <c r="G1897" s="1173"/>
      <c r="H1897" s="114"/>
      <c r="I1897" s="114">
        <v>1000</v>
      </c>
      <c r="J1897" s="1506"/>
      <c r="K1897" s="1506" t="s">
        <v>5749</v>
      </c>
      <c r="L1897" s="1506"/>
      <c r="M1897" s="1502"/>
      <c r="N1897" s="1502"/>
      <c r="O1897" s="1502"/>
      <c r="P1897" s="1502"/>
      <c r="Q1897" s="1502"/>
      <c r="R1897" s="1502"/>
      <c r="S1897" s="1502"/>
      <c r="T1897" s="1502"/>
      <c r="U1897" s="1502"/>
      <c r="V1897" s="1502"/>
      <c r="W1897" s="9" t="s">
        <v>973</v>
      </c>
    </row>
    <row r="1898" spans="1:23" s="1" customFormat="1" ht="60.75" customHeight="1" x14ac:dyDescent="0.2">
      <c r="A1898" s="1566"/>
      <c r="B1898" s="1501" t="s">
        <v>3386</v>
      </c>
      <c r="C1898" s="1521" t="s">
        <v>3387</v>
      </c>
      <c r="D1898" s="1503" t="s">
        <v>810</v>
      </c>
      <c r="E1898" s="1503" t="s">
        <v>972</v>
      </c>
      <c r="F1898" s="114"/>
      <c r="G1898" s="1080"/>
      <c r="H1898" s="114"/>
      <c r="I1898" s="114"/>
      <c r="J1898" s="1506" t="s">
        <v>3388</v>
      </c>
      <c r="K1898" s="1506" t="s">
        <v>3631</v>
      </c>
      <c r="L1898" s="1506"/>
      <c r="M1898" s="1502"/>
      <c r="N1898" s="1502"/>
      <c r="O1898" s="1502"/>
      <c r="P1898" s="1502"/>
      <c r="Q1898" s="1502"/>
      <c r="R1898" s="1502"/>
      <c r="S1898" s="1502"/>
      <c r="T1898" s="1502"/>
      <c r="U1898" s="1502"/>
      <c r="V1898" s="1502"/>
      <c r="W1898" s="9"/>
    </row>
    <row r="1899" spans="1:23" s="1" customFormat="1" ht="153" customHeight="1" x14ac:dyDescent="0.2">
      <c r="A1899" s="1566"/>
      <c r="B1899" s="1501" t="s">
        <v>3507</v>
      </c>
      <c r="C1899" s="1521" t="s">
        <v>8090</v>
      </c>
      <c r="D1899" s="1503" t="s">
        <v>810</v>
      </c>
      <c r="E1899" s="1503" t="s">
        <v>972</v>
      </c>
      <c r="F1899" s="114">
        <v>865</v>
      </c>
      <c r="G1899" s="1080">
        <v>12.375999999999999</v>
      </c>
      <c r="H1899" s="114">
        <v>35</v>
      </c>
      <c r="I1899" s="114"/>
      <c r="J1899" s="1506" t="s">
        <v>3506</v>
      </c>
      <c r="K1899" s="1506" t="s">
        <v>4571</v>
      </c>
      <c r="L1899" s="1506" t="s">
        <v>4779</v>
      </c>
      <c r="M1899" s="1502" t="s">
        <v>6553</v>
      </c>
      <c r="N1899" s="1502" t="s">
        <v>8089</v>
      </c>
      <c r="O1899" s="1502"/>
      <c r="P1899" s="1502"/>
      <c r="Q1899" s="1502"/>
      <c r="R1899" s="1502"/>
      <c r="S1899" s="1502"/>
      <c r="T1899" s="1502"/>
      <c r="U1899" s="1502"/>
      <c r="V1899" s="1502"/>
      <c r="W1899" s="9"/>
    </row>
    <row r="1900" spans="1:23" s="1" customFormat="1" ht="63.75" customHeight="1" x14ac:dyDescent="0.2">
      <c r="A1900" s="1566"/>
      <c r="B1900" s="1501" t="s">
        <v>4780</v>
      </c>
      <c r="C1900" s="1521" t="s">
        <v>4781</v>
      </c>
      <c r="D1900" s="1503" t="s">
        <v>810</v>
      </c>
      <c r="E1900" s="1503" t="s">
        <v>972</v>
      </c>
      <c r="F1900" s="114">
        <v>30</v>
      </c>
      <c r="G1900" s="1080"/>
      <c r="H1900" s="114"/>
      <c r="I1900" s="114"/>
      <c r="J1900" s="1506" t="s">
        <v>4782</v>
      </c>
      <c r="K1900" s="1506"/>
      <c r="L1900" s="1506"/>
      <c r="M1900" s="1502"/>
      <c r="N1900" s="1502"/>
      <c r="O1900" s="1502"/>
      <c r="P1900" s="1502"/>
      <c r="Q1900" s="1502"/>
      <c r="R1900" s="1502"/>
      <c r="S1900" s="1502"/>
      <c r="T1900" s="1502"/>
      <c r="U1900" s="1502"/>
      <c r="V1900" s="1502"/>
      <c r="W1900" s="9"/>
    </row>
    <row r="1901" spans="1:23" s="1" customFormat="1" ht="63.75" customHeight="1" x14ac:dyDescent="0.2">
      <c r="A1901" s="1566"/>
      <c r="B1901" s="1501" t="s">
        <v>6483</v>
      </c>
      <c r="C1901" s="1521" t="s">
        <v>6579</v>
      </c>
      <c r="D1901" s="1503" t="s">
        <v>810</v>
      </c>
      <c r="E1901" s="1503" t="s">
        <v>972</v>
      </c>
      <c r="F1901" s="114"/>
      <c r="G1901" s="1080">
        <v>48</v>
      </c>
      <c r="H1901" s="114"/>
      <c r="I1901" s="114"/>
      <c r="J1901" s="1506" t="s">
        <v>6445</v>
      </c>
      <c r="K1901" s="1506"/>
      <c r="L1901" s="1506"/>
      <c r="M1901" s="1502"/>
      <c r="N1901" s="1502"/>
      <c r="O1901" s="1502"/>
      <c r="P1901" s="1502"/>
      <c r="Q1901" s="1502"/>
      <c r="R1901" s="1502"/>
      <c r="S1901" s="1502"/>
      <c r="T1901" s="1502"/>
      <c r="U1901" s="1502"/>
      <c r="V1901" s="1502"/>
      <c r="W1901" s="9"/>
    </row>
    <row r="1902" spans="1:23" s="1" customFormat="1" ht="63.75" customHeight="1" x14ac:dyDescent="0.2">
      <c r="A1902" s="1566"/>
      <c r="B1902" s="1501" t="s">
        <v>6578</v>
      </c>
      <c r="C1902" s="1521" t="s">
        <v>6482</v>
      </c>
      <c r="D1902" s="1503" t="s">
        <v>810</v>
      </c>
      <c r="E1902" s="1503" t="s">
        <v>972</v>
      </c>
      <c r="F1902" s="114"/>
      <c r="G1902" s="1080">
        <v>120</v>
      </c>
      <c r="H1902" s="114"/>
      <c r="I1902" s="114"/>
      <c r="J1902" s="1506" t="s">
        <v>6481</v>
      </c>
      <c r="K1902" s="1506"/>
      <c r="L1902" s="1506"/>
      <c r="M1902" s="1502"/>
      <c r="N1902" s="1502"/>
      <c r="O1902" s="1502"/>
      <c r="P1902" s="1502"/>
      <c r="Q1902" s="1502"/>
      <c r="R1902" s="1502"/>
      <c r="S1902" s="1502"/>
      <c r="T1902" s="1502"/>
      <c r="U1902" s="1502"/>
      <c r="V1902" s="1502"/>
      <c r="W1902" s="9"/>
    </row>
    <row r="1903" spans="1:23" s="1" customFormat="1" ht="114.75" customHeight="1" x14ac:dyDescent="0.2">
      <c r="A1903" s="1567"/>
      <c r="B1903" s="1501" t="s">
        <v>7077</v>
      </c>
      <c r="C1903" s="1498" t="s">
        <v>7076</v>
      </c>
      <c r="D1903" s="1514" t="s">
        <v>810</v>
      </c>
      <c r="E1903" s="1514" t="s">
        <v>972</v>
      </c>
      <c r="F1903" s="111"/>
      <c r="G1903" s="1540"/>
      <c r="H1903" s="111">
        <v>3345</v>
      </c>
      <c r="I1903" s="114"/>
      <c r="J1903" s="1506" t="s">
        <v>7072</v>
      </c>
      <c r="K1903" s="1506" t="s">
        <v>8091</v>
      </c>
      <c r="L1903" s="1506" t="s">
        <v>8688</v>
      </c>
      <c r="M1903" s="1502"/>
      <c r="N1903" s="1502"/>
      <c r="O1903" s="1502"/>
      <c r="P1903" s="1502"/>
      <c r="Q1903" s="1502"/>
      <c r="R1903" s="1502"/>
      <c r="S1903" s="1502"/>
      <c r="T1903" s="1502"/>
      <c r="U1903" s="1502"/>
      <c r="V1903" s="1502"/>
      <c r="W1903" s="9"/>
    </row>
    <row r="1904" spans="1:23" s="1" customFormat="1" ht="114.75" customHeight="1" x14ac:dyDescent="0.2">
      <c r="A1904" s="1494"/>
      <c r="B1904" s="1422" t="s">
        <v>8954</v>
      </c>
      <c r="C1904" s="1437" t="s">
        <v>8955</v>
      </c>
      <c r="D1904" s="1431" t="s">
        <v>810</v>
      </c>
      <c r="E1904" s="1431" t="s">
        <v>972</v>
      </c>
      <c r="F1904" s="1438">
        <v>0</v>
      </c>
      <c r="G1904" s="1438">
        <v>0</v>
      </c>
      <c r="H1904" s="1438">
        <v>100</v>
      </c>
      <c r="I1904" s="116"/>
      <c r="J1904" s="1506" t="s">
        <v>8956</v>
      </c>
      <c r="K1904" s="1506"/>
      <c r="L1904" s="1506"/>
      <c r="M1904" s="1502"/>
      <c r="N1904" s="1502"/>
      <c r="O1904" s="1502"/>
      <c r="P1904" s="1502"/>
      <c r="Q1904" s="1502"/>
      <c r="R1904" s="1502"/>
      <c r="S1904" s="1502"/>
      <c r="T1904" s="1502"/>
      <c r="U1904" s="1502"/>
      <c r="V1904" s="1502"/>
      <c r="W1904" s="9"/>
    </row>
    <row r="1905" spans="1:23" s="1" customFormat="1" ht="114.75" customHeight="1" x14ac:dyDescent="0.2">
      <c r="A1905" s="1494"/>
      <c r="B1905" s="1422" t="s">
        <v>8957</v>
      </c>
      <c r="C1905" s="455" t="s">
        <v>8958</v>
      </c>
      <c r="D1905" s="1028" t="s">
        <v>286</v>
      </c>
      <c r="E1905" s="1028" t="s">
        <v>972</v>
      </c>
      <c r="F1905" s="1530">
        <v>0</v>
      </c>
      <c r="G1905" s="1530">
        <v>0</v>
      </c>
      <c r="H1905" s="1530">
        <v>20</v>
      </c>
      <c r="I1905" s="116"/>
      <c r="J1905" s="1506" t="s">
        <v>8959</v>
      </c>
      <c r="K1905" s="1506"/>
      <c r="L1905" s="1506"/>
      <c r="M1905" s="1502"/>
      <c r="N1905" s="1502"/>
      <c r="O1905" s="1502"/>
      <c r="P1905" s="1502"/>
      <c r="Q1905" s="1502"/>
      <c r="R1905" s="1502"/>
      <c r="S1905" s="1502"/>
      <c r="T1905" s="1502"/>
      <c r="U1905" s="1502"/>
      <c r="V1905" s="1502"/>
      <c r="W1905" s="9"/>
    </row>
    <row r="1906" spans="1:23" s="1" customFormat="1" ht="84.75" customHeight="1" x14ac:dyDescent="0.2">
      <c r="A1906" s="1565" t="s">
        <v>1519</v>
      </c>
      <c r="B1906" s="1521" t="s">
        <v>2621</v>
      </c>
      <c r="C1906" s="1500" t="s">
        <v>1334</v>
      </c>
      <c r="D1906" s="1515" t="s">
        <v>810</v>
      </c>
      <c r="E1906" s="1515" t="s">
        <v>972</v>
      </c>
      <c r="F1906" s="104">
        <v>540</v>
      </c>
      <c r="G1906" s="1541"/>
      <c r="H1906" s="104"/>
      <c r="I1906" s="114"/>
      <c r="J1906" s="1506" t="s">
        <v>3817</v>
      </c>
      <c r="K1906" s="1506"/>
      <c r="L1906" s="1506"/>
      <c r="M1906" s="1502"/>
      <c r="N1906" s="1502"/>
      <c r="O1906" s="1502"/>
      <c r="P1906" s="1502"/>
      <c r="Q1906" s="1502"/>
      <c r="R1906" s="1502"/>
      <c r="S1906" s="1502"/>
      <c r="T1906" s="1502"/>
      <c r="U1906" s="1502"/>
      <c r="V1906" s="1502"/>
      <c r="W1906" s="9" t="s">
        <v>973</v>
      </c>
    </row>
    <row r="1907" spans="1:23" s="1" customFormat="1" ht="59.25" customHeight="1" x14ac:dyDescent="0.2">
      <c r="A1907" s="1566"/>
      <c r="B1907" s="1525" t="s">
        <v>4222</v>
      </c>
      <c r="C1907" s="920" t="s">
        <v>4223</v>
      </c>
      <c r="D1907" s="1525" t="s">
        <v>810</v>
      </c>
      <c r="E1907" s="1525" t="s">
        <v>972</v>
      </c>
      <c r="F1907" s="1525">
        <v>200</v>
      </c>
      <c r="G1907" s="1080"/>
      <c r="H1907" s="114"/>
      <c r="I1907" s="114"/>
      <c r="J1907" s="1506" t="s">
        <v>4224</v>
      </c>
      <c r="K1907" s="1506"/>
      <c r="L1907" s="1506"/>
      <c r="M1907" s="1502"/>
      <c r="N1907" s="1502"/>
      <c r="O1907" s="1502"/>
      <c r="P1907" s="1502"/>
      <c r="Q1907" s="1502"/>
      <c r="R1907" s="1502"/>
      <c r="S1907" s="1502"/>
      <c r="T1907" s="1502"/>
      <c r="U1907" s="1502"/>
      <c r="V1907" s="1502"/>
      <c r="W1907" s="9"/>
    </row>
    <row r="1908" spans="1:23" s="1" customFormat="1" ht="59.25" customHeight="1" x14ac:dyDescent="0.2">
      <c r="A1908" s="1566"/>
      <c r="B1908" s="1525" t="s">
        <v>6484</v>
      </c>
      <c r="C1908" s="920" t="s">
        <v>6485</v>
      </c>
      <c r="D1908" s="1525" t="s">
        <v>810</v>
      </c>
      <c r="E1908" s="1525" t="s">
        <v>972</v>
      </c>
      <c r="F1908" s="1525"/>
      <c r="G1908" s="1080">
        <v>100</v>
      </c>
      <c r="H1908" s="114"/>
      <c r="I1908" s="114"/>
      <c r="J1908" s="1506" t="s">
        <v>6481</v>
      </c>
      <c r="K1908" s="1506"/>
      <c r="L1908" s="1506"/>
      <c r="M1908" s="1502"/>
      <c r="N1908" s="1502"/>
      <c r="O1908" s="1502"/>
      <c r="P1908" s="1502"/>
      <c r="Q1908" s="1502"/>
      <c r="R1908" s="1502"/>
      <c r="S1908" s="1502"/>
      <c r="T1908" s="1502"/>
      <c r="U1908" s="1502"/>
      <c r="V1908" s="1502"/>
      <c r="W1908" s="9"/>
    </row>
    <row r="1909" spans="1:23" s="1" customFormat="1" ht="106.5" customHeight="1" x14ac:dyDescent="0.2">
      <c r="A1909" s="1567"/>
      <c r="B1909" s="1525" t="s">
        <v>7081</v>
      </c>
      <c r="C1909" s="38" t="s">
        <v>7082</v>
      </c>
      <c r="D1909" s="1525" t="s">
        <v>810</v>
      </c>
      <c r="E1909" s="1525" t="s">
        <v>972</v>
      </c>
      <c r="F1909" s="1525"/>
      <c r="G1909" s="1080"/>
      <c r="H1909" s="114">
        <v>900</v>
      </c>
      <c r="I1909" s="114"/>
      <c r="J1909" s="1506" t="s">
        <v>7072</v>
      </c>
      <c r="K1909" s="1506" t="s">
        <v>8689</v>
      </c>
      <c r="L1909" s="1506"/>
      <c r="M1909" s="1502"/>
      <c r="N1909" s="1502"/>
      <c r="O1909" s="1502"/>
      <c r="P1909" s="1502"/>
      <c r="Q1909" s="1502"/>
      <c r="R1909" s="1502"/>
      <c r="S1909" s="1502"/>
      <c r="T1909" s="1502"/>
      <c r="U1909" s="1502"/>
      <c r="V1909" s="1502"/>
      <c r="W1909" s="9"/>
    </row>
    <row r="1910" spans="1:23" s="1" customFormat="1" ht="21" customHeight="1" x14ac:dyDescent="0.2">
      <c r="A1910" s="1565" t="s">
        <v>1520</v>
      </c>
      <c r="B1910" s="1501" t="s">
        <v>2622</v>
      </c>
      <c r="C1910" s="1521" t="s">
        <v>1006</v>
      </c>
      <c r="D1910" s="1503" t="s">
        <v>810</v>
      </c>
      <c r="E1910" s="1503" t="s">
        <v>972</v>
      </c>
      <c r="F1910" s="114">
        <v>1470</v>
      </c>
      <c r="G1910" s="1080"/>
      <c r="H1910" s="114"/>
      <c r="I1910" s="114"/>
      <c r="J1910" s="1506"/>
      <c r="K1910" s="1506"/>
      <c r="L1910" s="1506"/>
      <c r="M1910" s="1502"/>
      <c r="N1910" s="1502"/>
      <c r="O1910" s="1502"/>
      <c r="P1910" s="1502"/>
      <c r="Q1910" s="1502"/>
      <c r="R1910" s="1502"/>
      <c r="S1910" s="1502"/>
      <c r="T1910" s="1502"/>
      <c r="U1910" s="1502"/>
      <c r="V1910" s="1502"/>
      <c r="W1910" s="9" t="s">
        <v>973</v>
      </c>
    </row>
    <row r="1911" spans="1:23" s="1" customFormat="1" ht="123.75" customHeight="1" x14ac:dyDescent="0.2">
      <c r="A1911" s="1566"/>
      <c r="B1911" s="1501" t="s">
        <v>2623</v>
      </c>
      <c r="C1911" s="1521" t="s">
        <v>1007</v>
      </c>
      <c r="D1911" s="1503" t="s">
        <v>810</v>
      </c>
      <c r="E1911" s="1503" t="s">
        <v>972</v>
      </c>
      <c r="F1911" s="114">
        <v>179.4</v>
      </c>
      <c r="G1911" s="1080">
        <v>3.101</v>
      </c>
      <c r="H1911" s="114"/>
      <c r="I1911" s="114"/>
      <c r="J1911" s="1506" t="s">
        <v>6562</v>
      </c>
      <c r="K1911" s="1506"/>
      <c r="L1911" s="1506"/>
      <c r="M1911" s="1502"/>
      <c r="N1911" s="1502"/>
      <c r="O1911" s="1502"/>
      <c r="P1911" s="1502"/>
      <c r="Q1911" s="1502"/>
      <c r="R1911" s="1502"/>
      <c r="S1911" s="1502"/>
      <c r="T1911" s="1502"/>
      <c r="U1911" s="1502"/>
      <c r="V1911" s="1502"/>
      <c r="W1911" s="9" t="s">
        <v>973</v>
      </c>
    </row>
    <row r="1912" spans="1:23" s="1" customFormat="1" ht="66" customHeight="1" x14ac:dyDescent="0.2">
      <c r="A1912" s="1567"/>
      <c r="B1912" s="1501" t="s">
        <v>6486</v>
      </c>
      <c r="C1912" s="1521" t="s">
        <v>6487</v>
      </c>
      <c r="D1912" s="1503" t="s">
        <v>810</v>
      </c>
      <c r="E1912" s="1503" t="s">
        <v>972</v>
      </c>
      <c r="F1912" s="114"/>
      <c r="G1912" s="1080">
        <v>200</v>
      </c>
      <c r="H1912" s="114"/>
      <c r="I1912" s="114"/>
      <c r="J1912" s="1506" t="s">
        <v>6481</v>
      </c>
      <c r="K1912" s="1506"/>
      <c r="L1912" s="1506"/>
      <c r="M1912" s="1502"/>
      <c r="N1912" s="1502"/>
      <c r="O1912" s="1502"/>
      <c r="P1912" s="1502"/>
      <c r="Q1912" s="1502"/>
      <c r="R1912" s="1502"/>
      <c r="S1912" s="1502"/>
      <c r="T1912" s="1502"/>
      <c r="U1912" s="1502"/>
      <c r="V1912" s="1502"/>
      <c r="W1912" s="9"/>
    </row>
    <row r="1913" spans="1:23" s="1" customFormat="1" ht="141" customHeight="1" x14ac:dyDescent="0.2">
      <c r="A1913" s="1565" t="s">
        <v>1521</v>
      </c>
      <c r="B1913" s="1501" t="s">
        <v>2624</v>
      </c>
      <c r="C1913" s="1521" t="s">
        <v>5253</v>
      </c>
      <c r="D1913" s="1503" t="s">
        <v>810</v>
      </c>
      <c r="E1913" s="1503" t="s">
        <v>972</v>
      </c>
      <c r="F1913" s="114">
        <v>1470</v>
      </c>
      <c r="G1913" s="1080">
        <v>194.56899999999999</v>
      </c>
      <c r="H1913" s="114">
        <v>74.45</v>
      </c>
      <c r="I1913" s="114"/>
      <c r="J1913" s="1506" t="s">
        <v>5252</v>
      </c>
      <c r="K1913" s="1506" t="s">
        <v>8208</v>
      </c>
      <c r="L1913" s="1506"/>
      <c r="M1913" s="1502"/>
      <c r="N1913" s="1502"/>
      <c r="O1913" s="1502"/>
      <c r="P1913" s="1502"/>
      <c r="Q1913" s="1502"/>
      <c r="R1913" s="1502"/>
      <c r="S1913" s="1502"/>
      <c r="T1913" s="1502"/>
      <c r="U1913" s="1502"/>
      <c r="V1913" s="1502"/>
      <c r="W1913" s="9" t="s">
        <v>973</v>
      </c>
    </row>
    <row r="1914" spans="1:23" s="1" customFormat="1" ht="63" customHeight="1" x14ac:dyDescent="0.2">
      <c r="A1914" s="1566"/>
      <c r="B1914" s="1501" t="s">
        <v>5845</v>
      </c>
      <c r="C1914" s="1521" t="s">
        <v>5846</v>
      </c>
      <c r="D1914" s="1503" t="s">
        <v>810</v>
      </c>
      <c r="E1914" s="1503" t="s">
        <v>972</v>
      </c>
      <c r="F1914" s="114"/>
      <c r="G1914" s="114">
        <v>20</v>
      </c>
      <c r="H1914" s="114"/>
      <c r="I1914" s="114"/>
      <c r="J1914" s="1506" t="s">
        <v>5950</v>
      </c>
      <c r="K1914" s="1506"/>
      <c r="L1914" s="1506"/>
      <c r="M1914" s="1502"/>
      <c r="N1914" s="1502"/>
      <c r="O1914" s="1502"/>
      <c r="P1914" s="1502"/>
      <c r="Q1914" s="1502"/>
      <c r="R1914" s="1502"/>
      <c r="S1914" s="1502"/>
      <c r="T1914" s="1502"/>
      <c r="U1914" s="1502"/>
      <c r="V1914" s="1502"/>
      <c r="W1914" s="9"/>
    </row>
    <row r="1915" spans="1:23" s="1" customFormat="1" ht="72" customHeight="1" x14ac:dyDescent="0.2">
      <c r="A1915" s="1566"/>
      <c r="B1915" s="1501" t="s">
        <v>6471</v>
      </c>
      <c r="C1915" s="1521" t="s">
        <v>6472</v>
      </c>
      <c r="D1915" s="1503" t="s">
        <v>810</v>
      </c>
      <c r="E1915" s="1503" t="s">
        <v>972</v>
      </c>
      <c r="F1915" s="114"/>
      <c r="G1915" s="114">
        <v>200</v>
      </c>
      <c r="H1915" s="114">
        <v>2.42</v>
      </c>
      <c r="I1915" s="114"/>
      <c r="J1915" s="1506" t="s">
        <v>6468</v>
      </c>
      <c r="K1915" s="1506" t="s">
        <v>7083</v>
      </c>
      <c r="L1915" s="1506"/>
      <c r="M1915" s="1502"/>
      <c r="N1915" s="1502"/>
      <c r="O1915" s="1502"/>
      <c r="P1915" s="1502"/>
      <c r="Q1915" s="1502"/>
      <c r="R1915" s="1502"/>
      <c r="S1915" s="1502"/>
      <c r="T1915" s="1502"/>
      <c r="U1915" s="1502"/>
      <c r="V1915" s="1502"/>
      <c r="W1915" s="9"/>
    </row>
    <row r="1916" spans="1:23" s="1" customFormat="1" ht="48.75" customHeight="1" x14ac:dyDescent="0.2">
      <c r="A1916" s="1566"/>
      <c r="B1916" s="1501" t="s">
        <v>6517</v>
      </c>
      <c r="C1916" s="1521" t="s">
        <v>6581</v>
      </c>
      <c r="D1916" s="1503" t="s">
        <v>810</v>
      </c>
      <c r="E1916" s="1503" t="s">
        <v>972</v>
      </c>
      <c r="F1916" s="114"/>
      <c r="G1916" s="114">
        <v>48</v>
      </c>
      <c r="H1916" s="114"/>
      <c r="I1916" s="114"/>
      <c r="J1916" s="1506" t="s">
        <v>6445</v>
      </c>
      <c r="K1916" s="1506"/>
      <c r="L1916" s="1506"/>
      <c r="M1916" s="1502"/>
      <c r="N1916" s="1502"/>
      <c r="O1916" s="1502"/>
      <c r="P1916" s="1502"/>
      <c r="Q1916" s="1502"/>
      <c r="R1916" s="1502"/>
      <c r="S1916" s="1502"/>
      <c r="T1916" s="1502"/>
      <c r="U1916" s="1502"/>
      <c r="V1916" s="1502"/>
      <c r="W1916" s="9"/>
    </row>
    <row r="1917" spans="1:23" s="1" customFormat="1" ht="48.75" customHeight="1" x14ac:dyDescent="0.2">
      <c r="A1917" s="1567"/>
      <c r="B1917" s="1501" t="s">
        <v>6580</v>
      </c>
      <c r="C1917" s="1521" t="s">
        <v>6518</v>
      </c>
      <c r="D1917" s="1535" t="s">
        <v>975</v>
      </c>
      <c r="E1917" s="1535" t="s">
        <v>987</v>
      </c>
      <c r="F1917" s="114"/>
      <c r="G1917" s="1080">
        <v>20.5</v>
      </c>
      <c r="H1917" s="114"/>
      <c r="I1917" s="114"/>
      <c r="J1917" s="1506" t="s">
        <v>6516</v>
      </c>
      <c r="K1917" s="1506"/>
      <c r="L1917" s="1506"/>
      <c r="M1917" s="1502"/>
      <c r="N1917" s="1502"/>
      <c r="O1917" s="1502"/>
      <c r="P1917" s="1502"/>
      <c r="Q1917" s="1502"/>
      <c r="R1917" s="1502"/>
      <c r="S1917" s="1502"/>
      <c r="T1917" s="1502"/>
      <c r="U1917" s="1502"/>
      <c r="V1917" s="1502"/>
      <c r="W1917" s="9"/>
    </row>
    <row r="1918" spans="1:23" s="1" customFormat="1" ht="104.25" customHeight="1" x14ac:dyDescent="0.2">
      <c r="A1918" s="1565" t="s">
        <v>1522</v>
      </c>
      <c r="B1918" s="1501" t="s">
        <v>2625</v>
      </c>
      <c r="C1918" s="1521" t="s">
        <v>5254</v>
      </c>
      <c r="D1918" s="1535" t="s">
        <v>986</v>
      </c>
      <c r="E1918" s="1535" t="s">
        <v>987</v>
      </c>
      <c r="F1918" s="114">
        <v>660</v>
      </c>
      <c r="G1918" s="1080">
        <v>123.17400000000001</v>
      </c>
      <c r="H1918" s="114"/>
      <c r="I1918" s="114"/>
      <c r="J1918" s="1506" t="s">
        <v>4783</v>
      </c>
      <c r="K1918" s="1506" t="s">
        <v>5614</v>
      </c>
      <c r="L1918" s="1506"/>
      <c r="M1918" s="1502"/>
      <c r="N1918" s="1502"/>
      <c r="O1918" s="1502"/>
      <c r="P1918" s="1502"/>
      <c r="Q1918" s="1502"/>
      <c r="R1918" s="1502"/>
      <c r="S1918" s="1502"/>
      <c r="T1918" s="1502"/>
      <c r="U1918" s="1502"/>
      <c r="V1918" s="1502"/>
      <c r="W1918" s="9" t="s">
        <v>973</v>
      </c>
    </row>
    <row r="1919" spans="1:23" s="1" customFormat="1" ht="28.5" customHeight="1" x14ac:dyDescent="0.2">
      <c r="A1919" s="1566"/>
      <c r="B1919" s="1501" t="s">
        <v>2626</v>
      </c>
      <c r="C1919" s="1521" t="s">
        <v>1008</v>
      </c>
      <c r="D1919" s="1535" t="s">
        <v>975</v>
      </c>
      <c r="E1919" s="1535" t="s">
        <v>987</v>
      </c>
      <c r="F1919" s="114">
        <v>50</v>
      </c>
      <c r="G1919" s="1080"/>
      <c r="H1919" s="114"/>
      <c r="I1919" s="114"/>
      <c r="J1919" s="1506"/>
      <c r="K1919" s="1506"/>
      <c r="L1919" s="1506"/>
      <c r="M1919" s="1502"/>
      <c r="N1919" s="1502"/>
      <c r="O1919" s="1502"/>
      <c r="P1919" s="1502"/>
      <c r="Q1919" s="1502"/>
      <c r="R1919" s="1502"/>
      <c r="S1919" s="1502"/>
      <c r="T1919" s="1502"/>
      <c r="U1919" s="1502"/>
      <c r="V1919" s="1502"/>
      <c r="W1919" s="9" t="s">
        <v>973</v>
      </c>
    </row>
    <row r="1920" spans="1:23" s="1" customFormat="1" ht="142.5" customHeight="1" x14ac:dyDescent="0.2">
      <c r="A1920" s="1566"/>
      <c r="B1920" s="1501" t="s">
        <v>4784</v>
      </c>
      <c r="C1920" s="1521" t="s">
        <v>4785</v>
      </c>
      <c r="D1920" s="1535" t="s">
        <v>986</v>
      </c>
      <c r="E1920" s="1535" t="s">
        <v>987</v>
      </c>
      <c r="F1920" s="114">
        <v>240</v>
      </c>
      <c r="G1920" s="114">
        <v>1300</v>
      </c>
      <c r="H1920" s="998">
        <v>2.71</v>
      </c>
      <c r="I1920" s="114"/>
      <c r="J1920" s="1506" t="s">
        <v>4786</v>
      </c>
      <c r="K1920" s="1506" t="s">
        <v>6154</v>
      </c>
      <c r="L1920" s="1506" t="s">
        <v>6566</v>
      </c>
      <c r="M1920" s="1502" t="s">
        <v>7084</v>
      </c>
      <c r="N1920" s="1502"/>
      <c r="O1920" s="1502"/>
      <c r="P1920" s="1502"/>
      <c r="Q1920" s="1502"/>
      <c r="R1920" s="1502"/>
      <c r="S1920" s="1502"/>
      <c r="T1920" s="1502"/>
      <c r="U1920" s="1502"/>
      <c r="V1920" s="1502"/>
      <c r="W1920" s="9"/>
    </row>
    <row r="1921" spans="1:23" s="1" customFormat="1" ht="60" customHeight="1" x14ac:dyDescent="0.2">
      <c r="A1921" s="1566"/>
      <c r="B1921" s="1501" t="s">
        <v>4787</v>
      </c>
      <c r="C1921" s="1521" t="s">
        <v>4788</v>
      </c>
      <c r="D1921" s="1535" t="s">
        <v>286</v>
      </c>
      <c r="E1921" s="1535" t="s">
        <v>972</v>
      </c>
      <c r="F1921" s="114">
        <v>50</v>
      </c>
      <c r="G1921" s="1080"/>
      <c r="H1921" s="114"/>
      <c r="I1921" s="114"/>
      <c r="J1921" s="1506" t="s">
        <v>4789</v>
      </c>
      <c r="K1921" s="1506"/>
      <c r="L1921" s="1506"/>
      <c r="M1921" s="1502"/>
      <c r="N1921" s="1502"/>
      <c r="O1921" s="1502"/>
      <c r="P1921" s="1502"/>
      <c r="Q1921" s="1502"/>
      <c r="R1921" s="1502"/>
      <c r="S1921" s="1502"/>
      <c r="T1921" s="1502"/>
      <c r="U1921" s="1502"/>
      <c r="V1921" s="1502"/>
      <c r="W1921" s="9"/>
    </row>
    <row r="1922" spans="1:23" s="1" customFormat="1" ht="60" customHeight="1" x14ac:dyDescent="0.2">
      <c r="A1922" s="1566"/>
      <c r="B1922" s="1501" t="s">
        <v>4916</v>
      </c>
      <c r="C1922" s="1521" t="s">
        <v>4915</v>
      </c>
      <c r="D1922" s="1535" t="s">
        <v>286</v>
      </c>
      <c r="E1922" s="1535" t="s">
        <v>987</v>
      </c>
      <c r="F1922" s="114">
        <v>30</v>
      </c>
      <c r="G1922" s="1080"/>
      <c r="H1922" s="114"/>
      <c r="I1922" s="114"/>
      <c r="J1922" s="1506" t="s">
        <v>4919</v>
      </c>
      <c r="K1922" s="1506"/>
      <c r="L1922" s="1506"/>
      <c r="M1922" s="1502"/>
      <c r="N1922" s="1502"/>
      <c r="O1922" s="1502"/>
      <c r="P1922" s="1502"/>
      <c r="Q1922" s="1502"/>
      <c r="R1922" s="1502"/>
      <c r="S1922" s="1502"/>
      <c r="T1922" s="1502"/>
      <c r="U1922" s="1502"/>
      <c r="V1922" s="1502"/>
      <c r="W1922" s="9"/>
    </row>
    <row r="1923" spans="1:23" s="1" customFormat="1" ht="120" customHeight="1" x14ac:dyDescent="0.2">
      <c r="A1923" s="1566"/>
      <c r="B1923" s="1501" t="s">
        <v>5256</v>
      </c>
      <c r="C1923" s="1521" t="s">
        <v>7432</v>
      </c>
      <c r="D1923" s="1535" t="s">
        <v>986</v>
      </c>
      <c r="E1923" s="1535" t="s">
        <v>987</v>
      </c>
      <c r="F1923" s="998"/>
      <c r="G1923" s="1174">
        <v>1300</v>
      </c>
      <c r="H1923" s="114"/>
      <c r="I1923" s="114"/>
      <c r="J1923" s="1597" t="s">
        <v>5589</v>
      </c>
      <c r="K1923" s="1506" t="s">
        <v>7431</v>
      </c>
      <c r="L1923" s="1506" t="s">
        <v>8963</v>
      </c>
      <c r="M1923" s="1502"/>
      <c r="N1923" s="1502"/>
      <c r="O1923" s="1502"/>
      <c r="P1923" s="1502"/>
      <c r="Q1923" s="1502"/>
      <c r="R1923" s="1502"/>
      <c r="S1923" s="1502"/>
      <c r="T1923" s="1502"/>
      <c r="U1923" s="1502"/>
      <c r="V1923" s="1502"/>
      <c r="W1923" s="9"/>
    </row>
    <row r="1924" spans="1:23" s="1" customFormat="1" ht="83.25" customHeight="1" x14ac:dyDescent="0.2">
      <c r="A1924" s="1566"/>
      <c r="B1924" s="1501" t="s">
        <v>5257</v>
      </c>
      <c r="C1924" s="1001" t="s">
        <v>5260</v>
      </c>
      <c r="D1924" s="1535" t="s">
        <v>986</v>
      </c>
      <c r="E1924" s="1535" t="s">
        <v>987</v>
      </c>
      <c r="F1924" s="998"/>
      <c r="G1924" s="1174"/>
      <c r="H1924" s="114"/>
      <c r="I1924" s="114"/>
      <c r="J1924" s="1597"/>
      <c r="K1924" s="1506" t="s">
        <v>6155</v>
      </c>
      <c r="L1924" s="1506"/>
      <c r="M1924" s="1502"/>
      <c r="N1924" s="1502"/>
      <c r="O1924" s="1502"/>
      <c r="P1924" s="1502"/>
      <c r="Q1924" s="1502"/>
      <c r="R1924" s="1502"/>
      <c r="S1924" s="1502"/>
      <c r="T1924" s="1502"/>
      <c r="U1924" s="1502"/>
      <c r="V1924" s="1502"/>
      <c r="W1924" s="9"/>
    </row>
    <row r="1925" spans="1:23" s="1" customFormat="1" ht="96" customHeight="1" x14ac:dyDescent="0.2">
      <c r="A1925" s="1566"/>
      <c r="B1925" s="1501" t="s">
        <v>5258</v>
      </c>
      <c r="C1925" s="1001" t="s">
        <v>5261</v>
      </c>
      <c r="D1925" s="1535" t="s">
        <v>986</v>
      </c>
      <c r="E1925" s="1535" t="s">
        <v>987</v>
      </c>
      <c r="F1925" s="998"/>
      <c r="G1925" s="1174"/>
      <c r="H1925" s="114"/>
      <c r="I1925" s="114"/>
      <c r="J1925" s="1597"/>
      <c r="K1925" s="1506" t="s">
        <v>6155</v>
      </c>
      <c r="L1925" s="1506"/>
      <c r="M1925" s="1502"/>
      <c r="N1925" s="1502"/>
      <c r="O1925" s="1502"/>
      <c r="P1925" s="1502"/>
      <c r="Q1925" s="1502"/>
      <c r="R1925" s="1502"/>
      <c r="S1925" s="1502"/>
      <c r="T1925" s="1502"/>
      <c r="U1925" s="1502"/>
      <c r="V1925" s="1502"/>
      <c r="W1925" s="9"/>
    </row>
    <row r="1926" spans="1:23" s="1" customFormat="1" ht="120.75" customHeight="1" x14ac:dyDescent="0.2">
      <c r="A1926" s="1566"/>
      <c r="B1926" s="1501" t="s">
        <v>5259</v>
      </c>
      <c r="C1926" s="1001" t="s">
        <v>5262</v>
      </c>
      <c r="D1926" s="1535" t="s">
        <v>986</v>
      </c>
      <c r="E1926" s="1535" t="s">
        <v>987</v>
      </c>
      <c r="F1926" s="998"/>
      <c r="G1926" s="1174"/>
      <c r="H1926" s="114"/>
      <c r="I1926" s="114"/>
      <c r="J1926" s="1597"/>
      <c r="K1926" s="1506" t="s">
        <v>6156</v>
      </c>
      <c r="L1926" s="1506"/>
      <c r="M1926" s="1502"/>
      <c r="N1926" s="1502"/>
      <c r="O1926" s="1502"/>
      <c r="P1926" s="1502"/>
      <c r="Q1926" s="1502"/>
      <c r="R1926" s="1502"/>
      <c r="S1926" s="1502"/>
      <c r="T1926" s="1502"/>
      <c r="U1926" s="1502"/>
      <c r="V1926" s="1502"/>
      <c r="W1926" s="9"/>
    </row>
    <row r="1927" spans="1:23" s="1" customFormat="1" ht="60" customHeight="1" x14ac:dyDescent="0.2">
      <c r="A1927" s="1566"/>
      <c r="B1927" s="1501" t="s">
        <v>7085</v>
      </c>
      <c r="C1927" s="1001" t="s">
        <v>7087</v>
      </c>
      <c r="D1927" s="1535" t="s">
        <v>986</v>
      </c>
      <c r="E1927" s="1535" t="s">
        <v>987</v>
      </c>
      <c r="F1927" s="998"/>
      <c r="G1927" s="1174"/>
      <c r="H1927" s="114">
        <v>200</v>
      </c>
      <c r="I1927" s="114"/>
      <c r="J1927" s="1506" t="s">
        <v>7086</v>
      </c>
      <c r="K1927" s="1506"/>
      <c r="L1927" s="1506"/>
      <c r="M1927" s="1502"/>
      <c r="N1927" s="1502"/>
      <c r="O1927" s="1502"/>
      <c r="P1927" s="1502"/>
      <c r="Q1927" s="1502"/>
      <c r="R1927" s="1502"/>
      <c r="S1927" s="1502"/>
      <c r="T1927" s="1502"/>
      <c r="U1927" s="1502"/>
      <c r="V1927" s="1502"/>
      <c r="W1927" s="9"/>
    </row>
    <row r="1928" spans="1:23" s="1" customFormat="1" ht="105" customHeight="1" x14ac:dyDescent="0.2">
      <c r="A1928" s="1566"/>
      <c r="B1928" s="1501" t="s">
        <v>7088</v>
      </c>
      <c r="C1928" s="1001" t="s">
        <v>7089</v>
      </c>
      <c r="D1928" s="1535" t="s">
        <v>986</v>
      </c>
      <c r="E1928" s="1535" t="s">
        <v>987</v>
      </c>
      <c r="F1928" s="998"/>
      <c r="G1928" s="1174"/>
      <c r="H1928" s="114">
        <v>1300</v>
      </c>
      <c r="I1928" s="114"/>
      <c r="J1928" s="1506" t="s">
        <v>7086</v>
      </c>
      <c r="K1928" s="1506" t="s">
        <v>8690</v>
      </c>
      <c r="L1928" s="1506"/>
      <c r="M1928" s="1502"/>
      <c r="N1928" s="1502"/>
      <c r="O1928" s="1502"/>
      <c r="P1928" s="1502"/>
      <c r="Q1928" s="1502"/>
      <c r="R1928" s="1502"/>
      <c r="S1928" s="1502"/>
      <c r="T1928" s="1502"/>
      <c r="U1928" s="1502"/>
      <c r="V1928" s="1502"/>
      <c r="W1928" s="9"/>
    </row>
    <row r="1929" spans="1:23" s="1" customFormat="1" ht="157.5" customHeight="1" x14ac:dyDescent="0.2">
      <c r="A1929" s="1566"/>
      <c r="B1929" s="1501" t="s">
        <v>7093</v>
      </c>
      <c r="C1929" s="1001" t="s">
        <v>8210</v>
      </c>
      <c r="D1929" s="1535" t="s">
        <v>986</v>
      </c>
      <c r="E1929" s="1535" t="s">
        <v>987</v>
      </c>
      <c r="F1929" s="998"/>
      <c r="G1929" s="1174"/>
      <c r="H1929" s="114">
        <v>1255.55</v>
      </c>
      <c r="I1929" s="114"/>
      <c r="J1929" s="1506" t="s">
        <v>7086</v>
      </c>
      <c r="K1929" s="1506" t="s">
        <v>8209</v>
      </c>
      <c r="L1929" s="1506" t="s">
        <v>8964</v>
      </c>
      <c r="M1929" s="1502"/>
      <c r="N1929" s="1502"/>
      <c r="O1929" s="1502"/>
      <c r="P1929" s="1502"/>
      <c r="Q1929" s="1502"/>
      <c r="R1929" s="1502"/>
      <c r="S1929" s="1502"/>
      <c r="T1929" s="1502"/>
      <c r="U1929" s="1502"/>
      <c r="V1929" s="1502"/>
      <c r="W1929" s="9"/>
    </row>
    <row r="1930" spans="1:23" s="1" customFormat="1" ht="60" customHeight="1" x14ac:dyDescent="0.2">
      <c r="A1930" s="1567"/>
      <c r="B1930" s="1501" t="s">
        <v>7090</v>
      </c>
      <c r="C1930" s="1001" t="s">
        <v>7091</v>
      </c>
      <c r="D1930" s="1535" t="s">
        <v>986</v>
      </c>
      <c r="E1930" s="1535" t="s">
        <v>987</v>
      </c>
      <c r="F1930" s="998"/>
      <c r="G1930" s="1174"/>
      <c r="H1930" s="114">
        <v>100</v>
      </c>
      <c r="I1930" s="114"/>
      <c r="J1930" s="1506" t="s">
        <v>7086</v>
      </c>
      <c r="K1930" s="1506"/>
      <c r="L1930" s="1506"/>
      <c r="M1930" s="1502"/>
      <c r="N1930" s="1502"/>
      <c r="O1930" s="1502"/>
      <c r="P1930" s="1502"/>
      <c r="Q1930" s="1502"/>
      <c r="R1930" s="1502"/>
      <c r="S1930" s="1502"/>
      <c r="T1930" s="1502"/>
      <c r="U1930" s="1502"/>
      <c r="V1930" s="1502"/>
      <c r="W1930" s="9"/>
    </row>
    <row r="1931" spans="1:23" s="1" customFormat="1" ht="98.25" customHeight="1" x14ac:dyDescent="0.2">
      <c r="A1931" s="1565" t="s">
        <v>1523</v>
      </c>
      <c r="B1931" s="1501" t="s">
        <v>2627</v>
      </c>
      <c r="C1931" s="1521" t="s">
        <v>5263</v>
      </c>
      <c r="D1931" s="1503" t="s">
        <v>810</v>
      </c>
      <c r="E1931" s="1503" t="s">
        <v>972</v>
      </c>
      <c r="F1931" s="114">
        <v>1470</v>
      </c>
      <c r="G1931" s="1080">
        <v>410.22199999999998</v>
      </c>
      <c r="H1931" s="114"/>
      <c r="I1931" s="114"/>
      <c r="J1931" s="1506" t="s">
        <v>5615</v>
      </c>
      <c r="K1931" s="1506"/>
      <c r="L1931" s="1506"/>
      <c r="M1931" s="1502"/>
      <c r="N1931" s="1502"/>
      <c r="O1931" s="1502"/>
      <c r="P1931" s="1502"/>
      <c r="Q1931" s="1502"/>
      <c r="R1931" s="1502"/>
      <c r="S1931" s="1502"/>
      <c r="T1931" s="1502"/>
      <c r="U1931" s="1502"/>
      <c r="V1931" s="1502"/>
      <c r="W1931" s="9" t="s">
        <v>973</v>
      </c>
    </row>
    <row r="1932" spans="1:23" s="1" customFormat="1" ht="93" customHeight="1" x14ac:dyDescent="0.2">
      <c r="A1932" s="1566"/>
      <c r="B1932" s="1501" t="s">
        <v>2628</v>
      </c>
      <c r="C1932" s="1521" t="s">
        <v>1009</v>
      </c>
      <c r="D1932" s="1503" t="s">
        <v>810</v>
      </c>
      <c r="E1932" s="1503" t="s">
        <v>972</v>
      </c>
      <c r="F1932" s="114"/>
      <c r="G1932" s="1080"/>
      <c r="H1932" s="114"/>
      <c r="I1932" s="114"/>
      <c r="J1932" s="1506" t="s">
        <v>3818</v>
      </c>
      <c r="K1932" s="1506"/>
      <c r="L1932" s="1506"/>
      <c r="M1932" s="1502"/>
      <c r="N1932" s="1502"/>
      <c r="O1932" s="1502"/>
      <c r="P1932" s="1502"/>
      <c r="Q1932" s="1502"/>
      <c r="R1932" s="1502"/>
      <c r="S1932" s="1502"/>
      <c r="T1932" s="1502"/>
      <c r="U1932" s="1502"/>
      <c r="V1932" s="1502"/>
      <c r="W1932" s="9" t="s">
        <v>973</v>
      </c>
    </row>
    <row r="1933" spans="1:23" s="1" customFormat="1" ht="68.25" customHeight="1" x14ac:dyDescent="0.2">
      <c r="A1933" s="1566"/>
      <c r="B1933" s="1501" t="s">
        <v>5848</v>
      </c>
      <c r="C1933" s="1521" t="s">
        <v>5849</v>
      </c>
      <c r="D1933" s="1503" t="s">
        <v>810</v>
      </c>
      <c r="E1933" s="1503" t="s">
        <v>972</v>
      </c>
      <c r="F1933" s="114"/>
      <c r="G1933" s="114">
        <v>20</v>
      </c>
      <c r="H1933" s="114"/>
      <c r="I1933" s="114"/>
      <c r="J1933" s="1506" t="s">
        <v>5950</v>
      </c>
      <c r="K1933" s="1506"/>
      <c r="L1933" s="1506"/>
      <c r="M1933" s="1502"/>
      <c r="N1933" s="1502"/>
      <c r="O1933" s="1502"/>
      <c r="P1933" s="1502"/>
      <c r="Q1933" s="1502"/>
      <c r="R1933" s="1502"/>
      <c r="S1933" s="1502"/>
      <c r="T1933" s="1502"/>
      <c r="U1933" s="1502"/>
      <c r="V1933" s="1502"/>
      <c r="W1933" s="9"/>
    </row>
    <row r="1934" spans="1:23" s="1" customFormat="1" ht="108.75" customHeight="1" x14ac:dyDescent="0.2">
      <c r="A1934" s="1566"/>
      <c r="B1934" s="1501" t="s">
        <v>6274</v>
      </c>
      <c r="C1934" s="1521" t="s">
        <v>6273</v>
      </c>
      <c r="D1934" s="1503" t="s">
        <v>810</v>
      </c>
      <c r="E1934" s="1503" t="s">
        <v>972</v>
      </c>
      <c r="F1934" s="114"/>
      <c r="G1934" s="1080">
        <v>600</v>
      </c>
      <c r="H1934" s="114">
        <v>500</v>
      </c>
      <c r="I1934" s="114"/>
      <c r="J1934" s="1506" t="s">
        <v>6480</v>
      </c>
      <c r="K1934" s="1506" t="s">
        <v>7094</v>
      </c>
      <c r="L1934" s="1506" t="s">
        <v>8403</v>
      </c>
      <c r="M1934" s="1502" t="s">
        <v>8965</v>
      </c>
      <c r="N1934" s="1502"/>
      <c r="O1934" s="1502"/>
      <c r="P1934" s="1502"/>
      <c r="Q1934" s="1502"/>
      <c r="R1934" s="1502"/>
      <c r="S1934" s="1502"/>
      <c r="T1934" s="1502"/>
      <c r="U1934" s="1502"/>
      <c r="V1934" s="1502"/>
      <c r="W1934" s="9"/>
    </row>
    <row r="1935" spans="1:23" s="1" customFormat="1" ht="68.25" customHeight="1" x14ac:dyDescent="0.2">
      <c r="A1935" s="1567"/>
      <c r="B1935" s="1501" t="s">
        <v>7096</v>
      </c>
      <c r="C1935" s="1521" t="s">
        <v>7095</v>
      </c>
      <c r="D1935" s="1503" t="s">
        <v>810</v>
      </c>
      <c r="E1935" s="1503" t="s">
        <v>972</v>
      </c>
      <c r="F1935" s="114"/>
      <c r="G1935" s="1080"/>
      <c r="H1935" s="998">
        <v>1.43</v>
      </c>
      <c r="I1935" s="114"/>
      <c r="J1935" s="1506" t="s">
        <v>7086</v>
      </c>
      <c r="K1935" s="1506"/>
      <c r="L1935" s="1506"/>
      <c r="M1935" s="1502"/>
      <c r="N1935" s="1502"/>
      <c r="O1935" s="1502"/>
      <c r="P1935" s="1502"/>
      <c r="Q1935" s="1502"/>
      <c r="R1935" s="1502"/>
      <c r="S1935" s="1502"/>
      <c r="T1935" s="1502"/>
      <c r="U1935" s="1502"/>
      <c r="V1935" s="1502"/>
      <c r="W1935" s="9"/>
    </row>
    <row r="1936" spans="1:23" s="1" customFormat="1" ht="27" customHeight="1" x14ac:dyDescent="0.2">
      <c r="A1936" s="1565" t="s">
        <v>1524</v>
      </c>
      <c r="B1936" s="1501" t="s">
        <v>2629</v>
      </c>
      <c r="C1936" s="1521" t="s">
        <v>1010</v>
      </c>
      <c r="D1936" s="1503" t="s">
        <v>810</v>
      </c>
      <c r="E1936" s="1503" t="s">
        <v>972</v>
      </c>
      <c r="F1936" s="114">
        <v>300</v>
      </c>
      <c r="G1936" s="1080"/>
      <c r="H1936" s="114"/>
      <c r="I1936" s="114"/>
      <c r="J1936" s="1506"/>
      <c r="K1936" s="1506"/>
      <c r="L1936" s="1506"/>
      <c r="M1936" s="1502"/>
      <c r="N1936" s="1502"/>
      <c r="O1936" s="1502"/>
      <c r="P1936" s="1502"/>
      <c r="Q1936" s="1502"/>
      <c r="R1936" s="1502"/>
      <c r="S1936" s="1502"/>
      <c r="T1936" s="1502"/>
      <c r="U1936" s="1502"/>
      <c r="V1936" s="1502"/>
      <c r="W1936" s="9" t="s">
        <v>973</v>
      </c>
    </row>
    <row r="1937" spans="1:23" s="1" customFormat="1" ht="99.75" customHeight="1" x14ac:dyDescent="0.2">
      <c r="A1937" s="1566"/>
      <c r="B1937" s="1501" t="s">
        <v>2630</v>
      </c>
      <c r="C1937" s="1521" t="s">
        <v>1011</v>
      </c>
      <c r="D1937" s="1503" t="s">
        <v>286</v>
      </c>
      <c r="E1937" s="1503" t="s">
        <v>972</v>
      </c>
      <c r="F1937" s="114"/>
      <c r="G1937" s="1080"/>
      <c r="H1937" s="114"/>
      <c r="I1937" s="114"/>
      <c r="J1937" s="1506" t="s">
        <v>3929</v>
      </c>
      <c r="K1937" s="1506"/>
      <c r="L1937" s="1506"/>
      <c r="M1937" s="1502"/>
      <c r="N1937" s="1502"/>
      <c r="O1937" s="1502"/>
      <c r="P1937" s="1502"/>
      <c r="Q1937" s="1502"/>
      <c r="R1937" s="1502"/>
      <c r="S1937" s="1502"/>
      <c r="T1937" s="1502"/>
      <c r="U1937" s="1502"/>
      <c r="V1937" s="1502"/>
      <c r="W1937" s="9" t="s">
        <v>973</v>
      </c>
    </row>
    <row r="1938" spans="1:23" s="1" customFormat="1" ht="94.5" customHeight="1" x14ac:dyDescent="0.2">
      <c r="A1938" s="1566"/>
      <c r="B1938" s="1501" t="s">
        <v>2631</v>
      </c>
      <c r="C1938" s="1521" t="s">
        <v>1012</v>
      </c>
      <c r="D1938" s="1503" t="s">
        <v>286</v>
      </c>
      <c r="E1938" s="1503" t="s">
        <v>972</v>
      </c>
      <c r="F1938" s="114"/>
      <c r="G1938" s="1080"/>
      <c r="H1938" s="114"/>
      <c r="I1938" s="114"/>
      <c r="J1938" s="1506" t="s">
        <v>3930</v>
      </c>
      <c r="K1938" s="1506"/>
      <c r="L1938" s="1506"/>
      <c r="M1938" s="1502"/>
      <c r="N1938" s="1502"/>
      <c r="O1938" s="1502"/>
      <c r="P1938" s="1502"/>
      <c r="Q1938" s="1502"/>
      <c r="R1938" s="1502"/>
      <c r="S1938" s="1502"/>
      <c r="T1938" s="1502"/>
      <c r="U1938" s="1502"/>
      <c r="V1938" s="1502"/>
      <c r="W1938" s="9" t="s">
        <v>973</v>
      </c>
    </row>
    <row r="1939" spans="1:23" s="1" customFormat="1" ht="81.75" customHeight="1" x14ac:dyDescent="0.2">
      <c r="A1939" s="1566"/>
      <c r="B1939" s="1501" t="s">
        <v>2632</v>
      </c>
      <c r="C1939" s="1521" t="s">
        <v>1013</v>
      </c>
      <c r="D1939" s="1503" t="s">
        <v>286</v>
      </c>
      <c r="E1939" s="1503" t="s">
        <v>972</v>
      </c>
      <c r="F1939" s="114"/>
      <c r="G1939" s="1080"/>
      <c r="H1939" s="114"/>
      <c r="I1939" s="114"/>
      <c r="J1939" s="1506" t="s">
        <v>3922</v>
      </c>
      <c r="K1939" s="1506"/>
      <c r="L1939" s="1506"/>
      <c r="M1939" s="1502"/>
      <c r="N1939" s="1502"/>
      <c r="O1939" s="1502"/>
      <c r="P1939" s="1502"/>
      <c r="Q1939" s="1502"/>
      <c r="R1939" s="1502"/>
      <c r="S1939" s="1502"/>
      <c r="T1939" s="1502"/>
      <c r="U1939" s="1502"/>
      <c r="V1939" s="1502"/>
      <c r="W1939" s="9" t="s">
        <v>973</v>
      </c>
    </row>
    <row r="1940" spans="1:23" s="1" customFormat="1" ht="81.75" customHeight="1" x14ac:dyDescent="0.2">
      <c r="A1940" s="1566"/>
      <c r="B1940" s="1501" t="s">
        <v>2633</v>
      </c>
      <c r="C1940" s="1521" t="s">
        <v>1014</v>
      </c>
      <c r="D1940" s="1503" t="s">
        <v>286</v>
      </c>
      <c r="E1940" s="1503" t="s">
        <v>972</v>
      </c>
      <c r="F1940" s="114"/>
      <c r="G1940" s="1080"/>
      <c r="H1940" s="114"/>
      <c r="I1940" s="114"/>
      <c r="J1940" s="1506" t="s">
        <v>3931</v>
      </c>
      <c r="K1940" s="1506"/>
      <c r="L1940" s="1506"/>
      <c r="M1940" s="1502"/>
      <c r="N1940" s="1502"/>
      <c r="O1940" s="1502"/>
      <c r="P1940" s="1502"/>
      <c r="Q1940" s="1502"/>
      <c r="R1940" s="1502"/>
      <c r="S1940" s="1502"/>
      <c r="T1940" s="1502"/>
      <c r="U1940" s="1502"/>
      <c r="V1940" s="1502"/>
      <c r="W1940" s="9" t="s">
        <v>973</v>
      </c>
    </row>
    <row r="1941" spans="1:23" s="1" customFormat="1" ht="120.75" customHeight="1" x14ac:dyDescent="0.2">
      <c r="A1941" s="1566"/>
      <c r="B1941" s="1501" t="s">
        <v>4790</v>
      </c>
      <c r="C1941" s="1521" t="s">
        <v>4791</v>
      </c>
      <c r="D1941" s="1503" t="s">
        <v>810</v>
      </c>
      <c r="E1941" s="1503" t="s">
        <v>972</v>
      </c>
      <c r="F1941" s="114">
        <v>100</v>
      </c>
      <c r="G1941" s="1080"/>
      <c r="H1941" s="114">
        <v>300</v>
      </c>
      <c r="I1941" s="114"/>
      <c r="J1941" s="1506" t="s">
        <v>4792</v>
      </c>
      <c r="K1941" s="1506" t="s">
        <v>8691</v>
      </c>
      <c r="L1941" s="1506" t="s">
        <v>8966</v>
      </c>
      <c r="M1941" s="1502"/>
      <c r="N1941" s="1502"/>
      <c r="O1941" s="1502"/>
      <c r="P1941" s="1502"/>
      <c r="Q1941" s="1502"/>
      <c r="R1941" s="1502"/>
      <c r="S1941" s="1502"/>
      <c r="T1941" s="1502"/>
      <c r="U1941" s="1502"/>
      <c r="V1941" s="1502"/>
      <c r="W1941" s="9"/>
    </row>
    <row r="1942" spans="1:23" s="1" customFormat="1" ht="53.25" customHeight="1" x14ac:dyDescent="0.2">
      <c r="A1942" s="1566"/>
      <c r="B1942" s="1501" t="s">
        <v>4793</v>
      </c>
      <c r="C1942" s="1521" t="s">
        <v>4794</v>
      </c>
      <c r="D1942" s="1503" t="s">
        <v>810</v>
      </c>
      <c r="E1942" s="1503" t="s">
        <v>972</v>
      </c>
      <c r="F1942" s="114">
        <v>100</v>
      </c>
      <c r="G1942" s="1080"/>
      <c r="H1942" s="114"/>
      <c r="I1942" s="114"/>
      <c r="J1942" s="1506" t="s">
        <v>4776</v>
      </c>
      <c r="K1942" s="1506"/>
      <c r="L1942" s="1506"/>
      <c r="M1942" s="1502"/>
      <c r="N1942" s="1502"/>
      <c r="O1942" s="1502"/>
      <c r="P1942" s="1502"/>
      <c r="Q1942" s="1502"/>
      <c r="R1942" s="1502"/>
      <c r="S1942" s="1502"/>
      <c r="T1942" s="1502"/>
      <c r="U1942" s="1502"/>
      <c r="V1942" s="1502"/>
      <c r="W1942" s="9"/>
    </row>
    <row r="1943" spans="1:23" s="1" customFormat="1" ht="53.25" customHeight="1" x14ac:dyDescent="0.2">
      <c r="A1943" s="1566"/>
      <c r="B1943" s="1501" t="s">
        <v>6582</v>
      </c>
      <c r="C1943" s="1498" t="s">
        <v>6583</v>
      </c>
      <c r="D1943" s="1514" t="s">
        <v>810</v>
      </c>
      <c r="E1943" s="1514" t="s">
        <v>972</v>
      </c>
      <c r="F1943" s="111"/>
      <c r="G1943" s="111">
        <v>48</v>
      </c>
      <c r="H1943" s="111"/>
      <c r="I1943" s="114"/>
      <c r="J1943" s="1506" t="s">
        <v>6481</v>
      </c>
      <c r="K1943" s="1506"/>
      <c r="L1943" s="1506"/>
      <c r="M1943" s="1502"/>
      <c r="N1943" s="1502"/>
      <c r="O1943" s="1502"/>
      <c r="P1943" s="1502"/>
      <c r="Q1943" s="1502"/>
      <c r="R1943" s="1502"/>
      <c r="S1943" s="1502"/>
      <c r="T1943" s="1502"/>
      <c r="U1943" s="1502"/>
      <c r="V1943" s="1502"/>
      <c r="W1943" s="9"/>
    </row>
    <row r="1944" spans="1:23" s="1" customFormat="1" ht="53.25" customHeight="1" x14ac:dyDescent="0.2">
      <c r="A1944" s="1567"/>
      <c r="B1944" s="1422" t="s">
        <v>8960</v>
      </c>
      <c r="C1944" s="455" t="s">
        <v>8961</v>
      </c>
      <c r="D1944" s="1028" t="s">
        <v>810</v>
      </c>
      <c r="E1944" s="1028" t="s">
        <v>972</v>
      </c>
      <c r="F1944" s="1028">
        <v>0</v>
      </c>
      <c r="G1944" s="1028">
        <v>0</v>
      </c>
      <c r="H1944" s="1028" t="s">
        <v>8962</v>
      </c>
      <c r="I1944" s="116"/>
      <c r="J1944" s="1506" t="s">
        <v>8967</v>
      </c>
      <c r="K1944" s="1506"/>
      <c r="L1944" s="1506"/>
      <c r="M1944" s="1502"/>
      <c r="N1944" s="1502"/>
      <c r="O1944" s="1502"/>
      <c r="P1944" s="1502"/>
      <c r="Q1944" s="1502"/>
      <c r="R1944" s="1502"/>
      <c r="S1944" s="1502"/>
      <c r="T1944" s="1502"/>
      <c r="U1944" s="1502"/>
      <c r="V1944" s="1502"/>
      <c r="W1944" s="9"/>
    </row>
    <row r="1945" spans="1:23" s="1" customFormat="1" ht="143.25" customHeight="1" x14ac:dyDescent="0.2">
      <c r="A1945" s="1565" t="s">
        <v>1525</v>
      </c>
      <c r="B1945" s="1501" t="s">
        <v>2634</v>
      </c>
      <c r="C1945" s="1500" t="s">
        <v>5264</v>
      </c>
      <c r="D1945" s="1515" t="s">
        <v>810</v>
      </c>
      <c r="E1945" s="1515" t="s">
        <v>972</v>
      </c>
      <c r="F1945" s="104">
        <f>1470-400</f>
        <v>1070</v>
      </c>
      <c r="G1945" s="1541">
        <v>405.64</v>
      </c>
      <c r="H1945" s="385">
        <v>8.1199999989999991</v>
      </c>
      <c r="I1945" s="114"/>
      <c r="J1945" s="1506" t="s">
        <v>5616</v>
      </c>
      <c r="K1945" s="1506" t="s">
        <v>7433</v>
      </c>
      <c r="L1945" s="1506"/>
      <c r="M1945" s="1502"/>
      <c r="N1945" s="1502"/>
      <c r="O1945" s="1502"/>
      <c r="P1945" s="1502"/>
      <c r="Q1945" s="1502"/>
      <c r="R1945" s="1502"/>
      <c r="S1945" s="1502"/>
      <c r="T1945" s="1502"/>
      <c r="U1945" s="1502"/>
      <c r="V1945" s="1502"/>
      <c r="W1945" s="9" t="s">
        <v>973</v>
      </c>
    </row>
    <row r="1946" spans="1:23" s="1" customFormat="1" ht="61.5" customHeight="1" x14ac:dyDescent="0.2">
      <c r="A1946" s="1567"/>
      <c r="B1946" s="1501" t="s">
        <v>5850</v>
      </c>
      <c r="C1946" s="1521" t="s">
        <v>5851</v>
      </c>
      <c r="D1946" s="1503" t="s">
        <v>810</v>
      </c>
      <c r="E1946" s="1503" t="s">
        <v>972</v>
      </c>
      <c r="F1946" s="114"/>
      <c r="G1946" s="114">
        <v>20</v>
      </c>
      <c r="H1946" s="114"/>
      <c r="I1946" s="114"/>
      <c r="J1946" s="1506" t="s">
        <v>5999</v>
      </c>
      <c r="K1946" s="1506"/>
      <c r="L1946" s="1506"/>
      <c r="M1946" s="1502"/>
      <c r="N1946" s="1502"/>
      <c r="O1946" s="1502"/>
      <c r="P1946" s="1502"/>
      <c r="Q1946" s="1502"/>
      <c r="R1946" s="1502"/>
      <c r="S1946" s="1502"/>
      <c r="T1946" s="1502"/>
      <c r="U1946" s="1502"/>
      <c r="V1946" s="1502"/>
      <c r="W1946" s="9"/>
    </row>
    <row r="1947" spans="1:23" s="1" customFormat="1" ht="89.25" customHeight="1" x14ac:dyDescent="0.2">
      <c r="A1947" s="1565" t="s">
        <v>1526</v>
      </c>
      <c r="B1947" s="1501" t="s">
        <v>2635</v>
      </c>
      <c r="C1947" s="1521" t="s">
        <v>7435</v>
      </c>
      <c r="D1947" s="1535" t="s">
        <v>986</v>
      </c>
      <c r="E1947" s="1535" t="s">
        <v>987</v>
      </c>
      <c r="F1947" s="114">
        <v>1470</v>
      </c>
      <c r="G1947" s="1080">
        <v>12.648429999999999</v>
      </c>
      <c r="H1947" s="998">
        <v>12.65</v>
      </c>
      <c r="I1947" s="114"/>
      <c r="J1947" s="1506" t="s">
        <v>6563</v>
      </c>
      <c r="K1947" s="1506" t="s">
        <v>7434</v>
      </c>
      <c r="L1947" s="1506"/>
      <c r="M1947" s="1502"/>
      <c r="N1947" s="1502"/>
      <c r="O1947" s="1502"/>
      <c r="P1947" s="1502"/>
      <c r="Q1947" s="1502"/>
      <c r="R1947" s="1502"/>
      <c r="S1947" s="1502"/>
      <c r="T1947" s="1502"/>
      <c r="U1947" s="1502"/>
      <c r="V1947" s="1502"/>
      <c r="W1947" s="9" t="s">
        <v>973</v>
      </c>
    </row>
    <row r="1948" spans="1:23" s="1" customFormat="1" ht="73.5" customHeight="1" x14ac:dyDescent="0.2">
      <c r="A1948" s="1566"/>
      <c r="B1948" s="1501" t="s">
        <v>2636</v>
      </c>
      <c r="C1948" s="1521" t="s">
        <v>3510</v>
      </c>
      <c r="D1948" s="1535" t="s">
        <v>986</v>
      </c>
      <c r="E1948" s="1535" t="s">
        <v>987</v>
      </c>
      <c r="F1948" s="114">
        <v>500</v>
      </c>
      <c r="G1948" s="1080"/>
      <c r="H1948" s="114"/>
      <c r="I1948" s="114"/>
      <c r="J1948" s="1506" t="s">
        <v>3509</v>
      </c>
      <c r="K1948" s="1506"/>
      <c r="L1948" s="1506"/>
      <c r="M1948" s="1502"/>
      <c r="N1948" s="1502"/>
      <c r="O1948" s="1502"/>
      <c r="P1948" s="1502"/>
      <c r="Q1948" s="1502"/>
      <c r="R1948" s="1502"/>
      <c r="S1948" s="1502"/>
      <c r="T1948" s="1502"/>
      <c r="U1948" s="1502"/>
      <c r="V1948" s="1502"/>
      <c r="W1948" s="9" t="s">
        <v>973</v>
      </c>
    </row>
    <row r="1949" spans="1:23" s="1" customFormat="1" ht="54" customHeight="1" x14ac:dyDescent="0.2">
      <c r="A1949" s="1566"/>
      <c r="B1949" s="1501" t="s">
        <v>5266</v>
      </c>
      <c r="C1949" s="1521" t="s">
        <v>5265</v>
      </c>
      <c r="D1949" s="1503" t="s">
        <v>810</v>
      </c>
      <c r="E1949" s="1503" t="s">
        <v>972</v>
      </c>
      <c r="F1949" s="998"/>
      <c r="G1949" s="1071">
        <v>1400</v>
      </c>
      <c r="H1949" s="114"/>
      <c r="I1949" s="114"/>
      <c r="J1949" s="1506" t="s">
        <v>5485</v>
      </c>
      <c r="K1949" s="1506"/>
      <c r="L1949" s="1506"/>
      <c r="M1949" s="1502"/>
      <c r="N1949" s="1502"/>
      <c r="O1949" s="1502"/>
      <c r="P1949" s="1502"/>
      <c r="Q1949" s="1502"/>
      <c r="R1949" s="1502"/>
      <c r="S1949" s="1502"/>
      <c r="T1949" s="1502"/>
      <c r="U1949" s="1502"/>
      <c r="V1949" s="1502"/>
      <c r="W1949" s="9"/>
    </row>
    <row r="1950" spans="1:23" s="1" customFormat="1" ht="113.25" customHeight="1" x14ac:dyDescent="0.2">
      <c r="A1950" s="1567"/>
      <c r="B1950" s="1501" t="s">
        <v>6488</v>
      </c>
      <c r="C1950" s="1521" t="s">
        <v>6489</v>
      </c>
      <c r="D1950" s="1503" t="s">
        <v>810</v>
      </c>
      <c r="E1950" s="1503" t="s">
        <v>972</v>
      </c>
      <c r="F1950" s="998"/>
      <c r="G1950" s="1071">
        <v>200</v>
      </c>
      <c r="H1950" s="114">
        <v>300</v>
      </c>
      <c r="I1950" s="114"/>
      <c r="J1950" s="1506" t="s">
        <v>6481</v>
      </c>
      <c r="K1950" s="1506" t="s">
        <v>8092</v>
      </c>
      <c r="L1950" s="1506"/>
      <c r="M1950" s="1502"/>
      <c r="N1950" s="1502"/>
      <c r="O1950" s="1502"/>
      <c r="P1950" s="1502"/>
      <c r="Q1950" s="1502"/>
      <c r="R1950" s="1502"/>
      <c r="S1950" s="1502"/>
      <c r="T1950" s="1502"/>
      <c r="U1950" s="1502"/>
      <c r="V1950" s="1502"/>
      <c r="W1950" s="9"/>
    </row>
    <row r="1951" spans="1:23" s="1" customFormat="1" ht="48" customHeight="1" x14ac:dyDescent="0.2">
      <c r="A1951" s="1565" t="s">
        <v>1527</v>
      </c>
      <c r="B1951" s="1501" t="s">
        <v>2637</v>
      </c>
      <c r="C1951" s="1521" t="s">
        <v>1337</v>
      </c>
      <c r="D1951" s="1535" t="s">
        <v>986</v>
      </c>
      <c r="E1951" s="1535" t="s">
        <v>987</v>
      </c>
      <c r="F1951" s="114">
        <v>1470</v>
      </c>
      <c r="G1951" s="1080"/>
      <c r="H1951" s="114"/>
      <c r="I1951" s="114"/>
      <c r="J1951" s="1506"/>
      <c r="K1951" s="1506"/>
      <c r="L1951" s="1506"/>
      <c r="M1951" s="1502"/>
      <c r="N1951" s="1502"/>
      <c r="O1951" s="1502"/>
      <c r="P1951" s="1502"/>
      <c r="Q1951" s="1502"/>
      <c r="R1951" s="1502"/>
      <c r="S1951" s="1502"/>
      <c r="T1951" s="1502"/>
      <c r="U1951" s="1502"/>
      <c r="V1951" s="1502"/>
      <c r="W1951" s="9" t="s">
        <v>973</v>
      </c>
    </row>
    <row r="1952" spans="1:23" s="1" customFormat="1" ht="86.25" customHeight="1" x14ac:dyDescent="0.2">
      <c r="A1952" s="1566"/>
      <c r="B1952" s="1501" t="s">
        <v>5269</v>
      </c>
      <c r="C1952" s="1521" t="s">
        <v>5267</v>
      </c>
      <c r="D1952" s="1503" t="s">
        <v>810</v>
      </c>
      <c r="E1952" s="1503" t="s">
        <v>972</v>
      </c>
      <c r="F1952" s="998"/>
      <c r="G1952" s="1174">
        <v>610</v>
      </c>
      <c r="H1952" s="114">
        <v>402.93</v>
      </c>
      <c r="I1952" s="114"/>
      <c r="J1952" s="1597" t="s">
        <v>5589</v>
      </c>
      <c r="K1952" s="1506" t="s">
        <v>7097</v>
      </c>
      <c r="L1952" s="1506"/>
      <c r="M1952" s="1502"/>
      <c r="N1952" s="1502"/>
      <c r="O1952" s="1502"/>
      <c r="P1952" s="1502"/>
      <c r="Q1952" s="1502"/>
      <c r="R1952" s="1502"/>
      <c r="S1952" s="1502"/>
      <c r="T1952" s="1502"/>
      <c r="U1952" s="1502"/>
      <c r="V1952" s="1502"/>
      <c r="W1952" s="9"/>
    </row>
    <row r="1953" spans="1:23" s="1" customFormat="1" ht="59.25" customHeight="1" x14ac:dyDescent="0.2">
      <c r="A1953" s="1566"/>
      <c r="B1953" s="1501" t="s">
        <v>5270</v>
      </c>
      <c r="C1953" s="1521" t="s">
        <v>5268</v>
      </c>
      <c r="D1953" s="1503" t="s">
        <v>810</v>
      </c>
      <c r="E1953" s="1503" t="s">
        <v>972</v>
      </c>
      <c r="F1953" s="998"/>
      <c r="G1953" s="1174">
        <v>100</v>
      </c>
      <c r="H1953" s="114"/>
      <c r="I1953" s="114"/>
      <c r="J1953" s="1597"/>
      <c r="K1953" s="1506"/>
      <c r="L1953" s="1506"/>
      <c r="M1953" s="1502"/>
      <c r="N1953" s="1502"/>
      <c r="O1953" s="1502"/>
      <c r="P1953" s="1502"/>
      <c r="Q1953" s="1502"/>
      <c r="R1953" s="1502"/>
      <c r="S1953" s="1502"/>
      <c r="T1953" s="1502"/>
      <c r="U1953" s="1502"/>
      <c r="V1953" s="1502"/>
      <c r="W1953" s="9"/>
    </row>
    <row r="1954" spans="1:23" s="1" customFormat="1" ht="59.25" customHeight="1" x14ac:dyDescent="0.2">
      <c r="A1954" s="1566"/>
      <c r="B1954" s="1501" t="s">
        <v>6284</v>
      </c>
      <c r="C1954" s="1521" t="s">
        <v>6285</v>
      </c>
      <c r="D1954" s="1503" t="s">
        <v>810</v>
      </c>
      <c r="E1954" s="1503" t="s">
        <v>972</v>
      </c>
      <c r="F1954" s="998"/>
      <c r="G1954" s="1174">
        <v>599.71641</v>
      </c>
      <c r="H1954" s="998">
        <v>595.72</v>
      </c>
      <c r="I1954" s="114"/>
      <c r="J1954" s="1506" t="s">
        <v>6493</v>
      </c>
      <c r="K1954" s="1506" t="s">
        <v>7100</v>
      </c>
      <c r="L1954" s="1506"/>
      <c r="M1954" s="1502"/>
      <c r="N1954" s="1502"/>
      <c r="O1954" s="1502"/>
      <c r="P1954" s="1502"/>
      <c r="Q1954" s="1502"/>
      <c r="R1954" s="1502"/>
      <c r="S1954" s="1502"/>
      <c r="T1954" s="1502"/>
      <c r="U1954" s="1502"/>
      <c r="V1954" s="1502"/>
      <c r="W1954" s="9"/>
    </row>
    <row r="1955" spans="1:23" s="1" customFormat="1" ht="90.75" customHeight="1" x14ac:dyDescent="0.2">
      <c r="A1955" s="1566"/>
      <c r="B1955" s="1501" t="s">
        <v>6291</v>
      </c>
      <c r="C1955" s="1521" t="s">
        <v>6292</v>
      </c>
      <c r="D1955" s="1503" t="s">
        <v>810</v>
      </c>
      <c r="E1955" s="1503" t="s">
        <v>972</v>
      </c>
      <c r="F1955" s="998"/>
      <c r="G1955" s="1071">
        <v>300</v>
      </c>
      <c r="H1955" s="114"/>
      <c r="I1955" s="114"/>
      <c r="J1955" s="1506" t="s">
        <v>6290</v>
      </c>
      <c r="K1955" s="1506" t="s">
        <v>6992</v>
      </c>
      <c r="L1955" s="1506"/>
      <c r="M1955" s="1502"/>
      <c r="N1955" s="1502"/>
      <c r="O1955" s="1502"/>
      <c r="P1955" s="1502"/>
      <c r="Q1955" s="1502"/>
      <c r="R1955" s="1502"/>
      <c r="S1955" s="1502"/>
      <c r="T1955" s="1502"/>
      <c r="U1955" s="1502"/>
      <c r="V1955" s="1502"/>
      <c r="W1955" s="9"/>
    </row>
    <row r="1956" spans="1:23" s="1" customFormat="1" ht="59.25" customHeight="1" x14ac:dyDescent="0.2">
      <c r="A1956" s="1566"/>
      <c r="B1956" s="1501" t="s">
        <v>6490</v>
      </c>
      <c r="C1956" s="1521" t="s">
        <v>6585</v>
      </c>
      <c r="D1956" s="1503" t="s">
        <v>810</v>
      </c>
      <c r="E1956" s="1503" t="s">
        <v>972</v>
      </c>
      <c r="F1956" s="998"/>
      <c r="G1956" s="1071">
        <v>48</v>
      </c>
      <c r="H1956" s="114"/>
      <c r="I1956" s="114"/>
      <c r="J1956" s="1506" t="s">
        <v>6492</v>
      </c>
      <c r="K1956" s="1506"/>
      <c r="L1956" s="1506"/>
      <c r="M1956" s="1502"/>
      <c r="N1956" s="1502"/>
      <c r="O1956" s="1502"/>
      <c r="P1956" s="1502"/>
      <c r="Q1956" s="1502"/>
      <c r="R1956" s="1502"/>
      <c r="S1956" s="1502"/>
      <c r="T1956" s="1502"/>
      <c r="U1956" s="1502"/>
      <c r="V1956" s="1502"/>
      <c r="W1956" s="9"/>
    </row>
    <row r="1957" spans="1:23" s="1" customFormat="1" ht="59.25" customHeight="1" x14ac:dyDescent="0.2">
      <c r="A1957" s="1566"/>
      <c r="B1957" s="1501" t="s">
        <v>6584</v>
      </c>
      <c r="C1957" s="1521" t="s">
        <v>6491</v>
      </c>
      <c r="D1957" s="1503" t="s">
        <v>810</v>
      </c>
      <c r="E1957" s="1503" t="s">
        <v>972</v>
      </c>
      <c r="F1957" s="998"/>
      <c r="G1957" s="1071">
        <v>250</v>
      </c>
      <c r="H1957" s="114"/>
      <c r="I1957" s="114"/>
      <c r="J1957" s="1506" t="s">
        <v>6492</v>
      </c>
      <c r="K1957" s="1506"/>
      <c r="L1957" s="1506"/>
      <c r="M1957" s="1502"/>
      <c r="N1957" s="1502"/>
      <c r="O1957" s="1502"/>
      <c r="P1957" s="1502"/>
      <c r="Q1957" s="1502"/>
      <c r="R1957" s="1502"/>
      <c r="S1957" s="1502"/>
      <c r="T1957" s="1502"/>
      <c r="U1957" s="1502"/>
      <c r="V1957" s="1502"/>
      <c r="W1957" s="9"/>
    </row>
    <row r="1958" spans="1:23" s="1" customFormat="1" ht="59.25" customHeight="1" x14ac:dyDescent="0.2">
      <c r="A1958" s="1566"/>
      <c r="B1958" s="1501" t="s">
        <v>7098</v>
      </c>
      <c r="C1958" s="1521" t="s">
        <v>8969</v>
      </c>
      <c r="D1958" s="1503" t="s">
        <v>810</v>
      </c>
      <c r="E1958" s="1503" t="s">
        <v>972</v>
      </c>
      <c r="F1958" s="998"/>
      <c r="G1958" s="1071"/>
      <c r="H1958" s="114">
        <v>900</v>
      </c>
      <c r="I1958" s="114"/>
      <c r="J1958" s="1506" t="s">
        <v>7086</v>
      </c>
      <c r="K1958" s="1506" t="s">
        <v>8968</v>
      </c>
      <c r="L1958" s="1506"/>
      <c r="M1958" s="1502"/>
      <c r="N1958" s="1502"/>
      <c r="O1958" s="1502"/>
      <c r="P1958" s="1502"/>
      <c r="Q1958" s="1502"/>
      <c r="R1958" s="1502"/>
      <c r="S1958" s="1502"/>
      <c r="T1958" s="1502"/>
      <c r="U1958" s="1502"/>
      <c r="V1958" s="1502"/>
      <c r="W1958" s="9"/>
    </row>
    <row r="1959" spans="1:23" s="1" customFormat="1" ht="102.75" customHeight="1" x14ac:dyDescent="0.2">
      <c r="A1959" s="1566"/>
      <c r="B1959" s="1501" t="s">
        <v>8323</v>
      </c>
      <c r="C1959" s="1521" t="s">
        <v>8324</v>
      </c>
      <c r="D1959" s="1503" t="s">
        <v>810</v>
      </c>
      <c r="E1959" s="1503" t="s">
        <v>972</v>
      </c>
      <c r="F1959" s="998"/>
      <c r="G1959" s="1071"/>
      <c r="H1959" s="114"/>
      <c r="I1959" s="114">
        <v>500</v>
      </c>
      <c r="J1959" s="1506" t="s">
        <v>8404</v>
      </c>
      <c r="K1959" s="1506"/>
      <c r="L1959" s="1506"/>
      <c r="M1959" s="1502"/>
      <c r="N1959" s="1502"/>
      <c r="O1959" s="1502"/>
      <c r="P1959" s="1502"/>
      <c r="Q1959" s="1502"/>
      <c r="R1959" s="1502"/>
      <c r="S1959" s="1502"/>
      <c r="T1959" s="1502"/>
      <c r="U1959" s="1502"/>
      <c r="V1959" s="1502"/>
      <c r="W1959" s="9"/>
    </row>
    <row r="1960" spans="1:23" s="1" customFormat="1" ht="102.75" customHeight="1" x14ac:dyDescent="0.2">
      <c r="A1960" s="1566"/>
      <c r="B1960" s="1501" t="s">
        <v>8405</v>
      </c>
      <c r="C1960" s="1521" t="s">
        <v>8406</v>
      </c>
      <c r="D1960" s="1503" t="s">
        <v>810</v>
      </c>
      <c r="E1960" s="1503" t="s">
        <v>972</v>
      </c>
      <c r="F1960" s="998"/>
      <c r="G1960" s="1071"/>
      <c r="H1960" s="114">
        <v>500</v>
      </c>
      <c r="I1960" s="114"/>
      <c r="J1960" s="1506" t="s">
        <v>8407</v>
      </c>
      <c r="K1960" s="1506"/>
      <c r="L1960" s="1506"/>
      <c r="M1960" s="1502"/>
      <c r="N1960" s="1502"/>
      <c r="O1960" s="1502"/>
      <c r="P1960" s="1502"/>
      <c r="Q1960" s="1502"/>
      <c r="R1960" s="1502"/>
      <c r="S1960" s="1502"/>
      <c r="T1960" s="1502"/>
      <c r="U1960" s="1502"/>
      <c r="V1960" s="1502"/>
      <c r="W1960" s="9"/>
    </row>
    <row r="1961" spans="1:23" s="1" customFormat="1" ht="102.75" customHeight="1" x14ac:dyDescent="0.2">
      <c r="A1961" s="1567"/>
      <c r="B1961" s="1501" t="s">
        <v>8692</v>
      </c>
      <c r="C1961" s="1521" t="s">
        <v>8693</v>
      </c>
      <c r="D1961" s="1503" t="s">
        <v>810</v>
      </c>
      <c r="E1961" s="1503" t="s">
        <v>972</v>
      </c>
      <c r="F1961" s="998"/>
      <c r="G1961" s="1071"/>
      <c r="H1961" s="114">
        <v>100</v>
      </c>
      <c r="I1961" s="114"/>
      <c r="J1961" s="1506" t="s">
        <v>9057</v>
      </c>
      <c r="K1961" s="1506"/>
      <c r="L1961" s="1506"/>
      <c r="M1961" s="1502"/>
      <c r="N1961" s="1502"/>
      <c r="O1961" s="1502"/>
      <c r="P1961" s="1502"/>
      <c r="Q1961" s="1502"/>
      <c r="R1961" s="1502"/>
      <c r="S1961" s="1502"/>
      <c r="T1961" s="1502"/>
      <c r="U1961" s="1502"/>
      <c r="V1961" s="1502"/>
      <c r="W1961" s="9"/>
    </row>
    <row r="1962" spans="1:23" s="1" customFormat="1" ht="61.5" customHeight="1" x14ac:dyDescent="0.2">
      <c r="A1962" s="1565" t="s">
        <v>1528</v>
      </c>
      <c r="B1962" s="1501" t="s">
        <v>2638</v>
      </c>
      <c r="C1962" s="1521" t="s">
        <v>1015</v>
      </c>
      <c r="D1962" s="1503" t="s">
        <v>810</v>
      </c>
      <c r="E1962" s="1503" t="s">
        <v>972</v>
      </c>
      <c r="F1962" s="114">
        <v>1155</v>
      </c>
      <c r="G1962" s="1080"/>
      <c r="H1962" s="998">
        <v>1.62</v>
      </c>
      <c r="I1962" s="114"/>
      <c r="J1962" s="1506" t="s">
        <v>3389</v>
      </c>
      <c r="K1962" s="1506" t="s">
        <v>7075</v>
      </c>
      <c r="L1962" s="1506"/>
      <c r="M1962" s="1502"/>
      <c r="N1962" s="1502"/>
      <c r="O1962" s="1502"/>
      <c r="P1962" s="1502"/>
      <c r="Q1962" s="1502"/>
      <c r="R1962" s="1502"/>
      <c r="S1962" s="1502"/>
      <c r="T1962" s="1502"/>
      <c r="U1962" s="1502"/>
      <c r="V1962" s="1502"/>
      <c r="W1962" s="9" t="s">
        <v>973</v>
      </c>
    </row>
    <row r="1963" spans="1:23" s="1" customFormat="1" ht="48" customHeight="1" x14ac:dyDescent="0.2">
      <c r="A1963" s="1566"/>
      <c r="B1963" s="1501" t="s">
        <v>2639</v>
      </c>
      <c r="C1963" s="1521" t="s">
        <v>1338</v>
      </c>
      <c r="D1963" s="1503" t="s">
        <v>810</v>
      </c>
      <c r="E1963" s="1503" t="s">
        <v>972</v>
      </c>
      <c r="F1963" s="114">
        <v>57.9</v>
      </c>
      <c r="G1963" s="1080"/>
      <c r="H1963" s="114"/>
      <c r="I1963" s="114"/>
      <c r="J1963" s="1506"/>
      <c r="K1963" s="1506"/>
      <c r="L1963" s="1506"/>
      <c r="M1963" s="1502"/>
      <c r="N1963" s="1502"/>
      <c r="O1963" s="1502"/>
      <c r="P1963" s="1502"/>
      <c r="Q1963" s="1502"/>
      <c r="R1963" s="1502"/>
      <c r="S1963" s="1502"/>
      <c r="T1963" s="1502"/>
      <c r="U1963" s="1502"/>
      <c r="V1963" s="1502"/>
      <c r="W1963" s="9" t="s">
        <v>973</v>
      </c>
    </row>
    <row r="1964" spans="1:23" s="1" customFormat="1" ht="55.5" customHeight="1" x14ac:dyDescent="0.2">
      <c r="A1964" s="1566"/>
      <c r="B1964" s="1501" t="s">
        <v>4795</v>
      </c>
      <c r="C1964" s="1521" t="s">
        <v>4796</v>
      </c>
      <c r="D1964" s="1503" t="s">
        <v>891</v>
      </c>
      <c r="E1964" s="1503" t="s">
        <v>972</v>
      </c>
      <c r="F1964" s="114">
        <v>45</v>
      </c>
      <c r="G1964" s="1080"/>
      <c r="H1964" s="114"/>
      <c r="I1964" s="114"/>
      <c r="J1964" s="1506" t="s">
        <v>4776</v>
      </c>
      <c r="K1964" s="1506"/>
      <c r="L1964" s="1506"/>
      <c r="M1964" s="1502"/>
      <c r="N1964" s="1502"/>
      <c r="O1964" s="1502"/>
      <c r="P1964" s="1502"/>
      <c r="Q1964" s="1502"/>
      <c r="R1964" s="1502"/>
      <c r="S1964" s="1502"/>
      <c r="T1964" s="1502"/>
      <c r="U1964" s="1502"/>
      <c r="V1964" s="1502"/>
      <c r="W1964" s="9"/>
    </row>
    <row r="1965" spans="1:23" s="1" customFormat="1" ht="55.5" customHeight="1" x14ac:dyDescent="0.2">
      <c r="A1965" s="1566"/>
      <c r="B1965" s="1501" t="s">
        <v>5273</v>
      </c>
      <c r="C1965" s="1521" t="s">
        <v>5271</v>
      </c>
      <c r="D1965" s="1503" t="s">
        <v>810</v>
      </c>
      <c r="E1965" s="1503" t="s">
        <v>972</v>
      </c>
      <c r="F1965" s="998"/>
      <c r="G1965" s="1174">
        <v>113.324</v>
      </c>
      <c r="H1965" s="114"/>
      <c r="I1965" s="114"/>
      <c r="J1965" s="1597" t="s">
        <v>5589</v>
      </c>
      <c r="K1965" s="1506"/>
      <c r="L1965" s="1506"/>
      <c r="M1965" s="1502"/>
      <c r="N1965" s="1502"/>
      <c r="O1965" s="1502"/>
      <c r="P1965" s="1502"/>
      <c r="Q1965" s="1502"/>
      <c r="R1965" s="1502"/>
      <c r="S1965" s="1502"/>
      <c r="T1965" s="1502"/>
      <c r="U1965" s="1502"/>
      <c r="V1965" s="1502"/>
      <c r="W1965" s="9"/>
    </row>
    <row r="1966" spans="1:23" s="1" customFormat="1" ht="55.5" customHeight="1" x14ac:dyDescent="0.2">
      <c r="A1966" s="1566"/>
      <c r="B1966" s="1501" t="s">
        <v>5274</v>
      </c>
      <c r="C1966" s="1521" t="s">
        <v>5854</v>
      </c>
      <c r="D1966" s="1503" t="s">
        <v>810</v>
      </c>
      <c r="E1966" s="1503" t="s">
        <v>972</v>
      </c>
      <c r="F1966" s="998"/>
      <c r="G1966" s="1071">
        <v>1400</v>
      </c>
      <c r="H1966" s="114"/>
      <c r="I1966" s="114"/>
      <c r="J1966" s="1597"/>
      <c r="K1966" s="1506" t="s">
        <v>6000</v>
      </c>
      <c r="L1966" s="1506"/>
      <c r="M1966" s="1502"/>
      <c r="N1966" s="1502"/>
      <c r="O1966" s="1502"/>
      <c r="P1966" s="1502"/>
      <c r="Q1966" s="1502"/>
      <c r="R1966" s="1502"/>
      <c r="S1966" s="1502"/>
      <c r="T1966" s="1502"/>
      <c r="U1966" s="1502"/>
      <c r="V1966" s="1502"/>
      <c r="W1966" s="9"/>
    </row>
    <row r="1967" spans="1:23" s="1" customFormat="1" ht="55.5" customHeight="1" x14ac:dyDescent="0.2">
      <c r="A1967" s="1566"/>
      <c r="B1967" s="1501" t="s">
        <v>5855</v>
      </c>
      <c r="C1967" s="1521" t="s">
        <v>5856</v>
      </c>
      <c r="D1967" s="1503" t="s">
        <v>810</v>
      </c>
      <c r="E1967" s="1503" t="s">
        <v>972</v>
      </c>
      <c r="F1967" s="998"/>
      <c r="G1967" s="1071">
        <v>20</v>
      </c>
      <c r="H1967" s="114"/>
      <c r="I1967" s="114"/>
      <c r="J1967" s="1506" t="s">
        <v>5950</v>
      </c>
      <c r="K1967" s="1506"/>
      <c r="L1967" s="1506"/>
      <c r="M1967" s="1502"/>
      <c r="N1967" s="1502"/>
      <c r="O1967" s="1502"/>
      <c r="P1967" s="1502"/>
      <c r="Q1967" s="1502"/>
      <c r="R1967" s="1502"/>
      <c r="S1967" s="1502"/>
      <c r="T1967" s="1502"/>
      <c r="U1967" s="1502"/>
      <c r="V1967" s="1502"/>
      <c r="W1967" s="9"/>
    </row>
    <row r="1968" spans="1:23" s="1" customFormat="1" ht="55.5" customHeight="1" x14ac:dyDescent="0.2">
      <c r="A1968" s="1566"/>
      <c r="B1968" s="1501" t="s">
        <v>6496</v>
      </c>
      <c r="C1968" s="1521" t="s">
        <v>6587</v>
      </c>
      <c r="D1968" s="1503" t="s">
        <v>810</v>
      </c>
      <c r="E1968" s="1503" t="s">
        <v>972</v>
      </c>
      <c r="F1968" s="998"/>
      <c r="G1968" s="1071">
        <v>48</v>
      </c>
      <c r="H1968" s="114"/>
      <c r="I1968" s="114"/>
      <c r="J1968" s="1506" t="s">
        <v>6492</v>
      </c>
      <c r="K1968" s="1506"/>
      <c r="L1968" s="1506"/>
      <c r="M1968" s="1502"/>
      <c r="N1968" s="1502"/>
      <c r="O1968" s="1502"/>
      <c r="P1968" s="1502"/>
      <c r="Q1968" s="1502"/>
      <c r="R1968" s="1502"/>
      <c r="S1968" s="1502"/>
      <c r="T1968" s="1502"/>
      <c r="U1968" s="1502"/>
      <c r="V1968" s="1502"/>
      <c r="W1968" s="9"/>
    </row>
    <row r="1969" spans="1:23" s="1" customFormat="1" ht="55.5" customHeight="1" x14ac:dyDescent="0.2">
      <c r="A1969" s="1567"/>
      <c r="B1969" s="1501" t="s">
        <v>6586</v>
      </c>
      <c r="C1969" s="1521" t="s">
        <v>6497</v>
      </c>
      <c r="D1969" s="1503" t="s">
        <v>810</v>
      </c>
      <c r="E1969" s="1503" t="s">
        <v>972</v>
      </c>
      <c r="F1969" s="998"/>
      <c r="G1969" s="1071">
        <v>200</v>
      </c>
      <c r="H1969" s="114"/>
      <c r="I1969" s="114"/>
      <c r="J1969" s="1506" t="s">
        <v>6492</v>
      </c>
      <c r="K1969" s="1506"/>
      <c r="L1969" s="1506"/>
      <c r="M1969" s="1502"/>
      <c r="N1969" s="1502"/>
      <c r="O1969" s="1502"/>
      <c r="P1969" s="1502"/>
      <c r="Q1969" s="1502"/>
      <c r="R1969" s="1502"/>
      <c r="S1969" s="1502"/>
      <c r="T1969" s="1502"/>
      <c r="U1969" s="1502"/>
      <c r="V1969" s="1502"/>
      <c r="W1969" s="9"/>
    </row>
    <row r="1970" spans="1:23" s="1" customFormat="1" ht="27" customHeight="1" x14ac:dyDescent="0.2">
      <c r="A1970" s="1565" t="s">
        <v>1529</v>
      </c>
      <c r="B1970" s="1501" t="s">
        <v>2640</v>
      </c>
      <c r="C1970" s="1521" t="s">
        <v>1016</v>
      </c>
      <c r="D1970" s="1503" t="s">
        <v>1000</v>
      </c>
      <c r="E1970" s="1503" t="s">
        <v>972</v>
      </c>
      <c r="F1970" s="114">
        <v>20</v>
      </c>
      <c r="G1970" s="1080"/>
      <c r="H1970" s="114"/>
      <c r="I1970" s="114"/>
      <c r="J1970" s="1506"/>
      <c r="K1970" s="1506"/>
      <c r="L1970" s="1506"/>
      <c r="M1970" s="1502"/>
      <c r="N1970" s="1502"/>
      <c r="O1970" s="1502"/>
      <c r="P1970" s="1502"/>
      <c r="Q1970" s="1502"/>
      <c r="R1970" s="1502"/>
      <c r="S1970" s="1502"/>
      <c r="T1970" s="1502"/>
      <c r="U1970" s="1502"/>
      <c r="V1970" s="1502"/>
      <c r="W1970" s="9" t="s">
        <v>973</v>
      </c>
    </row>
    <row r="1971" spans="1:23" s="1" customFormat="1" ht="25.5" customHeight="1" x14ac:dyDescent="0.2">
      <c r="A1971" s="1566"/>
      <c r="B1971" s="1501" t="s">
        <v>2641</v>
      </c>
      <c r="C1971" s="1521" t="s">
        <v>1017</v>
      </c>
      <c r="D1971" s="1503" t="s">
        <v>1000</v>
      </c>
      <c r="E1971" s="1503" t="s">
        <v>972</v>
      </c>
      <c r="F1971" s="114">
        <v>10</v>
      </c>
      <c r="G1971" s="1080"/>
      <c r="H1971" s="114"/>
      <c r="I1971" s="114"/>
      <c r="J1971" s="1506"/>
      <c r="K1971" s="1506"/>
      <c r="L1971" s="1506"/>
      <c r="M1971" s="1502"/>
      <c r="N1971" s="1502"/>
      <c r="O1971" s="1502"/>
      <c r="P1971" s="1502"/>
      <c r="Q1971" s="1502"/>
      <c r="R1971" s="1502"/>
      <c r="S1971" s="1502"/>
      <c r="T1971" s="1502"/>
      <c r="U1971" s="1502"/>
      <c r="V1971" s="1502"/>
      <c r="W1971" s="9" t="s">
        <v>973</v>
      </c>
    </row>
    <row r="1972" spans="1:23" s="1" customFormat="1" ht="158.25" customHeight="1" x14ac:dyDescent="0.2">
      <c r="A1972" s="1566"/>
      <c r="B1972" s="1501" t="s">
        <v>2642</v>
      </c>
      <c r="C1972" s="1521" t="s">
        <v>8129</v>
      </c>
      <c r="D1972" s="1503" t="s">
        <v>810</v>
      </c>
      <c r="E1972" s="1503" t="s">
        <v>972</v>
      </c>
      <c r="F1972" s="114">
        <v>450</v>
      </c>
      <c r="G1972" s="1080">
        <v>1.8939999999999999</v>
      </c>
      <c r="H1972" s="114">
        <v>900</v>
      </c>
      <c r="I1972" s="114"/>
      <c r="J1972" s="1506" t="s">
        <v>5617</v>
      </c>
      <c r="K1972" s="1506" t="s">
        <v>7105</v>
      </c>
      <c r="L1972" s="1506" t="s">
        <v>8694</v>
      </c>
      <c r="M1972" s="1502"/>
      <c r="N1972" s="1502"/>
      <c r="O1972" s="1502"/>
      <c r="P1972" s="1502"/>
      <c r="Q1972" s="1502"/>
      <c r="R1972" s="1502"/>
      <c r="S1972" s="1502"/>
      <c r="T1972" s="1502"/>
      <c r="U1972" s="1502"/>
      <c r="V1972" s="1502"/>
      <c r="W1972" s="9" t="s">
        <v>973</v>
      </c>
    </row>
    <row r="1973" spans="1:23" s="1" customFormat="1" ht="63.75" customHeight="1" x14ac:dyDescent="0.2">
      <c r="A1973" s="1566"/>
      <c r="B1973" s="1501" t="s">
        <v>2643</v>
      </c>
      <c r="C1973" s="1521" t="s">
        <v>1313</v>
      </c>
      <c r="D1973" s="1503" t="s">
        <v>810</v>
      </c>
      <c r="E1973" s="1503" t="s">
        <v>972</v>
      </c>
      <c r="F1973" s="114">
        <v>1000</v>
      </c>
      <c r="G1973" s="1080">
        <v>82.754000000000005</v>
      </c>
      <c r="H1973" s="114"/>
      <c r="I1973" s="114"/>
      <c r="J1973" s="1506" t="s">
        <v>5618</v>
      </c>
      <c r="K1973" s="1506"/>
      <c r="L1973" s="1506"/>
      <c r="M1973" s="1502"/>
      <c r="N1973" s="1502"/>
      <c r="O1973" s="1502"/>
      <c r="P1973" s="1502"/>
      <c r="Q1973" s="1502"/>
      <c r="R1973" s="1502"/>
      <c r="S1973" s="1502"/>
      <c r="T1973" s="1502"/>
      <c r="U1973" s="1502"/>
      <c r="V1973" s="1502"/>
      <c r="W1973" s="9"/>
    </row>
    <row r="1974" spans="1:23" s="1" customFormat="1" ht="33" customHeight="1" x14ac:dyDescent="0.2">
      <c r="A1974" s="1566"/>
      <c r="B1974" s="1501" t="s">
        <v>2644</v>
      </c>
      <c r="C1974" s="1521" t="s">
        <v>1019</v>
      </c>
      <c r="D1974" s="1503" t="s">
        <v>810</v>
      </c>
      <c r="E1974" s="1503" t="s">
        <v>972</v>
      </c>
      <c r="F1974" s="114">
        <v>14.8</v>
      </c>
      <c r="G1974" s="1080"/>
      <c r="H1974" s="114"/>
      <c r="I1974" s="114"/>
      <c r="J1974" s="1506"/>
      <c r="K1974" s="1506"/>
      <c r="L1974" s="1506"/>
      <c r="M1974" s="1502"/>
      <c r="N1974" s="1502"/>
      <c r="O1974" s="1502"/>
      <c r="P1974" s="1502"/>
      <c r="Q1974" s="1502"/>
      <c r="R1974" s="1502"/>
      <c r="S1974" s="1502"/>
      <c r="T1974" s="1502"/>
      <c r="U1974" s="1502"/>
      <c r="V1974" s="1502"/>
      <c r="W1974" s="9" t="s">
        <v>973</v>
      </c>
    </row>
    <row r="1975" spans="1:23" s="1" customFormat="1" ht="79.5" customHeight="1" x14ac:dyDescent="0.2">
      <c r="A1975" s="1566"/>
      <c r="B1975" s="1501" t="s">
        <v>5276</v>
      </c>
      <c r="C1975" s="1521" t="s">
        <v>5275</v>
      </c>
      <c r="D1975" s="1503" t="s">
        <v>810</v>
      </c>
      <c r="E1975" s="1503" t="s">
        <v>972</v>
      </c>
      <c r="F1975" s="998"/>
      <c r="G1975" s="1174"/>
      <c r="H1975" s="114"/>
      <c r="I1975" s="114"/>
      <c r="J1975" s="1506" t="s">
        <v>5504</v>
      </c>
      <c r="K1975" s="1506" t="s">
        <v>6157</v>
      </c>
      <c r="L1975" s="1506"/>
      <c r="M1975" s="1502"/>
      <c r="N1975" s="1502"/>
      <c r="O1975" s="1502"/>
      <c r="P1975" s="1502"/>
      <c r="Q1975" s="1502"/>
      <c r="R1975" s="1502"/>
      <c r="S1975" s="1502"/>
      <c r="T1975" s="1502"/>
      <c r="U1975" s="1502"/>
      <c r="V1975" s="1502"/>
      <c r="W1975" s="9"/>
    </row>
    <row r="1976" spans="1:23" s="1" customFormat="1" ht="67.5" customHeight="1" x14ac:dyDescent="0.2">
      <c r="A1976" s="1566"/>
      <c r="B1976" s="1501" t="s">
        <v>5857</v>
      </c>
      <c r="C1976" s="1521" t="s">
        <v>5858</v>
      </c>
      <c r="D1976" s="1503" t="s">
        <v>810</v>
      </c>
      <c r="E1976" s="1503" t="s">
        <v>972</v>
      </c>
      <c r="F1976" s="998"/>
      <c r="G1976" s="1071">
        <v>20</v>
      </c>
      <c r="H1976" s="114"/>
      <c r="I1976" s="114"/>
      <c r="J1976" s="1506" t="s">
        <v>5950</v>
      </c>
      <c r="K1976" s="1506"/>
      <c r="L1976" s="1506"/>
      <c r="M1976" s="1502"/>
      <c r="N1976" s="1502"/>
      <c r="O1976" s="1502"/>
      <c r="P1976" s="1502"/>
      <c r="Q1976" s="1502"/>
      <c r="R1976" s="1502"/>
      <c r="S1976" s="1502"/>
      <c r="T1976" s="1502"/>
      <c r="U1976" s="1502"/>
      <c r="V1976" s="1502"/>
      <c r="W1976" s="9"/>
    </row>
    <row r="1977" spans="1:23" s="1" customFormat="1" ht="67.5" customHeight="1" x14ac:dyDescent="0.2">
      <c r="A1977" s="1566"/>
      <c r="B1977" s="1501" t="s">
        <v>6158</v>
      </c>
      <c r="C1977" s="1521" t="s">
        <v>6159</v>
      </c>
      <c r="D1977" s="1503" t="s">
        <v>810</v>
      </c>
      <c r="E1977" s="1503" t="s">
        <v>972</v>
      </c>
      <c r="F1977" s="998"/>
      <c r="G1977" s="1071">
        <v>200</v>
      </c>
      <c r="H1977" s="114"/>
      <c r="I1977" s="114"/>
      <c r="J1977" s="1506" t="s">
        <v>6160</v>
      </c>
      <c r="K1977" s="1506"/>
      <c r="L1977" s="1506"/>
      <c r="M1977" s="1502"/>
      <c r="N1977" s="1502"/>
      <c r="O1977" s="1502"/>
      <c r="P1977" s="1502"/>
      <c r="Q1977" s="1502"/>
      <c r="R1977" s="1502"/>
      <c r="S1977" s="1502"/>
      <c r="T1977" s="1502"/>
      <c r="U1977" s="1502"/>
      <c r="V1977" s="1502"/>
      <c r="W1977" s="9"/>
    </row>
    <row r="1978" spans="1:23" s="1" customFormat="1" ht="67.5" customHeight="1" x14ac:dyDescent="0.2">
      <c r="A1978" s="1566"/>
      <c r="B1978" s="1501" t="s">
        <v>6498</v>
      </c>
      <c r="C1978" s="1521" t="s">
        <v>6499</v>
      </c>
      <c r="D1978" s="1503" t="s">
        <v>810</v>
      </c>
      <c r="E1978" s="1503" t="s">
        <v>972</v>
      </c>
      <c r="F1978" s="998"/>
      <c r="G1978" s="1071">
        <v>70</v>
      </c>
      <c r="H1978" s="114">
        <v>0.7</v>
      </c>
      <c r="I1978" s="114"/>
      <c r="J1978" s="1506" t="s">
        <v>6492</v>
      </c>
      <c r="K1978" s="1506" t="s">
        <v>7106</v>
      </c>
      <c r="L1978" s="1506"/>
      <c r="M1978" s="1502"/>
      <c r="N1978" s="1502"/>
      <c r="O1978" s="1502"/>
      <c r="P1978" s="1502"/>
      <c r="Q1978" s="1502"/>
      <c r="R1978" s="1502"/>
      <c r="S1978" s="1502"/>
      <c r="T1978" s="1502"/>
      <c r="U1978" s="1502"/>
      <c r="V1978" s="1502"/>
      <c r="W1978" s="9"/>
    </row>
    <row r="1979" spans="1:23" s="1" customFormat="1" ht="109.5" customHeight="1" x14ac:dyDescent="0.2">
      <c r="A1979" s="1566"/>
      <c r="B1979" s="1501" t="s">
        <v>7101</v>
      </c>
      <c r="C1979" s="1521" t="s">
        <v>7102</v>
      </c>
      <c r="D1979" s="1503" t="s">
        <v>810</v>
      </c>
      <c r="E1979" s="1503" t="s">
        <v>972</v>
      </c>
      <c r="F1979" s="998"/>
      <c r="G1979" s="1071"/>
      <c r="H1979" s="114">
        <v>0</v>
      </c>
      <c r="I1979" s="114"/>
      <c r="J1979" s="1506" t="s">
        <v>7086</v>
      </c>
      <c r="K1979" s="1506" t="s">
        <v>8152</v>
      </c>
      <c r="L1979" s="1506"/>
      <c r="M1979" s="1502"/>
      <c r="N1979" s="1502"/>
      <c r="O1979" s="1502"/>
      <c r="P1979" s="1502"/>
      <c r="Q1979" s="1502"/>
      <c r="R1979" s="1502"/>
      <c r="S1979" s="1502"/>
      <c r="T1979" s="1502"/>
      <c r="U1979" s="1502"/>
      <c r="V1979" s="1502"/>
      <c r="W1979" s="9"/>
    </row>
    <row r="1980" spans="1:23" s="1" customFormat="1" ht="67.5" customHeight="1" x14ac:dyDescent="0.2">
      <c r="A1980" s="1566"/>
      <c r="B1980" s="1501" t="s">
        <v>7104</v>
      </c>
      <c r="C1980" s="1521" t="s">
        <v>7103</v>
      </c>
      <c r="D1980" s="1503" t="s">
        <v>810</v>
      </c>
      <c r="E1980" s="1503" t="s">
        <v>972</v>
      </c>
      <c r="F1980" s="998"/>
      <c r="G1980" s="1071"/>
      <c r="H1980" s="114">
        <v>1400</v>
      </c>
      <c r="I1980" s="114"/>
      <c r="J1980" s="1506" t="s">
        <v>7086</v>
      </c>
      <c r="K1980" s="1506"/>
      <c r="L1980" s="1506"/>
      <c r="M1980" s="1502"/>
      <c r="N1980" s="1502"/>
      <c r="O1980" s="1502"/>
      <c r="P1980" s="1502"/>
      <c r="Q1980" s="1502"/>
      <c r="R1980" s="1502"/>
      <c r="S1980" s="1502"/>
      <c r="T1980" s="1502"/>
      <c r="U1980" s="1502"/>
      <c r="V1980" s="1502"/>
      <c r="W1980" s="9"/>
    </row>
    <row r="1981" spans="1:23" s="1" customFormat="1" ht="67.5" customHeight="1" x14ac:dyDescent="0.2">
      <c r="A1981" s="1567"/>
      <c r="B1981" s="1501" t="s">
        <v>8130</v>
      </c>
      <c r="C1981" s="1521" t="s">
        <v>8093</v>
      </c>
      <c r="D1981" s="1503" t="s">
        <v>810</v>
      </c>
      <c r="E1981" s="1503" t="s">
        <v>972</v>
      </c>
      <c r="F1981" s="998"/>
      <c r="G1981" s="1071"/>
      <c r="H1981" s="114"/>
      <c r="I1981" s="114"/>
      <c r="J1981" s="1506" t="s">
        <v>8153</v>
      </c>
      <c r="K1981" s="1506" t="s">
        <v>8695</v>
      </c>
      <c r="L1981" s="1506"/>
      <c r="M1981" s="1502"/>
      <c r="N1981" s="1502"/>
      <c r="O1981" s="1502"/>
      <c r="P1981" s="1502"/>
      <c r="Q1981" s="1502"/>
      <c r="R1981" s="1502"/>
      <c r="S1981" s="1502"/>
      <c r="T1981" s="1502"/>
      <c r="U1981" s="1502"/>
      <c r="V1981" s="1502"/>
      <c r="W1981" s="9"/>
    </row>
    <row r="1982" spans="1:23" s="1" customFormat="1" ht="133.5" customHeight="1" x14ac:dyDescent="0.2">
      <c r="A1982" s="1565" t="s">
        <v>1530</v>
      </c>
      <c r="B1982" s="1521" t="s">
        <v>2645</v>
      </c>
      <c r="C1982" s="1521" t="s">
        <v>5277</v>
      </c>
      <c r="D1982" s="1535" t="s">
        <v>986</v>
      </c>
      <c r="E1982" s="1535" t="s">
        <v>987</v>
      </c>
      <c r="F1982" s="114">
        <v>1470</v>
      </c>
      <c r="G1982" s="1080">
        <v>338.702</v>
      </c>
      <c r="H1982" s="114"/>
      <c r="I1982" s="114"/>
      <c r="J1982" s="1506" t="s">
        <v>5619</v>
      </c>
      <c r="K1982" s="1506"/>
      <c r="L1982" s="1506"/>
      <c r="M1982" s="1502"/>
      <c r="N1982" s="1502"/>
      <c r="O1982" s="1502"/>
      <c r="P1982" s="1502"/>
      <c r="Q1982" s="1502"/>
      <c r="R1982" s="1502"/>
      <c r="S1982" s="1502"/>
      <c r="T1982" s="1502"/>
      <c r="U1982" s="1502"/>
      <c r="V1982" s="1502"/>
      <c r="W1982" s="9" t="s">
        <v>973</v>
      </c>
    </row>
    <row r="1983" spans="1:23" s="1" customFormat="1" ht="111.75" customHeight="1" x14ac:dyDescent="0.2">
      <c r="A1983" s="1566"/>
      <c r="B1983" s="1503" t="s">
        <v>3819</v>
      </c>
      <c r="C1983" s="596" t="s">
        <v>3820</v>
      </c>
      <c r="D1983" s="1503" t="s">
        <v>810</v>
      </c>
      <c r="E1983" s="1503" t="s">
        <v>972</v>
      </c>
      <c r="F1983" s="373">
        <v>192.429</v>
      </c>
      <c r="G1983" s="1080"/>
      <c r="H1983" s="373"/>
      <c r="I1983" s="373"/>
      <c r="J1983" s="1506" t="s">
        <v>3821</v>
      </c>
      <c r="K1983" s="1506" t="s">
        <v>4350</v>
      </c>
      <c r="L1983" s="1506"/>
      <c r="M1983" s="1502"/>
      <c r="N1983" s="1502"/>
      <c r="O1983" s="1502"/>
      <c r="P1983" s="1502"/>
      <c r="Q1983" s="1502"/>
      <c r="R1983" s="1502"/>
      <c r="S1983" s="1502"/>
      <c r="T1983" s="1502"/>
      <c r="U1983" s="1502"/>
      <c r="V1983" s="1502"/>
      <c r="W1983" s="9"/>
    </row>
    <row r="1984" spans="1:23" s="1" customFormat="1" ht="117.75" customHeight="1" x14ac:dyDescent="0.2">
      <c r="A1984" s="1566"/>
      <c r="B1984" s="1503" t="s">
        <v>4797</v>
      </c>
      <c r="C1984" s="596" t="s">
        <v>4798</v>
      </c>
      <c r="D1984" s="1503" t="s">
        <v>810</v>
      </c>
      <c r="E1984" s="1503" t="s">
        <v>972</v>
      </c>
      <c r="F1984" s="373">
        <v>200</v>
      </c>
      <c r="G1984" s="1080"/>
      <c r="H1984" s="114">
        <v>586</v>
      </c>
      <c r="I1984" s="373"/>
      <c r="J1984" s="1506" t="s">
        <v>4757</v>
      </c>
      <c r="K1984" s="1506" t="s">
        <v>6473</v>
      </c>
      <c r="L1984" s="1506" t="s">
        <v>6993</v>
      </c>
      <c r="M1984" s="1502" t="s">
        <v>7107</v>
      </c>
      <c r="N1984" s="1502"/>
      <c r="O1984" s="1502"/>
      <c r="P1984" s="1502"/>
      <c r="Q1984" s="1502"/>
      <c r="R1984" s="1502"/>
      <c r="S1984" s="1502"/>
      <c r="T1984" s="1502"/>
      <c r="U1984" s="1502"/>
      <c r="V1984" s="1502"/>
      <c r="W1984" s="9"/>
    </row>
    <row r="1985" spans="1:23" s="1" customFormat="1" ht="69.75" customHeight="1" x14ac:dyDescent="0.2">
      <c r="A1985" s="1566"/>
      <c r="B1985" s="1503" t="s">
        <v>4917</v>
      </c>
      <c r="C1985" s="596" t="s">
        <v>5941</v>
      </c>
      <c r="D1985" s="1503" t="s">
        <v>286</v>
      </c>
      <c r="E1985" s="1503" t="s">
        <v>987</v>
      </c>
      <c r="F1985" s="114">
        <v>30</v>
      </c>
      <c r="G1985" s="114">
        <v>20</v>
      </c>
      <c r="H1985" s="373"/>
      <c r="I1985" s="373"/>
      <c r="J1985" s="1506" t="s">
        <v>4919</v>
      </c>
      <c r="K1985" s="1506" t="s">
        <v>6001</v>
      </c>
      <c r="L1985" s="1506"/>
      <c r="M1985" s="1502"/>
      <c r="N1985" s="1502"/>
      <c r="O1985" s="1502"/>
      <c r="P1985" s="1502"/>
      <c r="Q1985" s="1502"/>
      <c r="R1985" s="1502"/>
      <c r="S1985" s="1502"/>
      <c r="T1985" s="1502"/>
      <c r="U1985" s="1502"/>
      <c r="V1985" s="1502"/>
      <c r="W1985" s="9"/>
    </row>
    <row r="1986" spans="1:23" s="1" customFormat="1" ht="69.75" customHeight="1" x14ac:dyDescent="0.2">
      <c r="A1986" s="1567"/>
      <c r="B1986" s="1503" t="s">
        <v>6474</v>
      </c>
      <c r="C1986" s="596" t="s">
        <v>6475</v>
      </c>
      <c r="D1986" s="1503" t="s">
        <v>810</v>
      </c>
      <c r="E1986" s="1503" t="s">
        <v>972</v>
      </c>
      <c r="F1986" s="114"/>
      <c r="G1986" s="114">
        <v>200</v>
      </c>
      <c r="H1986" s="373"/>
      <c r="I1986" s="373"/>
      <c r="J1986" s="1506" t="s">
        <v>6445</v>
      </c>
      <c r="K1986" s="1506"/>
      <c r="L1986" s="1506"/>
      <c r="M1986" s="1502"/>
      <c r="N1986" s="1502"/>
      <c r="O1986" s="1502"/>
      <c r="P1986" s="1502"/>
      <c r="Q1986" s="1502"/>
      <c r="R1986" s="1502"/>
      <c r="S1986" s="1502"/>
      <c r="T1986" s="1502"/>
      <c r="U1986" s="1502"/>
      <c r="V1986" s="1502"/>
      <c r="W1986" s="9"/>
    </row>
    <row r="1987" spans="1:23" s="1" customFormat="1" ht="107.25" customHeight="1" x14ac:dyDescent="0.2">
      <c r="A1987" s="1565" t="s">
        <v>1531</v>
      </c>
      <c r="B1987" s="1501" t="s">
        <v>2646</v>
      </c>
      <c r="C1987" s="1521" t="s">
        <v>5278</v>
      </c>
      <c r="D1987" s="1503" t="s">
        <v>810</v>
      </c>
      <c r="E1987" s="1503" t="s">
        <v>972</v>
      </c>
      <c r="F1987" s="114">
        <v>1470</v>
      </c>
      <c r="G1987" s="1080">
        <v>334.15100000000001</v>
      </c>
      <c r="H1987" s="114"/>
      <c r="I1987" s="114"/>
      <c r="J1987" s="1506" t="s">
        <v>5620</v>
      </c>
      <c r="K1987" s="1506"/>
      <c r="L1987" s="1506"/>
      <c r="M1987" s="1502"/>
      <c r="N1987" s="1502"/>
      <c r="O1987" s="1502"/>
      <c r="P1987" s="1502"/>
      <c r="Q1987" s="1502"/>
      <c r="R1987" s="1502"/>
      <c r="S1987" s="1502"/>
      <c r="T1987" s="1502"/>
      <c r="U1987" s="1502"/>
      <c r="V1987" s="1502"/>
      <c r="W1987" s="9" t="s">
        <v>973</v>
      </c>
    </row>
    <row r="1988" spans="1:23" s="1" customFormat="1" ht="27.75" customHeight="1" x14ac:dyDescent="0.2">
      <c r="A1988" s="1566"/>
      <c r="B1988" s="1501" t="s">
        <v>2647</v>
      </c>
      <c r="C1988" s="1521" t="s">
        <v>1020</v>
      </c>
      <c r="D1988" s="1503" t="s">
        <v>810</v>
      </c>
      <c r="E1988" s="1503" t="s">
        <v>972</v>
      </c>
      <c r="F1988" s="114"/>
      <c r="G1988" s="1080"/>
      <c r="H1988" s="114"/>
      <c r="I1988" s="114">
        <v>100</v>
      </c>
      <c r="J1988" s="1506"/>
      <c r="K1988" s="1506"/>
      <c r="L1988" s="1506"/>
      <c r="M1988" s="1502"/>
      <c r="N1988" s="1502"/>
      <c r="O1988" s="1502"/>
      <c r="P1988" s="1502"/>
      <c r="Q1988" s="1502"/>
      <c r="R1988" s="1502"/>
      <c r="S1988" s="1502"/>
      <c r="T1988" s="1502"/>
      <c r="U1988" s="1502"/>
      <c r="V1988" s="1502"/>
      <c r="W1988" s="9" t="s">
        <v>973</v>
      </c>
    </row>
    <row r="1989" spans="1:23" s="1" customFormat="1" ht="144" customHeight="1" x14ac:dyDescent="0.2">
      <c r="A1989" s="1566"/>
      <c r="B1989" s="1501" t="s">
        <v>2648</v>
      </c>
      <c r="C1989" s="1521" t="s">
        <v>6501</v>
      </c>
      <c r="D1989" s="1503" t="s">
        <v>810</v>
      </c>
      <c r="E1989" s="1503" t="s">
        <v>972</v>
      </c>
      <c r="F1989" s="114">
        <v>35.9</v>
      </c>
      <c r="G1989" s="1080">
        <v>500</v>
      </c>
      <c r="H1989" s="373">
        <v>0.51</v>
      </c>
      <c r="I1989" s="114"/>
      <c r="J1989" s="1506" t="s">
        <v>6502</v>
      </c>
      <c r="K1989" s="1506" t="s">
        <v>7108</v>
      </c>
      <c r="L1989" s="1506"/>
      <c r="M1989" s="1502"/>
      <c r="N1989" s="1502"/>
      <c r="O1989" s="1502"/>
      <c r="P1989" s="1502"/>
      <c r="Q1989" s="1502"/>
      <c r="R1989" s="1502"/>
      <c r="S1989" s="1502"/>
      <c r="T1989" s="1502"/>
      <c r="U1989" s="1502"/>
      <c r="V1989" s="1502"/>
      <c r="W1989" s="9" t="s">
        <v>973</v>
      </c>
    </row>
    <row r="1990" spans="1:23" s="1" customFormat="1" ht="98.25" customHeight="1" x14ac:dyDescent="0.2">
      <c r="A1990" s="1566"/>
      <c r="B1990" s="1501" t="s">
        <v>6500</v>
      </c>
      <c r="C1990" s="1521" t="s">
        <v>6589</v>
      </c>
      <c r="D1990" s="1503" t="s">
        <v>810</v>
      </c>
      <c r="E1990" s="1503" t="s">
        <v>972</v>
      </c>
      <c r="F1990" s="998"/>
      <c r="G1990" s="1071">
        <v>48</v>
      </c>
      <c r="H1990" s="114">
        <v>485</v>
      </c>
      <c r="I1990" s="114"/>
      <c r="J1990" s="1506" t="s">
        <v>6492</v>
      </c>
      <c r="K1990" s="1506" t="s">
        <v>7109</v>
      </c>
      <c r="L1990" s="1506" t="s">
        <v>8970</v>
      </c>
      <c r="M1990" s="1502"/>
      <c r="N1990" s="1502"/>
      <c r="O1990" s="1502"/>
      <c r="P1990" s="1502"/>
      <c r="Q1990" s="1502"/>
      <c r="R1990" s="1502"/>
      <c r="S1990" s="1502"/>
      <c r="T1990" s="1502"/>
      <c r="U1990" s="1502"/>
      <c r="V1990" s="1502"/>
      <c r="W1990" s="9"/>
    </row>
    <row r="1991" spans="1:23" s="1" customFormat="1" ht="72" customHeight="1" x14ac:dyDescent="0.2">
      <c r="A1991" s="1566"/>
      <c r="B1991" s="1501" t="s">
        <v>6588</v>
      </c>
      <c r="C1991" s="1521" t="s">
        <v>6520</v>
      </c>
      <c r="D1991" s="1503" t="s">
        <v>286</v>
      </c>
      <c r="E1991" s="1503" t="s">
        <v>972</v>
      </c>
      <c r="F1991" s="114"/>
      <c r="G1991" s="114">
        <v>30</v>
      </c>
      <c r="H1991" s="114"/>
      <c r="I1991" s="114"/>
      <c r="J1991" s="1506" t="s">
        <v>6519</v>
      </c>
      <c r="K1991" s="1506"/>
      <c r="L1991" s="1506"/>
      <c r="M1991" s="1502"/>
      <c r="N1991" s="1502"/>
      <c r="O1991" s="1502"/>
      <c r="P1991" s="1502"/>
      <c r="Q1991" s="1502"/>
      <c r="R1991" s="1502"/>
      <c r="S1991" s="1502"/>
      <c r="T1991" s="1502"/>
      <c r="U1991" s="1502"/>
      <c r="V1991" s="1502"/>
      <c r="W1991" s="9"/>
    </row>
    <row r="1992" spans="1:23" s="1" customFormat="1" ht="72" customHeight="1" x14ac:dyDescent="0.2">
      <c r="A1992" s="1567"/>
      <c r="B1992" s="1501" t="s">
        <v>8325</v>
      </c>
      <c r="C1992" s="1521" t="s">
        <v>8326</v>
      </c>
      <c r="D1992" s="1503" t="s">
        <v>810</v>
      </c>
      <c r="E1992" s="1503" t="s">
        <v>972</v>
      </c>
      <c r="F1992" s="114"/>
      <c r="G1992" s="114"/>
      <c r="H1992" s="114">
        <v>300</v>
      </c>
      <c r="I1992" s="114"/>
      <c r="J1992" s="1506" t="s">
        <v>8408</v>
      </c>
      <c r="K1992" s="1506"/>
      <c r="L1992" s="1506"/>
      <c r="M1992" s="1502"/>
      <c r="N1992" s="1502"/>
      <c r="O1992" s="1502"/>
      <c r="P1992" s="1502"/>
      <c r="Q1992" s="1502"/>
      <c r="R1992" s="1502"/>
      <c r="S1992" s="1502"/>
      <c r="T1992" s="1502"/>
      <c r="U1992" s="1502"/>
      <c r="V1992" s="1502"/>
      <c r="W1992" s="9"/>
    </row>
    <row r="1993" spans="1:23" s="1" customFormat="1" ht="150.75" customHeight="1" x14ac:dyDescent="0.2">
      <c r="A1993" s="1565" t="s">
        <v>1532</v>
      </c>
      <c r="B1993" s="1501" t="s">
        <v>2649</v>
      </c>
      <c r="C1993" s="1521" t="s">
        <v>6535</v>
      </c>
      <c r="D1993" s="1503" t="s">
        <v>810</v>
      </c>
      <c r="E1993" s="1503" t="s">
        <v>972</v>
      </c>
      <c r="F1993" s="114">
        <v>55</v>
      </c>
      <c r="G1993" s="1080">
        <v>20.198</v>
      </c>
      <c r="H1993" s="114"/>
      <c r="I1993" s="114"/>
      <c r="J1993" s="1506" t="s">
        <v>3390</v>
      </c>
      <c r="K1993" s="1506" t="s">
        <v>4799</v>
      </c>
      <c r="L1993" s="1506" t="s">
        <v>6536</v>
      </c>
      <c r="M1993" s="1502"/>
      <c r="N1993" s="1502"/>
      <c r="O1993" s="1502"/>
      <c r="P1993" s="1502"/>
      <c r="Q1993" s="1502"/>
      <c r="R1993" s="1502"/>
      <c r="S1993" s="1502"/>
      <c r="T1993" s="1502"/>
      <c r="U1993" s="1502"/>
      <c r="V1993" s="1502"/>
      <c r="W1993" s="9" t="s">
        <v>973</v>
      </c>
    </row>
    <row r="1994" spans="1:23" s="1" customFormat="1" ht="27" customHeight="1" x14ac:dyDescent="0.2">
      <c r="A1994" s="1566"/>
      <c r="B1994" s="1501" t="s">
        <v>2650</v>
      </c>
      <c r="C1994" s="1521" t="s">
        <v>1021</v>
      </c>
      <c r="D1994" s="1503" t="s">
        <v>810</v>
      </c>
      <c r="E1994" s="1503" t="s">
        <v>972</v>
      </c>
      <c r="F1994" s="114">
        <v>0</v>
      </c>
      <c r="G1994" s="1080"/>
      <c r="H1994" s="114"/>
      <c r="I1994" s="114"/>
      <c r="J1994" s="1506"/>
      <c r="K1994" s="1506"/>
      <c r="L1994" s="1506"/>
      <c r="M1994" s="1502"/>
      <c r="N1994" s="1502"/>
      <c r="O1994" s="1502"/>
      <c r="P1994" s="1502"/>
      <c r="Q1994" s="1502"/>
      <c r="R1994" s="1502"/>
      <c r="S1994" s="1502"/>
      <c r="T1994" s="1502"/>
      <c r="U1994" s="1502"/>
      <c r="V1994" s="1502"/>
      <c r="W1994" s="9" t="s">
        <v>973</v>
      </c>
    </row>
    <row r="1995" spans="1:23" s="1" customFormat="1" ht="165.75" customHeight="1" x14ac:dyDescent="0.2">
      <c r="A1995" s="1566"/>
      <c r="B1995" s="1501" t="s">
        <v>2651</v>
      </c>
      <c r="C1995" s="1521" t="s">
        <v>5279</v>
      </c>
      <c r="D1995" s="1503" t="s">
        <v>810</v>
      </c>
      <c r="E1995" s="1503" t="s">
        <v>972</v>
      </c>
      <c r="F1995" s="114">
        <v>1100</v>
      </c>
      <c r="G1995" s="1080">
        <v>14.586</v>
      </c>
      <c r="H1995" s="114"/>
      <c r="I1995" s="114"/>
      <c r="J1995" s="1506" t="s">
        <v>4587</v>
      </c>
      <c r="K1995" s="1506" t="s">
        <v>5621</v>
      </c>
      <c r="L1995" s="1506"/>
      <c r="M1995" s="1502"/>
      <c r="N1995" s="1502"/>
      <c r="O1995" s="1502"/>
      <c r="P1995" s="1502"/>
      <c r="Q1995" s="1502"/>
      <c r="R1995" s="1502"/>
      <c r="S1995" s="1502"/>
      <c r="T1995" s="1502"/>
      <c r="U1995" s="1502"/>
      <c r="V1995" s="1502"/>
      <c r="W1995" s="9" t="s">
        <v>973</v>
      </c>
    </row>
    <row r="1996" spans="1:23" s="1" customFormat="1" ht="27" customHeight="1" x14ac:dyDescent="0.2">
      <c r="A1996" s="1566"/>
      <c r="B1996" s="1501" t="s">
        <v>2652</v>
      </c>
      <c r="C1996" s="1521" t="s">
        <v>1023</v>
      </c>
      <c r="D1996" s="1503" t="s">
        <v>810</v>
      </c>
      <c r="E1996" s="1503" t="s">
        <v>972</v>
      </c>
      <c r="F1996" s="114">
        <v>400</v>
      </c>
      <c r="G1996" s="1080"/>
      <c r="H1996" s="114"/>
      <c r="I1996" s="114"/>
      <c r="J1996" s="1506"/>
      <c r="K1996" s="1506"/>
      <c r="L1996" s="1506"/>
      <c r="M1996" s="1502"/>
      <c r="N1996" s="1502"/>
      <c r="O1996" s="1502"/>
      <c r="P1996" s="1502"/>
      <c r="Q1996" s="1502"/>
      <c r="R1996" s="1502"/>
      <c r="S1996" s="1502"/>
      <c r="T1996" s="1502"/>
      <c r="U1996" s="1502"/>
      <c r="V1996" s="1502"/>
      <c r="W1996" s="9" t="s">
        <v>973</v>
      </c>
    </row>
    <row r="1997" spans="1:23" s="1" customFormat="1" ht="110.25" customHeight="1" x14ac:dyDescent="0.2">
      <c r="A1997" s="1566"/>
      <c r="B1997" s="1501" t="s">
        <v>2653</v>
      </c>
      <c r="C1997" s="1521" t="s">
        <v>1021</v>
      </c>
      <c r="D1997" s="1503" t="s">
        <v>810</v>
      </c>
      <c r="E1997" s="1503" t="s">
        <v>972</v>
      </c>
      <c r="F1997" s="114">
        <v>20.6</v>
      </c>
      <c r="G1997" s="1080"/>
      <c r="H1997" s="114"/>
      <c r="I1997" s="114"/>
      <c r="J1997" s="1506" t="s">
        <v>4588</v>
      </c>
      <c r="K1997" s="1506" t="s">
        <v>4800</v>
      </c>
      <c r="L1997" s="1506"/>
      <c r="M1997" s="1502"/>
      <c r="N1997" s="1502"/>
      <c r="O1997" s="1502"/>
      <c r="P1997" s="1502"/>
      <c r="Q1997" s="1502"/>
      <c r="R1997" s="1502"/>
      <c r="S1997" s="1502"/>
      <c r="T1997" s="1502"/>
      <c r="U1997" s="1502"/>
      <c r="V1997" s="1502"/>
      <c r="W1997" s="9" t="s">
        <v>973</v>
      </c>
    </row>
    <row r="1998" spans="1:23" s="1" customFormat="1" ht="27" customHeight="1" x14ac:dyDescent="0.2">
      <c r="A1998" s="1566"/>
      <c r="B1998" s="1501" t="s">
        <v>3159</v>
      </c>
      <c r="C1998" s="1521" t="s">
        <v>3160</v>
      </c>
      <c r="D1998" s="1503" t="s">
        <v>810</v>
      </c>
      <c r="E1998" s="1503" t="s">
        <v>972</v>
      </c>
      <c r="F1998" s="114">
        <v>400</v>
      </c>
      <c r="G1998" s="1080"/>
      <c r="H1998" s="114"/>
      <c r="I1998" s="114"/>
      <c r="J1998" s="1506" t="s">
        <v>3391</v>
      </c>
      <c r="K1998" s="1506"/>
      <c r="L1998" s="1506"/>
      <c r="M1998" s="1502"/>
      <c r="N1998" s="1502"/>
      <c r="O1998" s="1502"/>
      <c r="P1998" s="1502"/>
      <c r="Q1998" s="1502"/>
      <c r="R1998" s="1502"/>
      <c r="S1998" s="1502"/>
      <c r="T1998" s="1502"/>
      <c r="U1998" s="1502"/>
      <c r="V1998" s="1502"/>
      <c r="W1998" s="9"/>
    </row>
    <row r="1999" spans="1:23" s="1" customFormat="1" ht="88.5" customHeight="1" x14ac:dyDescent="0.2">
      <c r="A1999" s="1566"/>
      <c r="B1999" s="1501" t="s">
        <v>4801</v>
      </c>
      <c r="C1999" s="1521" t="s">
        <v>4802</v>
      </c>
      <c r="D1999" s="1503" t="s">
        <v>891</v>
      </c>
      <c r="E1999" s="1503" t="s">
        <v>972</v>
      </c>
      <c r="F1999" s="114">
        <v>310</v>
      </c>
      <c r="G1999" s="1080"/>
      <c r="H1999" s="114"/>
      <c r="I1999" s="114"/>
      <c r="J1999" s="1506" t="s">
        <v>4803</v>
      </c>
      <c r="K1999" s="1506" t="s">
        <v>8696</v>
      </c>
      <c r="L1999" s="1506" t="s">
        <v>8971</v>
      </c>
      <c r="M1999" s="1502"/>
      <c r="N1999" s="1502"/>
      <c r="O1999" s="1502"/>
      <c r="P1999" s="1502"/>
      <c r="Q1999" s="1502"/>
      <c r="R1999" s="1502"/>
      <c r="S1999" s="1502"/>
      <c r="T1999" s="1502"/>
      <c r="U1999" s="1502"/>
      <c r="V1999" s="1502"/>
      <c r="W1999" s="9"/>
    </row>
    <row r="2000" spans="1:23" s="1" customFormat="1" ht="42" customHeight="1" x14ac:dyDescent="0.2">
      <c r="A2000" s="1566"/>
      <c r="B2000" s="1501" t="s">
        <v>5281</v>
      </c>
      <c r="C2000" s="1521" t="s">
        <v>5280</v>
      </c>
      <c r="D2000" s="1503" t="s">
        <v>810</v>
      </c>
      <c r="E2000" s="1503" t="s">
        <v>972</v>
      </c>
      <c r="F2000" s="998"/>
      <c r="G2000" s="1174">
        <v>600</v>
      </c>
      <c r="H2000" s="114"/>
      <c r="I2000" s="114"/>
      <c r="J2000" s="1506" t="s">
        <v>5555</v>
      </c>
      <c r="K2000" s="1506"/>
      <c r="L2000" s="1506"/>
      <c r="M2000" s="1502"/>
      <c r="N2000" s="1502"/>
      <c r="O2000" s="1502"/>
      <c r="P2000" s="1502"/>
      <c r="Q2000" s="1502"/>
      <c r="R2000" s="1502"/>
      <c r="S2000" s="1502"/>
      <c r="T2000" s="1502"/>
      <c r="U2000" s="1502"/>
      <c r="V2000" s="1502"/>
      <c r="W2000" s="9"/>
    </row>
    <row r="2001" spans="1:23" s="1" customFormat="1" ht="42" customHeight="1" x14ac:dyDescent="0.2">
      <c r="A2001" s="1566"/>
      <c r="B2001" s="1501" t="s">
        <v>6590</v>
      </c>
      <c r="C2001" s="1521" t="s">
        <v>6591</v>
      </c>
      <c r="D2001" s="1503" t="s">
        <v>810</v>
      </c>
      <c r="E2001" s="1503" t="s">
        <v>972</v>
      </c>
      <c r="F2001" s="998"/>
      <c r="G2001" s="1174">
        <v>48</v>
      </c>
      <c r="H2001" s="114"/>
      <c r="I2001" s="114"/>
      <c r="J2001" s="1506" t="s">
        <v>6492</v>
      </c>
      <c r="K2001" s="1506"/>
      <c r="L2001" s="1506"/>
      <c r="M2001" s="1502"/>
      <c r="N2001" s="1502"/>
      <c r="O2001" s="1502"/>
      <c r="P2001" s="1502"/>
      <c r="Q2001" s="1502"/>
      <c r="R2001" s="1502"/>
      <c r="S2001" s="1502"/>
      <c r="T2001" s="1502"/>
      <c r="U2001" s="1502"/>
      <c r="V2001" s="1502"/>
      <c r="W2001" s="9"/>
    </row>
    <row r="2002" spans="1:23" s="1" customFormat="1" ht="76.5" customHeight="1" x14ac:dyDescent="0.2">
      <c r="A2002" s="1567"/>
      <c r="B2002" s="1501" t="s">
        <v>7110</v>
      </c>
      <c r="C2002" s="1521" t="s">
        <v>7111</v>
      </c>
      <c r="D2002" s="1503" t="s">
        <v>810</v>
      </c>
      <c r="E2002" s="1503" t="s">
        <v>972</v>
      </c>
      <c r="F2002" s="998"/>
      <c r="G2002" s="1174"/>
      <c r="H2002" s="114">
        <v>665</v>
      </c>
      <c r="I2002" s="114"/>
      <c r="J2002" s="1506" t="s">
        <v>7066</v>
      </c>
      <c r="K2002" s="1506" t="s">
        <v>8972</v>
      </c>
      <c r="L2002" s="1506"/>
      <c r="M2002" s="1502"/>
      <c r="N2002" s="1502"/>
      <c r="O2002" s="1502"/>
      <c r="P2002" s="1502"/>
      <c r="Q2002" s="1502"/>
      <c r="R2002" s="1502"/>
      <c r="S2002" s="1502"/>
      <c r="T2002" s="1502"/>
      <c r="U2002" s="1502"/>
      <c r="V2002" s="1502"/>
      <c r="W2002" s="9"/>
    </row>
    <row r="2003" spans="1:23" s="1" customFormat="1" ht="117.75" customHeight="1" x14ac:dyDescent="0.2">
      <c r="A2003" s="1565" t="s">
        <v>1533</v>
      </c>
      <c r="B2003" s="1501" t="s">
        <v>2654</v>
      </c>
      <c r="C2003" s="1521" t="s">
        <v>7437</v>
      </c>
      <c r="D2003" s="1503" t="s">
        <v>810</v>
      </c>
      <c r="E2003" s="1503" t="s">
        <v>972</v>
      </c>
      <c r="F2003" s="719">
        <v>513</v>
      </c>
      <c r="G2003" s="1080"/>
      <c r="H2003" s="998">
        <v>0.04</v>
      </c>
      <c r="I2003" s="114"/>
      <c r="J2003" s="1506" t="s">
        <v>4225</v>
      </c>
      <c r="K2003" s="1506" t="s">
        <v>7436</v>
      </c>
      <c r="L2003" s="1506"/>
      <c r="M2003" s="1502"/>
      <c r="N2003" s="1502"/>
      <c r="O2003" s="1502"/>
      <c r="P2003" s="1502"/>
      <c r="Q2003" s="1502"/>
      <c r="R2003" s="1502"/>
      <c r="S2003" s="1502"/>
      <c r="T2003" s="1502"/>
      <c r="U2003" s="1502"/>
      <c r="V2003" s="1502"/>
      <c r="W2003" s="9" t="s">
        <v>973</v>
      </c>
    </row>
    <row r="2004" spans="1:23" s="1" customFormat="1" ht="61.5" customHeight="1" x14ac:dyDescent="0.2">
      <c r="A2004" s="1566"/>
      <c r="B2004" s="1501" t="s">
        <v>2655</v>
      </c>
      <c r="C2004" s="1521" t="s">
        <v>1024</v>
      </c>
      <c r="D2004" s="1503" t="s">
        <v>810</v>
      </c>
      <c r="E2004" s="1503" t="s">
        <v>972</v>
      </c>
      <c r="F2004" s="719"/>
      <c r="G2004" s="1080"/>
      <c r="H2004" s="114"/>
      <c r="I2004" s="114"/>
      <c r="J2004" s="1506" t="s">
        <v>3511</v>
      </c>
      <c r="K2004" s="1506"/>
      <c r="L2004" s="1506"/>
      <c r="M2004" s="1502"/>
      <c r="N2004" s="1502"/>
      <c r="O2004" s="1502"/>
      <c r="P2004" s="1502"/>
      <c r="Q2004" s="1502"/>
      <c r="R2004" s="1502"/>
      <c r="S2004" s="1502"/>
      <c r="T2004" s="1502"/>
      <c r="U2004" s="1502"/>
      <c r="V2004" s="1502"/>
      <c r="W2004" s="9" t="s">
        <v>973</v>
      </c>
    </row>
    <row r="2005" spans="1:23" s="1" customFormat="1" ht="99" customHeight="1" x14ac:dyDescent="0.2">
      <c r="A2005" s="1566"/>
      <c r="B2005" s="1501" t="s">
        <v>2656</v>
      </c>
      <c r="C2005" s="1521" t="s">
        <v>1025</v>
      </c>
      <c r="D2005" s="1503" t="s">
        <v>810</v>
      </c>
      <c r="E2005" s="1503" t="s">
        <v>972</v>
      </c>
      <c r="F2005" s="719"/>
      <c r="G2005" s="1080"/>
      <c r="H2005" s="114"/>
      <c r="I2005" s="114"/>
      <c r="J2005" s="1506" t="s">
        <v>3512</v>
      </c>
      <c r="K2005" s="1506"/>
      <c r="L2005" s="1506"/>
      <c r="M2005" s="1502"/>
      <c r="N2005" s="1502"/>
      <c r="O2005" s="1502"/>
      <c r="P2005" s="1502"/>
      <c r="Q2005" s="1502"/>
      <c r="R2005" s="1502"/>
      <c r="S2005" s="1502"/>
      <c r="T2005" s="1502"/>
      <c r="U2005" s="1502"/>
      <c r="V2005" s="1502"/>
      <c r="W2005" s="9" t="s">
        <v>973</v>
      </c>
    </row>
    <row r="2006" spans="1:23" s="1" customFormat="1" ht="36.75" customHeight="1" x14ac:dyDescent="0.2">
      <c r="A2006" s="1566"/>
      <c r="B2006" s="1501" t="s">
        <v>2657</v>
      </c>
      <c r="C2006" s="1521" t="s">
        <v>1026</v>
      </c>
      <c r="D2006" s="1503" t="s">
        <v>810</v>
      </c>
      <c r="E2006" s="1503" t="s">
        <v>972</v>
      </c>
      <c r="F2006" s="719"/>
      <c r="G2006" s="1173"/>
      <c r="H2006" s="114"/>
      <c r="I2006" s="114">
        <v>180</v>
      </c>
      <c r="J2006" s="1506" t="s">
        <v>5749</v>
      </c>
      <c r="K2006" s="1506"/>
      <c r="L2006" s="1506"/>
      <c r="M2006" s="1502"/>
      <c r="N2006" s="1502"/>
      <c r="O2006" s="1502"/>
      <c r="P2006" s="1502"/>
      <c r="Q2006" s="1502"/>
      <c r="R2006" s="1502"/>
      <c r="S2006" s="1502"/>
      <c r="T2006" s="1502"/>
      <c r="U2006" s="1502"/>
      <c r="V2006" s="1502"/>
      <c r="W2006" s="9" t="s">
        <v>973</v>
      </c>
    </row>
    <row r="2007" spans="1:23" s="1" customFormat="1" ht="124.5" customHeight="1" x14ac:dyDescent="0.2">
      <c r="A2007" s="1566"/>
      <c r="B2007" s="1501" t="s">
        <v>3513</v>
      </c>
      <c r="C2007" s="1521" t="s">
        <v>3514</v>
      </c>
      <c r="D2007" s="1503" t="s">
        <v>810</v>
      </c>
      <c r="E2007" s="1503" t="s">
        <v>972</v>
      </c>
      <c r="F2007" s="719">
        <v>500</v>
      </c>
      <c r="G2007" s="1080"/>
      <c r="H2007" s="114"/>
      <c r="I2007" s="114"/>
      <c r="J2007" s="1506" t="s">
        <v>3515</v>
      </c>
      <c r="K2007" s="1506" t="s">
        <v>3822</v>
      </c>
      <c r="L2007" s="1506" t="s">
        <v>4226</v>
      </c>
      <c r="M2007" s="1502" t="s">
        <v>6283</v>
      </c>
      <c r="N2007" s="1502" t="s">
        <v>6994</v>
      </c>
      <c r="O2007" s="1502"/>
      <c r="P2007" s="1502"/>
      <c r="Q2007" s="1502"/>
      <c r="R2007" s="1502"/>
      <c r="S2007" s="1502"/>
      <c r="T2007" s="1502"/>
      <c r="U2007" s="1502"/>
      <c r="V2007" s="1502"/>
      <c r="W2007" s="9"/>
    </row>
    <row r="2008" spans="1:23" s="1" customFormat="1" ht="114" customHeight="1" x14ac:dyDescent="0.2">
      <c r="A2008" s="1566"/>
      <c r="B2008" s="1525" t="s">
        <v>4072</v>
      </c>
      <c r="C2008" s="38" t="s">
        <v>5282</v>
      </c>
      <c r="D2008" s="1525" t="s">
        <v>810</v>
      </c>
      <c r="E2008" s="1525" t="s">
        <v>972</v>
      </c>
      <c r="F2008" s="49">
        <v>167</v>
      </c>
      <c r="G2008" s="1080">
        <v>26.468</v>
      </c>
      <c r="H2008" s="114"/>
      <c r="I2008" s="114"/>
      <c r="J2008" s="1506" t="s">
        <v>4227</v>
      </c>
      <c r="K2008" s="1506" t="s">
        <v>5622</v>
      </c>
      <c r="L2008" s="1506"/>
      <c r="M2008" s="1502"/>
      <c r="N2008" s="1502"/>
      <c r="O2008" s="1502"/>
      <c r="P2008" s="1502"/>
      <c r="Q2008" s="1502"/>
      <c r="R2008" s="1502"/>
      <c r="S2008" s="1502"/>
      <c r="T2008" s="1502"/>
      <c r="U2008" s="1502"/>
      <c r="V2008" s="1502"/>
      <c r="W2008" s="9"/>
    </row>
    <row r="2009" spans="1:23" s="1" customFormat="1" ht="117" customHeight="1" x14ac:dyDescent="0.2">
      <c r="A2009" s="1566"/>
      <c r="B2009" s="1525" t="s">
        <v>7113</v>
      </c>
      <c r="C2009" s="38" t="s">
        <v>8095</v>
      </c>
      <c r="D2009" s="1525" t="s">
        <v>810</v>
      </c>
      <c r="E2009" s="1525" t="s">
        <v>972</v>
      </c>
      <c r="F2009" s="49"/>
      <c r="G2009" s="1080"/>
      <c r="H2009" s="114">
        <v>0</v>
      </c>
      <c r="I2009" s="114"/>
      <c r="J2009" s="1506" t="s">
        <v>7066</v>
      </c>
      <c r="K2009" s="1506" t="s">
        <v>8094</v>
      </c>
      <c r="L2009" s="1506" t="s">
        <v>8701</v>
      </c>
      <c r="M2009" s="1502" t="s">
        <v>9165</v>
      </c>
      <c r="N2009" s="1502"/>
      <c r="O2009" s="1502"/>
      <c r="P2009" s="1502"/>
      <c r="Q2009" s="1502"/>
      <c r="R2009" s="1502"/>
      <c r="S2009" s="1502"/>
      <c r="T2009" s="1502"/>
      <c r="U2009" s="1502"/>
      <c r="V2009" s="1502"/>
      <c r="W2009" s="9"/>
    </row>
    <row r="2010" spans="1:23" s="1" customFormat="1" ht="60.75" customHeight="1" x14ac:dyDescent="0.2">
      <c r="A2010" s="1566"/>
      <c r="B2010" s="1525" t="s">
        <v>7114</v>
      </c>
      <c r="C2010" s="38" t="s">
        <v>7115</v>
      </c>
      <c r="D2010" s="1525" t="s">
        <v>810</v>
      </c>
      <c r="E2010" s="1525" t="s">
        <v>972</v>
      </c>
      <c r="F2010" s="49"/>
      <c r="G2010" s="1080"/>
      <c r="H2010" s="114">
        <v>1500</v>
      </c>
      <c r="I2010" s="114"/>
      <c r="J2010" s="1506" t="s">
        <v>7066</v>
      </c>
      <c r="K2010" s="1506"/>
      <c r="L2010" s="1506"/>
      <c r="M2010" s="1502"/>
      <c r="N2010" s="1502"/>
      <c r="O2010" s="1502"/>
      <c r="P2010" s="1502"/>
      <c r="Q2010" s="1502"/>
      <c r="R2010" s="1502"/>
      <c r="S2010" s="1502"/>
      <c r="T2010" s="1502"/>
      <c r="U2010" s="1502"/>
      <c r="V2010" s="1502"/>
      <c r="W2010" s="9"/>
    </row>
    <row r="2011" spans="1:23" s="1" customFormat="1" ht="60.75" customHeight="1" x14ac:dyDescent="0.2">
      <c r="A2011" s="1566"/>
      <c r="B2011" s="1525" t="s">
        <v>8697</v>
      </c>
      <c r="C2011" s="38" t="s">
        <v>8702</v>
      </c>
      <c r="D2011" s="1525" t="s">
        <v>304</v>
      </c>
      <c r="E2011" s="1525" t="s">
        <v>972</v>
      </c>
      <c r="F2011" s="49"/>
      <c r="G2011" s="1080"/>
      <c r="H2011" s="114">
        <v>75</v>
      </c>
      <c r="I2011" s="114"/>
      <c r="J2011" s="1506" t="s">
        <v>8549</v>
      </c>
      <c r="K2011" s="1506" t="s">
        <v>8703</v>
      </c>
      <c r="L2011" s="1506"/>
      <c r="M2011" s="1502"/>
      <c r="N2011" s="1502"/>
      <c r="O2011" s="1502"/>
      <c r="P2011" s="1502"/>
      <c r="Q2011" s="1502"/>
      <c r="R2011" s="1502"/>
      <c r="S2011" s="1502"/>
      <c r="T2011" s="1502"/>
      <c r="U2011" s="1502"/>
      <c r="V2011" s="1502"/>
      <c r="W2011" s="9"/>
    </row>
    <row r="2012" spans="1:23" s="1" customFormat="1" ht="99" customHeight="1" x14ac:dyDescent="0.2">
      <c r="A2012" s="1566"/>
      <c r="B2012" s="1525" t="s">
        <v>8698</v>
      </c>
      <c r="C2012" s="38" t="s">
        <v>8704</v>
      </c>
      <c r="D2012" s="1525" t="s">
        <v>286</v>
      </c>
      <c r="E2012" s="1525" t="s">
        <v>972</v>
      </c>
      <c r="F2012" s="49"/>
      <c r="G2012" s="1080"/>
      <c r="H2012" s="114"/>
      <c r="I2012" s="114"/>
      <c r="J2012" s="1506" t="s">
        <v>8705</v>
      </c>
      <c r="K2012" s="1506" t="s">
        <v>8973</v>
      </c>
      <c r="L2012" s="1506"/>
      <c r="M2012" s="1502"/>
      <c r="N2012" s="1502"/>
      <c r="O2012" s="1502"/>
      <c r="P2012" s="1502"/>
      <c r="Q2012" s="1502"/>
      <c r="R2012" s="1502"/>
      <c r="S2012" s="1502"/>
      <c r="T2012" s="1502"/>
      <c r="U2012" s="1502"/>
      <c r="V2012" s="1502"/>
      <c r="W2012" s="9"/>
    </row>
    <row r="2013" spans="1:23" s="1" customFormat="1" ht="60.75" customHeight="1" x14ac:dyDescent="0.2">
      <c r="A2013" s="1566"/>
      <c r="B2013" s="1525" t="s">
        <v>8699</v>
      </c>
      <c r="C2013" s="38" t="s">
        <v>8706</v>
      </c>
      <c r="D2013" s="1525" t="s">
        <v>810</v>
      </c>
      <c r="E2013" s="1525" t="s">
        <v>972</v>
      </c>
      <c r="F2013" s="49"/>
      <c r="G2013" s="1080"/>
      <c r="H2013" s="114">
        <v>292.78742999999997</v>
      </c>
      <c r="I2013" s="114"/>
      <c r="J2013" s="1506" t="s">
        <v>8707</v>
      </c>
      <c r="K2013" s="1506"/>
      <c r="L2013" s="1506"/>
      <c r="M2013" s="1502"/>
      <c r="N2013" s="1502"/>
      <c r="O2013" s="1502"/>
      <c r="P2013" s="1502"/>
      <c r="Q2013" s="1502"/>
      <c r="R2013" s="1502"/>
      <c r="S2013" s="1502"/>
      <c r="T2013" s="1502"/>
      <c r="U2013" s="1502"/>
      <c r="V2013" s="1502"/>
      <c r="W2013" s="9"/>
    </row>
    <row r="2014" spans="1:23" s="1" customFormat="1" ht="60.75" customHeight="1" x14ac:dyDescent="0.2">
      <c r="A2014" s="1566"/>
      <c r="B2014" s="1525" t="s">
        <v>8700</v>
      </c>
      <c r="C2014" s="38" t="s">
        <v>8708</v>
      </c>
      <c r="D2014" s="1525" t="s">
        <v>810</v>
      </c>
      <c r="E2014" s="1525" t="s">
        <v>972</v>
      </c>
      <c r="F2014" s="49"/>
      <c r="G2014" s="1080"/>
      <c r="H2014" s="114">
        <v>350</v>
      </c>
      <c r="I2014" s="114"/>
      <c r="J2014" s="1506" t="s">
        <v>8498</v>
      </c>
      <c r="K2014" s="1506"/>
      <c r="L2014" s="1506"/>
      <c r="M2014" s="1502"/>
      <c r="N2014" s="1502"/>
      <c r="O2014" s="1502"/>
      <c r="P2014" s="1502"/>
      <c r="Q2014" s="1502"/>
      <c r="R2014" s="1502"/>
      <c r="S2014" s="1502"/>
      <c r="T2014" s="1502"/>
      <c r="U2014" s="1502"/>
      <c r="V2014" s="1502"/>
      <c r="W2014" s="9"/>
    </row>
    <row r="2015" spans="1:23" s="1" customFormat="1" ht="60.75" customHeight="1" x14ac:dyDescent="0.2">
      <c r="A2015" s="1567"/>
      <c r="B2015" s="1559" t="s">
        <v>9167</v>
      </c>
      <c r="C2015" s="38" t="s">
        <v>9168</v>
      </c>
      <c r="D2015" s="1525" t="s">
        <v>810</v>
      </c>
      <c r="E2015" s="1525" t="s">
        <v>972</v>
      </c>
      <c r="F2015" s="49"/>
      <c r="G2015" s="1080"/>
      <c r="H2015" s="114">
        <v>578</v>
      </c>
      <c r="I2015" s="114"/>
      <c r="J2015" s="1506" t="s">
        <v>9166</v>
      </c>
      <c r="K2015" s="1506"/>
      <c r="L2015" s="1506"/>
      <c r="M2015" s="1502"/>
      <c r="N2015" s="1502"/>
      <c r="O2015" s="1502"/>
      <c r="P2015" s="1502"/>
      <c r="Q2015" s="1502"/>
      <c r="R2015" s="1502"/>
      <c r="S2015" s="1502"/>
      <c r="T2015" s="1502"/>
      <c r="U2015" s="1502"/>
      <c r="V2015" s="1502"/>
      <c r="W2015" s="9"/>
    </row>
    <row r="2016" spans="1:23" s="1" customFormat="1" ht="87" customHeight="1" x14ac:dyDescent="0.2">
      <c r="A2016" s="1565" t="s">
        <v>1534</v>
      </c>
      <c r="B2016" s="1501" t="s">
        <v>2658</v>
      </c>
      <c r="C2016" s="1521" t="s">
        <v>7438</v>
      </c>
      <c r="D2016" s="1535" t="s">
        <v>986</v>
      </c>
      <c r="E2016" s="1535" t="s">
        <v>987</v>
      </c>
      <c r="F2016" s="114">
        <v>1470</v>
      </c>
      <c r="G2016" s="1080">
        <v>950</v>
      </c>
      <c r="H2016" s="114">
        <v>17.510000000000002</v>
      </c>
      <c r="I2016" s="114"/>
      <c r="J2016" s="1506" t="s">
        <v>5623</v>
      </c>
      <c r="K2016" s="1506" t="s">
        <v>7439</v>
      </c>
      <c r="L2016" s="1506"/>
      <c r="M2016" s="1502"/>
      <c r="N2016" s="1502"/>
      <c r="O2016" s="1502"/>
      <c r="P2016" s="1502"/>
      <c r="Q2016" s="1502"/>
      <c r="R2016" s="1502"/>
      <c r="S2016" s="1502"/>
      <c r="T2016" s="1502"/>
      <c r="U2016" s="1502"/>
      <c r="V2016" s="1502"/>
      <c r="W2016" s="9" t="s">
        <v>973</v>
      </c>
    </row>
    <row r="2017" spans="1:24" s="1" customFormat="1" ht="87" customHeight="1" x14ac:dyDescent="0.2">
      <c r="A2017" s="1566"/>
      <c r="B2017" s="1501" t="s">
        <v>5285</v>
      </c>
      <c r="C2017" s="1521" t="s">
        <v>5284</v>
      </c>
      <c r="D2017" s="1503" t="s">
        <v>286</v>
      </c>
      <c r="E2017" s="1503" t="s">
        <v>972</v>
      </c>
      <c r="F2017" s="998"/>
      <c r="G2017" s="1174">
        <v>52.593000000000004</v>
      </c>
      <c r="H2017" s="114"/>
      <c r="I2017" s="114"/>
      <c r="J2017" s="1506" t="s">
        <v>5715</v>
      </c>
      <c r="K2017" s="1506"/>
      <c r="L2017" s="1506"/>
      <c r="M2017" s="1502"/>
      <c r="N2017" s="1502"/>
      <c r="O2017" s="1502"/>
      <c r="P2017" s="1502"/>
      <c r="Q2017" s="1502"/>
      <c r="R2017" s="1502"/>
      <c r="S2017" s="1502"/>
      <c r="T2017" s="1502"/>
      <c r="U2017" s="1502"/>
      <c r="V2017" s="1502"/>
      <c r="W2017" s="9"/>
    </row>
    <row r="2018" spans="1:24" s="1" customFormat="1" ht="87" customHeight="1" x14ac:dyDescent="0.2">
      <c r="A2018" s="1566"/>
      <c r="B2018" s="1501" t="s">
        <v>5859</v>
      </c>
      <c r="C2018" s="1521" t="s">
        <v>5860</v>
      </c>
      <c r="D2018" s="1503" t="s">
        <v>810</v>
      </c>
      <c r="E2018" s="1503" t="s">
        <v>972</v>
      </c>
      <c r="F2018" s="998"/>
      <c r="G2018" s="1147">
        <v>23.96</v>
      </c>
      <c r="H2018" s="114"/>
      <c r="I2018" s="114"/>
      <c r="J2018" s="1506" t="s">
        <v>5950</v>
      </c>
      <c r="K2018" s="1506"/>
      <c r="L2018" s="1506"/>
      <c r="M2018" s="1502"/>
      <c r="N2018" s="1502"/>
      <c r="O2018" s="1502"/>
      <c r="P2018" s="1502"/>
      <c r="Q2018" s="1502"/>
      <c r="R2018" s="1502"/>
      <c r="S2018" s="1502"/>
      <c r="T2018" s="1502"/>
      <c r="U2018" s="1502"/>
      <c r="V2018" s="1502"/>
      <c r="W2018" s="9"/>
    </row>
    <row r="2019" spans="1:24" s="1" customFormat="1" ht="87" customHeight="1" x14ac:dyDescent="0.2">
      <c r="A2019" s="1567"/>
      <c r="B2019" s="1501" t="s">
        <v>6592</v>
      </c>
      <c r="C2019" s="1521" t="s">
        <v>6593</v>
      </c>
      <c r="D2019" s="1503" t="s">
        <v>810</v>
      </c>
      <c r="E2019" s="1503" t="s">
        <v>972</v>
      </c>
      <c r="F2019" s="998"/>
      <c r="G2019" s="1147">
        <v>48</v>
      </c>
      <c r="H2019" s="114"/>
      <c r="I2019" s="114"/>
      <c r="J2019" s="1506" t="s">
        <v>6492</v>
      </c>
      <c r="K2019" s="1506"/>
      <c r="L2019" s="1506"/>
      <c r="M2019" s="1502"/>
      <c r="N2019" s="1502"/>
      <c r="O2019" s="1502"/>
      <c r="P2019" s="1502"/>
      <c r="Q2019" s="1502"/>
      <c r="R2019" s="1502"/>
      <c r="S2019" s="1502"/>
      <c r="T2019" s="1502"/>
      <c r="U2019" s="1502"/>
      <c r="V2019" s="1502"/>
      <c r="W2019" s="9"/>
    </row>
    <row r="2020" spans="1:24" ht="97.5" customHeight="1" x14ac:dyDescent="0.2">
      <c r="A2020" s="1600" t="s">
        <v>1535</v>
      </c>
      <c r="B2020" s="1501" t="s">
        <v>2659</v>
      </c>
      <c r="C2020" s="1521" t="s">
        <v>1027</v>
      </c>
      <c r="D2020" s="1535" t="s">
        <v>986</v>
      </c>
      <c r="E2020" s="1535" t="s">
        <v>987</v>
      </c>
      <c r="F2020" s="114">
        <v>750</v>
      </c>
      <c r="G2020" s="1080"/>
      <c r="H2020" s="114"/>
      <c r="I2020" s="114"/>
      <c r="J2020" s="1506" t="s">
        <v>3823</v>
      </c>
      <c r="K2020" s="1506"/>
      <c r="L2020" s="1506"/>
      <c r="M2020" s="1506"/>
      <c r="N2020" s="1506"/>
      <c r="O2020" s="1506"/>
      <c r="P2020" s="1506"/>
      <c r="Q2020" s="1506"/>
      <c r="R2020" s="1506"/>
      <c r="S2020" s="1506"/>
      <c r="T2020" s="1506"/>
      <c r="U2020" s="1506"/>
      <c r="V2020" s="1506"/>
      <c r="W2020" s="95" t="s">
        <v>973</v>
      </c>
      <c r="X2020" s="96"/>
    </row>
    <row r="2021" spans="1:24" ht="59.25" customHeight="1" x14ac:dyDescent="0.2">
      <c r="A2021" s="1600"/>
      <c r="B2021" s="1501" t="s">
        <v>4589</v>
      </c>
      <c r="C2021" s="1521" t="s">
        <v>4590</v>
      </c>
      <c r="D2021" s="1535" t="s">
        <v>986</v>
      </c>
      <c r="E2021" s="1535" t="s">
        <v>987</v>
      </c>
      <c r="F2021" s="114">
        <v>40</v>
      </c>
      <c r="G2021" s="1080"/>
      <c r="H2021" s="114"/>
      <c r="I2021" s="114"/>
      <c r="J2021" s="1506" t="s">
        <v>4453</v>
      </c>
      <c r="K2021" s="1506"/>
      <c r="L2021" s="1506"/>
      <c r="M2021" s="1506"/>
      <c r="N2021" s="1506"/>
      <c r="O2021" s="1506"/>
      <c r="P2021" s="1506"/>
      <c r="Q2021" s="1506"/>
      <c r="R2021" s="1506"/>
      <c r="S2021" s="1506"/>
      <c r="T2021" s="1506"/>
      <c r="U2021" s="1506"/>
      <c r="V2021" s="1506"/>
      <c r="W2021" s="95"/>
      <c r="X2021" s="96"/>
    </row>
    <row r="2022" spans="1:24" ht="85.5" customHeight="1" x14ac:dyDescent="0.2">
      <c r="A2022" s="1600"/>
      <c r="B2022" s="1501" t="s">
        <v>4920</v>
      </c>
      <c r="C2022" s="1521" t="s">
        <v>5862</v>
      </c>
      <c r="D2022" s="1535" t="s">
        <v>286</v>
      </c>
      <c r="E2022" s="1535" t="s">
        <v>987</v>
      </c>
      <c r="F2022" s="114">
        <v>30</v>
      </c>
      <c r="G2022" s="114">
        <v>20</v>
      </c>
      <c r="H2022" s="114"/>
      <c r="I2022" s="114"/>
      <c r="J2022" s="1506" t="s">
        <v>4919</v>
      </c>
      <c r="K2022" s="1506" t="s">
        <v>6002</v>
      </c>
      <c r="L2022" s="1506"/>
      <c r="M2022" s="1506"/>
      <c r="N2022" s="1506"/>
      <c r="O2022" s="1506"/>
      <c r="P2022" s="1506"/>
      <c r="Q2022" s="1506"/>
      <c r="R2022" s="1506"/>
      <c r="S2022" s="1506"/>
      <c r="T2022" s="1506"/>
      <c r="U2022" s="1506"/>
      <c r="V2022" s="1506"/>
      <c r="W2022" s="95"/>
      <c r="X2022" s="96"/>
    </row>
    <row r="2023" spans="1:24" s="1" customFormat="1" ht="107.25" customHeight="1" x14ac:dyDescent="0.2">
      <c r="A2023" s="1565" t="s">
        <v>1536</v>
      </c>
      <c r="B2023" s="1501" t="s">
        <v>2660</v>
      </c>
      <c r="C2023" s="1521" t="s">
        <v>5286</v>
      </c>
      <c r="D2023" s="1535" t="s">
        <v>986</v>
      </c>
      <c r="E2023" s="1535" t="s">
        <v>987</v>
      </c>
      <c r="F2023" s="114">
        <v>700</v>
      </c>
      <c r="G2023" s="1080">
        <v>75.039000000000001</v>
      </c>
      <c r="H2023" s="114"/>
      <c r="I2023" s="114"/>
      <c r="J2023" s="1506" t="s">
        <v>5624</v>
      </c>
      <c r="K2023" s="1506" t="s">
        <v>6594</v>
      </c>
      <c r="L2023" s="1506"/>
      <c r="M2023" s="1502"/>
      <c r="N2023" s="1502"/>
      <c r="O2023" s="1502"/>
      <c r="P2023" s="1502"/>
      <c r="Q2023" s="1502"/>
      <c r="R2023" s="1502"/>
      <c r="S2023" s="1502"/>
      <c r="T2023" s="1502"/>
      <c r="U2023" s="1502"/>
      <c r="V2023" s="1502"/>
      <c r="W2023" s="9" t="s">
        <v>973</v>
      </c>
    </row>
    <row r="2024" spans="1:24" s="1" customFormat="1" ht="107.25" customHeight="1" x14ac:dyDescent="0.2">
      <c r="A2024" s="1566"/>
      <c r="B2024" s="1501" t="s">
        <v>8096</v>
      </c>
      <c r="C2024" s="1521" t="s">
        <v>8097</v>
      </c>
      <c r="D2024" s="1535" t="s">
        <v>810</v>
      </c>
      <c r="E2024" s="1535" t="s">
        <v>972</v>
      </c>
      <c r="F2024" s="114"/>
      <c r="G2024" s="1080"/>
      <c r="H2024" s="114">
        <v>1490</v>
      </c>
      <c r="I2024" s="114"/>
      <c r="J2024" s="1506" t="s">
        <v>8098</v>
      </c>
      <c r="K2024" s="1506"/>
      <c r="L2024" s="1506"/>
      <c r="M2024" s="1502"/>
      <c r="N2024" s="1502"/>
      <c r="O2024" s="1502"/>
      <c r="P2024" s="1502"/>
      <c r="Q2024" s="1502"/>
      <c r="R2024" s="1502"/>
      <c r="S2024" s="1502"/>
      <c r="T2024" s="1502"/>
      <c r="U2024" s="1502"/>
      <c r="V2024" s="1502"/>
      <c r="W2024" s="9"/>
    </row>
    <row r="2025" spans="1:24" s="1" customFormat="1" ht="107.25" customHeight="1" x14ac:dyDescent="0.2">
      <c r="A2025" s="1566"/>
      <c r="B2025" s="1501" t="s">
        <v>8709</v>
      </c>
      <c r="C2025" s="1521" t="s">
        <v>8711</v>
      </c>
      <c r="D2025" s="1535" t="s">
        <v>810</v>
      </c>
      <c r="E2025" s="1535" t="s">
        <v>972</v>
      </c>
      <c r="F2025" s="114"/>
      <c r="G2025" s="1080"/>
      <c r="H2025" s="114">
        <v>295</v>
      </c>
      <c r="I2025" s="114"/>
      <c r="J2025" s="1506" t="s">
        <v>8712</v>
      </c>
      <c r="K2025" s="1506"/>
      <c r="L2025" s="1506"/>
      <c r="M2025" s="1502"/>
      <c r="N2025" s="1502"/>
      <c r="O2025" s="1502"/>
      <c r="P2025" s="1502"/>
      <c r="Q2025" s="1502"/>
      <c r="R2025" s="1502"/>
      <c r="S2025" s="1502"/>
      <c r="T2025" s="1502"/>
      <c r="U2025" s="1502"/>
      <c r="V2025" s="1502"/>
      <c r="W2025" s="9"/>
    </row>
    <row r="2026" spans="1:24" s="1" customFormat="1" ht="107.25" customHeight="1" x14ac:dyDescent="0.2">
      <c r="A2026" s="1567"/>
      <c r="B2026" s="1501" t="s">
        <v>8710</v>
      </c>
      <c r="C2026" s="1521" t="s">
        <v>8713</v>
      </c>
      <c r="D2026" s="1535" t="s">
        <v>810</v>
      </c>
      <c r="E2026" s="1535" t="s">
        <v>972</v>
      </c>
      <c r="F2026" s="114"/>
      <c r="G2026" s="1080"/>
      <c r="H2026" s="114">
        <v>1075</v>
      </c>
      <c r="I2026" s="114"/>
      <c r="J2026" s="1506" t="s">
        <v>8714</v>
      </c>
      <c r="K2026" s="1506"/>
      <c r="L2026" s="1506"/>
      <c r="M2026" s="1502"/>
      <c r="N2026" s="1502"/>
      <c r="O2026" s="1502"/>
      <c r="P2026" s="1502"/>
      <c r="Q2026" s="1502"/>
      <c r="R2026" s="1502"/>
      <c r="S2026" s="1502"/>
      <c r="T2026" s="1502"/>
      <c r="U2026" s="1502"/>
      <c r="V2026" s="1502"/>
      <c r="W2026" s="9"/>
    </row>
    <row r="2027" spans="1:24" s="1" customFormat="1" ht="125.25" customHeight="1" x14ac:dyDescent="0.2">
      <c r="A2027" s="1565" t="s">
        <v>1537</v>
      </c>
      <c r="B2027" s="1501" t="s">
        <v>2661</v>
      </c>
      <c r="C2027" s="1521" t="s">
        <v>1028</v>
      </c>
      <c r="D2027" s="1535" t="s">
        <v>986</v>
      </c>
      <c r="E2027" s="1535" t="s">
        <v>987</v>
      </c>
      <c r="F2027" s="114">
        <f>500+500</f>
        <v>1000</v>
      </c>
      <c r="G2027" s="1080">
        <v>700</v>
      </c>
      <c r="H2027" s="114"/>
      <c r="I2027" s="114"/>
      <c r="J2027" s="1506" t="s">
        <v>5625</v>
      </c>
      <c r="K2027" s="1506" t="s">
        <v>6161</v>
      </c>
      <c r="L2027" s="1506"/>
      <c r="M2027" s="1502"/>
      <c r="N2027" s="1502"/>
      <c r="O2027" s="1502"/>
      <c r="P2027" s="1502"/>
      <c r="Q2027" s="1502"/>
      <c r="R2027" s="1502"/>
      <c r="S2027" s="1502"/>
      <c r="T2027" s="1502"/>
      <c r="U2027" s="1502"/>
      <c r="V2027" s="1502"/>
      <c r="W2027" s="9" t="s">
        <v>973</v>
      </c>
    </row>
    <row r="2028" spans="1:24" s="1" customFormat="1" ht="120.75" customHeight="1" x14ac:dyDescent="0.2">
      <c r="A2028" s="1566"/>
      <c r="B2028" s="1501" t="s">
        <v>2662</v>
      </c>
      <c r="C2028" s="1521" t="s">
        <v>1029</v>
      </c>
      <c r="D2028" s="1535" t="s">
        <v>986</v>
      </c>
      <c r="E2028" s="1535" t="s">
        <v>987</v>
      </c>
      <c r="F2028" s="373">
        <v>0.95</v>
      </c>
      <c r="G2028" s="1080"/>
      <c r="H2028" s="114"/>
      <c r="I2028" s="114"/>
      <c r="J2028" s="1506" t="s">
        <v>4591</v>
      </c>
      <c r="K2028" s="1506" t="s">
        <v>4804</v>
      </c>
      <c r="L2028" s="1506"/>
      <c r="M2028" s="1502"/>
      <c r="N2028" s="1502"/>
      <c r="O2028" s="1502"/>
      <c r="P2028" s="1502"/>
      <c r="Q2028" s="1502"/>
      <c r="R2028" s="1502"/>
      <c r="S2028" s="1502"/>
      <c r="T2028" s="1502"/>
      <c r="U2028" s="1502"/>
      <c r="V2028" s="1502"/>
      <c r="W2028" s="9" t="s">
        <v>973</v>
      </c>
    </row>
    <row r="2029" spans="1:24" s="1" customFormat="1" ht="26.25" customHeight="1" x14ac:dyDescent="0.2">
      <c r="A2029" s="1566"/>
      <c r="B2029" s="1501" t="s">
        <v>2663</v>
      </c>
      <c r="C2029" s="1521" t="s">
        <v>1373</v>
      </c>
      <c r="D2029" s="1535" t="s">
        <v>986</v>
      </c>
      <c r="E2029" s="1535" t="s">
        <v>987</v>
      </c>
      <c r="F2029" s="114">
        <v>250</v>
      </c>
      <c r="G2029" s="1080"/>
      <c r="H2029" s="114"/>
      <c r="I2029" s="114"/>
      <c r="J2029" s="1506"/>
      <c r="K2029" s="1506"/>
      <c r="L2029" s="1506"/>
      <c r="M2029" s="1502"/>
      <c r="N2029" s="1502"/>
      <c r="O2029" s="1502"/>
      <c r="P2029" s="1502"/>
      <c r="Q2029" s="1502"/>
      <c r="R2029" s="1502"/>
      <c r="S2029" s="1502"/>
      <c r="T2029" s="1502"/>
      <c r="U2029" s="1502"/>
      <c r="V2029" s="1502"/>
      <c r="W2029" s="9"/>
    </row>
    <row r="2030" spans="1:24" s="1" customFormat="1" ht="135.75" customHeight="1" x14ac:dyDescent="0.2">
      <c r="A2030" s="1566"/>
      <c r="B2030" s="1501" t="s">
        <v>2664</v>
      </c>
      <c r="C2030" s="1521" t="s">
        <v>6549</v>
      </c>
      <c r="D2030" s="1503" t="s">
        <v>810</v>
      </c>
      <c r="E2030" s="1503" t="s">
        <v>972</v>
      </c>
      <c r="F2030" s="114">
        <v>214.5</v>
      </c>
      <c r="G2030" s="1080">
        <v>1.9990000000000001</v>
      </c>
      <c r="H2030" s="114"/>
      <c r="I2030" s="114"/>
      <c r="J2030" s="1506" t="s">
        <v>6550</v>
      </c>
      <c r="K2030" s="1506"/>
      <c r="L2030" s="1506"/>
      <c r="M2030" s="1502"/>
      <c r="N2030" s="1502"/>
      <c r="O2030" s="1502"/>
      <c r="P2030" s="1502"/>
      <c r="Q2030" s="1502"/>
      <c r="R2030" s="1502"/>
      <c r="S2030" s="1502"/>
      <c r="T2030" s="1502"/>
      <c r="U2030" s="1502"/>
      <c r="V2030" s="1502"/>
      <c r="W2030" s="9" t="s">
        <v>973</v>
      </c>
    </row>
    <row r="2031" spans="1:24" s="1" customFormat="1" ht="72" customHeight="1" x14ac:dyDescent="0.2">
      <c r="A2031" s="1566"/>
      <c r="B2031" s="1501" t="s">
        <v>5288</v>
      </c>
      <c r="C2031" s="1521" t="s">
        <v>5287</v>
      </c>
      <c r="D2031" s="1535" t="s">
        <v>986</v>
      </c>
      <c r="E2031" s="1535" t="s">
        <v>987</v>
      </c>
      <c r="F2031" s="998"/>
      <c r="G2031" s="1174"/>
      <c r="H2031" s="114"/>
      <c r="I2031" s="114"/>
      <c r="J2031" s="1506" t="s">
        <v>5504</v>
      </c>
      <c r="K2031" s="1506" t="s">
        <v>6162</v>
      </c>
      <c r="L2031" s="1506"/>
      <c r="M2031" s="1502"/>
      <c r="N2031" s="1502"/>
      <c r="O2031" s="1502"/>
      <c r="P2031" s="1502"/>
      <c r="Q2031" s="1502"/>
      <c r="R2031" s="1502"/>
      <c r="S2031" s="1502"/>
      <c r="T2031" s="1502"/>
      <c r="U2031" s="1502"/>
      <c r="V2031" s="1502"/>
      <c r="W2031" s="9"/>
    </row>
    <row r="2032" spans="1:24" s="1" customFormat="1" ht="72" customHeight="1" x14ac:dyDescent="0.2">
      <c r="A2032" s="1566"/>
      <c r="B2032" s="1501" t="s">
        <v>5863</v>
      </c>
      <c r="C2032" s="1521" t="s">
        <v>5864</v>
      </c>
      <c r="D2032" s="1535" t="s">
        <v>810</v>
      </c>
      <c r="E2032" s="1535" t="s">
        <v>972</v>
      </c>
      <c r="F2032" s="998"/>
      <c r="G2032" s="1071">
        <v>20</v>
      </c>
      <c r="H2032" s="114"/>
      <c r="I2032" s="114"/>
      <c r="J2032" s="1506" t="s">
        <v>6003</v>
      </c>
      <c r="K2032" s="1506"/>
      <c r="L2032" s="1506"/>
      <c r="M2032" s="1502"/>
      <c r="N2032" s="1502"/>
      <c r="O2032" s="1502"/>
      <c r="P2032" s="1502"/>
      <c r="Q2032" s="1502"/>
      <c r="R2032" s="1502"/>
      <c r="S2032" s="1502"/>
      <c r="T2032" s="1502"/>
      <c r="U2032" s="1502"/>
      <c r="V2032" s="1502"/>
      <c r="W2032" s="9"/>
    </row>
    <row r="2033" spans="1:23" s="1" customFormat="1" ht="72" customHeight="1" x14ac:dyDescent="0.2">
      <c r="A2033" s="1566"/>
      <c r="B2033" s="1501" t="s">
        <v>6595</v>
      </c>
      <c r="C2033" s="1521" t="s">
        <v>6596</v>
      </c>
      <c r="D2033" s="1503" t="s">
        <v>810</v>
      </c>
      <c r="E2033" s="1503" t="s">
        <v>972</v>
      </c>
      <c r="F2033" s="998"/>
      <c r="G2033" s="1071">
        <v>48</v>
      </c>
      <c r="H2033" s="114"/>
      <c r="I2033" s="114"/>
      <c r="J2033" s="1506" t="s">
        <v>6492</v>
      </c>
      <c r="K2033" s="1506"/>
      <c r="L2033" s="1506"/>
      <c r="M2033" s="1502"/>
      <c r="N2033" s="1502"/>
      <c r="O2033" s="1502"/>
      <c r="P2033" s="1502"/>
      <c r="Q2033" s="1502"/>
      <c r="R2033" s="1502"/>
      <c r="S2033" s="1502"/>
      <c r="T2033" s="1502"/>
      <c r="U2033" s="1502"/>
      <c r="V2033" s="1502"/>
      <c r="W2033" s="9"/>
    </row>
    <row r="2034" spans="1:23" s="1" customFormat="1" ht="125.25" customHeight="1" x14ac:dyDescent="0.2">
      <c r="A2034" s="1566"/>
      <c r="B2034" s="1501" t="s">
        <v>6996</v>
      </c>
      <c r="C2034" s="1521" t="s">
        <v>6997</v>
      </c>
      <c r="D2034" s="1503" t="s">
        <v>810</v>
      </c>
      <c r="E2034" s="1503" t="s">
        <v>972</v>
      </c>
      <c r="F2034" s="998"/>
      <c r="G2034" s="1071">
        <v>41.2</v>
      </c>
      <c r="H2034" s="114">
        <v>41.2</v>
      </c>
      <c r="I2034" s="114"/>
      <c r="J2034" s="1506" t="s">
        <v>6995</v>
      </c>
      <c r="K2034" s="1506" t="s">
        <v>7496</v>
      </c>
      <c r="L2034" s="1506"/>
      <c r="M2034" s="1502"/>
      <c r="N2034" s="1502"/>
      <c r="O2034" s="1502"/>
      <c r="P2034" s="1502"/>
      <c r="Q2034" s="1502"/>
      <c r="R2034" s="1502"/>
      <c r="S2034" s="1502"/>
      <c r="T2034" s="1502"/>
      <c r="U2034" s="1502"/>
      <c r="V2034" s="1502"/>
      <c r="W2034" s="9"/>
    </row>
    <row r="2035" spans="1:23" s="1" customFormat="1" ht="72" customHeight="1" x14ac:dyDescent="0.2">
      <c r="A2035" s="1566"/>
      <c r="B2035" s="1501" t="s">
        <v>7117</v>
      </c>
      <c r="C2035" s="1521" t="s">
        <v>7116</v>
      </c>
      <c r="D2035" s="1503" t="s">
        <v>810</v>
      </c>
      <c r="E2035" s="1503" t="s">
        <v>972</v>
      </c>
      <c r="F2035" s="998"/>
      <c r="G2035" s="1071"/>
      <c r="H2035" s="114">
        <v>858</v>
      </c>
      <c r="I2035" s="114"/>
      <c r="J2035" s="1506" t="s">
        <v>7066</v>
      </c>
      <c r="K2035" s="1506" t="s">
        <v>8974</v>
      </c>
      <c r="L2035" s="1506"/>
      <c r="M2035" s="1502"/>
      <c r="N2035" s="1502"/>
      <c r="O2035" s="1502"/>
      <c r="P2035" s="1502"/>
      <c r="Q2035" s="1502"/>
      <c r="R2035" s="1502"/>
      <c r="S2035" s="1502"/>
      <c r="T2035" s="1502"/>
      <c r="U2035" s="1502"/>
      <c r="V2035" s="1502"/>
      <c r="W2035" s="9"/>
    </row>
    <row r="2036" spans="1:23" s="1" customFormat="1" ht="72" customHeight="1" x14ac:dyDescent="0.2">
      <c r="A2036" s="1567"/>
      <c r="B2036" s="1501" t="s">
        <v>8715</v>
      </c>
      <c r="C2036" s="1521" t="s">
        <v>8716</v>
      </c>
      <c r="D2036" s="1503" t="s">
        <v>810</v>
      </c>
      <c r="E2036" s="1503" t="s">
        <v>972</v>
      </c>
      <c r="F2036" s="998"/>
      <c r="G2036" s="1071"/>
      <c r="H2036" s="114" t="s">
        <v>5792</v>
      </c>
      <c r="I2036" s="114"/>
      <c r="J2036" s="1506" t="s">
        <v>8717</v>
      </c>
      <c r="K2036" s="1506"/>
      <c r="L2036" s="1506"/>
      <c r="M2036" s="1502"/>
      <c r="N2036" s="1502"/>
      <c r="O2036" s="1502"/>
      <c r="P2036" s="1502"/>
      <c r="Q2036" s="1502"/>
      <c r="R2036" s="1502"/>
      <c r="S2036" s="1502"/>
      <c r="T2036" s="1502"/>
      <c r="U2036" s="1502"/>
      <c r="V2036" s="1502"/>
      <c r="W2036" s="9"/>
    </row>
    <row r="2037" spans="1:23" s="1" customFormat="1" ht="95.25" customHeight="1" x14ac:dyDescent="0.2">
      <c r="A2037" s="1565" t="s">
        <v>1538</v>
      </c>
      <c r="B2037" s="1501" t="s">
        <v>2665</v>
      </c>
      <c r="C2037" s="1521" t="s">
        <v>7440</v>
      </c>
      <c r="D2037" s="1503" t="s">
        <v>810</v>
      </c>
      <c r="E2037" s="1503" t="s">
        <v>972</v>
      </c>
      <c r="F2037" s="114">
        <v>1300</v>
      </c>
      <c r="G2037" s="1080"/>
      <c r="H2037" s="998">
        <v>12.56</v>
      </c>
      <c r="I2037" s="114"/>
      <c r="J2037" s="1506" t="s">
        <v>3392</v>
      </c>
      <c r="K2037" s="1506" t="s">
        <v>7441</v>
      </c>
      <c r="L2037" s="1506"/>
      <c r="M2037" s="1502"/>
      <c r="N2037" s="1502"/>
      <c r="O2037" s="1502"/>
      <c r="P2037" s="1502"/>
      <c r="Q2037" s="1502"/>
      <c r="R2037" s="1502"/>
      <c r="S2037" s="1502"/>
      <c r="T2037" s="1502"/>
      <c r="U2037" s="1502"/>
      <c r="V2037" s="1502"/>
      <c r="W2037" s="9" t="s">
        <v>973</v>
      </c>
    </row>
    <row r="2038" spans="1:23" s="1" customFormat="1" ht="113.25" customHeight="1" x14ac:dyDescent="0.2">
      <c r="A2038" s="1566"/>
      <c r="B2038" s="1501" t="s">
        <v>3182</v>
      </c>
      <c r="C2038" s="1521" t="s">
        <v>5289</v>
      </c>
      <c r="D2038" s="1503" t="s">
        <v>810</v>
      </c>
      <c r="E2038" s="1503" t="s">
        <v>972</v>
      </c>
      <c r="F2038" s="390">
        <v>30.624739999999999</v>
      </c>
      <c r="G2038" s="1080">
        <v>52.593000000000004</v>
      </c>
      <c r="H2038" s="114"/>
      <c r="I2038" s="114"/>
      <c r="J2038" s="1506" t="s">
        <v>3393</v>
      </c>
      <c r="K2038" s="1506" t="s">
        <v>3516</v>
      </c>
      <c r="L2038" s="1506" t="s">
        <v>5716</v>
      </c>
      <c r="M2038" s="1502"/>
      <c r="N2038" s="1502"/>
      <c r="O2038" s="1502"/>
      <c r="P2038" s="1502"/>
      <c r="Q2038" s="1502"/>
      <c r="R2038" s="1502"/>
      <c r="S2038" s="1502"/>
      <c r="T2038" s="1502"/>
      <c r="U2038" s="1502"/>
      <c r="V2038" s="1502"/>
      <c r="W2038" s="9"/>
    </row>
    <row r="2039" spans="1:23" s="1" customFormat="1" ht="66" customHeight="1" x14ac:dyDescent="0.2">
      <c r="A2039" s="1566"/>
      <c r="B2039" s="1501" t="s">
        <v>5865</v>
      </c>
      <c r="C2039" s="1521" t="s">
        <v>5866</v>
      </c>
      <c r="D2039" s="1503" t="s">
        <v>810</v>
      </c>
      <c r="E2039" s="1503" t="s">
        <v>972</v>
      </c>
      <c r="F2039" s="390"/>
      <c r="G2039" s="114">
        <v>25</v>
      </c>
      <c r="H2039" s="114"/>
      <c r="I2039" s="114"/>
      <c r="J2039" s="1506" t="s">
        <v>6003</v>
      </c>
      <c r="K2039" s="1506"/>
      <c r="L2039" s="1506"/>
      <c r="M2039" s="1502"/>
      <c r="N2039" s="1502"/>
      <c r="O2039" s="1502"/>
      <c r="P2039" s="1502"/>
      <c r="Q2039" s="1502"/>
      <c r="R2039" s="1502"/>
      <c r="S2039" s="1502"/>
      <c r="T2039" s="1502"/>
      <c r="U2039" s="1502"/>
      <c r="V2039" s="1502"/>
      <c r="W2039" s="9"/>
    </row>
    <row r="2040" spans="1:23" s="1" customFormat="1" ht="107.25" customHeight="1" x14ac:dyDescent="0.2">
      <c r="A2040" s="1567"/>
      <c r="B2040" s="1501" t="s">
        <v>8718</v>
      </c>
      <c r="C2040" s="1521" t="s">
        <v>8719</v>
      </c>
      <c r="D2040" s="1503" t="s">
        <v>810</v>
      </c>
      <c r="E2040" s="1503" t="s">
        <v>972</v>
      </c>
      <c r="F2040" s="390"/>
      <c r="G2040" s="114"/>
      <c r="H2040" s="114">
        <v>1030</v>
      </c>
      <c r="I2040" s="114"/>
      <c r="J2040" s="1506" t="s">
        <v>8720</v>
      </c>
      <c r="K2040" s="1506"/>
      <c r="L2040" s="1506"/>
      <c r="M2040" s="1502"/>
      <c r="N2040" s="1502"/>
      <c r="O2040" s="1502"/>
      <c r="P2040" s="1502"/>
      <c r="Q2040" s="1502"/>
      <c r="R2040" s="1502"/>
      <c r="S2040" s="1502"/>
      <c r="T2040" s="1502"/>
      <c r="U2040" s="1502"/>
      <c r="V2040" s="1502"/>
      <c r="W2040" s="9"/>
    </row>
    <row r="2041" spans="1:23" s="1" customFormat="1" ht="140.25" customHeight="1" x14ac:dyDescent="0.2">
      <c r="A2041" s="1565" t="s">
        <v>1539</v>
      </c>
      <c r="B2041" s="1501" t="s">
        <v>2666</v>
      </c>
      <c r="C2041" s="1521" t="s">
        <v>6835</v>
      </c>
      <c r="D2041" s="1535" t="s">
        <v>986</v>
      </c>
      <c r="E2041" s="1535" t="s">
        <v>987</v>
      </c>
      <c r="F2041" s="114">
        <v>950</v>
      </c>
      <c r="G2041" s="1080">
        <v>552.76980000000003</v>
      </c>
      <c r="H2041" s="114"/>
      <c r="I2041" s="114"/>
      <c r="J2041" s="1506" t="s">
        <v>3517</v>
      </c>
      <c r="K2041" s="1506" t="s">
        <v>4228</v>
      </c>
      <c r="L2041" s="1506" t="s">
        <v>5626</v>
      </c>
      <c r="M2041" s="1502"/>
      <c r="N2041" s="1502"/>
      <c r="O2041" s="1502"/>
      <c r="P2041" s="1502"/>
      <c r="Q2041" s="1502"/>
      <c r="R2041" s="1502"/>
      <c r="S2041" s="1502"/>
      <c r="T2041" s="1502"/>
      <c r="U2041" s="1502"/>
      <c r="V2041" s="1502"/>
      <c r="W2041" s="9" t="s">
        <v>973</v>
      </c>
    </row>
    <row r="2042" spans="1:23" s="1" customFormat="1" ht="112.5" customHeight="1" x14ac:dyDescent="0.2">
      <c r="A2042" s="1566"/>
      <c r="B2042" s="1501" t="s">
        <v>2667</v>
      </c>
      <c r="C2042" s="1521" t="s">
        <v>1030</v>
      </c>
      <c r="D2042" s="1535" t="s">
        <v>986</v>
      </c>
      <c r="E2042" s="1535" t="s">
        <v>987</v>
      </c>
      <c r="F2042" s="114"/>
      <c r="G2042" s="1080"/>
      <c r="H2042" s="114"/>
      <c r="I2042" s="114"/>
      <c r="J2042" s="1506" t="s">
        <v>3096</v>
      </c>
      <c r="K2042" s="1506" t="s">
        <v>3394</v>
      </c>
      <c r="L2042" s="1506" t="s">
        <v>3518</v>
      </c>
      <c r="M2042" s="1502"/>
      <c r="N2042" s="1502"/>
      <c r="O2042" s="1502"/>
      <c r="P2042" s="1502"/>
      <c r="Q2042" s="1502"/>
      <c r="R2042" s="1502"/>
      <c r="S2042" s="1502"/>
      <c r="T2042" s="1502"/>
      <c r="U2042" s="1502"/>
      <c r="V2042" s="1502"/>
      <c r="W2042" s="9" t="s">
        <v>973</v>
      </c>
    </row>
    <row r="2043" spans="1:23" s="1" customFormat="1" ht="132" customHeight="1" x14ac:dyDescent="0.2">
      <c r="A2043" s="1566"/>
      <c r="B2043" s="1501" t="s">
        <v>3098</v>
      </c>
      <c r="C2043" s="1521" t="s">
        <v>7443</v>
      </c>
      <c r="D2043" s="1535" t="s">
        <v>986</v>
      </c>
      <c r="E2043" s="1535" t="s">
        <v>987</v>
      </c>
      <c r="F2043" s="114">
        <v>500</v>
      </c>
      <c r="G2043" s="1080"/>
      <c r="H2043" s="114">
        <v>6.44</v>
      </c>
      <c r="I2043" s="114"/>
      <c r="J2043" s="1506" t="s">
        <v>3099</v>
      </c>
      <c r="K2043" s="1506" t="s">
        <v>3519</v>
      </c>
      <c r="L2043" s="1506" t="s">
        <v>7442</v>
      </c>
      <c r="M2043" s="1502"/>
      <c r="N2043" s="1502"/>
      <c r="O2043" s="1502"/>
      <c r="P2043" s="1502"/>
      <c r="Q2043" s="1502"/>
      <c r="R2043" s="1502"/>
      <c r="S2043" s="1502"/>
      <c r="T2043" s="1502"/>
      <c r="U2043" s="1502"/>
      <c r="V2043" s="1502"/>
      <c r="W2043" s="9"/>
    </row>
    <row r="2044" spans="1:23" s="1" customFormat="1" ht="62.25" customHeight="1" x14ac:dyDescent="0.2">
      <c r="A2044" s="1566"/>
      <c r="B2044" s="1501" t="s">
        <v>5292</v>
      </c>
      <c r="C2044" s="1521" t="s">
        <v>5291</v>
      </c>
      <c r="D2044" s="1535" t="s">
        <v>986</v>
      </c>
      <c r="E2044" s="1535" t="s">
        <v>987</v>
      </c>
      <c r="F2044" s="998"/>
      <c r="G2044" s="1071">
        <v>460</v>
      </c>
      <c r="H2044" s="998">
        <v>1.1499999999999999</v>
      </c>
      <c r="I2044" s="114"/>
      <c r="J2044" s="1506" t="s">
        <v>5504</v>
      </c>
      <c r="K2044" s="1506" t="s">
        <v>7120</v>
      </c>
      <c r="L2044" s="1506"/>
      <c r="M2044" s="1502"/>
      <c r="N2044" s="1502"/>
      <c r="O2044" s="1502"/>
      <c r="P2044" s="1502"/>
      <c r="Q2044" s="1502"/>
      <c r="R2044" s="1502"/>
      <c r="S2044" s="1502"/>
      <c r="T2044" s="1502"/>
      <c r="U2044" s="1502"/>
      <c r="V2044" s="1502"/>
      <c r="W2044" s="9"/>
    </row>
    <row r="2045" spans="1:23" s="1" customFormat="1" ht="62.25" customHeight="1" x14ac:dyDescent="0.2">
      <c r="A2045" s="1566"/>
      <c r="B2045" s="1501" t="s">
        <v>5868</v>
      </c>
      <c r="C2045" s="1521" t="s">
        <v>5869</v>
      </c>
      <c r="D2045" s="1535" t="s">
        <v>810</v>
      </c>
      <c r="E2045" s="1535" t="s">
        <v>972</v>
      </c>
      <c r="F2045" s="998"/>
      <c r="G2045" s="1071">
        <v>20</v>
      </c>
      <c r="H2045" s="114"/>
      <c r="I2045" s="114"/>
      <c r="J2045" s="1506" t="s">
        <v>6004</v>
      </c>
      <c r="K2045" s="1506"/>
      <c r="L2045" s="1506"/>
      <c r="M2045" s="1502"/>
      <c r="N2045" s="1502"/>
      <c r="O2045" s="1502"/>
      <c r="P2045" s="1502"/>
      <c r="Q2045" s="1502"/>
      <c r="R2045" s="1502"/>
      <c r="S2045" s="1502"/>
      <c r="T2045" s="1502"/>
      <c r="U2045" s="1502"/>
      <c r="V2045" s="1502"/>
      <c r="W2045" s="9"/>
    </row>
    <row r="2046" spans="1:23" s="1" customFormat="1" ht="82.5" customHeight="1" x14ac:dyDescent="0.2">
      <c r="A2046" s="1566"/>
      <c r="B2046" s="1501" t="s">
        <v>6836</v>
      </c>
      <c r="C2046" s="1521" t="s">
        <v>7122</v>
      </c>
      <c r="D2046" s="1535" t="s">
        <v>810</v>
      </c>
      <c r="E2046" s="1535" t="s">
        <v>972</v>
      </c>
      <c r="F2046" s="998"/>
      <c r="G2046" s="1071">
        <v>300</v>
      </c>
      <c r="H2046" s="998">
        <v>3.78</v>
      </c>
      <c r="I2046" s="114"/>
      <c r="J2046" s="1506" t="s">
        <v>6782</v>
      </c>
      <c r="K2046" s="1506" t="s">
        <v>7121</v>
      </c>
      <c r="L2046" s="1506"/>
      <c r="M2046" s="1502"/>
      <c r="N2046" s="1502"/>
      <c r="O2046" s="1502"/>
      <c r="P2046" s="1502"/>
      <c r="Q2046" s="1502"/>
      <c r="R2046" s="1502"/>
      <c r="S2046" s="1502"/>
      <c r="T2046" s="1502"/>
      <c r="U2046" s="1502"/>
      <c r="V2046" s="1502"/>
      <c r="W2046" s="9"/>
    </row>
    <row r="2047" spans="1:23" s="1" customFormat="1" ht="120" customHeight="1" x14ac:dyDescent="0.2">
      <c r="A2047" s="1567"/>
      <c r="B2047" s="1501" t="s">
        <v>7118</v>
      </c>
      <c r="C2047" s="1521" t="s">
        <v>7119</v>
      </c>
      <c r="D2047" s="1535" t="s">
        <v>810</v>
      </c>
      <c r="E2047" s="1535" t="s">
        <v>972</v>
      </c>
      <c r="F2047" s="998"/>
      <c r="G2047" s="1071"/>
      <c r="H2047" s="114">
        <v>1435</v>
      </c>
      <c r="I2047" s="114"/>
      <c r="J2047" s="1506" t="s">
        <v>7066</v>
      </c>
      <c r="K2047" s="1506" t="s">
        <v>8721</v>
      </c>
      <c r="L2047" s="1506" t="s">
        <v>8975</v>
      </c>
      <c r="M2047" s="1502"/>
      <c r="N2047" s="1502"/>
      <c r="O2047" s="1502"/>
      <c r="P2047" s="1502"/>
      <c r="Q2047" s="1502"/>
      <c r="R2047" s="1502"/>
      <c r="S2047" s="1502"/>
      <c r="T2047" s="1502"/>
      <c r="U2047" s="1502"/>
      <c r="V2047" s="1502"/>
      <c r="W2047" s="9"/>
    </row>
    <row r="2048" spans="1:23" s="1" customFormat="1" ht="30" customHeight="1" x14ac:dyDescent="0.2">
      <c r="A2048" s="1565" t="s">
        <v>1540</v>
      </c>
      <c r="B2048" s="1501" t="s">
        <v>2668</v>
      </c>
      <c r="C2048" s="1521" t="s">
        <v>1031</v>
      </c>
      <c r="D2048" s="1535" t="s">
        <v>986</v>
      </c>
      <c r="E2048" s="1535" t="s">
        <v>987</v>
      </c>
      <c r="F2048" s="114"/>
      <c r="G2048" s="1173"/>
      <c r="H2048" s="114"/>
      <c r="I2048" s="114">
        <v>600</v>
      </c>
      <c r="J2048" s="1506" t="s">
        <v>5749</v>
      </c>
      <c r="K2048" s="1506"/>
      <c r="L2048" s="1506"/>
      <c r="M2048" s="1502"/>
      <c r="N2048" s="1502"/>
      <c r="O2048" s="1502"/>
      <c r="P2048" s="1502"/>
      <c r="Q2048" s="1502"/>
      <c r="R2048" s="1502"/>
      <c r="S2048" s="1502"/>
      <c r="T2048" s="1502"/>
      <c r="U2048" s="1502"/>
      <c r="V2048" s="1502"/>
      <c r="W2048" s="9" t="s">
        <v>973</v>
      </c>
    </row>
    <row r="2049" spans="1:23" s="1" customFormat="1" ht="136.5" customHeight="1" x14ac:dyDescent="0.2">
      <c r="A2049" s="1566"/>
      <c r="B2049" s="1501" t="s">
        <v>2669</v>
      </c>
      <c r="C2049" s="1521" t="s">
        <v>5293</v>
      </c>
      <c r="D2049" s="1535" t="s">
        <v>986</v>
      </c>
      <c r="E2049" s="1535" t="s">
        <v>987</v>
      </c>
      <c r="F2049" s="114">
        <v>788</v>
      </c>
      <c r="G2049" s="1080">
        <v>240.92599999999999</v>
      </c>
      <c r="H2049" s="998">
        <v>240.93</v>
      </c>
      <c r="I2049" s="114"/>
      <c r="J2049" s="1506" t="s">
        <v>4021</v>
      </c>
      <c r="K2049" s="1506" t="s">
        <v>5627</v>
      </c>
      <c r="L2049" s="1506" t="s">
        <v>7444</v>
      </c>
      <c r="M2049" s="1502"/>
      <c r="N2049" s="1502"/>
      <c r="O2049" s="1502"/>
      <c r="P2049" s="1502"/>
      <c r="Q2049" s="1502"/>
      <c r="R2049" s="1502"/>
      <c r="S2049" s="1502"/>
      <c r="T2049" s="1502"/>
      <c r="U2049" s="1502"/>
      <c r="V2049" s="1502"/>
      <c r="W2049" s="9" t="s">
        <v>973</v>
      </c>
    </row>
    <row r="2050" spans="1:23" s="1" customFormat="1" ht="98.25" customHeight="1" x14ac:dyDescent="0.2">
      <c r="A2050" s="1566"/>
      <c r="B2050" s="1501" t="s">
        <v>2670</v>
      </c>
      <c r="C2050" s="1521" t="s">
        <v>1033</v>
      </c>
      <c r="D2050" s="1535" t="s">
        <v>986</v>
      </c>
      <c r="E2050" s="1535" t="s">
        <v>987</v>
      </c>
      <c r="F2050" s="114">
        <v>55</v>
      </c>
      <c r="G2050" s="114">
        <v>48</v>
      </c>
      <c r="H2050" s="998">
        <v>0.96</v>
      </c>
      <c r="I2050" s="114"/>
      <c r="J2050" s="1506" t="s">
        <v>3395</v>
      </c>
      <c r="K2050" s="1506" t="s">
        <v>6597</v>
      </c>
      <c r="L2050" s="1506" t="s">
        <v>7123</v>
      </c>
      <c r="M2050" s="1502"/>
      <c r="N2050" s="1502"/>
      <c r="O2050" s="1502"/>
      <c r="P2050" s="1502"/>
      <c r="Q2050" s="1502"/>
      <c r="R2050" s="1502"/>
      <c r="S2050" s="1502"/>
      <c r="T2050" s="1502"/>
      <c r="U2050" s="1502"/>
      <c r="V2050" s="1502"/>
      <c r="W2050" s="9" t="s">
        <v>973</v>
      </c>
    </row>
    <row r="2051" spans="1:23" s="1" customFormat="1" ht="70.5" customHeight="1" x14ac:dyDescent="0.2">
      <c r="A2051" s="1566"/>
      <c r="B2051" s="1501" t="s">
        <v>4805</v>
      </c>
      <c r="C2051" s="1521" t="s">
        <v>4806</v>
      </c>
      <c r="D2051" s="1535" t="s">
        <v>286</v>
      </c>
      <c r="E2051" s="1535" t="s">
        <v>987</v>
      </c>
      <c r="F2051" s="114">
        <v>40</v>
      </c>
      <c r="G2051" s="1080"/>
      <c r="H2051" s="114"/>
      <c r="I2051" s="114"/>
      <c r="J2051" s="1506" t="s">
        <v>4807</v>
      </c>
      <c r="K2051" s="1506"/>
      <c r="L2051" s="1506"/>
      <c r="M2051" s="1502"/>
      <c r="N2051" s="1502"/>
      <c r="O2051" s="1502"/>
      <c r="P2051" s="1502"/>
      <c r="Q2051" s="1502"/>
      <c r="R2051" s="1502"/>
      <c r="S2051" s="1502"/>
      <c r="T2051" s="1502"/>
      <c r="U2051" s="1502"/>
      <c r="V2051" s="1502"/>
      <c r="W2051" s="9"/>
    </row>
    <row r="2052" spans="1:23" s="1" customFormat="1" ht="103.5" customHeight="1" x14ac:dyDescent="0.2">
      <c r="A2052" s="1566"/>
      <c r="B2052" s="1501" t="s">
        <v>5296</v>
      </c>
      <c r="C2052" s="1521" t="s">
        <v>7447</v>
      </c>
      <c r="D2052" s="1535" t="s">
        <v>986</v>
      </c>
      <c r="E2052" s="1535" t="s">
        <v>987</v>
      </c>
      <c r="F2052" s="998"/>
      <c r="G2052" s="1071">
        <v>1100</v>
      </c>
      <c r="H2052" s="373">
        <v>1400</v>
      </c>
      <c r="I2052" s="114"/>
      <c r="J2052" s="1597" t="s">
        <v>5556</v>
      </c>
      <c r="K2052" s="1506" t="s">
        <v>7448</v>
      </c>
      <c r="L2052" s="1506"/>
      <c r="M2052" s="1502"/>
      <c r="N2052" s="1502"/>
      <c r="O2052" s="1502"/>
      <c r="P2052" s="1502"/>
      <c r="Q2052" s="1502"/>
      <c r="R2052" s="1502"/>
      <c r="S2052" s="1502"/>
      <c r="T2052" s="1502"/>
      <c r="U2052" s="1502"/>
      <c r="V2052" s="1502"/>
      <c r="W2052" s="9"/>
    </row>
    <row r="2053" spans="1:23" s="1" customFormat="1" ht="138.75" customHeight="1" x14ac:dyDescent="0.2">
      <c r="A2053" s="1566"/>
      <c r="B2053" s="1501" t="s">
        <v>5297</v>
      </c>
      <c r="C2053" s="1521" t="s">
        <v>5295</v>
      </c>
      <c r="D2053" s="1535" t="s">
        <v>986</v>
      </c>
      <c r="E2053" s="1535" t="s">
        <v>987</v>
      </c>
      <c r="F2053" s="998"/>
      <c r="G2053" s="1174">
        <v>48.9</v>
      </c>
      <c r="H2053" s="114"/>
      <c r="I2053" s="114"/>
      <c r="J2053" s="1597"/>
      <c r="K2053" s="1506" t="s">
        <v>6303</v>
      </c>
      <c r="L2053" s="1506"/>
      <c r="M2053" s="1502"/>
      <c r="N2053" s="1502"/>
      <c r="O2053" s="1502"/>
      <c r="P2053" s="1502"/>
      <c r="Q2053" s="1502"/>
      <c r="R2053" s="1502"/>
      <c r="S2053" s="1502"/>
      <c r="T2053" s="1502"/>
      <c r="U2053" s="1502"/>
      <c r="V2053" s="1502"/>
      <c r="W2053" s="9"/>
    </row>
    <row r="2054" spans="1:23" s="1" customFormat="1" ht="70.5" customHeight="1" x14ac:dyDescent="0.2">
      <c r="A2054" s="1566"/>
      <c r="B2054" s="1501" t="s">
        <v>5870</v>
      </c>
      <c r="C2054" s="1521" t="s">
        <v>5871</v>
      </c>
      <c r="D2054" s="1535" t="s">
        <v>810</v>
      </c>
      <c r="E2054" s="1535" t="s">
        <v>972</v>
      </c>
      <c r="F2054" s="998"/>
      <c r="G2054" s="1174">
        <v>20</v>
      </c>
      <c r="H2054" s="114"/>
      <c r="I2054" s="114"/>
      <c r="J2054" s="1506" t="s">
        <v>6003</v>
      </c>
      <c r="K2054" s="1506"/>
      <c r="L2054" s="1506"/>
      <c r="M2054" s="1502"/>
      <c r="N2054" s="1502"/>
      <c r="O2054" s="1502"/>
      <c r="P2054" s="1502"/>
      <c r="Q2054" s="1502"/>
      <c r="R2054" s="1502"/>
      <c r="S2054" s="1502"/>
      <c r="T2054" s="1502"/>
      <c r="U2054" s="1502"/>
      <c r="V2054" s="1502"/>
      <c r="W2054" s="9"/>
    </row>
    <row r="2055" spans="1:23" s="1" customFormat="1" ht="70.5" customHeight="1" x14ac:dyDescent="0.2">
      <c r="A2055" s="1566"/>
      <c r="B2055" s="1501" t="s">
        <v>6305</v>
      </c>
      <c r="C2055" s="1521" t="s">
        <v>6306</v>
      </c>
      <c r="D2055" s="1503" t="s">
        <v>286</v>
      </c>
      <c r="E2055" s="1503" t="s">
        <v>972</v>
      </c>
      <c r="F2055" s="998"/>
      <c r="G2055" s="1174">
        <v>51.1</v>
      </c>
      <c r="H2055" s="114"/>
      <c r="I2055" s="114"/>
      <c r="J2055" s="1506" t="s">
        <v>6304</v>
      </c>
      <c r="K2055" s="1506"/>
      <c r="L2055" s="1506"/>
      <c r="M2055" s="1502"/>
      <c r="N2055" s="1502"/>
      <c r="O2055" s="1502"/>
      <c r="P2055" s="1502"/>
      <c r="Q2055" s="1502"/>
      <c r="R2055" s="1502"/>
      <c r="S2055" s="1502"/>
      <c r="T2055" s="1502"/>
      <c r="U2055" s="1502"/>
      <c r="V2055" s="1502"/>
      <c r="W2055" s="9"/>
    </row>
    <row r="2056" spans="1:23" s="1" customFormat="1" ht="70.5" customHeight="1" x14ac:dyDescent="0.2">
      <c r="A2056" s="1566"/>
      <c r="B2056" s="1501" t="s">
        <v>7445</v>
      </c>
      <c r="C2056" s="1521" t="s">
        <v>7446</v>
      </c>
      <c r="D2056" s="1535" t="s">
        <v>810</v>
      </c>
      <c r="E2056" s="1535" t="s">
        <v>972</v>
      </c>
      <c r="F2056" s="998"/>
      <c r="G2056" s="1174"/>
      <c r="H2056" s="998">
        <v>1.62</v>
      </c>
      <c r="I2056" s="114"/>
      <c r="J2056" s="1506" t="s">
        <v>7066</v>
      </c>
      <c r="K2056" s="1506"/>
      <c r="L2056" s="1506"/>
      <c r="M2056" s="1502"/>
      <c r="N2056" s="1502"/>
      <c r="O2056" s="1502"/>
      <c r="P2056" s="1502"/>
      <c r="Q2056" s="1502"/>
      <c r="R2056" s="1502"/>
      <c r="S2056" s="1502"/>
      <c r="T2056" s="1502"/>
      <c r="U2056" s="1502"/>
      <c r="V2056" s="1502"/>
      <c r="W2056" s="9"/>
    </row>
    <row r="2057" spans="1:23" s="1" customFormat="1" ht="70.5" customHeight="1" x14ac:dyDescent="0.2">
      <c r="A2057" s="1567"/>
      <c r="B2057" s="1501" t="s">
        <v>7450</v>
      </c>
      <c r="C2057" s="1521" t="s">
        <v>7449</v>
      </c>
      <c r="D2057" s="1535" t="s">
        <v>810</v>
      </c>
      <c r="E2057" s="1535" t="s">
        <v>972</v>
      </c>
      <c r="F2057" s="998"/>
      <c r="G2057" s="1174"/>
      <c r="H2057" s="998">
        <v>8.02</v>
      </c>
      <c r="I2057" s="114"/>
      <c r="J2057" s="1506" t="s">
        <v>7066</v>
      </c>
      <c r="K2057" s="1506"/>
      <c r="L2057" s="1506"/>
      <c r="M2057" s="1502"/>
      <c r="N2057" s="1502"/>
      <c r="O2057" s="1502"/>
      <c r="P2057" s="1502"/>
      <c r="Q2057" s="1502"/>
      <c r="R2057" s="1502"/>
      <c r="S2057" s="1502"/>
      <c r="T2057" s="1502"/>
      <c r="U2057" s="1502"/>
      <c r="V2057" s="1502"/>
      <c r="W2057" s="9"/>
    </row>
    <row r="2058" spans="1:23" s="1" customFormat="1" ht="125.25" customHeight="1" x14ac:dyDescent="0.2">
      <c r="A2058" s="1565" t="s">
        <v>1541</v>
      </c>
      <c r="B2058" s="1501" t="s">
        <v>2671</v>
      </c>
      <c r="C2058" s="1521" t="s">
        <v>5298</v>
      </c>
      <c r="D2058" s="1503" t="s">
        <v>810</v>
      </c>
      <c r="E2058" s="1503" t="s">
        <v>972</v>
      </c>
      <c r="F2058" s="114">
        <v>942</v>
      </c>
      <c r="G2058" s="1080">
        <v>20.062000000000001</v>
      </c>
      <c r="H2058" s="114">
        <v>500</v>
      </c>
      <c r="I2058" s="114"/>
      <c r="J2058" s="1506" t="s">
        <v>4808</v>
      </c>
      <c r="K2058" s="1506" t="s">
        <v>6840</v>
      </c>
      <c r="L2058" s="1506" t="s">
        <v>7094</v>
      </c>
      <c r="M2058" s="1502"/>
      <c r="N2058" s="1502"/>
      <c r="O2058" s="1502"/>
      <c r="P2058" s="1502"/>
      <c r="Q2058" s="1502"/>
      <c r="R2058" s="1502"/>
      <c r="S2058" s="1502"/>
      <c r="T2058" s="1502"/>
      <c r="U2058" s="1502"/>
      <c r="V2058" s="1502"/>
      <c r="W2058" s="9" t="s">
        <v>973</v>
      </c>
    </row>
    <row r="2059" spans="1:23" s="1" customFormat="1" ht="90.75" customHeight="1" x14ac:dyDescent="0.2">
      <c r="A2059" s="1566"/>
      <c r="B2059" s="1501" t="s">
        <v>2672</v>
      </c>
      <c r="C2059" s="1521" t="s">
        <v>1035</v>
      </c>
      <c r="D2059" s="1503" t="s">
        <v>810</v>
      </c>
      <c r="E2059" s="1503" t="s">
        <v>972</v>
      </c>
      <c r="F2059" s="114">
        <v>100</v>
      </c>
      <c r="G2059" s="1080">
        <v>5.6349999999999998</v>
      </c>
      <c r="H2059" s="114"/>
      <c r="I2059" s="114"/>
      <c r="J2059" s="1506" t="s">
        <v>6558</v>
      </c>
      <c r="K2059" s="1506"/>
      <c r="L2059" s="1506"/>
      <c r="M2059" s="1502"/>
      <c r="N2059" s="1502"/>
      <c r="O2059" s="1502"/>
      <c r="P2059" s="1502"/>
      <c r="Q2059" s="1502"/>
      <c r="R2059" s="1502"/>
      <c r="S2059" s="1502"/>
      <c r="T2059" s="1502"/>
      <c r="U2059" s="1502"/>
      <c r="V2059" s="1502"/>
      <c r="W2059" s="9" t="s">
        <v>973</v>
      </c>
    </row>
    <row r="2060" spans="1:23" s="1" customFormat="1" ht="103.5" customHeight="1" x14ac:dyDescent="0.2">
      <c r="A2060" s="1566"/>
      <c r="B2060" s="1501" t="s">
        <v>2673</v>
      </c>
      <c r="C2060" s="1521" t="s">
        <v>1036</v>
      </c>
      <c r="D2060" s="1503" t="s">
        <v>810</v>
      </c>
      <c r="E2060" s="1503" t="s">
        <v>972</v>
      </c>
      <c r="F2060" s="114"/>
      <c r="G2060" s="1173"/>
      <c r="H2060" s="114"/>
      <c r="I2060" s="114">
        <v>50</v>
      </c>
      <c r="J2060" s="1506" t="s">
        <v>3520</v>
      </c>
      <c r="K2060" s="1506" t="s">
        <v>5749</v>
      </c>
      <c r="L2060" s="1506"/>
      <c r="M2060" s="1502"/>
      <c r="N2060" s="1502"/>
      <c r="O2060" s="1502"/>
      <c r="P2060" s="1502"/>
      <c r="Q2060" s="1502"/>
      <c r="R2060" s="1502"/>
      <c r="S2060" s="1502"/>
      <c r="T2060" s="1502"/>
      <c r="U2060" s="1502"/>
      <c r="V2060" s="1502"/>
      <c r="W2060" s="9" t="s">
        <v>973</v>
      </c>
    </row>
    <row r="2061" spans="1:23" s="1" customFormat="1" ht="93" customHeight="1" x14ac:dyDescent="0.2">
      <c r="A2061" s="1566"/>
      <c r="B2061" s="1501" t="s">
        <v>2674</v>
      </c>
      <c r="C2061" s="1521" t="s">
        <v>5299</v>
      </c>
      <c r="D2061" s="1503" t="s">
        <v>810</v>
      </c>
      <c r="E2061" s="1503" t="s">
        <v>972</v>
      </c>
      <c r="F2061" s="114">
        <v>170</v>
      </c>
      <c r="G2061" s="1080">
        <v>6.1390000000000002</v>
      </c>
      <c r="H2061" s="114"/>
      <c r="I2061" s="114"/>
      <c r="J2061" s="1506" t="s">
        <v>3521</v>
      </c>
      <c r="K2061" s="1506" t="s">
        <v>4592</v>
      </c>
      <c r="L2061" s="1506" t="s">
        <v>5629</v>
      </c>
      <c r="M2061" s="1502"/>
      <c r="N2061" s="1502"/>
      <c r="O2061" s="1502"/>
      <c r="P2061" s="1502"/>
      <c r="Q2061" s="1502"/>
      <c r="R2061" s="1502"/>
      <c r="S2061" s="1502"/>
      <c r="T2061" s="1502"/>
      <c r="U2061" s="1502"/>
      <c r="V2061" s="1502"/>
      <c r="W2061" s="9" t="s">
        <v>973</v>
      </c>
    </row>
    <row r="2062" spans="1:23" s="1" customFormat="1" ht="62.25" customHeight="1" x14ac:dyDescent="0.2">
      <c r="A2062" s="1566"/>
      <c r="B2062" s="1501" t="s">
        <v>5872</v>
      </c>
      <c r="C2062" s="1521" t="s">
        <v>5873</v>
      </c>
      <c r="D2062" s="1503" t="s">
        <v>810</v>
      </c>
      <c r="E2062" s="1503" t="s">
        <v>972</v>
      </c>
      <c r="F2062" s="114"/>
      <c r="G2062" s="114">
        <v>20</v>
      </c>
      <c r="H2062" s="114"/>
      <c r="I2062" s="114"/>
      <c r="J2062" s="1506" t="s">
        <v>6003</v>
      </c>
      <c r="K2062" s="1506"/>
      <c r="L2062" s="1506"/>
      <c r="M2062" s="1502"/>
      <c r="N2062" s="1502"/>
      <c r="O2062" s="1502"/>
      <c r="P2062" s="1502"/>
      <c r="Q2062" s="1502"/>
      <c r="R2062" s="1502"/>
      <c r="S2062" s="1502"/>
      <c r="T2062" s="1502"/>
      <c r="U2062" s="1502"/>
      <c r="V2062" s="1502"/>
      <c r="W2062" s="9"/>
    </row>
    <row r="2063" spans="1:23" s="1" customFormat="1" ht="62.25" customHeight="1" x14ac:dyDescent="0.2">
      <c r="A2063" s="1567"/>
      <c r="B2063" s="1501" t="s">
        <v>6838</v>
      </c>
      <c r="C2063" s="1521" t="s">
        <v>6839</v>
      </c>
      <c r="D2063" s="1503" t="s">
        <v>810</v>
      </c>
      <c r="E2063" s="1503" t="s">
        <v>972</v>
      </c>
      <c r="F2063" s="114"/>
      <c r="G2063" s="114">
        <v>500</v>
      </c>
      <c r="H2063" s="114"/>
      <c r="I2063" s="114"/>
      <c r="J2063" s="1506" t="s">
        <v>6782</v>
      </c>
      <c r="K2063" s="1506"/>
      <c r="L2063" s="1506"/>
      <c r="M2063" s="1502"/>
      <c r="N2063" s="1502"/>
      <c r="O2063" s="1502"/>
      <c r="P2063" s="1502"/>
      <c r="Q2063" s="1502"/>
      <c r="R2063" s="1502"/>
      <c r="S2063" s="1502"/>
      <c r="T2063" s="1502"/>
      <c r="U2063" s="1502"/>
      <c r="V2063" s="1502"/>
      <c r="W2063" s="9"/>
    </row>
    <row r="2064" spans="1:23" s="1" customFormat="1" ht="27.75" customHeight="1" x14ac:dyDescent="0.2">
      <c r="A2064" s="1565" t="s">
        <v>1542</v>
      </c>
      <c r="B2064" s="1501" t="s">
        <v>2675</v>
      </c>
      <c r="C2064" s="1521" t="s">
        <v>1038</v>
      </c>
      <c r="D2064" s="1503" t="s">
        <v>810</v>
      </c>
      <c r="E2064" s="1503" t="s">
        <v>972</v>
      </c>
      <c r="F2064" s="114">
        <v>500</v>
      </c>
      <c r="G2064" s="1080"/>
      <c r="H2064" s="114"/>
      <c r="I2064" s="114"/>
      <c r="J2064" s="1506"/>
      <c r="K2064" s="1506"/>
      <c r="L2064" s="1506"/>
      <c r="M2064" s="1502"/>
      <c r="N2064" s="1502"/>
      <c r="O2064" s="1502"/>
      <c r="P2064" s="1502"/>
      <c r="Q2064" s="1502"/>
      <c r="R2064" s="1502"/>
      <c r="S2064" s="1502"/>
      <c r="T2064" s="1502"/>
      <c r="U2064" s="1502"/>
      <c r="V2064" s="1502"/>
      <c r="W2064" s="9" t="s">
        <v>973</v>
      </c>
    </row>
    <row r="2065" spans="1:23" s="1" customFormat="1" ht="27.75" customHeight="1" x14ac:dyDescent="0.2">
      <c r="A2065" s="1566"/>
      <c r="B2065" s="1501" t="s">
        <v>2676</v>
      </c>
      <c r="C2065" s="1521" t="s">
        <v>1342</v>
      </c>
      <c r="D2065" s="1503" t="s">
        <v>810</v>
      </c>
      <c r="E2065" s="1503" t="s">
        <v>972</v>
      </c>
      <c r="F2065" s="114">
        <f>750-50</f>
        <v>700</v>
      </c>
      <c r="G2065" s="1080"/>
      <c r="H2065" s="114"/>
      <c r="I2065" s="114"/>
      <c r="J2065" s="1506"/>
      <c r="K2065" s="1506"/>
      <c r="L2065" s="1506"/>
      <c r="M2065" s="1502"/>
      <c r="N2065" s="1502"/>
      <c r="O2065" s="1502"/>
      <c r="P2065" s="1502"/>
      <c r="Q2065" s="1502"/>
      <c r="R2065" s="1502"/>
      <c r="S2065" s="1502"/>
      <c r="T2065" s="1502"/>
      <c r="U2065" s="1502"/>
      <c r="V2065" s="1502"/>
      <c r="W2065" s="9" t="s">
        <v>973</v>
      </c>
    </row>
    <row r="2066" spans="1:23" s="1" customFormat="1" ht="110.25" customHeight="1" x14ac:dyDescent="0.2">
      <c r="A2066" s="1566"/>
      <c r="B2066" s="1501" t="s">
        <v>2677</v>
      </c>
      <c r="C2066" s="1521" t="s">
        <v>1039</v>
      </c>
      <c r="D2066" s="1503" t="s">
        <v>810</v>
      </c>
      <c r="E2066" s="1503" t="s">
        <v>972</v>
      </c>
      <c r="F2066" s="114">
        <v>35.9</v>
      </c>
      <c r="G2066" s="1080">
        <v>0.56499999990000005</v>
      </c>
      <c r="H2066" s="114"/>
      <c r="I2066" s="114"/>
      <c r="J2066" s="1506" t="s">
        <v>6559</v>
      </c>
      <c r="K2066" s="1506"/>
      <c r="L2066" s="1506"/>
      <c r="M2066" s="1502"/>
      <c r="N2066" s="1502"/>
      <c r="O2066" s="1502"/>
      <c r="P2066" s="1502"/>
      <c r="Q2066" s="1502"/>
      <c r="R2066" s="1502"/>
      <c r="S2066" s="1502"/>
      <c r="T2066" s="1502"/>
      <c r="U2066" s="1502"/>
      <c r="V2066" s="1502"/>
      <c r="W2066" s="9" t="s">
        <v>973</v>
      </c>
    </row>
    <row r="2067" spans="1:23" s="1" customFormat="1" ht="147" customHeight="1" x14ac:dyDescent="0.2">
      <c r="A2067" s="1566"/>
      <c r="B2067" s="1501" t="s">
        <v>4922</v>
      </c>
      <c r="C2067" s="1521" t="s">
        <v>5874</v>
      </c>
      <c r="D2067" s="1503" t="s">
        <v>286</v>
      </c>
      <c r="E2067" s="1503" t="s">
        <v>987</v>
      </c>
      <c r="F2067" s="114">
        <v>30</v>
      </c>
      <c r="G2067" s="114">
        <v>20</v>
      </c>
      <c r="H2067" s="114"/>
      <c r="I2067" s="114"/>
      <c r="J2067" s="1506" t="s">
        <v>4919</v>
      </c>
      <c r="K2067" s="1506" t="s">
        <v>6005</v>
      </c>
      <c r="L2067" s="1506"/>
      <c r="M2067" s="1502"/>
      <c r="N2067" s="1502"/>
      <c r="O2067" s="1502"/>
      <c r="P2067" s="1502"/>
      <c r="Q2067" s="1502"/>
      <c r="R2067" s="1502"/>
      <c r="S2067" s="1502"/>
      <c r="T2067" s="1502"/>
      <c r="U2067" s="1502"/>
      <c r="V2067" s="1502"/>
      <c r="W2067" s="9"/>
    </row>
    <row r="2068" spans="1:23" s="1" customFormat="1" ht="57" customHeight="1" x14ac:dyDescent="0.2">
      <c r="A2068" s="1566"/>
      <c r="B2068" s="1501" t="s">
        <v>6598</v>
      </c>
      <c r="C2068" s="1521" t="s">
        <v>6599</v>
      </c>
      <c r="D2068" s="1503" t="s">
        <v>810</v>
      </c>
      <c r="E2068" s="1503" t="s">
        <v>972</v>
      </c>
      <c r="F2068" s="114"/>
      <c r="G2068" s="114">
        <v>48</v>
      </c>
      <c r="H2068" s="114"/>
      <c r="I2068" s="114"/>
      <c r="J2068" s="1506" t="s">
        <v>6492</v>
      </c>
      <c r="K2068" s="1506"/>
      <c r="L2068" s="1506"/>
      <c r="M2068" s="1502"/>
      <c r="N2068" s="1502"/>
      <c r="O2068" s="1502"/>
      <c r="P2068" s="1502"/>
      <c r="Q2068" s="1502"/>
      <c r="R2068" s="1502"/>
      <c r="S2068" s="1502"/>
      <c r="T2068" s="1502"/>
      <c r="U2068" s="1502"/>
      <c r="V2068" s="1502"/>
      <c r="W2068" s="9"/>
    </row>
    <row r="2069" spans="1:23" s="1" customFormat="1" ht="57" customHeight="1" x14ac:dyDescent="0.2">
      <c r="A2069" s="1567"/>
      <c r="B2069" s="1501" t="s">
        <v>7125</v>
      </c>
      <c r="C2069" s="1521" t="s">
        <v>7124</v>
      </c>
      <c r="D2069" s="1503" t="s">
        <v>810</v>
      </c>
      <c r="E2069" s="1503" t="s">
        <v>972</v>
      </c>
      <c r="F2069" s="114"/>
      <c r="G2069" s="114"/>
      <c r="H2069" s="114">
        <v>500</v>
      </c>
      <c r="I2069" s="114"/>
      <c r="J2069" s="1506" t="s">
        <v>7066</v>
      </c>
      <c r="K2069" s="1506"/>
      <c r="L2069" s="1506"/>
      <c r="M2069" s="1502"/>
      <c r="N2069" s="1502"/>
      <c r="O2069" s="1502"/>
      <c r="P2069" s="1502"/>
      <c r="Q2069" s="1502"/>
      <c r="R2069" s="1502"/>
      <c r="S2069" s="1502"/>
      <c r="T2069" s="1502"/>
      <c r="U2069" s="1502"/>
      <c r="V2069" s="1502"/>
      <c r="W2069" s="9"/>
    </row>
    <row r="2070" spans="1:23" s="1" customFormat="1" ht="28.5" customHeight="1" x14ac:dyDescent="0.2">
      <c r="A2070" s="1565" t="s">
        <v>1543</v>
      </c>
      <c r="B2070" s="1501" t="s">
        <v>2678</v>
      </c>
      <c r="C2070" s="1521" t="s">
        <v>1040</v>
      </c>
      <c r="D2070" s="1535" t="s">
        <v>986</v>
      </c>
      <c r="E2070" s="1535" t="s">
        <v>987</v>
      </c>
      <c r="F2070" s="114"/>
      <c r="G2070" s="1080"/>
      <c r="H2070" s="114"/>
      <c r="I2070" s="114">
        <v>100</v>
      </c>
      <c r="J2070" s="1506"/>
      <c r="K2070" s="1506"/>
      <c r="L2070" s="1506"/>
      <c r="M2070" s="1502"/>
      <c r="N2070" s="1502"/>
      <c r="O2070" s="1502"/>
      <c r="P2070" s="1502"/>
      <c r="Q2070" s="1502"/>
      <c r="R2070" s="1502"/>
      <c r="S2070" s="1502"/>
      <c r="T2070" s="1502"/>
      <c r="U2070" s="1502"/>
      <c r="V2070" s="1502"/>
      <c r="W2070" s="9" t="s">
        <v>973</v>
      </c>
    </row>
    <row r="2071" spans="1:23" s="1" customFormat="1" ht="103.5" customHeight="1" x14ac:dyDescent="0.2">
      <c r="A2071" s="1566"/>
      <c r="B2071" s="1501" t="s">
        <v>2679</v>
      </c>
      <c r="C2071" s="1521" t="s">
        <v>7127</v>
      </c>
      <c r="D2071" s="1535" t="s">
        <v>986</v>
      </c>
      <c r="E2071" s="1535" t="s">
        <v>987</v>
      </c>
      <c r="F2071" s="114">
        <v>1000</v>
      </c>
      <c r="G2071" s="1080">
        <v>501.69</v>
      </c>
      <c r="H2071" s="114">
        <v>500</v>
      </c>
      <c r="I2071" s="114"/>
      <c r="J2071" s="1506" t="s">
        <v>4809</v>
      </c>
      <c r="K2071" s="1506" t="s">
        <v>5630</v>
      </c>
      <c r="L2071" s="1506" t="s">
        <v>7126</v>
      </c>
      <c r="M2071" s="1502"/>
      <c r="N2071" s="1502"/>
      <c r="O2071" s="1502"/>
      <c r="P2071" s="1502"/>
      <c r="Q2071" s="1502"/>
      <c r="R2071" s="1502"/>
      <c r="S2071" s="1502"/>
      <c r="T2071" s="1502"/>
      <c r="U2071" s="1502"/>
      <c r="V2071" s="1502"/>
      <c r="W2071" s="9" t="s">
        <v>973</v>
      </c>
    </row>
    <row r="2072" spans="1:23" s="1" customFormat="1" ht="75.75" customHeight="1" x14ac:dyDescent="0.2">
      <c r="A2072" s="1566"/>
      <c r="B2072" s="1501" t="s">
        <v>2680</v>
      </c>
      <c r="C2072" s="1521" t="s">
        <v>3825</v>
      </c>
      <c r="D2072" s="1503" t="s">
        <v>810</v>
      </c>
      <c r="E2072" s="1503" t="s">
        <v>972</v>
      </c>
      <c r="F2072" s="717">
        <v>650</v>
      </c>
      <c r="G2072" s="1080"/>
      <c r="H2072" s="114"/>
      <c r="I2072" s="114"/>
      <c r="J2072" s="1506" t="s">
        <v>3826</v>
      </c>
      <c r="K2072" s="1506" t="s">
        <v>3824</v>
      </c>
      <c r="L2072" s="1506"/>
      <c r="M2072" s="1502"/>
      <c r="N2072" s="1502"/>
      <c r="O2072" s="1502"/>
      <c r="P2072" s="1502"/>
      <c r="Q2072" s="1502"/>
      <c r="R2072" s="1502"/>
      <c r="S2072" s="1502"/>
      <c r="T2072" s="1502"/>
      <c r="U2072" s="1502"/>
      <c r="V2072" s="1502"/>
      <c r="W2072" s="9" t="s">
        <v>973</v>
      </c>
    </row>
    <row r="2073" spans="1:23" s="1" customFormat="1" ht="28.5" customHeight="1" x14ac:dyDescent="0.2">
      <c r="A2073" s="1566"/>
      <c r="B2073" s="1501" t="s">
        <v>2681</v>
      </c>
      <c r="C2073" s="1521" t="s">
        <v>1042</v>
      </c>
      <c r="D2073" s="1503" t="s">
        <v>810</v>
      </c>
      <c r="E2073" s="1503" t="s">
        <v>972</v>
      </c>
      <c r="F2073" s="717"/>
      <c r="G2073" s="1173"/>
      <c r="H2073" s="114"/>
      <c r="I2073" s="114">
        <v>400</v>
      </c>
      <c r="J2073" s="1613" t="s">
        <v>5749</v>
      </c>
      <c r="K2073" s="1506"/>
      <c r="L2073" s="1506"/>
      <c r="M2073" s="1502"/>
      <c r="N2073" s="1502"/>
      <c r="O2073" s="1502"/>
      <c r="P2073" s="1502"/>
      <c r="Q2073" s="1502"/>
      <c r="R2073" s="1502"/>
      <c r="S2073" s="1502"/>
      <c r="T2073" s="1502"/>
      <c r="U2073" s="1502"/>
      <c r="V2073" s="1502"/>
      <c r="W2073" s="9" t="s">
        <v>973</v>
      </c>
    </row>
    <row r="2074" spans="1:23" s="1" customFormat="1" ht="28.5" customHeight="1" x14ac:dyDescent="0.2">
      <c r="A2074" s="1566"/>
      <c r="B2074" s="1501" t="s">
        <v>2682</v>
      </c>
      <c r="C2074" s="1521" t="s">
        <v>1043</v>
      </c>
      <c r="D2074" s="1503" t="s">
        <v>810</v>
      </c>
      <c r="E2074" s="1503" t="s">
        <v>972</v>
      </c>
      <c r="F2074" s="717"/>
      <c r="G2074" s="1173"/>
      <c r="H2074" s="114"/>
      <c r="I2074" s="114">
        <v>600</v>
      </c>
      <c r="J2074" s="1613"/>
      <c r="K2074" s="1506"/>
      <c r="L2074" s="1506"/>
      <c r="M2074" s="1502"/>
      <c r="N2074" s="1502"/>
      <c r="O2074" s="1502"/>
      <c r="P2074" s="1502"/>
      <c r="Q2074" s="1502"/>
      <c r="R2074" s="1502"/>
      <c r="S2074" s="1502"/>
      <c r="T2074" s="1502"/>
      <c r="U2074" s="1502"/>
      <c r="V2074" s="1502"/>
      <c r="W2074" s="9" t="s">
        <v>973</v>
      </c>
    </row>
    <row r="2075" spans="1:23" s="1" customFormat="1" ht="55.5" customHeight="1" x14ac:dyDescent="0.2">
      <c r="A2075" s="1567"/>
      <c r="B2075" s="1501" t="s">
        <v>5875</v>
      </c>
      <c r="C2075" s="1521" t="s">
        <v>5876</v>
      </c>
      <c r="D2075" s="1503" t="s">
        <v>810</v>
      </c>
      <c r="E2075" s="1503" t="s">
        <v>972</v>
      </c>
      <c r="F2075" s="717"/>
      <c r="G2075" s="448">
        <v>20</v>
      </c>
      <c r="H2075" s="114"/>
      <c r="I2075" s="114"/>
      <c r="J2075" s="1506" t="s">
        <v>5998</v>
      </c>
      <c r="K2075" s="1506"/>
      <c r="L2075" s="1506"/>
      <c r="M2075" s="1502"/>
      <c r="N2075" s="1502"/>
      <c r="O2075" s="1502"/>
      <c r="P2075" s="1502"/>
      <c r="Q2075" s="1502"/>
      <c r="R2075" s="1502"/>
      <c r="S2075" s="1502"/>
      <c r="T2075" s="1502"/>
      <c r="U2075" s="1502"/>
      <c r="V2075" s="1502"/>
      <c r="W2075" s="9"/>
    </row>
    <row r="2076" spans="1:23" s="1" customFormat="1" ht="94.5" customHeight="1" x14ac:dyDescent="0.2">
      <c r="A2076" s="1565" t="s">
        <v>1544</v>
      </c>
      <c r="B2076" s="1501" t="s">
        <v>2683</v>
      </c>
      <c r="C2076" s="1521" t="s">
        <v>1343</v>
      </c>
      <c r="D2076" s="1503" t="s">
        <v>810</v>
      </c>
      <c r="E2076" s="1503" t="s">
        <v>972</v>
      </c>
      <c r="F2076" s="114">
        <v>551</v>
      </c>
      <c r="G2076" s="114"/>
      <c r="H2076" s="114"/>
      <c r="I2076" s="114"/>
      <c r="J2076" s="1506" t="s">
        <v>3827</v>
      </c>
      <c r="K2076" s="1506" t="s">
        <v>4229</v>
      </c>
      <c r="L2076" s="1506"/>
      <c r="M2076" s="1502"/>
      <c r="N2076" s="1502"/>
      <c r="O2076" s="1502"/>
      <c r="P2076" s="1502"/>
      <c r="Q2076" s="1502"/>
      <c r="R2076" s="1502"/>
      <c r="S2076" s="1502"/>
      <c r="T2076" s="1502"/>
      <c r="U2076" s="1502"/>
      <c r="V2076" s="1502"/>
      <c r="W2076" s="9" t="s">
        <v>973</v>
      </c>
    </row>
    <row r="2077" spans="1:23" s="1" customFormat="1" ht="94.5" customHeight="1" x14ac:dyDescent="0.2">
      <c r="A2077" s="1567"/>
      <c r="B2077" s="1501" t="s">
        <v>6600</v>
      </c>
      <c r="C2077" s="1521" t="s">
        <v>6601</v>
      </c>
      <c r="D2077" s="1503" t="s">
        <v>810</v>
      </c>
      <c r="E2077" s="1503" t="s">
        <v>972</v>
      </c>
      <c r="F2077" s="114"/>
      <c r="G2077" s="114">
        <v>48</v>
      </c>
      <c r="H2077" s="114"/>
      <c r="I2077" s="114"/>
      <c r="J2077" s="1506" t="s">
        <v>6492</v>
      </c>
      <c r="K2077" s="1506"/>
      <c r="L2077" s="1506"/>
      <c r="M2077" s="1502"/>
      <c r="N2077" s="1502"/>
      <c r="O2077" s="1502"/>
      <c r="P2077" s="1502"/>
      <c r="Q2077" s="1502"/>
      <c r="R2077" s="1502"/>
      <c r="S2077" s="1502"/>
      <c r="T2077" s="1502"/>
      <c r="U2077" s="1502"/>
      <c r="V2077" s="1502"/>
      <c r="W2077" s="9"/>
    </row>
    <row r="2078" spans="1:23" s="1" customFormat="1" ht="34.9" customHeight="1" x14ac:dyDescent="0.2">
      <c r="A2078" s="1565" t="s">
        <v>1545</v>
      </c>
      <c r="B2078" s="1035" t="s">
        <v>2684</v>
      </c>
      <c r="C2078" s="1521" t="s">
        <v>1044</v>
      </c>
      <c r="D2078" s="1503" t="s">
        <v>810</v>
      </c>
      <c r="E2078" s="1503" t="s">
        <v>972</v>
      </c>
      <c r="F2078" s="114">
        <v>380</v>
      </c>
      <c r="G2078" s="1080"/>
      <c r="H2078" s="114"/>
      <c r="I2078" s="114"/>
      <c r="J2078" s="1506" t="s">
        <v>3396</v>
      </c>
      <c r="K2078" s="1506"/>
      <c r="L2078" s="1506"/>
      <c r="M2078" s="1502"/>
      <c r="N2078" s="1502"/>
      <c r="O2078" s="1502"/>
      <c r="P2078" s="1502"/>
      <c r="Q2078" s="1502"/>
      <c r="R2078" s="1502"/>
      <c r="S2078" s="1502"/>
      <c r="T2078" s="1502"/>
      <c r="U2078" s="1502"/>
      <c r="V2078" s="1502"/>
      <c r="W2078" s="9" t="s">
        <v>973</v>
      </c>
    </row>
    <row r="2079" spans="1:23" s="1" customFormat="1" ht="57.75" customHeight="1" x14ac:dyDescent="0.2">
      <c r="A2079" s="1566"/>
      <c r="B2079" s="1035" t="s">
        <v>4811</v>
      </c>
      <c r="C2079" s="1521" t="s">
        <v>4812</v>
      </c>
      <c r="D2079" s="1503" t="s">
        <v>286</v>
      </c>
      <c r="E2079" s="1503" t="s">
        <v>972</v>
      </c>
      <c r="F2079" s="114">
        <v>10</v>
      </c>
      <c r="G2079" s="1080"/>
      <c r="H2079" s="114"/>
      <c r="I2079" s="114"/>
      <c r="J2079" s="1506" t="s">
        <v>4810</v>
      </c>
      <c r="K2079" s="1506"/>
      <c r="L2079" s="1506"/>
      <c r="M2079" s="1502"/>
      <c r="N2079" s="1502"/>
      <c r="O2079" s="1502"/>
      <c r="P2079" s="1502"/>
      <c r="Q2079" s="1502"/>
      <c r="R2079" s="1502"/>
      <c r="S2079" s="1502"/>
      <c r="T2079" s="1502"/>
      <c r="U2079" s="1502"/>
      <c r="V2079" s="1502"/>
      <c r="W2079" s="9"/>
    </row>
    <row r="2080" spans="1:23" s="1" customFormat="1" ht="57.75" customHeight="1" x14ac:dyDescent="0.2">
      <c r="A2080" s="1566"/>
      <c r="B2080" s="1035" t="s">
        <v>6514</v>
      </c>
      <c r="C2080" s="1521" t="s">
        <v>6515</v>
      </c>
      <c r="D2080" s="1503" t="s">
        <v>286</v>
      </c>
      <c r="E2080" s="1503" t="s">
        <v>972</v>
      </c>
      <c r="F2080" s="114"/>
      <c r="G2080" s="114">
        <v>20</v>
      </c>
      <c r="H2080" s="114"/>
      <c r="I2080" s="114"/>
      <c r="J2080" s="1506" t="s">
        <v>6516</v>
      </c>
      <c r="K2080" s="1506"/>
      <c r="L2080" s="1506"/>
      <c r="M2080" s="1502"/>
      <c r="N2080" s="1502"/>
      <c r="O2080" s="1502"/>
      <c r="P2080" s="1502"/>
      <c r="Q2080" s="1502"/>
      <c r="R2080" s="1502"/>
      <c r="S2080" s="1502"/>
      <c r="T2080" s="1502"/>
      <c r="U2080" s="1502"/>
      <c r="V2080" s="1502"/>
      <c r="W2080" s="9"/>
    </row>
    <row r="2081" spans="1:23" s="1" customFormat="1" ht="57.75" customHeight="1" x14ac:dyDescent="0.2">
      <c r="A2081" s="1567"/>
      <c r="B2081" s="1035" t="s">
        <v>6602</v>
      </c>
      <c r="C2081" s="1521" t="s">
        <v>6603</v>
      </c>
      <c r="D2081" s="1503" t="s">
        <v>810</v>
      </c>
      <c r="E2081" s="1503" t="s">
        <v>972</v>
      </c>
      <c r="F2081" s="114"/>
      <c r="G2081" s="114">
        <v>48</v>
      </c>
      <c r="H2081" s="114"/>
      <c r="I2081" s="114"/>
      <c r="J2081" s="1506" t="s">
        <v>6492</v>
      </c>
      <c r="K2081" s="1506"/>
      <c r="L2081" s="1506"/>
      <c r="M2081" s="1502"/>
      <c r="N2081" s="1502"/>
      <c r="O2081" s="1502"/>
      <c r="P2081" s="1502"/>
      <c r="Q2081" s="1502"/>
      <c r="R2081" s="1502"/>
      <c r="S2081" s="1502"/>
      <c r="T2081" s="1502"/>
      <c r="U2081" s="1502"/>
      <c r="V2081" s="1502"/>
      <c r="W2081" s="9"/>
    </row>
    <row r="2082" spans="1:23" s="1" customFormat="1" ht="86.25" customHeight="1" x14ac:dyDescent="0.2">
      <c r="A2082" s="1565" t="s">
        <v>1546</v>
      </c>
      <c r="B2082" s="1501" t="s">
        <v>2685</v>
      </c>
      <c r="C2082" s="1521" t="s">
        <v>7451</v>
      </c>
      <c r="D2082" s="1503" t="s">
        <v>810</v>
      </c>
      <c r="E2082" s="1503" t="s">
        <v>972</v>
      </c>
      <c r="F2082" s="717">
        <f>2000-500</f>
        <v>1500</v>
      </c>
      <c r="G2082" s="1080"/>
      <c r="H2082" s="998">
        <v>1.06</v>
      </c>
      <c r="I2082" s="114"/>
      <c r="J2082" s="1506" t="s">
        <v>7452</v>
      </c>
      <c r="K2082" s="1506"/>
      <c r="L2082" s="1506"/>
      <c r="M2082" s="1502"/>
      <c r="N2082" s="1502"/>
      <c r="O2082" s="1502"/>
      <c r="P2082" s="1502"/>
      <c r="Q2082" s="1502"/>
      <c r="R2082" s="1502"/>
      <c r="S2082" s="1502"/>
      <c r="T2082" s="1502"/>
      <c r="U2082" s="1502"/>
      <c r="V2082" s="1502"/>
      <c r="W2082" s="9" t="s">
        <v>973</v>
      </c>
    </row>
    <row r="2083" spans="1:23" s="1" customFormat="1" ht="93.75" customHeight="1" x14ac:dyDescent="0.2">
      <c r="A2083" s="1566"/>
      <c r="B2083" s="1501" t="s">
        <v>2686</v>
      </c>
      <c r="C2083" s="1521" t="s">
        <v>6551</v>
      </c>
      <c r="D2083" s="1503" t="s">
        <v>810</v>
      </c>
      <c r="E2083" s="1503" t="s">
        <v>972</v>
      </c>
      <c r="F2083" s="717">
        <v>78.3</v>
      </c>
      <c r="G2083" s="1080">
        <v>1.431</v>
      </c>
      <c r="H2083" s="114"/>
      <c r="I2083" s="114"/>
      <c r="J2083" s="1506" t="s">
        <v>6552</v>
      </c>
      <c r="K2083" s="1506"/>
      <c r="L2083" s="1506"/>
      <c r="M2083" s="1502"/>
      <c r="N2083" s="1502"/>
      <c r="O2083" s="1502"/>
      <c r="P2083" s="1502"/>
      <c r="Q2083" s="1502"/>
      <c r="R2083" s="1502"/>
      <c r="S2083" s="1502"/>
      <c r="T2083" s="1502"/>
      <c r="U2083" s="1502"/>
      <c r="V2083" s="1502"/>
      <c r="W2083" s="9" t="s">
        <v>973</v>
      </c>
    </row>
    <row r="2084" spans="1:23" s="1" customFormat="1" ht="205.5" customHeight="1" x14ac:dyDescent="0.2">
      <c r="A2084" s="1566"/>
      <c r="B2084" s="1525" t="s">
        <v>4373</v>
      </c>
      <c r="C2084" s="920" t="s">
        <v>7500</v>
      </c>
      <c r="D2084" s="1525" t="s">
        <v>810</v>
      </c>
      <c r="E2084" s="1525" t="s">
        <v>972</v>
      </c>
      <c r="F2084" s="1525">
        <v>412</v>
      </c>
      <c r="G2084" s="1080">
        <v>1.08</v>
      </c>
      <c r="H2084" s="998">
        <v>1.08</v>
      </c>
      <c r="I2084" s="114"/>
      <c r="J2084" s="1506" t="s">
        <v>4375</v>
      </c>
      <c r="K2084" s="1506" t="s">
        <v>5725</v>
      </c>
      <c r="L2084" s="1506" t="s">
        <v>6262</v>
      </c>
      <c r="M2084" s="1502" t="s">
        <v>7499</v>
      </c>
      <c r="N2084" s="1502"/>
      <c r="O2084" s="1502"/>
      <c r="P2084" s="1502"/>
      <c r="Q2084" s="1502"/>
      <c r="R2084" s="1502"/>
      <c r="S2084" s="1502"/>
      <c r="T2084" s="1502"/>
      <c r="U2084" s="1502"/>
      <c r="V2084" s="1502"/>
      <c r="W2084" s="9"/>
    </row>
    <row r="2085" spans="1:23" s="1" customFormat="1" ht="118.5" customHeight="1" x14ac:dyDescent="0.2">
      <c r="A2085" s="1566"/>
      <c r="B2085" s="1525" t="s">
        <v>4593</v>
      </c>
      <c r="C2085" s="920" t="s">
        <v>4594</v>
      </c>
      <c r="D2085" s="1525" t="s">
        <v>810</v>
      </c>
      <c r="E2085" s="1525" t="s">
        <v>972</v>
      </c>
      <c r="F2085" s="1525">
        <v>76.3</v>
      </c>
      <c r="G2085" s="114">
        <v>48</v>
      </c>
      <c r="H2085" s="114"/>
      <c r="I2085" s="114"/>
      <c r="J2085" s="1506" t="s">
        <v>4595</v>
      </c>
      <c r="K2085" s="1506" t="s">
        <v>6604</v>
      </c>
      <c r="L2085" s="1506"/>
      <c r="M2085" s="1502"/>
      <c r="N2085" s="1502"/>
      <c r="O2085" s="1502"/>
      <c r="P2085" s="1502"/>
      <c r="Q2085" s="1502"/>
      <c r="R2085" s="1502"/>
      <c r="S2085" s="1502"/>
      <c r="T2085" s="1502"/>
      <c r="U2085" s="1502"/>
      <c r="V2085" s="1502"/>
      <c r="W2085" s="9"/>
    </row>
    <row r="2086" spans="1:23" s="1" customFormat="1" ht="76.5" customHeight="1" x14ac:dyDescent="0.2">
      <c r="A2086" s="1566"/>
      <c r="B2086" s="1525" t="s">
        <v>5877</v>
      </c>
      <c r="C2086" s="920" t="s">
        <v>5878</v>
      </c>
      <c r="D2086" s="1525" t="s">
        <v>810</v>
      </c>
      <c r="E2086" s="1525" t="s">
        <v>972</v>
      </c>
      <c r="F2086" s="1525"/>
      <c r="G2086" s="114">
        <v>20</v>
      </c>
      <c r="H2086" s="114"/>
      <c r="I2086" s="114"/>
      <c r="J2086" s="1506" t="s">
        <v>5950</v>
      </c>
      <c r="K2086" s="1506"/>
      <c r="L2086" s="1506"/>
      <c r="M2086" s="1502"/>
      <c r="N2086" s="1502"/>
      <c r="O2086" s="1502"/>
      <c r="P2086" s="1502"/>
      <c r="Q2086" s="1502"/>
      <c r="R2086" s="1502"/>
      <c r="S2086" s="1502"/>
      <c r="T2086" s="1502"/>
      <c r="U2086" s="1502"/>
      <c r="V2086" s="1502"/>
      <c r="W2086" s="9"/>
    </row>
    <row r="2087" spans="1:23" s="1" customFormat="1" ht="76.5" customHeight="1" x14ac:dyDescent="0.2">
      <c r="A2087" s="1566"/>
      <c r="B2087" s="1525" t="s">
        <v>7128</v>
      </c>
      <c r="C2087" s="38" t="s">
        <v>7129</v>
      </c>
      <c r="D2087" s="1525" t="s">
        <v>810</v>
      </c>
      <c r="E2087" s="1525" t="s">
        <v>972</v>
      </c>
      <c r="F2087" s="1525"/>
      <c r="G2087" s="114"/>
      <c r="H2087" s="998">
        <v>0.55000000000000004</v>
      </c>
      <c r="I2087" s="114"/>
      <c r="J2087" s="1506" t="s">
        <v>7066</v>
      </c>
      <c r="K2087" s="1506"/>
      <c r="L2087" s="1506"/>
      <c r="M2087" s="1502"/>
      <c r="N2087" s="1502"/>
      <c r="O2087" s="1502"/>
      <c r="P2087" s="1502"/>
      <c r="Q2087" s="1502"/>
      <c r="R2087" s="1502"/>
      <c r="S2087" s="1502"/>
      <c r="T2087" s="1502"/>
      <c r="U2087" s="1502"/>
      <c r="V2087" s="1502"/>
      <c r="W2087" s="9"/>
    </row>
    <row r="2088" spans="1:23" s="1" customFormat="1" ht="76.5" customHeight="1" x14ac:dyDescent="0.2">
      <c r="A2088" s="1567"/>
      <c r="B2088" s="1525" t="s">
        <v>7130</v>
      </c>
      <c r="C2088" s="38" t="s">
        <v>7131</v>
      </c>
      <c r="D2088" s="1525" t="s">
        <v>810</v>
      </c>
      <c r="E2088" s="1525" t="s">
        <v>972</v>
      </c>
      <c r="F2088" s="1525"/>
      <c r="G2088" s="114"/>
      <c r="H2088" s="998">
        <v>1.08</v>
      </c>
      <c r="I2088" s="114"/>
      <c r="J2088" s="1506" t="s">
        <v>7066</v>
      </c>
      <c r="K2088" s="1506"/>
      <c r="L2088" s="1506"/>
      <c r="M2088" s="1502"/>
      <c r="N2088" s="1502"/>
      <c r="O2088" s="1502"/>
      <c r="P2088" s="1502"/>
      <c r="Q2088" s="1502"/>
      <c r="R2088" s="1502"/>
      <c r="S2088" s="1502"/>
      <c r="T2088" s="1502"/>
      <c r="U2088" s="1502"/>
      <c r="V2088" s="1502"/>
      <c r="W2088" s="9"/>
    </row>
    <row r="2089" spans="1:23" s="1" customFormat="1" ht="133.5" customHeight="1" x14ac:dyDescent="0.2">
      <c r="A2089" s="1565" t="s">
        <v>1547</v>
      </c>
      <c r="B2089" s="1501" t="s">
        <v>2687</v>
      </c>
      <c r="C2089" s="1521" t="s">
        <v>3017</v>
      </c>
      <c r="D2089" s="1503" t="s">
        <v>810</v>
      </c>
      <c r="E2089" s="1503" t="s">
        <v>972</v>
      </c>
      <c r="F2089" s="717">
        <v>450</v>
      </c>
      <c r="G2089" s="1080">
        <v>6.7560000000000002</v>
      </c>
      <c r="H2089" s="114"/>
      <c r="I2089" s="114"/>
      <c r="J2089" s="1506" t="s">
        <v>6564</v>
      </c>
      <c r="K2089" s="1506"/>
      <c r="L2089" s="1506"/>
      <c r="M2089" s="1502"/>
      <c r="N2089" s="1502"/>
      <c r="O2089" s="1502"/>
      <c r="P2089" s="1502"/>
      <c r="Q2089" s="1502"/>
      <c r="R2089" s="1502"/>
      <c r="S2089" s="1502"/>
      <c r="T2089" s="1502"/>
      <c r="U2089" s="1502"/>
      <c r="V2089" s="1502"/>
      <c r="W2089" s="9" t="s">
        <v>973</v>
      </c>
    </row>
    <row r="2090" spans="1:23" s="1" customFormat="1" ht="26.25" customHeight="1" x14ac:dyDescent="0.2">
      <c r="A2090" s="1566"/>
      <c r="B2090" s="1501" t="s">
        <v>2688</v>
      </c>
      <c r="C2090" s="1521" t="s">
        <v>1045</v>
      </c>
      <c r="D2090" s="1535" t="s">
        <v>986</v>
      </c>
      <c r="E2090" s="1535" t="s">
        <v>987</v>
      </c>
      <c r="F2090" s="718"/>
      <c r="G2090" s="1080"/>
      <c r="H2090" s="114"/>
      <c r="I2090" s="114">
        <v>100</v>
      </c>
      <c r="J2090" s="1506"/>
      <c r="K2090" s="1506"/>
      <c r="L2090" s="1506"/>
      <c r="M2090" s="1502"/>
      <c r="N2090" s="1502"/>
      <c r="O2090" s="1502"/>
      <c r="P2090" s="1502"/>
      <c r="Q2090" s="1502"/>
      <c r="R2090" s="1502"/>
      <c r="S2090" s="1502"/>
      <c r="T2090" s="1502"/>
      <c r="U2090" s="1502"/>
      <c r="V2090" s="1502"/>
      <c r="W2090" s="9" t="s">
        <v>973</v>
      </c>
    </row>
    <row r="2091" spans="1:23" s="1" customFormat="1" ht="34.5" customHeight="1" x14ac:dyDescent="0.2">
      <c r="A2091" s="1566"/>
      <c r="B2091" s="1501" t="s">
        <v>4596</v>
      </c>
      <c r="C2091" s="1521" t="s">
        <v>4597</v>
      </c>
      <c r="D2091" s="1535" t="s">
        <v>810</v>
      </c>
      <c r="E2091" s="1535" t="s">
        <v>972</v>
      </c>
      <c r="F2091" s="718">
        <v>170</v>
      </c>
      <c r="G2091" s="1080"/>
      <c r="H2091" s="114"/>
      <c r="I2091" s="114"/>
      <c r="J2091" s="1506" t="s">
        <v>4598</v>
      </c>
      <c r="K2091" s="1506"/>
      <c r="L2091" s="1506"/>
      <c r="M2091" s="1502"/>
      <c r="N2091" s="1502"/>
      <c r="O2091" s="1502"/>
      <c r="P2091" s="1502"/>
      <c r="Q2091" s="1502"/>
      <c r="R2091" s="1502"/>
      <c r="S2091" s="1502"/>
      <c r="T2091" s="1502"/>
      <c r="U2091" s="1502"/>
      <c r="V2091" s="1502"/>
      <c r="W2091" s="9"/>
    </row>
    <row r="2092" spans="1:23" s="1" customFormat="1" ht="59.25" customHeight="1" x14ac:dyDescent="0.2">
      <c r="A2092" s="1566"/>
      <c r="B2092" s="1501" t="s">
        <v>4962</v>
      </c>
      <c r="C2092" s="38" t="s">
        <v>4946</v>
      </c>
      <c r="D2092" s="1525" t="s">
        <v>810</v>
      </c>
      <c r="E2092" s="1535" t="s">
        <v>972</v>
      </c>
      <c r="F2092" s="1525"/>
      <c r="G2092" s="1180">
        <v>981.37</v>
      </c>
      <c r="H2092" s="114"/>
      <c r="I2092" s="114"/>
      <c r="J2092" s="1506" t="s">
        <v>4950</v>
      </c>
      <c r="K2092" s="1506" t="s">
        <v>5126</v>
      </c>
      <c r="L2092" s="1506"/>
      <c r="M2092" s="1502"/>
      <c r="N2092" s="1502"/>
      <c r="O2092" s="1502"/>
      <c r="P2092" s="1502"/>
      <c r="Q2092" s="1502"/>
      <c r="R2092" s="1502"/>
      <c r="S2092" s="1502"/>
      <c r="T2092" s="1502"/>
      <c r="U2092" s="1502"/>
      <c r="V2092" s="1502"/>
      <c r="W2092" s="9"/>
    </row>
    <row r="2093" spans="1:23" s="1" customFormat="1" ht="59.25" customHeight="1" x14ac:dyDescent="0.2">
      <c r="A2093" s="1567"/>
      <c r="B2093" s="1501" t="s">
        <v>6605</v>
      </c>
      <c r="C2093" s="38" t="s">
        <v>6606</v>
      </c>
      <c r="D2093" s="1503" t="s">
        <v>810</v>
      </c>
      <c r="E2093" s="1503" t="s">
        <v>972</v>
      </c>
      <c r="F2093" s="114"/>
      <c r="G2093" s="114">
        <v>48</v>
      </c>
      <c r="H2093" s="114"/>
      <c r="I2093" s="114"/>
      <c r="J2093" s="1506" t="s">
        <v>6492</v>
      </c>
      <c r="K2093" s="1506"/>
      <c r="L2093" s="1506"/>
      <c r="M2093" s="1502"/>
      <c r="N2093" s="1502"/>
      <c r="O2093" s="1502"/>
      <c r="P2093" s="1502"/>
      <c r="Q2093" s="1502"/>
      <c r="R2093" s="1502"/>
      <c r="S2093" s="1502"/>
      <c r="T2093" s="1502"/>
      <c r="U2093" s="1502"/>
      <c r="V2093" s="1502"/>
      <c r="W2093" s="9"/>
    </row>
    <row r="2094" spans="1:23" s="1" customFormat="1" ht="34.5" customHeight="1" x14ac:dyDescent="0.2">
      <c r="A2094" s="1600" t="s">
        <v>1548</v>
      </c>
      <c r="B2094" s="1501" t="s">
        <v>2689</v>
      </c>
      <c r="C2094" s="1521" t="s">
        <v>1046</v>
      </c>
      <c r="D2094" s="1503" t="s">
        <v>810</v>
      </c>
      <c r="E2094" s="1503" t="s">
        <v>972</v>
      </c>
      <c r="F2094" s="1036"/>
      <c r="G2094" s="1080"/>
      <c r="H2094" s="114"/>
      <c r="I2094" s="114">
        <v>1500</v>
      </c>
      <c r="J2094" s="1506"/>
      <c r="K2094" s="1506"/>
      <c r="L2094" s="1506"/>
      <c r="M2094" s="1502"/>
      <c r="N2094" s="1502"/>
      <c r="O2094" s="1502"/>
      <c r="P2094" s="1502"/>
      <c r="Q2094" s="1502"/>
      <c r="R2094" s="1502"/>
      <c r="S2094" s="1502"/>
      <c r="T2094" s="1502"/>
      <c r="U2094" s="1502"/>
      <c r="V2094" s="1502"/>
      <c r="W2094" s="9" t="s">
        <v>973</v>
      </c>
    </row>
    <row r="2095" spans="1:23" s="1" customFormat="1" ht="34.9" customHeight="1" x14ac:dyDescent="0.2">
      <c r="A2095" s="1600"/>
      <c r="B2095" s="1501" t="s">
        <v>3018</v>
      </c>
      <c r="C2095" s="1521" t="s">
        <v>3019</v>
      </c>
      <c r="D2095" s="1503" t="s">
        <v>810</v>
      </c>
      <c r="E2095" s="1503" t="s">
        <v>972</v>
      </c>
      <c r="F2095" s="114">
        <v>350</v>
      </c>
      <c r="G2095" s="1080"/>
      <c r="H2095" s="114"/>
      <c r="I2095" s="114"/>
      <c r="J2095" s="1506"/>
      <c r="K2095" s="1506"/>
      <c r="L2095" s="1506"/>
      <c r="M2095" s="1502"/>
      <c r="N2095" s="1502"/>
      <c r="O2095" s="1502"/>
      <c r="P2095" s="1502"/>
      <c r="Q2095" s="1502"/>
      <c r="R2095" s="1502"/>
      <c r="S2095" s="1502"/>
      <c r="T2095" s="1502"/>
      <c r="U2095" s="1502"/>
      <c r="V2095" s="1502"/>
      <c r="W2095" s="9"/>
    </row>
    <row r="2096" spans="1:23" s="1" customFormat="1" ht="35.25" customHeight="1" x14ac:dyDescent="0.2">
      <c r="A2096" s="1600"/>
      <c r="B2096" s="1501" t="s">
        <v>4813</v>
      </c>
      <c r="C2096" s="1521" t="s">
        <v>4814</v>
      </c>
      <c r="D2096" s="1503" t="s">
        <v>286</v>
      </c>
      <c r="E2096" s="1503" t="s">
        <v>972</v>
      </c>
      <c r="F2096" s="114">
        <v>10</v>
      </c>
      <c r="G2096" s="1080"/>
      <c r="H2096" s="114"/>
      <c r="I2096" s="114"/>
      <c r="J2096" s="1506" t="s">
        <v>4815</v>
      </c>
      <c r="K2096" s="1506"/>
      <c r="L2096" s="1506"/>
      <c r="M2096" s="1502"/>
      <c r="N2096" s="1502"/>
      <c r="O2096" s="1502"/>
      <c r="P2096" s="1502"/>
      <c r="Q2096" s="1502"/>
      <c r="R2096" s="1502"/>
      <c r="S2096" s="1502"/>
      <c r="T2096" s="1502"/>
      <c r="U2096" s="1502"/>
      <c r="V2096" s="1502"/>
      <c r="W2096" s="9"/>
    </row>
    <row r="2097" spans="1:23" s="1" customFormat="1" ht="26.25" customHeight="1" x14ac:dyDescent="0.2">
      <c r="A2097" s="1565" t="s">
        <v>1549</v>
      </c>
      <c r="B2097" s="1501" t="s">
        <v>2690</v>
      </c>
      <c r="C2097" s="1521" t="s">
        <v>1344</v>
      </c>
      <c r="D2097" s="1535" t="s">
        <v>986</v>
      </c>
      <c r="E2097" s="1535" t="s">
        <v>987</v>
      </c>
      <c r="F2097" s="114">
        <v>1470</v>
      </c>
      <c r="G2097" s="1080"/>
      <c r="H2097" s="114"/>
      <c r="I2097" s="114"/>
      <c r="J2097" s="1506"/>
      <c r="K2097" s="1506"/>
      <c r="L2097" s="1506"/>
      <c r="M2097" s="1502"/>
      <c r="N2097" s="1502"/>
      <c r="O2097" s="1502"/>
      <c r="P2097" s="1502"/>
      <c r="Q2097" s="1502"/>
      <c r="R2097" s="1502"/>
      <c r="S2097" s="1502"/>
      <c r="T2097" s="1502"/>
      <c r="U2097" s="1502"/>
      <c r="V2097" s="1502"/>
      <c r="W2097" s="9" t="s">
        <v>973</v>
      </c>
    </row>
    <row r="2098" spans="1:23" s="1" customFormat="1" ht="26.25" customHeight="1" x14ac:dyDescent="0.2">
      <c r="A2098" s="1566"/>
      <c r="B2098" s="1501" t="s">
        <v>2691</v>
      </c>
      <c r="C2098" s="1521" t="s">
        <v>1047</v>
      </c>
      <c r="D2098" s="1503" t="s">
        <v>810</v>
      </c>
      <c r="E2098" s="1503" t="s">
        <v>972</v>
      </c>
      <c r="F2098" s="114">
        <v>11.5</v>
      </c>
      <c r="G2098" s="1080"/>
      <c r="H2098" s="114"/>
      <c r="I2098" s="114"/>
      <c r="J2098" s="1506"/>
      <c r="K2098" s="1506"/>
      <c r="L2098" s="1506"/>
      <c r="M2098" s="1502"/>
      <c r="N2098" s="1502"/>
      <c r="O2098" s="1502"/>
      <c r="P2098" s="1502"/>
      <c r="Q2098" s="1502"/>
      <c r="R2098" s="1502"/>
      <c r="S2098" s="1502"/>
      <c r="T2098" s="1502"/>
      <c r="U2098" s="1502"/>
      <c r="V2098" s="1502"/>
      <c r="W2098" s="9" t="s">
        <v>973</v>
      </c>
    </row>
    <row r="2099" spans="1:23" s="1" customFormat="1" ht="117.75" customHeight="1" x14ac:dyDescent="0.2">
      <c r="A2099" s="1566"/>
      <c r="B2099" s="1501" t="s">
        <v>2692</v>
      </c>
      <c r="C2099" s="1521" t="s">
        <v>5304</v>
      </c>
      <c r="D2099" s="1503" t="s">
        <v>810</v>
      </c>
      <c r="E2099" s="1503" t="s">
        <v>972</v>
      </c>
      <c r="F2099" s="114">
        <v>1000</v>
      </c>
      <c r="G2099" s="1080">
        <v>449.2912</v>
      </c>
      <c r="H2099" s="114"/>
      <c r="I2099" s="114"/>
      <c r="J2099" s="1506" t="s">
        <v>5631</v>
      </c>
      <c r="K2099" s="1506" t="s">
        <v>6163</v>
      </c>
      <c r="L2099" s="1506"/>
      <c r="M2099" s="1502"/>
      <c r="N2099" s="1502"/>
      <c r="O2099" s="1502"/>
      <c r="P2099" s="1502"/>
      <c r="Q2099" s="1502"/>
      <c r="R2099" s="1502"/>
      <c r="S2099" s="1502"/>
      <c r="T2099" s="1502"/>
      <c r="U2099" s="1502"/>
      <c r="V2099" s="1502"/>
      <c r="W2099" s="9" t="s">
        <v>973</v>
      </c>
    </row>
    <row r="2100" spans="1:23" s="1" customFormat="1" ht="93.75" customHeight="1" x14ac:dyDescent="0.2">
      <c r="A2100" s="1566"/>
      <c r="B2100" s="1501" t="s">
        <v>2693</v>
      </c>
      <c r="C2100" s="1521" t="s">
        <v>1048</v>
      </c>
      <c r="D2100" s="1503" t="s">
        <v>810</v>
      </c>
      <c r="E2100" s="1503" t="s">
        <v>972</v>
      </c>
      <c r="F2100" s="114">
        <v>18.7</v>
      </c>
      <c r="G2100" s="1080"/>
      <c r="H2100" s="114">
        <v>400</v>
      </c>
      <c r="I2100" s="114"/>
      <c r="J2100" s="1506" t="s">
        <v>7134</v>
      </c>
      <c r="K2100" s="1506"/>
      <c r="L2100" s="1506"/>
      <c r="M2100" s="1502"/>
      <c r="N2100" s="1502"/>
      <c r="O2100" s="1502"/>
      <c r="P2100" s="1502"/>
      <c r="Q2100" s="1502"/>
      <c r="R2100" s="1502"/>
      <c r="S2100" s="1502"/>
      <c r="T2100" s="1502"/>
      <c r="U2100" s="1502"/>
      <c r="V2100" s="1502"/>
      <c r="W2100" s="9" t="s">
        <v>973</v>
      </c>
    </row>
    <row r="2101" spans="1:23" s="1" customFormat="1" ht="55.5" customHeight="1" x14ac:dyDescent="0.2">
      <c r="A2101" s="1566"/>
      <c r="B2101" s="1501" t="s">
        <v>4577</v>
      </c>
      <c r="C2101" s="1521" t="s">
        <v>4578</v>
      </c>
      <c r="D2101" s="1503" t="s">
        <v>810</v>
      </c>
      <c r="E2101" s="1503" t="s">
        <v>972</v>
      </c>
      <c r="F2101" s="114">
        <v>300</v>
      </c>
      <c r="G2101" s="1080"/>
      <c r="H2101" s="114"/>
      <c r="I2101" s="114"/>
      <c r="J2101" s="1506" t="s">
        <v>4579</v>
      </c>
      <c r="K2101" s="1506"/>
      <c r="L2101" s="1506"/>
      <c r="M2101" s="1502"/>
      <c r="N2101" s="1502"/>
      <c r="O2101" s="1502"/>
      <c r="P2101" s="1502"/>
      <c r="Q2101" s="1502"/>
      <c r="R2101" s="1502"/>
      <c r="S2101" s="1502"/>
      <c r="T2101" s="1502"/>
      <c r="U2101" s="1502"/>
      <c r="V2101" s="1502"/>
      <c r="W2101" s="9"/>
    </row>
    <row r="2102" spans="1:23" s="1" customFormat="1" ht="106.5" customHeight="1" x14ac:dyDescent="0.2">
      <c r="A2102" s="1566"/>
      <c r="B2102" s="1501" t="s">
        <v>5303</v>
      </c>
      <c r="C2102" s="1521" t="s">
        <v>7456</v>
      </c>
      <c r="D2102" s="1503" t="s">
        <v>810</v>
      </c>
      <c r="E2102" s="1503" t="s">
        <v>972</v>
      </c>
      <c r="F2102" s="998"/>
      <c r="G2102" s="114">
        <v>700</v>
      </c>
      <c r="H2102" s="114">
        <v>700</v>
      </c>
      <c r="I2102" s="114"/>
      <c r="J2102" s="1506" t="s">
        <v>5485</v>
      </c>
      <c r="K2102" s="1506" t="s">
        <v>7455</v>
      </c>
      <c r="L2102" s="1506"/>
      <c r="M2102" s="1502"/>
      <c r="N2102" s="1502"/>
      <c r="O2102" s="1502"/>
      <c r="P2102" s="1502"/>
      <c r="Q2102" s="1502"/>
      <c r="R2102" s="1502"/>
      <c r="S2102" s="1502"/>
      <c r="T2102" s="1502"/>
      <c r="U2102" s="1502"/>
      <c r="V2102" s="1502"/>
      <c r="W2102" s="9"/>
    </row>
    <row r="2103" spans="1:23" s="1" customFormat="1" ht="64.5" customHeight="1" x14ac:dyDescent="0.2">
      <c r="A2103" s="1566"/>
      <c r="B2103" s="1501" t="s">
        <v>5879</v>
      </c>
      <c r="C2103" s="1521" t="s">
        <v>5880</v>
      </c>
      <c r="D2103" s="1503" t="s">
        <v>810</v>
      </c>
      <c r="E2103" s="1503" t="s">
        <v>972</v>
      </c>
      <c r="F2103" s="998"/>
      <c r="G2103" s="114">
        <v>25</v>
      </c>
      <c r="H2103" s="114"/>
      <c r="I2103" s="114"/>
      <c r="J2103" s="1506" t="s">
        <v>5950</v>
      </c>
      <c r="K2103" s="1506"/>
      <c r="L2103" s="1506"/>
      <c r="M2103" s="1502"/>
      <c r="N2103" s="1502"/>
      <c r="O2103" s="1502"/>
      <c r="P2103" s="1502"/>
      <c r="Q2103" s="1502"/>
      <c r="R2103" s="1502"/>
      <c r="S2103" s="1502"/>
      <c r="T2103" s="1502"/>
      <c r="U2103" s="1502"/>
      <c r="V2103" s="1502"/>
      <c r="W2103" s="9"/>
    </row>
    <row r="2104" spans="1:23" s="1" customFormat="1" ht="116.25" customHeight="1" x14ac:dyDescent="0.2">
      <c r="A2104" s="1566"/>
      <c r="B2104" s="1501" t="s">
        <v>6164</v>
      </c>
      <c r="C2104" s="1521" t="s">
        <v>7453</v>
      </c>
      <c r="D2104" s="1503" t="s">
        <v>810</v>
      </c>
      <c r="E2104" s="1503" t="s">
        <v>972</v>
      </c>
      <c r="F2104" s="998"/>
      <c r="G2104" s="114">
        <v>1000</v>
      </c>
      <c r="H2104" s="114">
        <v>119.22</v>
      </c>
      <c r="I2104" s="114"/>
      <c r="J2104" s="1506" t="s">
        <v>6198</v>
      </c>
      <c r="K2104" s="1506" t="s">
        <v>7454</v>
      </c>
      <c r="L2104" s="1506"/>
      <c r="M2104" s="1502"/>
      <c r="N2104" s="1502"/>
      <c r="O2104" s="1502"/>
      <c r="P2104" s="1502"/>
      <c r="Q2104" s="1502"/>
      <c r="R2104" s="1502"/>
      <c r="S2104" s="1502"/>
      <c r="T2104" s="1502"/>
      <c r="U2104" s="1502"/>
      <c r="V2104" s="1502"/>
      <c r="W2104" s="9"/>
    </row>
    <row r="2105" spans="1:23" s="1" customFormat="1" ht="64.5" customHeight="1" x14ac:dyDescent="0.2">
      <c r="A2105" s="1566"/>
      <c r="B2105" s="1501" t="s">
        <v>6197</v>
      </c>
      <c r="C2105" s="1521" t="s">
        <v>6201</v>
      </c>
      <c r="D2105" s="1503" t="s">
        <v>810</v>
      </c>
      <c r="E2105" s="1503" t="s">
        <v>972</v>
      </c>
      <c r="F2105" s="998"/>
      <c r="G2105" s="114">
        <v>100</v>
      </c>
      <c r="H2105" s="114"/>
      <c r="I2105" s="114"/>
      <c r="J2105" s="1506" t="s">
        <v>6200</v>
      </c>
      <c r="K2105" s="1506"/>
      <c r="L2105" s="1506"/>
      <c r="M2105" s="1502"/>
      <c r="N2105" s="1502"/>
      <c r="O2105" s="1502"/>
      <c r="P2105" s="1502"/>
      <c r="Q2105" s="1502"/>
      <c r="R2105" s="1502"/>
      <c r="S2105" s="1502"/>
      <c r="T2105" s="1502"/>
      <c r="U2105" s="1502"/>
      <c r="V2105" s="1502"/>
      <c r="W2105" s="9"/>
    </row>
    <row r="2106" spans="1:23" s="1" customFormat="1" ht="120" customHeight="1" x14ac:dyDescent="0.2">
      <c r="A2106" s="1566"/>
      <c r="B2106" s="1501" t="s">
        <v>7132</v>
      </c>
      <c r="C2106" s="1521" t="s">
        <v>7133</v>
      </c>
      <c r="D2106" s="1503" t="s">
        <v>810</v>
      </c>
      <c r="E2106" s="1503" t="s">
        <v>972</v>
      </c>
      <c r="F2106" s="998"/>
      <c r="G2106" s="114"/>
      <c r="H2106" s="114">
        <v>1100</v>
      </c>
      <c r="I2106" s="114"/>
      <c r="J2106" s="1506" t="s">
        <v>7066</v>
      </c>
      <c r="K2106" s="1506" t="s">
        <v>8722</v>
      </c>
      <c r="L2106" s="1506"/>
      <c r="M2106" s="1502"/>
      <c r="N2106" s="1502"/>
      <c r="O2106" s="1502"/>
      <c r="P2106" s="1502"/>
      <c r="Q2106" s="1502"/>
      <c r="R2106" s="1502"/>
      <c r="S2106" s="1502"/>
      <c r="T2106" s="1502"/>
      <c r="U2106" s="1502"/>
      <c r="V2106" s="1502"/>
      <c r="W2106" s="9"/>
    </row>
    <row r="2107" spans="1:23" s="1" customFormat="1" ht="120" customHeight="1" x14ac:dyDescent="0.2">
      <c r="A2107" s="1567"/>
      <c r="B2107" s="1501" t="s">
        <v>8723</v>
      </c>
      <c r="C2107" s="1521" t="s">
        <v>8724</v>
      </c>
      <c r="D2107" s="1503" t="s">
        <v>810</v>
      </c>
      <c r="E2107" s="1503" t="s">
        <v>972</v>
      </c>
      <c r="F2107" s="998"/>
      <c r="G2107" s="114"/>
      <c r="H2107" s="114">
        <v>100</v>
      </c>
      <c r="I2107" s="114"/>
      <c r="J2107" s="1506" t="s">
        <v>8725</v>
      </c>
      <c r="K2107" s="1506"/>
      <c r="L2107" s="1506"/>
      <c r="M2107" s="1502"/>
      <c r="N2107" s="1502"/>
      <c r="O2107" s="1502"/>
      <c r="P2107" s="1502"/>
      <c r="Q2107" s="1502"/>
      <c r="R2107" s="1502"/>
      <c r="S2107" s="1502"/>
      <c r="T2107" s="1502"/>
      <c r="U2107" s="1502"/>
      <c r="V2107" s="1502"/>
      <c r="W2107" s="9"/>
    </row>
    <row r="2108" spans="1:23" s="1" customFormat="1" ht="90.75" customHeight="1" x14ac:dyDescent="0.2">
      <c r="A2108" s="1565" t="s">
        <v>1550</v>
      </c>
      <c r="B2108" s="1501" t="s">
        <v>2694</v>
      </c>
      <c r="C2108" s="1521" t="s">
        <v>5305</v>
      </c>
      <c r="D2108" s="1503" t="s">
        <v>810</v>
      </c>
      <c r="E2108" s="1503" t="s">
        <v>972</v>
      </c>
      <c r="F2108" s="114">
        <v>1470</v>
      </c>
      <c r="G2108" s="1080">
        <v>260.46199999999999</v>
      </c>
      <c r="H2108" s="114"/>
      <c r="I2108" s="114"/>
      <c r="J2108" s="1506" t="s">
        <v>5632</v>
      </c>
      <c r="K2108" s="1506"/>
      <c r="L2108" s="1506"/>
      <c r="M2108" s="1502"/>
      <c r="N2108" s="1502"/>
      <c r="O2108" s="1502"/>
      <c r="P2108" s="1502"/>
      <c r="Q2108" s="1502"/>
      <c r="R2108" s="1502"/>
      <c r="S2108" s="1502"/>
      <c r="T2108" s="1502"/>
      <c r="U2108" s="1502"/>
      <c r="V2108" s="1502"/>
      <c r="W2108" s="9" t="s">
        <v>973</v>
      </c>
    </row>
    <row r="2109" spans="1:23" s="1" customFormat="1" ht="26.25" customHeight="1" x14ac:dyDescent="0.2">
      <c r="A2109" s="1566"/>
      <c r="B2109" s="1501" t="s">
        <v>2695</v>
      </c>
      <c r="C2109" s="1521" t="s">
        <v>1049</v>
      </c>
      <c r="D2109" s="1535" t="s">
        <v>986</v>
      </c>
      <c r="E2109" s="1535" t="s">
        <v>987</v>
      </c>
      <c r="F2109" s="114"/>
      <c r="G2109" s="1080"/>
      <c r="H2109" s="114"/>
      <c r="I2109" s="114">
        <v>100</v>
      </c>
      <c r="J2109" s="1506"/>
      <c r="K2109" s="1506"/>
      <c r="L2109" s="1506"/>
      <c r="M2109" s="1502"/>
      <c r="N2109" s="1502"/>
      <c r="O2109" s="1502"/>
      <c r="P2109" s="1502"/>
      <c r="Q2109" s="1502"/>
      <c r="R2109" s="1502"/>
      <c r="S2109" s="1502"/>
      <c r="T2109" s="1502"/>
      <c r="U2109" s="1502"/>
      <c r="V2109" s="1502"/>
      <c r="W2109" s="9" t="s">
        <v>973</v>
      </c>
    </row>
    <row r="2110" spans="1:23" s="1" customFormat="1" ht="114" customHeight="1" x14ac:dyDescent="0.2">
      <c r="A2110" s="1566"/>
      <c r="B2110" s="1501" t="s">
        <v>2696</v>
      </c>
      <c r="C2110" s="1521" t="s">
        <v>7140</v>
      </c>
      <c r="D2110" s="1503" t="s">
        <v>810</v>
      </c>
      <c r="E2110" s="1503" t="s">
        <v>972</v>
      </c>
      <c r="F2110" s="114">
        <v>97.5</v>
      </c>
      <c r="G2110" s="1080"/>
      <c r="H2110" s="114">
        <v>0.4</v>
      </c>
      <c r="I2110" s="114"/>
      <c r="J2110" s="1506" t="s">
        <v>7139</v>
      </c>
      <c r="K2110" s="1506"/>
      <c r="L2110" s="1506"/>
      <c r="M2110" s="1502"/>
      <c r="N2110" s="1502"/>
      <c r="O2110" s="1502"/>
      <c r="P2110" s="1502"/>
      <c r="Q2110" s="1502"/>
      <c r="R2110" s="1502"/>
      <c r="S2110" s="1502"/>
      <c r="T2110" s="1502"/>
      <c r="U2110" s="1502"/>
      <c r="V2110" s="1502"/>
      <c r="W2110" s="9" t="s">
        <v>973</v>
      </c>
    </row>
    <row r="2111" spans="1:23" s="1" customFormat="1" ht="66.75" customHeight="1" x14ac:dyDescent="0.2">
      <c r="A2111" s="1566"/>
      <c r="B2111" s="1501" t="s">
        <v>5881</v>
      </c>
      <c r="C2111" s="1521" t="s">
        <v>5882</v>
      </c>
      <c r="D2111" s="1503" t="s">
        <v>810</v>
      </c>
      <c r="E2111" s="1503" t="s">
        <v>972</v>
      </c>
      <c r="F2111" s="114"/>
      <c r="G2111" s="114">
        <v>20</v>
      </c>
      <c r="H2111" s="114"/>
      <c r="I2111" s="114"/>
      <c r="J2111" s="1506" t="s">
        <v>5950</v>
      </c>
      <c r="K2111" s="1506"/>
      <c r="L2111" s="1506"/>
      <c r="M2111" s="1502"/>
      <c r="N2111" s="1502"/>
      <c r="O2111" s="1502"/>
      <c r="P2111" s="1502"/>
      <c r="Q2111" s="1502"/>
      <c r="R2111" s="1502"/>
      <c r="S2111" s="1502"/>
      <c r="T2111" s="1502"/>
      <c r="U2111" s="1502"/>
      <c r="V2111" s="1502"/>
      <c r="W2111" s="9"/>
    </row>
    <row r="2112" spans="1:23" s="1" customFormat="1" ht="126.75" customHeight="1" x14ac:dyDescent="0.2">
      <c r="A2112" s="1566"/>
      <c r="B2112" s="1501" t="s">
        <v>6282</v>
      </c>
      <c r="C2112" s="1521" t="s">
        <v>6503</v>
      </c>
      <c r="D2112" s="1535" t="s">
        <v>810</v>
      </c>
      <c r="E2112" s="1535" t="s">
        <v>972</v>
      </c>
      <c r="F2112" s="998"/>
      <c r="G2112" s="1071">
        <v>300</v>
      </c>
      <c r="H2112" s="998">
        <v>55.12</v>
      </c>
      <c r="I2112" s="114"/>
      <c r="J2112" s="1506" t="s">
        <v>6445</v>
      </c>
      <c r="K2112" s="1506" t="s">
        <v>7138</v>
      </c>
      <c r="L2112" s="1506" t="s">
        <v>8976</v>
      </c>
      <c r="M2112" s="1502"/>
      <c r="N2112" s="1502"/>
      <c r="O2112" s="1502"/>
      <c r="P2112" s="1502"/>
      <c r="Q2112" s="1502"/>
      <c r="R2112" s="1502"/>
      <c r="S2112" s="1502"/>
      <c r="T2112" s="1502"/>
      <c r="U2112" s="1502"/>
      <c r="V2112" s="1502"/>
      <c r="W2112" s="9"/>
    </row>
    <row r="2113" spans="1:23" s="1" customFormat="1" ht="66.75" customHeight="1" x14ac:dyDescent="0.2">
      <c r="A2113" s="1566"/>
      <c r="B2113" s="1501" t="s">
        <v>6504</v>
      </c>
      <c r="C2113" s="1521" t="s">
        <v>6616</v>
      </c>
      <c r="D2113" s="1535" t="s">
        <v>986</v>
      </c>
      <c r="E2113" s="1535" t="s">
        <v>987</v>
      </c>
      <c r="F2113" s="998"/>
      <c r="G2113" s="1071">
        <v>100</v>
      </c>
      <c r="H2113" s="373">
        <v>1.33</v>
      </c>
      <c r="I2113" s="114"/>
      <c r="J2113" s="1506" t="s">
        <v>6445</v>
      </c>
      <c r="K2113" s="1506" t="s">
        <v>7137</v>
      </c>
      <c r="L2113" s="1506"/>
      <c r="M2113" s="1502"/>
      <c r="N2113" s="1502"/>
      <c r="O2113" s="1502"/>
      <c r="P2113" s="1502"/>
      <c r="Q2113" s="1502"/>
      <c r="R2113" s="1502"/>
      <c r="S2113" s="1502"/>
      <c r="T2113" s="1502"/>
      <c r="U2113" s="1502"/>
      <c r="V2113" s="1502"/>
      <c r="W2113" s="9"/>
    </row>
    <row r="2114" spans="1:23" s="1" customFormat="1" ht="66.75" customHeight="1" x14ac:dyDescent="0.2">
      <c r="A2114" s="1566"/>
      <c r="B2114" s="1501" t="s">
        <v>6615</v>
      </c>
      <c r="C2114" s="1521" t="s">
        <v>6281</v>
      </c>
      <c r="D2114" s="1503" t="s">
        <v>810</v>
      </c>
      <c r="E2114" s="1503" t="s">
        <v>972</v>
      </c>
      <c r="F2114" s="114"/>
      <c r="G2114" s="114"/>
      <c r="H2114" s="114"/>
      <c r="I2114" s="114"/>
      <c r="J2114" s="1506" t="s">
        <v>6279</v>
      </c>
      <c r="K2114" s="1506" t="s">
        <v>6998</v>
      </c>
      <c r="L2114" s="1506"/>
      <c r="M2114" s="1502"/>
      <c r="N2114" s="1502"/>
      <c r="O2114" s="1502"/>
      <c r="P2114" s="1502"/>
      <c r="Q2114" s="1502"/>
      <c r="R2114" s="1502"/>
      <c r="S2114" s="1502"/>
      <c r="T2114" s="1502"/>
      <c r="U2114" s="1502"/>
      <c r="V2114" s="1502"/>
      <c r="W2114" s="9"/>
    </row>
    <row r="2115" spans="1:23" s="1" customFormat="1" ht="66.75" customHeight="1" x14ac:dyDescent="0.2">
      <c r="A2115" s="1566"/>
      <c r="B2115" s="1501" t="s">
        <v>7135</v>
      </c>
      <c r="C2115" s="1521" t="s">
        <v>7136</v>
      </c>
      <c r="D2115" s="1503" t="s">
        <v>810</v>
      </c>
      <c r="E2115" s="1503" t="s">
        <v>972</v>
      </c>
      <c r="F2115" s="114"/>
      <c r="G2115" s="114"/>
      <c r="H2115" s="114">
        <v>1480</v>
      </c>
      <c r="I2115" s="114"/>
      <c r="J2115" s="1506" t="s">
        <v>7066</v>
      </c>
      <c r="K2115" s="1506"/>
      <c r="L2115" s="1506"/>
      <c r="M2115" s="1502"/>
      <c r="N2115" s="1502"/>
      <c r="O2115" s="1502"/>
      <c r="P2115" s="1502"/>
      <c r="Q2115" s="1502"/>
      <c r="R2115" s="1502"/>
      <c r="S2115" s="1502"/>
      <c r="T2115" s="1502"/>
      <c r="U2115" s="1502"/>
      <c r="V2115" s="1502"/>
      <c r="W2115" s="9"/>
    </row>
    <row r="2116" spans="1:23" s="1" customFormat="1" ht="102.75" customHeight="1" x14ac:dyDescent="0.2">
      <c r="A2116" s="1566"/>
      <c r="B2116" s="1501" t="s">
        <v>8726</v>
      </c>
      <c r="C2116" s="1521" t="s">
        <v>8727</v>
      </c>
      <c r="D2116" s="1503" t="s">
        <v>304</v>
      </c>
      <c r="E2116" s="1503" t="s">
        <v>972</v>
      </c>
      <c r="F2116" s="114"/>
      <c r="G2116" s="114"/>
      <c r="H2116" s="114">
        <v>97</v>
      </c>
      <c r="I2116" s="114"/>
      <c r="J2116" s="1506" t="s">
        <v>8703</v>
      </c>
      <c r="K2116" s="1506" t="s">
        <v>8977</v>
      </c>
      <c r="L2116" s="1506"/>
      <c r="M2116" s="1502"/>
      <c r="N2116" s="1502"/>
      <c r="O2116" s="1502"/>
      <c r="P2116" s="1502"/>
      <c r="Q2116" s="1502"/>
      <c r="R2116" s="1502"/>
      <c r="S2116" s="1502"/>
      <c r="T2116" s="1502"/>
      <c r="U2116" s="1502"/>
      <c r="V2116" s="1502"/>
      <c r="W2116" s="9"/>
    </row>
    <row r="2117" spans="1:23" s="1" customFormat="1" ht="117.75" customHeight="1" x14ac:dyDescent="0.2">
      <c r="A2117" s="1567"/>
      <c r="B2117" s="1501" t="s">
        <v>8728</v>
      </c>
      <c r="C2117" s="1521" t="s">
        <v>8729</v>
      </c>
      <c r="D2117" s="1503" t="s">
        <v>286</v>
      </c>
      <c r="E2117" s="1503" t="s">
        <v>972</v>
      </c>
      <c r="F2117" s="114"/>
      <c r="G2117" s="114"/>
      <c r="H2117" s="114">
        <v>30</v>
      </c>
      <c r="I2117" s="114"/>
      <c r="J2117" s="1506" t="s">
        <v>8705</v>
      </c>
      <c r="K2117" s="1506" t="s">
        <v>8978</v>
      </c>
      <c r="L2117" s="1506"/>
      <c r="M2117" s="1502"/>
      <c r="N2117" s="1502"/>
      <c r="O2117" s="1502"/>
      <c r="P2117" s="1502"/>
      <c r="Q2117" s="1502"/>
      <c r="R2117" s="1502"/>
      <c r="S2117" s="1502"/>
      <c r="T2117" s="1502"/>
      <c r="U2117" s="1502"/>
      <c r="V2117" s="1502"/>
      <c r="W2117" s="9"/>
    </row>
    <row r="2118" spans="1:23" s="1" customFormat="1" ht="33" customHeight="1" x14ac:dyDescent="0.2">
      <c r="A2118" s="1565" t="s">
        <v>1551</v>
      </c>
      <c r="B2118" s="1501" t="s">
        <v>2697</v>
      </c>
      <c r="C2118" s="1521" t="s">
        <v>1050</v>
      </c>
      <c r="D2118" s="1535" t="s">
        <v>986</v>
      </c>
      <c r="E2118" s="1535" t="s">
        <v>987</v>
      </c>
      <c r="F2118" s="114">
        <v>500</v>
      </c>
      <c r="G2118" s="1080"/>
      <c r="H2118" s="114"/>
      <c r="I2118" s="114"/>
      <c r="J2118" s="1506"/>
      <c r="K2118" s="1506"/>
      <c r="L2118" s="1506"/>
      <c r="M2118" s="1502"/>
      <c r="N2118" s="1502"/>
      <c r="O2118" s="1502"/>
      <c r="P2118" s="1502"/>
      <c r="Q2118" s="1502"/>
      <c r="R2118" s="1502"/>
      <c r="S2118" s="1502"/>
      <c r="T2118" s="1502"/>
      <c r="U2118" s="1502"/>
      <c r="V2118" s="1502"/>
      <c r="W2118" s="9" t="s">
        <v>973</v>
      </c>
    </row>
    <row r="2119" spans="1:23" s="1" customFormat="1" ht="75.75" customHeight="1" x14ac:dyDescent="0.2">
      <c r="A2119" s="1566"/>
      <c r="B2119" s="1501" t="s">
        <v>3525</v>
      </c>
      <c r="C2119" s="1521" t="s">
        <v>3526</v>
      </c>
      <c r="D2119" s="1535" t="s">
        <v>810</v>
      </c>
      <c r="E2119" s="1535" t="s">
        <v>972</v>
      </c>
      <c r="F2119" s="114">
        <v>450</v>
      </c>
      <c r="G2119" s="1080"/>
      <c r="H2119" s="114"/>
      <c r="I2119" s="114"/>
      <c r="J2119" s="1506" t="s">
        <v>3524</v>
      </c>
      <c r="K2119" s="1506"/>
      <c r="L2119" s="1506"/>
      <c r="M2119" s="1502"/>
      <c r="N2119" s="1502"/>
      <c r="O2119" s="1502"/>
      <c r="P2119" s="1502"/>
      <c r="Q2119" s="1502"/>
      <c r="R2119" s="1502"/>
      <c r="S2119" s="1502"/>
      <c r="T2119" s="1502"/>
      <c r="U2119" s="1502"/>
      <c r="V2119" s="1502"/>
      <c r="W2119" s="9"/>
    </row>
    <row r="2120" spans="1:23" s="1" customFormat="1" ht="75.75" customHeight="1" x14ac:dyDescent="0.2">
      <c r="A2120" s="1566"/>
      <c r="B2120" s="1525" t="s">
        <v>4230</v>
      </c>
      <c r="C2120" s="920" t="s">
        <v>4231</v>
      </c>
      <c r="D2120" s="1525" t="s">
        <v>810</v>
      </c>
      <c r="E2120" s="1525" t="s">
        <v>972</v>
      </c>
      <c r="F2120" s="49">
        <v>250</v>
      </c>
      <c r="G2120" s="1080"/>
      <c r="H2120" s="114"/>
      <c r="I2120" s="114"/>
      <c r="J2120" s="1506" t="s">
        <v>4232</v>
      </c>
      <c r="K2120" s="1506"/>
      <c r="L2120" s="1506"/>
      <c r="M2120" s="1502"/>
      <c r="N2120" s="1502"/>
      <c r="O2120" s="1502"/>
      <c r="P2120" s="1502"/>
      <c r="Q2120" s="1502"/>
      <c r="R2120" s="1502"/>
      <c r="S2120" s="1502"/>
      <c r="T2120" s="1502"/>
      <c r="U2120" s="1502"/>
      <c r="V2120" s="1502"/>
      <c r="W2120" s="9"/>
    </row>
    <row r="2121" spans="1:23" s="1" customFormat="1" ht="75.75" customHeight="1" x14ac:dyDescent="0.2">
      <c r="A2121" s="1567"/>
      <c r="B2121" s="1525" t="s">
        <v>6607</v>
      </c>
      <c r="C2121" s="920" t="s">
        <v>6608</v>
      </c>
      <c r="D2121" s="1503" t="s">
        <v>810</v>
      </c>
      <c r="E2121" s="1503" t="s">
        <v>972</v>
      </c>
      <c r="F2121" s="114"/>
      <c r="G2121" s="114">
        <v>48</v>
      </c>
      <c r="H2121" s="114"/>
      <c r="I2121" s="114"/>
      <c r="J2121" s="1506" t="s">
        <v>6492</v>
      </c>
      <c r="K2121" s="1506"/>
      <c r="L2121" s="1506"/>
      <c r="M2121" s="1502"/>
      <c r="N2121" s="1502"/>
      <c r="O2121" s="1502"/>
      <c r="P2121" s="1502"/>
      <c r="Q2121" s="1502"/>
      <c r="R2121" s="1502"/>
      <c r="S2121" s="1502"/>
      <c r="T2121" s="1502"/>
      <c r="U2121" s="1502"/>
      <c r="V2121" s="1502"/>
      <c r="W2121" s="9"/>
    </row>
    <row r="2122" spans="1:23" s="1" customFormat="1" ht="114" customHeight="1" x14ac:dyDescent="0.2">
      <c r="A2122" s="1565" t="s">
        <v>1552</v>
      </c>
      <c r="B2122" s="1501" t="s">
        <v>2698</v>
      </c>
      <c r="C2122" s="1521" t="s">
        <v>5306</v>
      </c>
      <c r="D2122" s="1535" t="s">
        <v>986</v>
      </c>
      <c r="E2122" s="1535" t="s">
        <v>987</v>
      </c>
      <c r="F2122" s="114">
        <v>1500</v>
      </c>
      <c r="G2122" s="114">
        <v>38.408000000000001</v>
      </c>
      <c r="H2122" s="998">
        <v>5.34</v>
      </c>
      <c r="I2122" s="114"/>
      <c r="J2122" s="1506" t="s">
        <v>4568</v>
      </c>
      <c r="K2122" s="1506" t="s">
        <v>5633</v>
      </c>
      <c r="L2122" s="1506" t="s">
        <v>7141</v>
      </c>
      <c r="M2122" s="1502"/>
      <c r="N2122" s="1502"/>
      <c r="O2122" s="1502"/>
      <c r="P2122" s="1502"/>
      <c r="Q2122" s="1502"/>
      <c r="R2122" s="1502"/>
      <c r="S2122" s="1502"/>
      <c r="T2122" s="1502"/>
      <c r="U2122" s="1502"/>
      <c r="V2122" s="1502"/>
      <c r="W2122" s="9" t="s">
        <v>973</v>
      </c>
    </row>
    <row r="2123" spans="1:23" s="1" customFormat="1" ht="111.75" customHeight="1" x14ac:dyDescent="0.2">
      <c r="A2123" s="1566"/>
      <c r="B2123" s="1501" t="s">
        <v>2699</v>
      </c>
      <c r="C2123" s="1521" t="s">
        <v>1052</v>
      </c>
      <c r="D2123" s="1535" t="s">
        <v>986</v>
      </c>
      <c r="E2123" s="1535" t="s">
        <v>987</v>
      </c>
      <c r="F2123" s="114">
        <v>500</v>
      </c>
      <c r="G2123" s="448">
        <v>500</v>
      </c>
      <c r="H2123" s="114"/>
      <c r="I2123" s="114">
        <v>600</v>
      </c>
      <c r="J2123" s="1148" t="s">
        <v>5749</v>
      </c>
      <c r="K2123" s="1506" t="s">
        <v>6202</v>
      </c>
      <c r="L2123" s="1506"/>
      <c r="M2123" s="1502"/>
      <c r="N2123" s="1502"/>
      <c r="O2123" s="1502"/>
      <c r="P2123" s="1502"/>
      <c r="Q2123" s="1502"/>
      <c r="R2123" s="1502"/>
      <c r="S2123" s="1502"/>
      <c r="T2123" s="1502"/>
      <c r="U2123" s="1502"/>
      <c r="V2123" s="1502"/>
      <c r="W2123" s="9" t="s">
        <v>973</v>
      </c>
    </row>
    <row r="2124" spans="1:23" s="1" customFormat="1" ht="105" customHeight="1" x14ac:dyDescent="0.2">
      <c r="A2124" s="1566"/>
      <c r="B2124" s="1501" t="s">
        <v>2700</v>
      </c>
      <c r="C2124" s="1521" t="s">
        <v>1053</v>
      </c>
      <c r="D2124" s="1535" t="s">
        <v>986</v>
      </c>
      <c r="E2124" s="1535" t="s">
        <v>987</v>
      </c>
      <c r="F2124" s="114">
        <v>150</v>
      </c>
      <c r="G2124" s="1181">
        <v>2.2223000000000002</v>
      </c>
      <c r="H2124" s="114"/>
      <c r="I2124" s="114">
        <v>250</v>
      </c>
      <c r="J2124" s="1148" t="s">
        <v>6554</v>
      </c>
      <c r="K2124" s="1506"/>
      <c r="L2124" s="1506"/>
      <c r="M2124" s="1502"/>
      <c r="N2124" s="1502"/>
      <c r="O2124" s="1502"/>
      <c r="P2124" s="1502"/>
      <c r="Q2124" s="1502"/>
      <c r="R2124" s="1502"/>
      <c r="S2124" s="1502"/>
      <c r="T2124" s="1502"/>
      <c r="U2124" s="1502"/>
      <c r="V2124" s="1502"/>
      <c r="W2124" s="9" t="s">
        <v>973</v>
      </c>
    </row>
    <row r="2125" spans="1:23" s="1" customFormat="1" ht="68.25" customHeight="1" x14ac:dyDescent="0.2">
      <c r="A2125" s="1566"/>
      <c r="B2125" s="1525" t="s">
        <v>4233</v>
      </c>
      <c r="C2125" s="920" t="s">
        <v>4234</v>
      </c>
      <c r="D2125" s="1525" t="s">
        <v>810</v>
      </c>
      <c r="E2125" s="1525" t="s">
        <v>972</v>
      </c>
      <c r="F2125" s="1525"/>
      <c r="G2125" s="1080"/>
      <c r="H2125" s="114"/>
      <c r="I2125" s="114"/>
      <c r="J2125" s="1506" t="s">
        <v>4235</v>
      </c>
      <c r="K2125" s="1506" t="s">
        <v>4569</v>
      </c>
      <c r="L2125" s="1506"/>
      <c r="M2125" s="1502"/>
      <c r="N2125" s="1502"/>
      <c r="O2125" s="1502"/>
      <c r="P2125" s="1502"/>
      <c r="Q2125" s="1502"/>
      <c r="R2125" s="1502"/>
      <c r="S2125" s="1502"/>
      <c r="T2125" s="1502"/>
      <c r="U2125" s="1502"/>
      <c r="V2125" s="1502"/>
      <c r="W2125" s="9"/>
    </row>
    <row r="2126" spans="1:23" s="1" customFormat="1" ht="68.25" customHeight="1" x14ac:dyDescent="0.2">
      <c r="A2126" s="1566"/>
      <c r="B2126" s="1525" t="s">
        <v>6203</v>
      </c>
      <c r="C2126" s="920" t="s">
        <v>6204</v>
      </c>
      <c r="D2126" s="1525" t="s">
        <v>810</v>
      </c>
      <c r="E2126" s="1525" t="s">
        <v>972</v>
      </c>
      <c r="F2126" s="1525"/>
      <c r="G2126" s="114">
        <v>200</v>
      </c>
      <c r="H2126" s="114"/>
      <c r="I2126" s="114"/>
      <c r="J2126" s="1506" t="s">
        <v>6200</v>
      </c>
      <c r="K2126" s="1506"/>
      <c r="L2126" s="1506"/>
      <c r="M2126" s="1502"/>
      <c r="N2126" s="1502"/>
      <c r="O2126" s="1502"/>
      <c r="P2126" s="1502"/>
      <c r="Q2126" s="1502"/>
      <c r="R2126" s="1502"/>
      <c r="S2126" s="1502"/>
      <c r="T2126" s="1502"/>
      <c r="U2126" s="1502"/>
      <c r="V2126" s="1502"/>
      <c r="W2126" s="9"/>
    </row>
    <row r="2127" spans="1:23" s="1" customFormat="1" ht="120.75" customHeight="1" x14ac:dyDescent="0.2">
      <c r="A2127" s="1566"/>
      <c r="B2127" s="1525" t="s">
        <v>7142</v>
      </c>
      <c r="C2127" s="38" t="s">
        <v>7143</v>
      </c>
      <c r="D2127" s="1525" t="s">
        <v>810</v>
      </c>
      <c r="E2127" s="1525" t="s">
        <v>972</v>
      </c>
      <c r="F2127" s="1525"/>
      <c r="G2127" s="114"/>
      <c r="H2127" s="114">
        <v>3.24</v>
      </c>
      <c r="I2127" s="114"/>
      <c r="J2127" s="1506" t="s">
        <v>7066</v>
      </c>
      <c r="K2127" s="1506" t="s">
        <v>8730</v>
      </c>
      <c r="L2127" s="1506"/>
      <c r="M2127" s="1502"/>
      <c r="N2127" s="1502"/>
      <c r="O2127" s="1502"/>
      <c r="P2127" s="1502"/>
      <c r="Q2127" s="1502"/>
      <c r="R2127" s="1502"/>
      <c r="S2127" s="1502"/>
      <c r="T2127" s="1502"/>
      <c r="U2127" s="1502"/>
      <c r="V2127" s="1502"/>
      <c r="W2127" s="9"/>
    </row>
    <row r="2128" spans="1:23" s="1" customFormat="1" ht="68.25" customHeight="1" x14ac:dyDescent="0.2">
      <c r="A2128" s="1566"/>
      <c r="B2128" s="1525" t="s">
        <v>7145</v>
      </c>
      <c r="C2128" s="38" t="s">
        <v>7144</v>
      </c>
      <c r="D2128" s="1525" t="s">
        <v>810</v>
      </c>
      <c r="E2128" s="1525" t="s">
        <v>972</v>
      </c>
      <c r="F2128" s="1525"/>
      <c r="G2128" s="114"/>
      <c r="H2128" s="114">
        <v>250</v>
      </c>
      <c r="I2128" s="114"/>
      <c r="J2128" s="1506" t="s">
        <v>7066</v>
      </c>
      <c r="K2128" s="1506"/>
      <c r="L2128" s="1506"/>
      <c r="M2128" s="1502"/>
      <c r="N2128" s="1502"/>
      <c r="O2128" s="1502"/>
      <c r="P2128" s="1502"/>
      <c r="Q2128" s="1502"/>
      <c r="R2128" s="1502"/>
      <c r="S2128" s="1502"/>
      <c r="T2128" s="1502"/>
      <c r="U2128" s="1502"/>
      <c r="V2128" s="1502"/>
      <c r="W2128" s="9"/>
    </row>
    <row r="2129" spans="1:23" s="1" customFormat="1" ht="139.5" customHeight="1" x14ac:dyDescent="0.2">
      <c r="A2129" s="1567"/>
      <c r="B2129" s="1525" t="s">
        <v>7146</v>
      </c>
      <c r="C2129" s="38" t="s">
        <v>7147</v>
      </c>
      <c r="D2129" s="1525" t="s">
        <v>810</v>
      </c>
      <c r="E2129" s="1525" t="s">
        <v>972</v>
      </c>
      <c r="F2129" s="1525"/>
      <c r="G2129" s="114"/>
      <c r="H2129" s="114">
        <v>2210</v>
      </c>
      <c r="I2129" s="114"/>
      <c r="J2129" s="1506" t="s">
        <v>7066</v>
      </c>
      <c r="K2129" s="1506" t="s">
        <v>8731</v>
      </c>
      <c r="L2129" s="1506"/>
      <c r="M2129" s="1502"/>
      <c r="N2129" s="1502"/>
      <c r="O2129" s="1502"/>
      <c r="P2129" s="1502"/>
      <c r="Q2129" s="1502"/>
      <c r="R2129" s="1502"/>
      <c r="S2129" s="1502"/>
      <c r="T2129" s="1502"/>
      <c r="U2129" s="1502"/>
      <c r="V2129" s="1502"/>
      <c r="W2129" s="9"/>
    </row>
    <row r="2130" spans="1:23" s="1" customFormat="1" ht="108" customHeight="1" x14ac:dyDescent="0.2">
      <c r="A2130" s="1565" t="s">
        <v>1553</v>
      </c>
      <c r="B2130" s="1501" t="s">
        <v>2701</v>
      </c>
      <c r="C2130" s="1521" t="s">
        <v>1054</v>
      </c>
      <c r="D2130" s="1535" t="s">
        <v>986</v>
      </c>
      <c r="E2130" s="1535" t="s">
        <v>987</v>
      </c>
      <c r="F2130" s="114">
        <v>200</v>
      </c>
      <c r="G2130" s="1080">
        <v>2.67</v>
      </c>
      <c r="H2130" s="114"/>
      <c r="I2130" s="114"/>
      <c r="J2130" s="1506" t="s">
        <v>4236</v>
      </c>
      <c r="K2130" s="1506" t="s">
        <v>6555</v>
      </c>
      <c r="L2130" s="1506"/>
      <c r="M2130" s="1502"/>
      <c r="N2130" s="1502"/>
      <c r="O2130" s="1502"/>
      <c r="P2130" s="1502"/>
      <c r="Q2130" s="1502"/>
      <c r="R2130" s="1502"/>
      <c r="S2130" s="1502"/>
      <c r="T2130" s="1502"/>
      <c r="U2130" s="1502"/>
      <c r="V2130" s="1502"/>
      <c r="W2130" s="9" t="s">
        <v>973</v>
      </c>
    </row>
    <row r="2131" spans="1:23" s="1" customFormat="1" ht="116.25" customHeight="1" x14ac:dyDescent="0.2">
      <c r="A2131" s="1566"/>
      <c r="B2131" s="1501" t="s">
        <v>2702</v>
      </c>
      <c r="C2131" s="1521" t="s">
        <v>6539</v>
      </c>
      <c r="D2131" s="1535" t="s">
        <v>986</v>
      </c>
      <c r="E2131" s="1535" t="s">
        <v>987</v>
      </c>
      <c r="F2131" s="114">
        <v>430</v>
      </c>
      <c r="G2131" s="1080">
        <v>29.88</v>
      </c>
      <c r="H2131" s="998">
        <v>9.51</v>
      </c>
      <c r="I2131" s="114"/>
      <c r="J2131" s="1506" t="s">
        <v>4237</v>
      </c>
      <c r="K2131" s="1506" t="s">
        <v>4816</v>
      </c>
      <c r="L2131" s="1506" t="s">
        <v>6540</v>
      </c>
      <c r="M2131" s="1502" t="s">
        <v>7148</v>
      </c>
      <c r="N2131" s="1502"/>
      <c r="O2131" s="1502"/>
      <c r="P2131" s="1502"/>
      <c r="Q2131" s="1502"/>
      <c r="R2131" s="1502"/>
      <c r="S2131" s="1502"/>
      <c r="T2131" s="1502"/>
      <c r="U2131" s="1502"/>
      <c r="V2131" s="1502"/>
      <c r="W2131" s="9"/>
    </row>
    <row r="2132" spans="1:23" s="1" customFormat="1" ht="27" customHeight="1" x14ac:dyDescent="0.2">
      <c r="A2132" s="1566"/>
      <c r="B2132" s="1501" t="s">
        <v>2703</v>
      </c>
      <c r="C2132" s="1521" t="s">
        <v>1055</v>
      </c>
      <c r="D2132" s="1535" t="s">
        <v>986</v>
      </c>
      <c r="E2132" s="1535" t="s">
        <v>987</v>
      </c>
      <c r="F2132" s="114">
        <v>51.2</v>
      </c>
      <c r="G2132" s="1080"/>
      <c r="H2132" s="114"/>
      <c r="I2132" s="114"/>
      <c r="J2132" s="1506"/>
      <c r="K2132" s="1506"/>
      <c r="L2132" s="1506"/>
      <c r="M2132" s="1502"/>
      <c r="N2132" s="1502"/>
      <c r="O2132" s="1502"/>
      <c r="P2132" s="1502"/>
      <c r="Q2132" s="1502"/>
      <c r="R2132" s="1502"/>
      <c r="S2132" s="1502"/>
      <c r="T2132" s="1502"/>
      <c r="U2132" s="1502"/>
      <c r="V2132" s="1502"/>
      <c r="W2132" s="9" t="s">
        <v>973</v>
      </c>
    </row>
    <row r="2133" spans="1:23" s="1" customFormat="1" ht="70.5" customHeight="1" x14ac:dyDescent="0.2">
      <c r="A2133" s="1566"/>
      <c r="B2133" s="1501" t="s">
        <v>5307</v>
      </c>
      <c r="C2133" s="1521" t="s">
        <v>5308</v>
      </c>
      <c r="D2133" s="1535" t="s">
        <v>986</v>
      </c>
      <c r="E2133" s="1535" t="s">
        <v>987</v>
      </c>
      <c r="F2133" s="998"/>
      <c r="G2133" s="1174">
        <v>200.85</v>
      </c>
      <c r="H2133" s="114"/>
      <c r="I2133" s="114"/>
      <c r="J2133" s="1506" t="s">
        <v>5726</v>
      </c>
      <c r="K2133" s="1506"/>
      <c r="L2133" s="1506"/>
      <c r="M2133" s="1502"/>
      <c r="N2133" s="1502"/>
      <c r="O2133" s="1502"/>
      <c r="P2133" s="1502"/>
      <c r="Q2133" s="1502"/>
      <c r="R2133" s="1502"/>
      <c r="S2133" s="1502"/>
      <c r="T2133" s="1502"/>
      <c r="U2133" s="1502"/>
      <c r="V2133" s="1502"/>
      <c r="W2133" s="9"/>
    </row>
    <row r="2134" spans="1:23" s="1" customFormat="1" ht="70.5" customHeight="1" x14ac:dyDescent="0.2">
      <c r="A2134" s="1566"/>
      <c r="B2134" s="1501" t="s">
        <v>6505</v>
      </c>
      <c r="C2134" s="1521" t="s">
        <v>6506</v>
      </c>
      <c r="D2134" s="1535" t="s">
        <v>986</v>
      </c>
      <c r="E2134" s="1535" t="s">
        <v>987</v>
      </c>
      <c r="F2134" s="998"/>
      <c r="G2134" s="1071"/>
      <c r="H2134" s="114"/>
      <c r="I2134" s="114"/>
      <c r="J2134" s="1506" t="s">
        <v>6445</v>
      </c>
      <c r="K2134" s="1506" t="s">
        <v>6999</v>
      </c>
      <c r="L2134" s="1506"/>
      <c r="M2134" s="1502"/>
      <c r="N2134" s="1502"/>
      <c r="O2134" s="1502"/>
      <c r="P2134" s="1502"/>
      <c r="Q2134" s="1502"/>
      <c r="R2134" s="1502"/>
      <c r="S2134" s="1502"/>
      <c r="T2134" s="1502"/>
      <c r="U2134" s="1502"/>
      <c r="V2134" s="1502"/>
      <c r="W2134" s="9"/>
    </row>
    <row r="2135" spans="1:23" s="1" customFormat="1" ht="70.5" customHeight="1" x14ac:dyDescent="0.2">
      <c r="A2135" s="1566"/>
      <c r="B2135" s="1501" t="s">
        <v>6556</v>
      </c>
      <c r="C2135" s="1521" t="s">
        <v>6557</v>
      </c>
      <c r="D2135" s="1535" t="s">
        <v>986</v>
      </c>
      <c r="E2135" s="1535" t="s">
        <v>987</v>
      </c>
      <c r="F2135" s="998"/>
      <c r="G2135" s="1174">
        <v>5.6349999999999998</v>
      </c>
      <c r="H2135" s="114"/>
      <c r="I2135" s="114"/>
      <c r="J2135" s="1506" t="s">
        <v>6445</v>
      </c>
      <c r="K2135" s="1506"/>
      <c r="L2135" s="1506"/>
      <c r="M2135" s="1502"/>
      <c r="N2135" s="1502"/>
      <c r="O2135" s="1502"/>
      <c r="P2135" s="1502"/>
      <c r="Q2135" s="1502"/>
      <c r="R2135" s="1502"/>
      <c r="S2135" s="1502"/>
      <c r="T2135" s="1502"/>
      <c r="U2135" s="1502"/>
      <c r="V2135" s="1502"/>
      <c r="W2135" s="9"/>
    </row>
    <row r="2136" spans="1:23" s="1" customFormat="1" ht="129" customHeight="1" x14ac:dyDescent="0.2">
      <c r="A2136" s="1567"/>
      <c r="B2136" s="1501" t="s">
        <v>7150</v>
      </c>
      <c r="C2136" s="1521" t="s">
        <v>7149</v>
      </c>
      <c r="D2136" s="1535" t="s">
        <v>986</v>
      </c>
      <c r="E2136" s="1535" t="s">
        <v>987</v>
      </c>
      <c r="F2136" s="998"/>
      <c r="G2136" s="1174"/>
      <c r="H2136" s="114">
        <v>1395</v>
      </c>
      <c r="I2136" s="114"/>
      <c r="J2136" s="1506" t="s">
        <v>7066</v>
      </c>
      <c r="K2136" s="1506" t="s">
        <v>8154</v>
      </c>
      <c r="L2136" s="1506" t="s">
        <v>8979</v>
      </c>
      <c r="M2136" s="1502"/>
      <c r="N2136" s="1502"/>
      <c r="O2136" s="1502"/>
      <c r="P2136" s="1502"/>
      <c r="Q2136" s="1502"/>
      <c r="R2136" s="1502"/>
      <c r="S2136" s="1502"/>
      <c r="T2136" s="1502"/>
      <c r="U2136" s="1502"/>
      <c r="V2136" s="1502"/>
      <c r="W2136" s="9"/>
    </row>
    <row r="2137" spans="1:23" s="1" customFormat="1" ht="103.5" customHeight="1" x14ac:dyDescent="0.2">
      <c r="A2137" s="1565" t="s">
        <v>1554</v>
      </c>
      <c r="B2137" s="1501" t="s">
        <v>2704</v>
      </c>
      <c r="C2137" s="1521" t="s">
        <v>5309</v>
      </c>
      <c r="D2137" s="1535" t="s">
        <v>986</v>
      </c>
      <c r="E2137" s="1535" t="s">
        <v>987</v>
      </c>
      <c r="F2137" s="114">
        <v>1470</v>
      </c>
      <c r="G2137" s="1080">
        <v>182.27600000000001</v>
      </c>
      <c r="H2137" s="114"/>
      <c r="I2137" s="114"/>
      <c r="J2137" s="1506" t="s">
        <v>5634</v>
      </c>
      <c r="K2137" s="1506"/>
      <c r="L2137" s="1506"/>
      <c r="M2137" s="1502"/>
      <c r="N2137" s="1502"/>
      <c r="O2137" s="1502"/>
      <c r="P2137" s="1502"/>
      <c r="Q2137" s="1502"/>
      <c r="R2137" s="1502"/>
      <c r="S2137" s="1502"/>
      <c r="T2137" s="1502"/>
      <c r="U2137" s="1502"/>
      <c r="V2137" s="1502"/>
      <c r="W2137" s="9" t="s">
        <v>973</v>
      </c>
    </row>
    <row r="2138" spans="1:23" s="1" customFormat="1" ht="93.75" customHeight="1" x14ac:dyDescent="0.2">
      <c r="A2138" s="1566"/>
      <c r="B2138" s="1501" t="s">
        <v>5311</v>
      </c>
      <c r="C2138" s="1521" t="s">
        <v>7154</v>
      </c>
      <c r="D2138" s="1535" t="s">
        <v>986</v>
      </c>
      <c r="E2138" s="1535" t="s">
        <v>987</v>
      </c>
      <c r="F2138" s="998"/>
      <c r="G2138" s="1071">
        <v>1197</v>
      </c>
      <c r="H2138" s="114">
        <v>104.4</v>
      </c>
      <c r="I2138" s="114"/>
      <c r="J2138" s="1506" t="s">
        <v>5504</v>
      </c>
      <c r="K2138" s="1506" t="s">
        <v>6310</v>
      </c>
      <c r="L2138" s="1506" t="s">
        <v>7153</v>
      </c>
      <c r="M2138" s="1502"/>
      <c r="N2138" s="1502"/>
      <c r="O2138" s="1502"/>
      <c r="P2138" s="1502"/>
      <c r="Q2138" s="1502"/>
      <c r="R2138" s="1502"/>
      <c r="S2138" s="1502"/>
      <c r="T2138" s="1502"/>
      <c r="U2138" s="1502"/>
      <c r="V2138" s="1502"/>
      <c r="W2138" s="9"/>
    </row>
    <row r="2139" spans="1:23" s="1" customFormat="1" ht="68.25" customHeight="1" x14ac:dyDescent="0.2">
      <c r="A2139" s="1566"/>
      <c r="B2139" s="1501" t="s">
        <v>5883</v>
      </c>
      <c r="C2139" s="1521" t="s">
        <v>5884</v>
      </c>
      <c r="D2139" s="1535" t="s">
        <v>810</v>
      </c>
      <c r="E2139" s="1535" t="s">
        <v>972</v>
      </c>
      <c r="F2139" s="998"/>
      <c r="G2139" s="1071">
        <v>20</v>
      </c>
      <c r="H2139" s="114"/>
      <c r="I2139" s="114"/>
      <c r="J2139" s="1506" t="s">
        <v>5950</v>
      </c>
      <c r="K2139" s="1506"/>
      <c r="L2139" s="1506"/>
      <c r="M2139" s="1502"/>
      <c r="N2139" s="1502"/>
      <c r="O2139" s="1502"/>
      <c r="P2139" s="1502"/>
      <c r="Q2139" s="1502"/>
      <c r="R2139" s="1502"/>
      <c r="S2139" s="1502"/>
      <c r="T2139" s="1502"/>
      <c r="U2139" s="1502"/>
      <c r="V2139" s="1502"/>
      <c r="W2139" s="9"/>
    </row>
    <row r="2140" spans="1:23" s="1" customFormat="1" ht="124.5" customHeight="1" x14ac:dyDescent="0.2">
      <c r="A2140" s="1567"/>
      <c r="B2140" s="1501" t="s">
        <v>7151</v>
      </c>
      <c r="C2140" s="1521" t="s">
        <v>7152</v>
      </c>
      <c r="D2140" s="1535" t="s">
        <v>810</v>
      </c>
      <c r="E2140" s="1535" t="s">
        <v>972</v>
      </c>
      <c r="F2140" s="998"/>
      <c r="G2140" s="1071"/>
      <c r="H2140" s="114">
        <v>570</v>
      </c>
      <c r="I2140" s="114"/>
      <c r="J2140" s="1506" t="s">
        <v>7066</v>
      </c>
      <c r="K2140" s="1506" t="s">
        <v>8732</v>
      </c>
      <c r="L2140" s="1506"/>
      <c r="M2140" s="1502"/>
      <c r="N2140" s="1502"/>
      <c r="O2140" s="1502"/>
      <c r="P2140" s="1502"/>
      <c r="Q2140" s="1502"/>
      <c r="R2140" s="1502"/>
      <c r="S2140" s="1502"/>
      <c r="T2140" s="1502"/>
      <c r="U2140" s="1502"/>
      <c r="V2140" s="1502"/>
      <c r="W2140" s="9"/>
    </row>
    <row r="2141" spans="1:23" s="1" customFormat="1" ht="112.5" customHeight="1" x14ac:dyDescent="0.2">
      <c r="A2141" s="1570" t="s">
        <v>1555</v>
      </c>
      <c r="B2141" s="1501" t="s">
        <v>2705</v>
      </c>
      <c r="C2141" s="1521" t="s">
        <v>1056</v>
      </c>
      <c r="D2141" s="1535" t="s">
        <v>986</v>
      </c>
      <c r="E2141" s="1535" t="s">
        <v>987</v>
      </c>
      <c r="F2141" s="114">
        <v>400</v>
      </c>
      <c r="G2141" s="1080">
        <v>6.1109999999999998</v>
      </c>
      <c r="H2141" s="114"/>
      <c r="I2141" s="114"/>
      <c r="J2141" s="1506" t="s">
        <v>6567</v>
      </c>
      <c r="K2141" s="1506"/>
      <c r="L2141" s="1506"/>
      <c r="M2141" s="1502"/>
      <c r="N2141" s="1502"/>
      <c r="O2141" s="1502"/>
      <c r="P2141" s="1502"/>
      <c r="Q2141" s="1502"/>
      <c r="R2141" s="1502"/>
      <c r="S2141" s="1502"/>
      <c r="T2141" s="1502"/>
      <c r="U2141" s="1502"/>
      <c r="V2141" s="1502"/>
      <c r="W2141" s="9" t="s">
        <v>973</v>
      </c>
    </row>
    <row r="2142" spans="1:23" s="1" customFormat="1" ht="68.25" customHeight="1" x14ac:dyDescent="0.2">
      <c r="A2142" s="1571"/>
      <c r="B2142" s="1501" t="s">
        <v>2706</v>
      </c>
      <c r="C2142" s="1521" t="s">
        <v>3101</v>
      </c>
      <c r="D2142" s="1503" t="s">
        <v>810</v>
      </c>
      <c r="E2142" s="1503" t="s">
        <v>972</v>
      </c>
      <c r="F2142" s="114">
        <v>500</v>
      </c>
      <c r="G2142" s="1080"/>
      <c r="H2142" s="114"/>
      <c r="I2142" s="114"/>
      <c r="J2142" s="1506" t="s">
        <v>3100</v>
      </c>
      <c r="K2142" s="1506"/>
      <c r="L2142" s="1506"/>
      <c r="M2142" s="1502"/>
      <c r="N2142" s="1502"/>
      <c r="O2142" s="1502"/>
      <c r="P2142" s="1502"/>
      <c r="Q2142" s="1502"/>
      <c r="R2142" s="1502"/>
      <c r="S2142" s="1502"/>
      <c r="T2142" s="1502"/>
      <c r="U2142" s="1502"/>
      <c r="V2142" s="1502"/>
      <c r="W2142" s="9" t="s">
        <v>973</v>
      </c>
    </row>
    <row r="2143" spans="1:23" s="1" customFormat="1" ht="27" customHeight="1" x14ac:dyDescent="0.2">
      <c r="A2143" s="1571"/>
      <c r="B2143" s="1501" t="s">
        <v>2707</v>
      </c>
      <c r="C2143" s="1521" t="s">
        <v>1057</v>
      </c>
      <c r="D2143" s="1503" t="s">
        <v>810</v>
      </c>
      <c r="E2143" s="1503" t="s">
        <v>972</v>
      </c>
      <c r="F2143" s="114">
        <v>53.5</v>
      </c>
      <c r="G2143" s="1080"/>
      <c r="H2143" s="114"/>
      <c r="I2143" s="114"/>
      <c r="J2143" s="1506"/>
      <c r="K2143" s="1506"/>
      <c r="L2143" s="1506"/>
      <c r="M2143" s="1502"/>
      <c r="N2143" s="1502"/>
      <c r="O2143" s="1502"/>
      <c r="P2143" s="1502"/>
      <c r="Q2143" s="1502"/>
      <c r="R2143" s="1502"/>
      <c r="S2143" s="1502"/>
      <c r="T2143" s="1502"/>
      <c r="U2143" s="1502"/>
      <c r="V2143" s="1502"/>
      <c r="W2143" s="9" t="s">
        <v>973</v>
      </c>
    </row>
    <row r="2144" spans="1:23" s="1" customFormat="1" ht="66.75" customHeight="1" x14ac:dyDescent="0.2">
      <c r="A2144" s="1571"/>
      <c r="B2144" s="1503" t="s">
        <v>4574</v>
      </c>
      <c r="C2144" s="1521" t="s">
        <v>4575</v>
      </c>
      <c r="D2144" s="1503" t="s">
        <v>810</v>
      </c>
      <c r="E2144" s="1503" t="s">
        <v>972</v>
      </c>
      <c r="F2144" s="114">
        <v>100</v>
      </c>
      <c r="G2144" s="1080"/>
      <c r="H2144" s="114"/>
      <c r="I2144" s="114"/>
      <c r="J2144" s="1506" t="s">
        <v>4576</v>
      </c>
      <c r="K2144" s="1506"/>
      <c r="L2144" s="1506"/>
      <c r="M2144" s="1502"/>
      <c r="N2144" s="1502"/>
      <c r="O2144" s="1502"/>
      <c r="P2144" s="1502"/>
      <c r="Q2144" s="1502"/>
      <c r="R2144" s="1502"/>
      <c r="S2144" s="1502"/>
      <c r="T2144" s="1502"/>
      <c r="U2144" s="1502"/>
      <c r="V2144" s="1502"/>
      <c r="W2144" s="9"/>
    </row>
    <row r="2145" spans="1:23" s="1" customFormat="1" ht="212.25" customHeight="1" x14ac:dyDescent="0.2">
      <c r="A2145" s="1571"/>
      <c r="B2145" s="1503" t="s">
        <v>5314</v>
      </c>
      <c r="C2145" s="1001" t="s">
        <v>8734</v>
      </c>
      <c r="D2145" s="1535" t="s">
        <v>986</v>
      </c>
      <c r="E2145" s="1535" t="s">
        <v>987</v>
      </c>
      <c r="F2145" s="998"/>
      <c r="G2145" s="1071">
        <v>400</v>
      </c>
      <c r="H2145" s="114">
        <v>600</v>
      </c>
      <c r="I2145" s="114"/>
      <c r="J2145" s="1148" t="s">
        <v>5589</v>
      </c>
      <c r="K2145" s="1506" t="s">
        <v>6301</v>
      </c>
      <c r="L2145" s="1506" t="s">
        <v>8733</v>
      </c>
      <c r="M2145" s="1502"/>
      <c r="N2145" s="1502"/>
      <c r="O2145" s="1502"/>
      <c r="P2145" s="1502"/>
      <c r="Q2145" s="1502"/>
      <c r="R2145" s="1502"/>
      <c r="S2145" s="1502"/>
      <c r="T2145" s="1502"/>
      <c r="U2145" s="1502"/>
      <c r="V2145" s="1502"/>
      <c r="W2145" s="9"/>
    </row>
    <row r="2146" spans="1:23" s="1" customFormat="1" ht="66.75" customHeight="1" x14ac:dyDescent="0.2">
      <c r="A2146" s="1571"/>
      <c r="B2146" s="1503" t="s">
        <v>5315</v>
      </c>
      <c r="C2146" s="1001" t="s">
        <v>5313</v>
      </c>
      <c r="D2146" s="1535" t="s">
        <v>986</v>
      </c>
      <c r="E2146" s="1535" t="s">
        <v>987</v>
      </c>
      <c r="F2146" s="998"/>
      <c r="G2146" s="1174"/>
      <c r="H2146" s="114"/>
      <c r="I2146" s="114"/>
      <c r="J2146" s="1148" t="s">
        <v>5589</v>
      </c>
      <c r="K2146" s="1506" t="s">
        <v>6302</v>
      </c>
      <c r="L2146" s="1506"/>
      <c r="M2146" s="1502"/>
      <c r="N2146" s="1502"/>
      <c r="O2146" s="1502"/>
      <c r="P2146" s="1502"/>
      <c r="Q2146" s="1502"/>
      <c r="R2146" s="1502"/>
      <c r="S2146" s="1502"/>
      <c r="T2146" s="1502"/>
      <c r="U2146" s="1502"/>
      <c r="V2146" s="1502"/>
      <c r="W2146" s="9"/>
    </row>
    <row r="2147" spans="1:23" s="1" customFormat="1" ht="66.75" customHeight="1" x14ac:dyDescent="0.2">
      <c r="A2147" s="1572"/>
      <c r="B2147" s="1503" t="s">
        <v>8735</v>
      </c>
      <c r="C2147" s="1001" t="s">
        <v>8737</v>
      </c>
      <c r="D2147" s="1535" t="s">
        <v>986</v>
      </c>
      <c r="E2147" s="1535" t="s">
        <v>987</v>
      </c>
      <c r="F2147" s="998"/>
      <c r="G2147" s="1174"/>
      <c r="H2147" s="114">
        <v>100</v>
      </c>
      <c r="I2147" s="114"/>
      <c r="J2147" s="1524" t="s">
        <v>8736</v>
      </c>
      <c r="K2147" s="1506"/>
      <c r="L2147" s="1506"/>
      <c r="M2147" s="1502"/>
      <c r="N2147" s="1502"/>
      <c r="O2147" s="1502"/>
      <c r="P2147" s="1502"/>
      <c r="Q2147" s="1502"/>
      <c r="R2147" s="1502"/>
      <c r="S2147" s="1502"/>
      <c r="T2147" s="1502"/>
      <c r="U2147" s="1502"/>
      <c r="V2147" s="1502"/>
      <c r="W2147" s="9"/>
    </row>
    <row r="2148" spans="1:23" s="1" customFormat="1" ht="116.25" customHeight="1" x14ac:dyDescent="0.2">
      <c r="A2148" s="1600" t="s">
        <v>1556</v>
      </c>
      <c r="B2148" s="1501" t="s">
        <v>2708</v>
      </c>
      <c r="C2148" s="1521" t="s">
        <v>7458</v>
      </c>
      <c r="D2148" s="1535" t="s">
        <v>986</v>
      </c>
      <c r="E2148" s="1535" t="s">
        <v>987</v>
      </c>
      <c r="F2148" s="114">
        <v>1470</v>
      </c>
      <c r="G2148" s="1080">
        <v>2.7</v>
      </c>
      <c r="H2148" s="114">
        <v>2.7</v>
      </c>
      <c r="I2148" s="114"/>
      <c r="J2148" s="1506" t="s">
        <v>6568</v>
      </c>
      <c r="K2148" s="1506" t="s">
        <v>7457</v>
      </c>
      <c r="L2148" s="1506"/>
      <c r="M2148" s="1502"/>
      <c r="N2148" s="1502"/>
      <c r="O2148" s="1502"/>
      <c r="P2148" s="1502"/>
      <c r="Q2148" s="1502"/>
      <c r="R2148" s="1502"/>
      <c r="S2148" s="1502"/>
      <c r="T2148" s="1502"/>
      <c r="U2148" s="1502"/>
      <c r="V2148" s="1502"/>
      <c r="W2148" s="9" t="s">
        <v>973</v>
      </c>
    </row>
    <row r="2149" spans="1:23" s="1" customFormat="1" ht="27" customHeight="1" x14ac:dyDescent="0.2">
      <c r="A2149" s="1600"/>
      <c r="B2149" s="1501" t="s">
        <v>2709</v>
      </c>
      <c r="C2149" s="1521" t="s">
        <v>1059</v>
      </c>
      <c r="D2149" s="1503" t="s">
        <v>810</v>
      </c>
      <c r="E2149" s="1503" t="s">
        <v>972</v>
      </c>
      <c r="F2149" s="114">
        <v>4.5999999999999996</v>
      </c>
      <c r="G2149" s="1080"/>
      <c r="H2149" s="114"/>
      <c r="I2149" s="114"/>
      <c r="J2149" s="1506"/>
      <c r="K2149" s="1506"/>
      <c r="L2149" s="1506"/>
      <c r="M2149" s="1502"/>
      <c r="N2149" s="1502"/>
      <c r="O2149" s="1502"/>
      <c r="P2149" s="1502"/>
      <c r="Q2149" s="1502"/>
      <c r="R2149" s="1502"/>
      <c r="S2149" s="1502"/>
      <c r="T2149" s="1502"/>
      <c r="U2149" s="1502"/>
      <c r="V2149" s="1502"/>
      <c r="W2149" s="9" t="s">
        <v>973</v>
      </c>
    </row>
    <row r="2150" spans="1:23" s="1" customFormat="1" ht="27" customHeight="1" x14ac:dyDescent="0.2">
      <c r="A2150" s="1600"/>
      <c r="B2150" s="1501" t="s">
        <v>2710</v>
      </c>
      <c r="C2150" s="1521" t="s">
        <v>1060</v>
      </c>
      <c r="D2150" s="1503" t="s">
        <v>810</v>
      </c>
      <c r="E2150" s="1503" t="s">
        <v>972</v>
      </c>
      <c r="F2150" s="114"/>
      <c r="G2150" s="1080"/>
      <c r="H2150" s="114"/>
      <c r="I2150" s="114"/>
      <c r="J2150" s="1506" t="s">
        <v>3398</v>
      </c>
      <c r="K2150" s="1506"/>
      <c r="L2150" s="1506"/>
      <c r="M2150" s="1502"/>
      <c r="N2150" s="1502"/>
      <c r="O2150" s="1502"/>
      <c r="P2150" s="1502"/>
      <c r="Q2150" s="1502"/>
      <c r="R2150" s="1502"/>
      <c r="S2150" s="1502"/>
      <c r="T2150" s="1502"/>
      <c r="U2150" s="1502"/>
      <c r="V2150" s="1502"/>
      <c r="W2150" s="9" t="s">
        <v>973</v>
      </c>
    </row>
    <row r="2151" spans="1:23" s="1" customFormat="1" ht="27" customHeight="1" x14ac:dyDescent="0.2">
      <c r="A2151" s="1565" t="s">
        <v>1557</v>
      </c>
      <c r="B2151" s="1501" t="s">
        <v>2711</v>
      </c>
      <c r="C2151" s="1521" t="s">
        <v>1061</v>
      </c>
      <c r="D2151" s="1535" t="s">
        <v>986</v>
      </c>
      <c r="E2151" s="1535" t="s">
        <v>987</v>
      </c>
      <c r="F2151" s="114">
        <v>0</v>
      </c>
      <c r="G2151" s="1080"/>
      <c r="H2151" s="114"/>
      <c r="I2151" s="114"/>
      <c r="J2151" s="1506"/>
      <c r="K2151" s="1506"/>
      <c r="L2151" s="1506"/>
      <c r="M2151" s="1502"/>
      <c r="N2151" s="1502"/>
      <c r="O2151" s="1502"/>
      <c r="P2151" s="1502"/>
      <c r="Q2151" s="1502"/>
      <c r="R2151" s="1502"/>
      <c r="S2151" s="1502"/>
      <c r="T2151" s="1502"/>
      <c r="U2151" s="1502"/>
      <c r="V2151" s="1502"/>
      <c r="W2151" s="9" t="s">
        <v>973</v>
      </c>
    </row>
    <row r="2152" spans="1:23" s="1" customFormat="1" ht="27" customHeight="1" x14ac:dyDescent="0.2">
      <c r="A2152" s="1566"/>
      <c r="B2152" s="1501" t="s">
        <v>2712</v>
      </c>
      <c r="C2152" s="1521" t="s">
        <v>1062</v>
      </c>
      <c r="D2152" s="1503" t="s">
        <v>810</v>
      </c>
      <c r="E2152" s="1503" t="s">
        <v>972</v>
      </c>
      <c r="F2152" s="114">
        <v>102.2</v>
      </c>
      <c r="G2152" s="1080"/>
      <c r="H2152" s="114"/>
      <c r="I2152" s="114"/>
      <c r="J2152" s="1506"/>
      <c r="K2152" s="1506"/>
      <c r="L2152" s="1506"/>
      <c r="M2152" s="1502"/>
      <c r="N2152" s="1502"/>
      <c r="O2152" s="1502"/>
      <c r="P2152" s="1502"/>
      <c r="Q2152" s="1502"/>
      <c r="R2152" s="1502"/>
      <c r="S2152" s="1502"/>
      <c r="T2152" s="1502"/>
      <c r="U2152" s="1502"/>
      <c r="V2152" s="1502"/>
      <c r="W2152" s="9" t="s">
        <v>973</v>
      </c>
    </row>
    <row r="2153" spans="1:23" s="1" customFormat="1" ht="42" customHeight="1" x14ac:dyDescent="0.2">
      <c r="A2153" s="1566"/>
      <c r="B2153" s="1501" t="s">
        <v>2713</v>
      </c>
      <c r="C2153" s="1521" t="s">
        <v>1063</v>
      </c>
      <c r="D2153" s="1503" t="s">
        <v>810</v>
      </c>
      <c r="E2153" s="1503" t="s">
        <v>972</v>
      </c>
      <c r="F2153" s="114">
        <v>66.5</v>
      </c>
      <c r="G2153" s="1080"/>
      <c r="H2153" s="114"/>
      <c r="I2153" s="114"/>
      <c r="J2153" s="1506"/>
      <c r="K2153" s="1506"/>
      <c r="L2153" s="1506"/>
      <c r="M2153" s="1502"/>
      <c r="N2153" s="1502"/>
      <c r="O2153" s="1502"/>
      <c r="P2153" s="1502"/>
      <c r="Q2153" s="1502"/>
      <c r="R2153" s="1502"/>
      <c r="S2153" s="1502"/>
      <c r="T2153" s="1502"/>
      <c r="U2153" s="1502"/>
      <c r="V2153" s="1502"/>
      <c r="W2153" s="9" t="s">
        <v>973</v>
      </c>
    </row>
    <row r="2154" spans="1:23" s="1" customFormat="1" ht="103.5" customHeight="1" x14ac:dyDescent="0.2">
      <c r="A2154" s="1566"/>
      <c r="B2154" s="1501" t="s">
        <v>3527</v>
      </c>
      <c r="C2154" s="1521" t="s">
        <v>5316</v>
      </c>
      <c r="D2154" s="1503" t="s">
        <v>810</v>
      </c>
      <c r="E2154" s="1503" t="s">
        <v>972</v>
      </c>
      <c r="F2154" s="114">
        <v>1030</v>
      </c>
      <c r="G2154" s="1080">
        <v>306.95409000000001</v>
      </c>
      <c r="H2154" s="114"/>
      <c r="I2154" s="114"/>
      <c r="J2154" s="1506" t="s">
        <v>3529</v>
      </c>
      <c r="K2154" s="1506" t="s">
        <v>5724</v>
      </c>
      <c r="L2154" s="1506"/>
      <c r="M2154" s="1502"/>
      <c r="N2154" s="1502"/>
      <c r="O2154" s="1502"/>
      <c r="P2154" s="1502"/>
      <c r="Q2154" s="1502"/>
      <c r="R2154" s="1502"/>
      <c r="S2154" s="1502"/>
      <c r="T2154" s="1502"/>
      <c r="U2154" s="1502"/>
      <c r="V2154" s="1502"/>
      <c r="W2154" s="9"/>
    </row>
    <row r="2155" spans="1:23" s="1" customFormat="1" ht="103.5" customHeight="1" x14ac:dyDescent="0.2">
      <c r="A2155" s="1567"/>
      <c r="B2155" s="1501" t="s">
        <v>6609</v>
      </c>
      <c r="C2155" s="1521" t="s">
        <v>6610</v>
      </c>
      <c r="D2155" s="1535" t="s">
        <v>986</v>
      </c>
      <c r="E2155" s="1535" t="s">
        <v>987</v>
      </c>
      <c r="F2155" s="998"/>
      <c r="G2155" s="1071">
        <v>48</v>
      </c>
      <c r="H2155" s="114"/>
      <c r="I2155" s="114"/>
      <c r="J2155" s="1506" t="s">
        <v>6445</v>
      </c>
      <c r="K2155" s="1506"/>
      <c r="L2155" s="1506"/>
      <c r="M2155" s="1502"/>
      <c r="N2155" s="1502"/>
      <c r="O2155" s="1502"/>
      <c r="P2155" s="1502"/>
      <c r="Q2155" s="1502"/>
      <c r="R2155" s="1502"/>
      <c r="S2155" s="1502"/>
      <c r="T2155" s="1502"/>
      <c r="U2155" s="1502"/>
      <c r="V2155" s="1502"/>
      <c r="W2155" s="9"/>
    </row>
    <row r="2156" spans="1:23" s="1" customFormat="1" ht="24.75" customHeight="1" x14ac:dyDescent="0.2">
      <c r="A2156" s="1600" t="s">
        <v>1558</v>
      </c>
      <c r="B2156" s="1501" t="s">
        <v>2714</v>
      </c>
      <c r="C2156" s="1521" t="s">
        <v>1064</v>
      </c>
      <c r="D2156" s="1503" t="s">
        <v>810</v>
      </c>
      <c r="E2156" s="1503" t="s">
        <v>972</v>
      </c>
      <c r="F2156" s="1036"/>
      <c r="G2156" s="1080"/>
      <c r="H2156" s="114"/>
      <c r="I2156" s="114">
        <v>1500</v>
      </c>
      <c r="J2156" s="1506"/>
      <c r="K2156" s="1506"/>
      <c r="L2156" s="1506"/>
      <c r="M2156" s="1502"/>
      <c r="N2156" s="1502"/>
      <c r="O2156" s="1502"/>
      <c r="P2156" s="1502"/>
      <c r="Q2156" s="1502"/>
      <c r="R2156" s="1502"/>
      <c r="S2156" s="1502"/>
      <c r="T2156" s="1502"/>
      <c r="U2156" s="1502"/>
      <c r="V2156" s="1502"/>
      <c r="W2156" s="9" t="s">
        <v>973</v>
      </c>
    </row>
    <row r="2157" spans="1:23" s="1" customFormat="1" ht="60.75" customHeight="1" x14ac:dyDescent="0.2">
      <c r="A2157" s="1600"/>
      <c r="B2157" s="1501" t="s">
        <v>2715</v>
      </c>
      <c r="C2157" s="1521" t="s">
        <v>1065</v>
      </c>
      <c r="D2157" s="1503" t="s">
        <v>810</v>
      </c>
      <c r="E2157" s="1503" t="s">
        <v>972</v>
      </c>
      <c r="F2157" s="114">
        <v>400</v>
      </c>
      <c r="G2157" s="1080">
        <v>2.43187</v>
      </c>
      <c r="H2157" s="114"/>
      <c r="I2157" s="114"/>
      <c r="J2157" s="1506" t="s">
        <v>6569</v>
      </c>
      <c r="K2157" s="1506"/>
      <c r="L2157" s="1506"/>
      <c r="M2157" s="1502"/>
      <c r="N2157" s="1502"/>
      <c r="O2157" s="1502"/>
      <c r="P2157" s="1502"/>
      <c r="Q2157" s="1502"/>
      <c r="R2157" s="1502"/>
      <c r="S2157" s="1502"/>
      <c r="T2157" s="1502"/>
      <c r="U2157" s="1502"/>
      <c r="V2157" s="1502"/>
      <c r="W2157" s="9" t="s">
        <v>973</v>
      </c>
    </row>
    <row r="2158" spans="1:23" s="1" customFormat="1" ht="23.25" customHeight="1" x14ac:dyDescent="0.2">
      <c r="A2158" s="1600"/>
      <c r="B2158" s="1501" t="s">
        <v>2716</v>
      </c>
      <c r="C2158" s="1521" t="s">
        <v>1066</v>
      </c>
      <c r="D2158" s="1503" t="s">
        <v>810</v>
      </c>
      <c r="E2158" s="1503" t="s">
        <v>972</v>
      </c>
      <c r="F2158" s="114">
        <v>191.1</v>
      </c>
      <c r="G2158" s="1080"/>
      <c r="H2158" s="114"/>
      <c r="I2158" s="114"/>
      <c r="J2158" s="1506"/>
      <c r="K2158" s="1506"/>
      <c r="L2158" s="1506"/>
      <c r="M2158" s="1502"/>
      <c r="N2158" s="1502"/>
      <c r="O2158" s="1502"/>
      <c r="P2158" s="1502"/>
      <c r="Q2158" s="1502"/>
      <c r="R2158" s="1502"/>
      <c r="S2158" s="1502"/>
      <c r="T2158" s="1502"/>
      <c r="U2158" s="1502"/>
      <c r="V2158" s="1502"/>
      <c r="W2158" s="9" t="s">
        <v>973</v>
      </c>
    </row>
    <row r="2159" spans="1:23" s="1" customFormat="1" ht="24.75" customHeight="1" x14ac:dyDescent="0.2">
      <c r="A2159" s="1600"/>
      <c r="B2159" s="1501" t="s">
        <v>2717</v>
      </c>
      <c r="C2159" s="1521" t="s">
        <v>3161</v>
      </c>
      <c r="D2159" s="1503" t="s">
        <v>810</v>
      </c>
      <c r="E2159" s="1503" t="s">
        <v>972</v>
      </c>
      <c r="F2159" s="114">
        <v>50.5</v>
      </c>
      <c r="G2159" s="1080"/>
      <c r="H2159" s="114"/>
      <c r="I2159" s="114"/>
      <c r="J2159" s="1506" t="s">
        <v>3399</v>
      </c>
      <c r="K2159" s="1506"/>
      <c r="L2159" s="1506"/>
      <c r="M2159" s="1502"/>
      <c r="N2159" s="1502"/>
      <c r="O2159" s="1502"/>
      <c r="P2159" s="1502"/>
      <c r="Q2159" s="1502"/>
      <c r="R2159" s="1502"/>
      <c r="S2159" s="1502"/>
      <c r="T2159" s="1502"/>
      <c r="U2159" s="1502"/>
      <c r="V2159" s="1502"/>
      <c r="W2159" s="9" t="s">
        <v>973</v>
      </c>
    </row>
    <row r="2160" spans="1:23" s="1" customFormat="1" ht="108.75" customHeight="1" x14ac:dyDescent="0.2">
      <c r="A2160" s="1600"/>
      <c r="B2160" s="1501" t="s">
        <v>4817</v>
      </c>
      <c r="C2160" s="1521" t="s">
        <v>5319</v>
      </c>
      <c r="D2160" s="1503" t="s">
        <v>891</v>
      </c>
      <c r="E2160" s="1503" t="s">
        <v>972</v>
      </c>
      <c r="F2160" s="114">
        <v>45</v>
      </c>
      <c r="G2160" s="114">
        <v>1500</v>
      </c>
      <c r="H2160" s="114">
        <v>2700</v>
      </c>
      <c r="I2160" s="114"/>
      <c r="J2160" s="1506" t="s">
        <v>4776</v>
      </c>
      <c r="K2160" s="1506" t="s">
        <v>5635</v>
      </c>
      <c r="L2160" s="1506" t="s">
        <v>7155</v>
      </c>
      <c r="M2160" s="1502"/>
      <c r="N2160" s="1502"/>
      <c r="O2160" s="1502"/>
      <c r="P2160" s="1502"/>
      <c r="Q2160" s="1502"/>
      <c r="R2160" s="1502"/>
      <c r="S2160" s="1502"/>
      <c r="T2160" s="1502"/>
      <c r="U2160" s="1502"/>
      <c r="V2160" s="1502"/>
      <c r="W2160" s="9"/>
    </row>
    <row r="2161" spans="1:23" s="1" customFormat="1" ht="55.5" customHeight="1" x14ac:dyDescent="0.2">
      <c r="A2161" s="1600"/>
      <c r="B2161" s="1501" t="s">
        <v>5318</v>
      </c>
      <c r="C2161" s="1001" t="s">
        <v>5317</v>
      </c>
      <c r="D2161" s="1535" t="s">
        <v>986</v>
      </c>
      <c r="E2161" s="1535" t="s">
        <v>987</v>
      </c>
      <c r="F2161" s="998"/>
      <c r="G2161" s="1071">
        <v>200</v>
      </c>
      <c r="H2161" s="114"/>
      <c r="I2161" s="114"/>
      <c r="J2161" s="1506" t="s">
        <v>5485</v>
      </c>
      <c r="K2161" s="1506"/>
      <c r="L2161" s="1506"/>
      <c r="M2161" s="1502"/>
      <c r="N2161" s="1502"/>
      <c r="O2161" s="1502"/>
      <c r="P2161" s="1502"/>
      <c r="Q2161" s="1502"/>
      <c r="R2161" s="1502"/>
      <c r="S2161" s="1502"/>
      <c r="T2161" s="1502"/>
      <c r="U2161" s="1502"/>
      <c r="V2161" s="1502"/>
      <c r="W2161" s="9"/>
    </row>
    <row r="2162" spans="1:23" s="1" customFormat="1" ht="96.75" customHeight="1" x14ac:dyDescent="0.2">
      <c r="A2162" s="1565" t="s">
        <v>1559</v>
      </c>
      <c r="B2162" s="1501" t="s">
        <v>2718</v>
      </c>
      <c r="C2162" s="1521" t="s">
        <v>5320</v>
      </c>
      <c r="D2162" s="1535" t="s">
        <v>986</v>
      </c>
      <c r="E2162" s="1535" t="s">
        <v>987</v>
      </c>
      <c r="F2162" s="114">
        <v>1470</v>
      </c>
      <c r="G2162" s="1080">
        <v>9.9559999999999995</v>
      </c>
      <c r="H2162" s="998">
        <v>8.1300000000000008</v>
      </c>
      <c r="I2162" s="114"/>
      <c r="J2162" s="1506" t="s">
        <v>5636</v>
      </c>
      <c r="K2162" s="1506" t="s">
        <v>7459</v>
      </c>
      <c r="L2162" s="1506"/>
      <c r="M2162" s="1502"/>
      <c r="N2162" s="1502"/>
      <c r="O2162" s="1502"/>
      <c r="P2162" s="1502"/>
      <c r="Q2162" s="1502"/>
      <c r="R2162" s="1502"/>
      <c r="S2162" s="1502"/>
      <c r="T2162" s="1502"/>
      <c r="U2162" s="1502"/>
      <c r="V2162" s="1502"/>
      <c r="W2162" s="9" t="s">
        <v>973</v>
      </c>
    </row>
    <row r="2163" spans="1:23" s="1" customFormat="1" ht="108" customHeight="1" x14ac:dyDescent="0.2">
      <c r="A2163" s="1566"/>
      <c r="B2163" s="1501" t="s">
        <v>3933</v>
      </c>
      <c r="C2163" s="1521" t="s">
        <v>3932</v>
      </c>
      <c r="D2163" s="1535" t="s">
        <v>810</v>
      </c>
      <c r="E2163" s="1535" t="s">
        <v>972</v>
      </c>
      <c r="F2163" s="114">
        <v>500</v>
      </c>
      <c r="G2163" s="1080">
        <v>296.86369999999999</v>
      </c>
      <c r="H2163" s="114"/>
      <c r="I2163" s="114"/>
      <c r="J2163" s="1506" t="s">
        <v>3927</v>
      </c>
      <c r="K2163" s="1506" t="s">
        <v>6525</v>
      </c>
      <c r="L2163" s="1506"/>
      <c r="M2163" s="1502"/>
      <c r="N2163" s="1502"/>
      <c r="O2163" s="1502"/>
      <c r="P2163" s="1502"/>
      <c r="Q2163" s="1502"/>
      <c r="R2163" s="1502"/>
      <c r="S2163" s="1502"/>
      <c r="T2163" s="1502"/>
      <c r="U2163" s="1502"/>
      <c r="V2163" s="1502"/>
      <c r="W2163" s="9"/>
    </row>
    <row r="2164" spans="1:23" s="1" customFormat="1" ht="60" customHeight="1" x14ac:dyDescent="0.2">
      <c r="A2164" s="1566"/>
      <c r="B2164" s="1501" t="s">
        <v>5887</v>
      </c>
      <c r="C2164" s="1521" t="s">
        <v>5888</v>
      </c>
      <c r="D2164" s="1535" t="s">
        <v>810</v>
      </c>
      <c r="E2164" s="1535" t="s">
        <v>972</v>
      </c>
      <c r="F2164" s="114"/>
      <c r="G2164" s="114">
        <v>20</v>
      </c>
      <c r="H2164" s="114"/>
      <c r="I2164" s="114"/>
      <c r="J2164" s="1506" t="s">
        <v>5950</v>
      </c>
      <c r="K2164" s="1506"/>
      <c r="L2164" s="1506"/>
      <c r="M2164" s="1502"/>
      <c r="N2164" s="1502"/>
      <c r="O2164" s="1502"/>
      <c r="P2164" s="1502"/>
      <c r="Q2164" s="1502"/>
      <c r="R2164" s="1502"/>
      <c r="S2164" s="1502"/>
      <c r="T2164" s="1502"/>
      <c r="U2164" s="1502"/>
      <c r="V2164" s="1502"/>
      <c r="W2164" s="9"/>
    </row>
    <row r="2165" spans="1:23" s="1" customFormat="1" ht="103.5" customHeight="1" x14ac:dyDescent="0.2">
      <c r="A2165" s="1567"/>
      <c r="B2165" s="1501" t="s">
        <v>6507</v>
      </c>
      <c r="C2165" s="1521" t="s">
        <v>6508</v>
      </c>
      <c r="D2165" s="1535" t="s">
        <v>810</v>
      </c>
      <c r="E2165" s="1535" t="s">
        <v>972</v>
      </c>
      <c r="F2165" s="114"/>
      <c r="G2165" s="114"/>
      <c r="H2165" s="114"/>
      <c r="I2165" s="114"/>
      <c r="J2165" s="1506" t="s">
        <v>6445</v>
      </c>
      <c r="K2165" s="1506" t="s">
        <v>7000</v>
      </c>
      <c r="L2165" s="1506"/>
      <c r="M2165" s="1502"/>
      <c r="N2165" s="1502"/>
      <c r="O2165" s="1502"/>
      <c r="P2165" s="1502"/>
      <c r="Q2165" s="1502"/>
      <c r="R2165" s="1502"/>
      <c r="S2165" s="1502"/>
      <c r="T2165" s="1502"/>
      <c r="U2165" s="1502"/>
      <c r="V2165" s="1502"/>
      <c r="W2165" s="9"/>
    </row>
    <row r="2166" spans="1:23" s="1" customFormat="1" ht="94.5" customHeight="1" x14ac:dyDescent="0.2">
      <c r="A2166" s="1565" t="s">
        <v>1560</v>
      </c>
      <c r="B2166" s="1501" t="s">
        <v>2719</v>
      </c>
      <c r="C2166" s="1521" t="s">
        <v>5321</v>
      </c>
      <c r="D2166" s="1503" t="s">
        <v>810</v>
      </c>
      <c r="E2166" s="1503" t="s">
        <v>972</v>
      </c>
      <c r="F2166" s="114">
        <v>1470</v>
      </c>
      <c r="G2166" s="1080">
        <v>12.172000000000001</v>
      </c>
      <c r="H2166" s="114"/>
      <c r="I2166" s="114"/>
      <c r="J2166" s="1506" t="s">
        <v>5637</v>
      </c>
      <c r="K2166" s="1506"/>
      <c r="L2166" s="1506"/>
      <c r="M2166" s="1502"/>
      <c r="N2166" s="1502"/>
      <c r="O2166" s="1502"/>
      <c r="P2166" s="1502"/>
      <c r="Q2166" s="1502"/>
      <c r="R2166" s="1502"/>
      <c r="S2166" s="1502"/>
      <c r="T2166" s="1502"/>
      <c r="U2166" s="1502"/>
      <c r="V2166" s="1502"/>
      <c r="W2166" s="9" t="s">
        <v>973</v>
      </c>
    </row>
    <row r="2167" spans="1:23" s="1" customFormat="1" ht="135" customHeight="1" x14ac:dyDescent="0.2">
      <c r="A2167" s="1566"/>
      <c r="B2167" s="1501" t="s">
        <v>2720</v>
      </c>
      <c r="C2167" s="1521" t="s">
        <v>1067</v>
      </c>
      <c r="D2167" s="1503" t="s">
        <v>810</v>
      </c>
      <c r="E2167" s="1503" t="s">
        <v>972</v>
      </c>
      <c r="F2167" s="114"/>
      <c r="G2167" s="114">
        <v>48</v>
      </c>
      <c r="H2167" s="114"/>
      <c r="I2167" s="114"/>
      <c r="J2167" s="1506"/>
      <c r="K2167" s="1506" t="s">
        <v>6611</v>
      </c>
      <c r="L2167" s="1506"/>
      <c r="M2167" s="1502"/>
      <c r="N2167" s="1502"/>
      <c r="O2167" s="1502"/>
      <c r="P2167" s="1502"/>
      <c r="Q2167" s="1502"/>
      <c r="R2167" s="1502"/>
      <c r="S2167" s="1502"/>
      <c r="T2167" s="1502"/>
      <c r="U2167" s="1502"/>
      <c r="V2167" s="1502"/>
      <c r="W2167" s="9" t="s">
        <v>973</v>
      </c>
    </row>
    <row r="2168" spans="1:23" s="1" customFormat="1" ht="65.25" customHeight="1" x14ac:dyDescent="0.2">
      <c r="A2168" s="1566"/>
      <c r="B2168" s="1501" t="s">
        <v>3400</v>
      </c>
      <c r="C2168" s="1521" t="s">
        <v>3401</v>
      </c>
      <c r="D2168" s="1503" t="s">
        <v>810</v>
      </c>
      <c r="E2168" s="1503" t="s">
        <v>972</v>
      </c>
      <c r="F2168" s="114"/>
      <c r="G2168" s="1080"/>
      <c r="H2168" s="114"/>
      <c r="I2168" s="114"/>
      <c r="J2168" s="1506" t="s">
        <v>3388</v>
      </c>
      <c r="K2168" s="1506" t="s">
        <v>3631</v>
      </c>
      <c r="L2168" s="1506"/>
      <c r="M2168" s="1502"/>
      <c r="N2168" s="1502"/>
      <c r="O2168" s="1502"/>
      <c r="P2168" s="1502"/>
      <c r="Q2168" s="1502"/>
      <c r="R2168" s="1502"/>
      <c r="S2168" s="1502"/>
      <c r="T2168" s="1502"/>
      <c r="U2168" s="1502"/>
      <c r="V2168" s="1502"/>
      <c r="W2168" s="9"/>
    </row>
    <row r="2169" spans="1:23" s="1" customFormat="1" ht="65.25" customHeight="1" x14ac:dyDescent="0.2">
      <c r="A2169" s="1566"/>
      <c r="B2169" s="1501" t="s">
        <v>5889</v>
      </c>
      <c r="C2169" s="1521" t="s">
        <v>5890</v>
      </c>
      <c r="D2169" s="1503" t="s">
        <v>810</v>
      </c>
      <c r="E2169" s="1503" t="s">
        <v>972</v>
      </c>
      <c r="F2169" s="114"/>
      <c r="G2169" s="114">
        <v>20</v>
      </c>
      <c r="H2169" s="114"/>
      <c r="I2169" s="114"/>
      <c r="J2169" s="1506" t="s">
        <v>5950</v>
      </c>
      <c r="K2169" s="1506"/>
      <c r="L2169" s="1506"/>
      <c r="M2169" s="1502"/>
      <c r="N2169" s="1502"/>
      <c r="O2169" s="1502"/>
      <c r="P2169" s="1502"/>
      <c r="Q2169" s="1502"/>
      <c r="R2169" s="1502"/>
      <c r="S2169" s="1502"/>
      <c r="T2169" s="1502"/>
      <c r="U2169" s="1502"/>
      <c r="V2169" s="1502"/>
      <c r="W2169" s="9"/>
    </row>
    <row r="2170" spans="1:23" s="1" customFormat="1" ht="65.25" customHeight="1" x14ac:dyDescent="0.2">
      <c r="A2170" s="1567"/>
      <c r="B2170" s="1501" t="s">
        <v>8409</v>
      </c>
      <c r="C2170" s="1521" t="s">
        <v>8410</v>
      </c>
      <c r="D2170" s="1503" t="s">
        <v>810</v>
      </c>
      <c r="E2170" s="1503" t="s">
        <v>972</v>
      </c>
      <c r="F2170" s="114"/>
      <c r="G2170" s="114"/>
      <c r="H2170" s="114">
        <v>500</v>
      </c>
      <c r="I2170" s="114"/>
      <c r="J2170" s="1506" t="s">
        <v>8411</v>
      </c>
      <c r="K2170" s="1506"/>
      <c r="L2170" s="1506"/>
      <c r="M2170" s="1502"/>
      <c r="N2170" s="1502"/>
      <c r="O2170" s="1502"/>
      <c r="P2170" s="1502"/>
      <c r="Q2170" s="1502"/>
      <c r="R2170" s="1502"/>
      <c r="S2170" s="1502"/>
      <c r="T2170" s="1502"/>
      <c r="U2170" s="1502"/>
      <c r="V2170" s="1502"/>
      <c r="W2170" s="9"/>
    </row>
    <row r="2171" spans="1:23" s="1" customFormat="1" ht="107.25" customHeight="1" x14ac:dyDescent="0.2">
      <c r="A2171" s="1565" t="s">
        <v>1561</v>
      </c>
      <c r="B2171" s="1501" t="s">
        <v>2721</v>
      </c>
      <c r="C2171" s="1521" t="s">
        <v>7461</v>
      </c>
      <c r="D2171" s="1503" t="s">
        <v>13</v>
      </c>
      <c r="E2171" s="1503" t="s">
        <v>972</v>
      </c>
      <c r="F2171" s="114">
        <v>1470</v>
      </c>
      <c r="G2171" s="1080">
        <v>1474.999</v>
      </c>
      <c r="H2171" s="114">
        <v>15.4</v>
      </c>
      <c r="I2171" s="114"/>
      <c r="J2171" s="1506" t="s">
        <v>5638</v>
      </c>
      <c r="K2171" s="1506" t="s">
        <v>6298</v>
      </c>
      <c r="L2171" s="1506" t="s">
        <v>7460</v>
      </c>
      <c r="M2171" s="1502"/>
      <c r="N2171" s="1502"/>
      <c r="O2171" s="1502"/>
      <c r="P2171" s="1502"/>
      <c r="Q2171" s="1502"/>
      <c r="R2171" s="1502"/>
      <c r="S2171" s="1502"/>
      <c r="T2171" s="1502"/>
      <c r="U2171" s="1502"/>
      <c r="V2171" s="1502"/>
      <c r="W2171" s="9" t="s">
        <v>973</v>
      </c>
    </row>
    <row r="2172" spans="1:23" s="1" customFormat="1" ht="102.75" customHeight="1" x14ac:dyDescent="0.2">
      <c r="A2172" s="1566"/>
      <c r="B2172" s="1501" t="s">
        <v>2722</v>
      </c>
      <c r="C2172" s="1521" t="s">
        <v>5325</v>
      </c>
      <c r="D2172" s="1503" t="s">
        <v>13</v>
      </c>
      <c r="E2172" s="1503" t="s">
        <v>972</v>
      </c>
      <c r="F2172" s="998"/>
      <c r="G2172" s="1071">
        <v>100</v>
      </c>
      <c r="H2172" s="114"/>
      <c r="I2172" s="114">
        <v>100</v>
      </c>
      <c r="J2172" s="1506" t="s">
        <v>5639</v>
      </c>
      <c r="K2172" s="1506"/>
      <c r="L2172" s="1506"/>
      <c r="M2172" s="1502"/>
      <c r="N2172" s="1502"/>
      <c r="O2172" s="1502"/>
      <c r="P2172" s="1502"/>
      <c r="Q2172" s="1502"/>
      <c r="R2172" s="1502"/>
      <c r="S2172" s="1502"/>
      <c r="T2172" s="1502"/>
      <c r="U2172" s="1502"/>
      <c r="V2172" s="1502"/>
      <c r="W2172" s="9" t="s">
        <v>973</v>
      </c>
    </row>
    <row r="2173" spans="1:23" s="1" customFormat="1" ht="170.25" customHeight="1" x14ac:dyDescent="0.2">
      <c r="A2173" s="1566"/>
      <c r="B2173" s="1501" t="s">
        <v>3188</v>
      </c>
      <c r="C2173" s="1521" t="s">
        <v>4239</v>
      </c>
      <c r="D2173" s="1503" t="s">
        <v>810</v>
      </c>
      <c r="E2173" s="1503" t="s">
        <v>972</v>
      </c>
      <c r="F2173" s="114"/>
      <c r="G2173" s="1080"/>
      <c r="H2173" s="114"/>
      <c r="I2173" s="114">
        <v>1843.2</v>
      </c>
      <c r="J2173" s="1506" t="s">
        <v>3388</v>
      </c>
      <c r="K2173" s="1506" t="s">
        <v>3632</v>
      </c>
      <c r="L2173" s="1506" t="s">
        <v>4638</v>
      </c>
      <c r="M2173" s="1502"/>
      <c r="N2173" s="1502"/>
      <c r="O2173" s="1502"/>
      <c r="P2173" s="1502"/>
      <c r="Q2173" s="1502"/>
      <c r="R2173" s="1502"/>
      <c r="S2173" s="1502"/>
      <c r="T2173" s="1502"/>
      <c r="U2173" s="1502"/>
      <c r="V2173" s="1502"/>
      <c r="W2173" s="9"/>
    </row>
    <row r="2174" spans="1:23" s="1" customFormat="1" ht="108" customHeight="1" x14ac:dyDescent="0.2">
      <c r="A2174" s="1566"/>
      <c r="B2174" s="1501" t="s">
        <v>3191</v>
      </c>
      <c r="C2174" s="1521" t="s">
        <v>3190</v>
      </c>
      <c r="D2174" s="1503" t="s">
        <v>810</v>
      </c>
      <c r="E2174" s="1503" t="s">
        <v>972</v>
      </c>
      <c r="F2174" s="114">
        <v>180</v>
      </c>
      <c r="G2174" s="1080"/>
      <c r="H2174" s="114"/>
      <c r="I2174" s="114"/>
      <c r="J2174" s="1506" t="s">
        <v>3393</v>
      </c>
      <c r="K2174" s="1506" t="s">
        <v>3530</v>
      </c>
      <c r="L2174" s="1506"/>
      <c r="M2174" s="1502"/>
      <c r="N2174" s="1502"/>
      <c r="O2174" s="1502"/>
      <c r="P2174" s="1502"/>
      <c r="Q2174" s="1502"/>
      <c r="R2174" s="1502"/>
      <c r="S2174" s="1502"/>
      <c r="T2174" s="1502"/>
      <c r="U2174" s="1502"/>
      <c r="V2174" s="1502"/>
      <c r="W2174" s="9"/>
    </row>
    <row r="2175" spans="1:23" s="1" customFormat="1" ht="120" customHeight="1" x14ac:dyDescent="0.2">
      <c r="A2175" s="1566"/>
      <c r="B2175" s="1503" t="s">
        <v>4022</v>
      </c>
      <c r="C2175" s="596" t="s">
        <v>4023</v>
      </c>
      <c r="D2175" s="1503" t="s">
        <v>810</v>
      </c>
      <c r="E2175" s="1503" t="s">
        <v>972</v>
      </c>
      <c r="F2175" s="114">
        <v>500</v>
      </c>
      <c r="G2175" s="114">
        <v>300</v>
      </c>
      <c r="H2175" s="114">
        <v>398.36484999999999</v>
      </c>
      <c r="I2175" s="114"/>
      <c r="J2175" s="1506" t="s">
        <v>4024</v>
      </c>
      <c r="K2175" s="1506" t="s">
        <v>6464</v>
      </c>
      <c r="L2175" s="1506" t="s">
        <v>8099</v>
      </c>
      <c r="M2175" s="1502" t="s">
        <v>8412</v>
      </c>
      <c r="N2175" s="1502" t="s">
        <v>8980</v>
      </c>
      <c r="O2175" s="1502"/>
      <c r="P2175" s="1502"/>
      <c r="Q2175" s="1502"/>
      <c r="R2175" s="1502"/>
      <c r="S2175" s="1502"/>
      <c r="T2175" s="1502"/>
      <c r="U2175" s="1502"/>
      <c r="V2175" s="1502"/>
      <c r="W2175" s="9"/>
    </row>
    <row r="2176" spans="1:23" s="1" customFormat="1" ht="102.75" customHeight="1" x14ac:dyDescent="0.2">
      <c r="A2176" s="1566"/>
      <c r="B2176" s="1503" t="s">
        <v>5324</v>
      </c>
      <c r="C2176" s="1521" t="s">
        <v>5323</v>
      </c>
      <c r="D2176" s="1503" t="s">
        <v>13</v>
      </c>
      <c r="E2176" s="1503" t="s">
        <v>972</v>
      </c>
      <c r="F2176" s="998"/>
      <c r="G2176" s="1071">
        <v>890</v>
      </c>
      <c r="H2176" s="114">
        <v>235</v>
      </c>
      <c r="I2176" s="114"/>
      <c r="J2176" s="1506" t="s">
        <v>5504</v>
      </c>
      <c r="K2176" s="1506" t="s">
        <v>8981</v>
      </c>
      <c r="L2176" s="1506"/>
      <c r="M2176" s="1502"/>
      <c r="N2176" s="1502"/>
      <c r="O2176" s="1502"/>
      <c r="P2176" s="1502"/>
      <c r="Q2176" s="1502"/>
      <c r="R2176" s="1502"/>
      <c r="S2176" s="1502"/>
      <c r="T2176" s="1502"/>
      <c r="U2176" s="1502"/>
      <c r="V2176" s="1502"/>
      <c r="W2176" s="9"/>
    </row>
    <row r="2177" spans="1:23" s="1" customFormat="1" ht="74.25" customHeight="1" x14ac:dyDescent="0.2">
      <c r="A2177" s="1566"/>
      <c r="B2177" s="1503" t="s">
        <v>5891</v>
      </c>
      <c r="C2177" s="1521" t="s">
        <v>5892</v>
      </c>
      <c r="D2177" s="1503" t="s">
        <v>810</v>
      </c>
      <c r="E2177" s="1503" t="s">
        <v>972</v>
      </c>
      <c r="F2177" s="998"/>
      <c r="G2177" s="1071">
        <v>20</v>
      </c>
      <c r="H2177" s="114"/>
      <c r="I2177" s="114"/>
      <c r="J2177" s="1506" t="s">
        <v>5999</v>
      </c>
      <c r="K2177" s="1506"/>
      <c r="L2177" s="1506"/>
      <c r="M2177" s="1502"/>
      <c r="N2177" s="1502"/>
      <c r="O2177" s="1502"/>
      <c r="P2177" s="1502"/>
      <c r="Q2177" s="1502"/>
      <c r="R2177" s="1502"/>
      <c r="S2177" s="1502"/>
      <c r="T2177" s="1502"/>
      <c r="U2177" s="1502"/>
      <c r="V2177" s="1502"/>
      <c r="W2177" s="9"/>
    </row>
    <row r="2178" spans="1:23" s="1" customFormat="1" ht="74.25" customHeight="1" x14ac:dyDescent="0.2">
      <c r="A2178" s="1566"/>
      <c r="B2178" s="1503" t="s">
        <v>6613</v>
      </c>
      <c r="C2178" s="1521" t="s">
        <v>6614</v>
      </c>
      <c r="D2178" s="1503" t="s">
        <v>810</v>
      </c>
      <c r="E2178" s="1503" t="s">
        <v>972</v>
      </c>
      <c r="F2178" s="998"/>
      <c r="G2178" s="1071">
        <v>48</v>
      </c>
      <c r="H2178" s="114"/>
      <c r="I2178" s="114"/>
      <c r="J2178" s="1506" t="s">
        <v>6612</v>
      </c>
      <c r="K2178" s="1506"/>
      <c r="L2178" s="1506"/>
      <c r="M2178" s="1502"/>
      <c r="N2178" s="1502"/>
      <c r="O2178" s="1502"/>
      <c r="P2178" s="1502"/>
      <c r="Q2178" s="1502"/>
      <c r="R2178" s="1502"/>
      <c r="S2178" s="1502"/>
      <c r="T2178" s="1502"/>
      <c r="U2178" s="1502"/>
      <c r="V2178" s="1502"/>
      <c r="W2178" s="9"/>
    </row>
    <row r="2179" spans="1:23" s="1" customFormat="1" ht="74.25" customHeight="1" x14ac:dyDescent="0.2">
      <c r="A2179" s="1566"/>
      <c r="B2179" s="1503" t="s">
        <v>8327</v>
      </c>
      <c r="C2179" s="1521" t="s">
        <v>8328</v>
      </c>
      <c r="D2179" s="1503" t="s">
        <v>810</v>
      </c>
      <c r="E2179" s="1503" t="s">
        <v>972</v>
      </c>
      <c r="F2179" s="998"/>
      <c r="G2179" s="1071"/>
      <c r="H2179" s="114"/>
      <c r="I2179" s="114">
        <v>500</v>
      </c>
      <c r="J2179" s="1506" t="s">
        <v>8399</v>
      </c>
      <c r="K2179" s="1506"/>
      <c r="L2179" s="1506"/>
      <c r="M2179" s="1502"/>
      <c r="N2179" s="1502"/>
      <c r="O2179" s="1502"/>
      <c r="P2179" s="1502"/>
      <c r="Q2179" s="1502"/>
      <c r="R2179" s="1502"/>
      <c r="S2179" s="1502"/>
      <c r="T2179" s="1502"/>
      <c r="U2179" s="1502"/>
      <c r="V2179" s="1502"/>
      <c r="W2179" s="9"/>
    </row>
    <row r="2180" spans="1:23" s="1" customFormat="1" ht="111.75" customHeight="1" x14ac:dyDescent="0.2">
      <c r="A2180" s="1566"/>
      <c r="B2180" s="1503" t="s">
        <v>8329</v>
      </c>
      <c r="C2180" s="1521" t="s">
        <v>8330</v>
      </c>
      <c r="D2180" s="1503" t="s">
        <v>810</v>
      </c>
      <c r="E2180" s="1503" t="s">
        <v>972</v>
      </c>
      <c r="F2180" s="998"/>
      <c r="G2180" s="1071"/>
      <c r="H2180" s="114">
        <v>100</v>
      </c>
      <c r="I2180" s="114">
        <v>400</v>
      </c>
      <c r="J2180" s="1506" t="s">
        <v>8404</v>
      </c>
      <c r="K2180" s="1506" t="s">
        <v>8740</v>
      </c>
      <c r="L2180" s="1506"/>
      <c r="M2180" s="1502"/>
      <c r="N2180" s="1502"/>
      <c r="O2180" s="1502"/>
      <c r="P2180" s="1502"/>
      <c r="Q2180" s="1502"/>
      <c r="R2180" s="1502"/>
      <c r="S2180" s="1502"/>
      <c r="T2180" s="1502"/>
      <c r="U2180" s="1502"/>
      <c r="V2180" s="1502"/>
      <c r="W2180" s="9"/>
    </row>
    <row r="2181" spans="1:23" s="1" customFormat="1" ht="74.25" customHeight="1" x14ac:dyDescent="0.2">
      <c r="A2181" s="1566"/>
      <c r="B2181" s="1503" t="s">
        <v>8331</v>
      </c>
      <c r="C2181" s="1521" t="s">
        <v>8332</v>
      </c>
      <c r="D2181" s="1503" t="s">
        <v>810</v>
      </c>
      <c r="E2181" s="1503" t="s">
        <v>972</v>
      </c>
      <c r="F2181" s="998"/>
      <c r="G2181" s="1071"/>
      <c r="H2181" s="114">
        <v>200</v>
      </c>
      <c r="I2181" s="114">
        <v>400</v>
      </c>
      <c r="J2181" s="1506" t="s">
        <v>8413</v>
      </c>
      <c r="K2181" s="1506"/>
      <c r="L2181" s="1506"/>
      <c r="M2181" s="1502"/>
      <c r="N2181" s="1502"/>
      <c r="O2181" s="1502"/>
      <c r="P2181" s="1502"/>
      <c r="Q2181" s="1502"/>
      <c r="R2181" s="1502"/>
      <c r="S2181" s="1502"/>
      <c r="T2181" s="1502"/>
      <c r="U2181" s="1502"/>
      <c r="V2181" s="1502"/>
      <c r="W2181" s="9"/>
    </row>
    <row r="2182" spans="1:23" s="1" customFormat="1" ht="74.25" customHeight="1" x14ac:dyDescent="0.2">
      <c r="A2182" s="1566"/>
      <c r="B2182" s="1503" t="s">
        <v>8333</v>
      </c>
      <c r="C2182" s="1521" t="s">
        <v>8334</v>
      </c>
      <c r="D2182" s="1503" t="s">
        <v>810</v>
      </c>
      <c r="E2182" s="1503" t="s">
        <v>972</v>
      </c>
      <c r="F2182" s="998"/>
      <c r="G2182" s="1071"/>
      <c r="H2182" s="114"/>
      <c r="I2182" s="114">
        <v>250</v>
      </c>
      <c r="J2182" s="1506" t="s">
        <v>8404</v>
      </c>
      <c r="K2182" s="1506"/>
      <c r="L2182" s="1506"/>
      <c r="M2182" s="1502"/>
      <c r="N2182" s="1502"/>
      <c r="O2182" s="1502"/>
      <c r="P2182" s="1502"/>
      <c r="Q2182" s="1502"/>
      <c r="R2182" s="1502"/>
      <c r="S2182" s="1502"/>
      <c r="T2182" s="1502"/>
      <c r="U2182" s="1502"/>
      <c r="V2182" s="1502"/>
      <c r="W2182" s="9"/>
    </row>
    <row r="2183" spans="1:23" s="1" customFormat="1" ht="74.25" customHeight="1" x14ac:dyDescent="0.2">
      <c r="A2183" s="1567"/>
      <c r="B2183" s="1503" t="s">
        <v>8738</v>
      </c>
      <c r="C2183" s="1521" t="s">
        <v>8739</v>
      </c>
      <c r="D2183" s="1503" t="s">
        <v>810</v>
      </c>
      <c r="E2183" s="1503" t="s">
        <v>972</v>
      </c>
      <c r="F2183" s="998"/>
      <c r="G2183" s="1071"/>
      <c r="H2183" s="114">
        <v>580</v>
      </c>
      <c r="I2183" s="114"/>
      <c r="J2183" s="1506" t="s">
        <v>8707</v>
      </c>
      <c r="K2183" s="1506"/>
      <c r="L2183" s="1506"/>
      <c r="M2183" s="1502"/>
      <c r="N2183" s="1502"/>
      <c r="O2183" s="1502"/>
      <c r="P2183" s="1502"/>
      <c r="Q2183" s="1502"/>
      <c r="R2183" s="1502"/>
      <c r="S2183" s="1502"/>
      <c r="T2183" s="1502"/>
      <c r="U2183" s="1502"/>
      <c r="V2183" s="1502"/>
      <c r="W2183" s="9"/>
    </row>
    <row r="2184" spans="1:23" s="1" customFormat="1" ht="24.75" customHeight="1" x14ac:dyDescent="0.2">
      <c r="A2184" s="1570" t="s">
        <v>1562</v>
      </c>
      <c r="B2184" s="1501" t="s">
        <v>2723</v>
      </c>
      <c r="C2184" s="1521" t="s">
        <v>1345</v>
      </c>
      <c r="D2184" s="1503" t="s">
        <v>810</v>
      </c>
      <c r="E2184" s="1503" t="s">
        <v>972</v>
      </c>
      <c r="F2184" s="114">
        <v>825</v>
      </c>
      <c r="G2184" s="1080"/>
      <c r="H2184" s="114"/>
      <c r="I2184" s="114"/>
      <c r="J2184" s="1506"/>
      <c r="K2184" s="1506"/>
      <c r="L2184" s="1506"/>
      <c r="M2184" s="1502"/>
      <c r="N2184" s="1502"/>
      <c r="O2184" s="1502"/>
      <c r="P2184" s="1502"/>
      <c r="Q2184" s="1502"/>
      <c r="R2184" s="1502"/>
      <c r="S2184" s="1502"/>
      <c r="T2184" s="1502"/>
      <c r="U2184" s="1502"/>
      <c r="V2184" s="1502"/>
      <c r="W2184" s="9" t="s">
        <v>973</v>
      </c>
    </row>
    <row r="2185" spans="1:23" s="1" customFormat="1" ht="96" customHeight="1" x14ac:dyDescent="0.2">
      <c r="A2185" s="1571"/>
      <c r="B2185" s="1501" t="s">
        <v>2724</v>
      </c>
      <c r="C2185" s="1521" t="s">
        <v>1068</v>
      </c>
      <c r="D2185" s="1503" t="s">
        <v>810</v>
      </c>
      <c r="E2185" s="1503" t="s">
        <v>972</v>
      </c>
      <c r="F2185" s="114">
        <v>1500</v>
      </c>
      <c r="G2185" s="1080">
        <v>29.251000000000001</v>
      </c>
      <c r="H2185" s="114"/>
      <c r="I2185" s="114"/>
      <c r="J2185" s="1506" t="s">
        <v>4240</v>
      </c>
      <c r="K2185" s="1506" t="s">
        <v>5640</v>
      </c>
      <c r="L2185" s="1506" t="s">
        <v>7001</v>
      </c>
      <c r="M2185" s="1502"/>
      <c r="N2185" s="1502"/>
      <c r="O2185" s="1502"/>
      <c r="P2185" s="1502"/>
      <c r="Q2185" s="1502"/>
      <c r="R2185" s="1502"/>
      <c r="S2185" s="1502"/>
      <c r="T2185" s="1502"/>
      <c r="U2185" s="1502"/>
      <c r="V2185" s="1502"/>
      <c r="W2185" s="9" t="s">
        <v>973</v>
      </c>
    </row>
    <row r="2186" spans="1:23" s="1" customFormat="1" ht="66" customHeight="1" x14ac:dyDescent="0.2">
      <c r="A2186" s="1571"/>
      <c r="B2186" s="1501" t="s">
        <v>3935</v>
      </c>
      <c r="C2186" s="1521" t="s">
        <v>3936</v>
      </c>
      <c r="D2186" s="1503" t="s">
        <v>810</v>
      </c>
      <c r="E2186" s="1503" t="s">
        <v>972</v>
      </c>
      <c r="F2186" s="114">
        <v>199.9</v>
      </c>
      <c r="G2186" s="1080"/>
      <c r="H2186" s="114"/>
      <c r="I2186" s="114"/>
      <c r="J2186" s="1506" t="s">
        <v>3937</v>
      </c>
      <c r="K2186" s="1506"/>
      <c r="L2186" s="1506"/>
      <c r="M2186" s="1502"/>
      <c r="N2186" s="1502"/>
      <c r="O2186" s="1502"/>
      <c r="P2186" s="1502"/>
      <c r="Q2186" s="1502"/>
      <c r="R2186" s="1502"/>
      <c r="S2186" s="1502"/>
      <c r="T2186" s="1502"/>
      <c r="U2186" s="1502"/>
      <c r="V2186" s="1502"/>
      <c r="W2186" s="9"/>
    </row>
    <row r="2187" spans="1:23" s="1" customFormat="1" ht="103.5" customHeight="1" x14ac:dyDescent="0.2">
      <c r="A2187" s="1571"/>
      <c r="B2187" s="1501" t="s">
        <v>6466</v>
      </c>
      <c r="C2187" s="1521" t="s">
        <v>6467</v>
      </c>
      <c r="D2187" s="1503" t="s">
        <v>810</v>
      </c>
      <c r="E2187" s="1503" t="s">
        <v>972</v>
      </c>
      <c r="F2187" s="114"/>
      <c r="G2187" s="114"/>
      <c r="H2187" s="114"/>
      <c r="I2187" s="114"/>
      <c r="J2187" s="1506" t="s">
        <v>6468</v>
      </c>
      <c r="K2187" s="1506" t="s">
        <v>7002</v>
      </c>
      <c r="L2187" s="1506"/>
      <c r="M2187" s="1502"/>
      <c r="N2187" s="1502"/>
      <c r="O2187" s="1502"/>
      <c r="P2187" s="1502"/>
      <c r="Q2187" s="1502"/>
      <c r="R2187" s="1502"/>
      <c r="S2187" s="1502"/>
      <c r="T2187" s="1502"/>
      <c r="U2187" s="1502"/>
      <c r="V2187" s="1502"/>
      <c r="W2187" s="9"/>
    </row>
    <row r="2188" spans="1:23" s="1" customFormat="1" ht="103.5" customHeight="1" x14ac:dyDescent="0.2">
      <c r="A2188" s="1571"/>
      <c r="B2188" s="1501" t="s">
        <v>7254</v>
      </c>
      <c r="C2188" s="1521" t="s">
        <v>7253</v>
      </c>
      <c r="D2188" s="1503" t="s">
        <v>810</v>
      </c>
      <c r="E2188" s="1503" t="s">
        <v>972</v>
      </c>
      <c r="F2188" s="114"/>
      <c r="G2188" s="114"/>
      <c r="H2188" s="114">
        <v>700</v>
      </c>
      <c r="I2188" s="114"/>
      <c r="J2188" s="1506" t="s">
        <v>7086</v>
      </c>
      <c r="K2188" s="1506"/>
      <c r="L2188" s="1506"/>
      <c r="M2188" s="1502"/>
      <c r="N2188" s="1502"/>
      <c r="O2188" s="1502"/>
      <c r="P2188" s="1502"/>
      <c r="Q2188" s="1502"/>
      <c r="R2188" s="1502"/>
      <c r="S2188" s="1502"/>
      <c r="T2188" s="1502"/>
      <c r="U2188" s="1502"/>
      <c r="V2188" s="1502"/>
      <c r="W2188" s="9"/>
    </row>
    <row r="2189" spans="1:23" s="1" customFormat="1" ht="103.5" customHeight="1" x14ac:dyDescent="0.2">
      <c r="A2189" s="1571"/>
      <c r="B2189" s="1501" t="s">
        <v>8741</v>
      </c>
      <c r="C2189" s="1521" t="s">
        <v>8742</v>
      </c>
      <c r="D2189" s="1503" t="s">
        <v>810</v>
      </c>
      <c r="E2189" s="1503" t="s">
        <v>972</v>
      </c>
      <c r="F2189" s="114"/>
      <c r="G2189" s="114"/>
      <c r="H2189" s="114">
        <v>800</v>
      </c>
      <c r="I2189" s="114"/>
      <c r="J2189" s="1506" t="s">
        <v>8743</v>
      </c>
      <c r="K2189" s="1506" t="s">
        <v>8982</v>
      </c>
      <c r="L2189" s="1506"/>
      <c r="M2189" s="1502"/>
      <c r="N2189" s="1502"/>
      <c r="O2189" s="1502"/>
      <c r="P2189" s="1502"/>
      <c r="Q2189" s="1502"/>
      <c r="R2189" s="1502"/>
      <c r="S2189" s="1502"/>
      <c r="T2189" s="1502"/>
      <c r="U2189" s="1502"/>
      <c r="V2189" s="1502"/>
      <c r="W2189" s="9"/>
    </row>
    <row r="2190" spans="1:23" s="1" customFormat="1" ht="103.5" customHeight="1" x14ac:dyDescent="0.2">
      <c r="A2190" s="1571"/>
      <c r="B2190" s="1501" t="s">
        <v>8983</v>
      </c>
      <c r="C2190" s="1521" t="s">
        <v>8984</v>
      </c>
      <c r="D2190" s="1503" t="s">
        <v>810</v>
      </c>
      <c r="E2190" s="1503" t="s">
        <v>972</v>
      </c>
      <c r="F2190" s="114"/>
      <c r="G2190" s="114"/>
      <c r="H2190" s="114">
        <v>200</v>
      </c>
      <c r="I2190" s="114"/>
      <c r="J2190" s="1506" t="s">
        <v>8985</v>
      </c>
      <c r="K2190" s="1506"/>
      <c r="L2190" s="1506"/>
      <c r="M2190" s="1502"/>
      <c r="N2190" s="1502"/>
      <c r="O2190" s="1502"/>
      <c r="P2190" s="1502"/>
      <c r="Q2190" s="1502"/>
      <c r="R2190" s="1502"/>
      <c r="S2190" s="1502"/>
      <c r="T2190" s="1502"/>
      <c r="U2190" s="1502"/>
      <c r="V2190" s="1502"/>
      <c r="W2190" s="9"/>
    </row>
    <row r="2191" spans="1:23" s="1" customFormat="1" ht="103.5" customHeight="1" x14ac:dyDescent="0.2">
      <c r="A2191" s="1572"/>
      <c r="B2191" s="1501" t="s">
        <v>8986</v>
      </c>
      <c r="C2191" s="1521" t="s">
        <v>8987</v>
      </c>
      <c r="D2191" s="1503" t="s">
        <v>810</v>
      </c>
      <c r="E2191" s="1503" t="s">
        <v>972</v>
      </c>
      <c r="F2191" s="114"/>
      <c r="G2191" s="114"/>
      <c r="H2191" s="114">
        <v>70</v>
      </c>
      <c r="I2191" s="114"/>
      <c r="J2191" s="1506" t="s">
        <v>8988</v>
      </c>
      <c r="K2191" s="1506"/>
      <c r="L2191" s="1506"/>
      <c r="M2191" s="1502"/>
      <c r="N2191" s="1502"/>
      <c r="O2191" s="1502"/>
      <c r="P2191" s="1502"/>
      <c r="Q2191" s="1502"/>
      <c r="R2191" s="1502"/>
      <c r="S2191" s="1502"/>
      <c r="T2191" s="1502"/>
      <c r="U2191" s="1502"/>
      <c r="V2191" s="1502"/>
      <c r="W2191" s="9"/>
    </row>
    <row r="2192" spans="1:23" s="1" customFormat="1" ht="88.5" customHeight="1" x14ac:dyDescent="0.2">
      <c r="A2192" s="1565" t="s">
        <v>1563</v>
      </c>
      <c r="B2192" s="1501" t="s">
        <v>2725</v>
      </c>
      <c r="C2192" s="1521" t="s">
        <v>5326</v>
      </c>
      <c r="D2192" s="1503" t="s">
        <v>810</v>
      </c>
      <c r="E2192" s="1503" t="s">
        <v>972</v>
      </c>
      <c r="F2192" s="114">
        <v>570.09400000000005</v>
      </c>
      <c r="G2192" s="114">
        <v>520</v>
      </c>
      <c r="H2192" s="114"/>
      <c r="I2192" s="114"/>
      <c r="J2192" s="1506" t="s">
        <v>4819</v>
      </c>
      <c r="K2192" s="1506" t="s">
        <v>5641</v>
      </c>
      <c r="L2192" s="1506"/>
      <c r="M2192" s="1502"/>
      <c r="N2192" s="1502"/>
      <c r="O2192" s="1502"/>
      <c r="P2192" s="1502"/>
      <c r="Q2192" s="1502"/>
      <c r="R2192" s="1502"/>
      <c r="S2192" s="1502"/>
      <c r="T2192" s="1502"/>
      <c r="U2192" s="1502"/>
      <c r="V2192" s="1502"/>
      <c r="W2192" s="9" t="s">
        <v>973</v>
      </c>
    </row>
    <row r="2193" spans="1:23" s="1" customFormat="1" ht="189" customHeight="1" x14ac:dyDescent="0.2">
      <c r="A2193" s="1566"/>
      <c r="B2193" s="1501" t="s">
        <v>2726</v>
      </c>
      <c r="C2193" s="1521" t="s">
        <v>4821</v>
      </c>
      <c r="D2193" s="1503" t="s">
        <v>286</v>
      </c>
      <c r="E2193" s="1503" t="s">
        <v>972</v>
      </c>
      <c r="F2193" s="114">
        <v>398.19200000000001</v>
      </c>
      <c r="G2193" s="1080"/>
      <c r="H2193" s="114"/>
      <c r="I2193" s="114"/>
      <c r="J2193" s="1506" t="s">
        <v>3403</v>
      </c>
      <c r="K2193" s="1506" t="s">
        <v>4820</v>
      </c>
      <c r="L2193" s="1506"/>
      <c r="M2193" s="1502"/>
      <c r="N2193" s="1502"/>
      <c r="O2193" s="1502"/>
      <c r="P2193" s="1502"/>
      <c r="Q2193" s="1502"/>
      <c r="R2193" s="1502"/>
      <c r="S2193" s="1502"/>
      <c r="T2193" s="1502"/>
      <c r="U2193" s="1502"/>
      <c r="V2193" s="1502"/>
      <c r="W2193" s="9" t="s">
        <v>973</v>
      </c>
    </row>
    <row r="2194" spans="1:23" s="1" customFormat="1" ht="186" customHeight="1" x14ac:dyDescent="0.2">
      <c r="A2194" s="1566"/>
      <c r="B2194" s="1501" t="s">
        <v>2727</v>
      </c>
      <c r="C2194" s="1521" t="s">
        <v>4822</v>
      </c>
      <c r="D2194" s="1503" t="s">
        <v>286</v>
      </c>
      <c r="E2194" s="1503" t="s">
        <v>972</v>
      </c>
      <c r="F2194" s="114">
        <v>300</v>
      </c>
      <c r="G2194" s="1080"/>
      <c r="H2194" s="114"/>
      <c r="I2194" s="114"/>
      <c r="J2194" s="1506" t="s">
        <v>3404</v>
      </c>
      <c r="K2194" s="1506" t="s">
        <v>4823</v>
      </c>
      <c r="L2194" s="1506"/>
      <c r="M2194" s="1502"/>
      <c r="N2194" s="1502"/>
      <c r="O2194" s="1502"/>
      <c r="P2194" s="1502"/>
      <c r="Q2194" s="1502"/>
      <c r="R2194" s="1502"/>
      <c r="S2194" s="1502"/>
      <c r="T2194" s="1502"/>
      <c r="U2194" s="1502"/>
      <c r="V2194" s="1502"/>
      <c r="W2194" s="9" t="s">
        <v>973</v>
      </c>
    </row>
    <row r="2195" spans="1:23" s="1" customFormat="1" ht="80.25" customHeight="1" x14ac:dyDescent="0.2">
      <c r="A2195" s="1566"/>
      <c r="B2195" s="1503" t="s">
        <v>4241</v>
      </c>
      <c r="C2195" s="596" t="s">
        <v>4242</v>
      </c>
      <c r="D2195" s="1503" t="s">
        <v>3809</v>
      </c>
      <c r="E2195" s="1503" t="s">
        <v>972</v>
      </c>
      <c r="F2195" s="1503">
        <v>300</v>
      </c>
      <c r="G2195" s="1080"/>
      <c r="H2195" s="114"/>
      <c r="I2195" s="114"/>
      <c r="J2195" s="1506" t="s">
        <v>4116</v>
      </c>
      <c r="K2195" s="1506"/>
      <c r="L2195" s="1506"/>
      <c r="M2195" s="1502"/>
      <c r="N2195" s="1502"/>
      <c r="O2195" s="1502"/>
      <c r="P2195" s="1502"/>
      <c r="Q2195" s="1502"/>
      <c r="R2195" s="1502"/>
      <c r="S2195" s="1502"/>
      <c r="T2195" s="1502"/>
      <c r="U2195" s="1502"/>
      <c r="V2195" s="1502"/>
      <c r="W2195" s="9"/>
    </row>
    <row r="2196" spans="1:23" s="1" customFormat="1" ht="177.75" customHeight="1" x14ac:dyDescent="0.2">
      <c r="A2196" s="1566"/>
      <c r="B2196" s="1525" t="s">
        <v>4243</v>
      </c>
      <c r="C2196" s="920" t="s">
        <v>7498</v>
      </c>
      <c r="D2196" s="1525" t="s">
        <v>275</v>
      </c>
      <c r="E2196" s="1525" t="s">
        <v>972</v>
      </c>
      <c r="F2196" s="1525">
        <v>412</v>
      </c>
      <c r="G2196" s="1080">
        <v>396.98453000000001</v>
      </c>
      <c r="H2196" s="114">
        <v>14.436540000000001</v>
      </c>
      <c r="I2196" s="114">
        <v>1333.33</v>
      </c>
      <c r="J2196" s="1506" t="s">
        <v>4351</v>
      </c>
      <c r="K2196" s="1506" t="s">
        <v>5727</v>
      </c>
      <c r="L2196" s="1506" t="s">
        <v>7497</v>
      </c>
      <c r="M2196" s="1502"/>
      <c r="N2196" s="1502"/>
      <c r="O2196" s="1502"/>
      <c r="P2196" s="1502"/>
      <c r="Q2196" s="1502"/>
      <c r="R2196" s="1502"/>
      <c r="S2196" s="1502"/>
      <c r="T2196" s="1502"/>
      <c r="U2196" s="1502"/>
      <c r="V2196" s="1502"/>
      <c r="W2196" s="9"/>
    </row>
    <row r="2197" spans="1:23" s="1" customFormat="1" ht="80.25" customHeight="1" x14ac:dyDescent="0.2">
      <c r="A2197" s="1566"/>
      <c r="B2197" s="1525" t="s">
        <v>4245</v>
      </c>
      <c r="C2197" s="920" t="s">
        <v>4246</v>
      </c>
      <c r="D2197" s="1525" t="s">
        <v>810</v>
      </c>
      <c r="E2197" s="1525" t="s">
        <v>972</v>
      </c>
      <c r="F2197" s="1525">
        <v>30</v>
      </c>
      <c r="G2197" s="1080"/>
      <c r="H2197" s="114"/>
      <c r="I2197" s="114"/>
      <c r="J2197" s="1506" t="s">
        <v>4352</v>
      </c>
      <c r="K2197" s="1506"/>
      <c r="L2197" s="1506"/>
      <c r="M2197" s="1502"/>
      <c r="N2197" s="1502"/>
      <c r="O2197" s="1502"/>
      <c r="P2197" s="1502"/>
      <c r="Q2197" s="1502"/>
      <c r="R2197" s="1502"/>
      <c r="S2197" s="1502"/>
      <c r="T2197" s="1502"/>
      <c r="U2197" s="1502"/>
      <c r="V2197" s="1502"/>
      <c r="W2197" s="9"/>
    </row>
    <row r="2198" spans="1:23" s="1" customFormat="1" ht="80.25" customHeight="1" x14ac:dyDescent="0.2">
      <c r="A2198" s="1566"/>
      <c r="B2198" s="1525" t="s">
        <v>4824</v>
      </c>
      <c r="C2198" s="920" t="s">
        <v>4825</v>
      </c>
      <c r="D2198" s="1525" t="s">
        <v>286</v>
      </c>
      <c r="E2198" s="1525" t="s">
        <v>972</v>
      </c>
      <c r="F2198" s="1525">
        <v>398.19200000000001</v>
      </c>
      <c r="G2198" s="1080"/>
      <c r="H2198" s="114"/>
      <c r="I2198" s="114"/>
      <c r="J2198" s="1506" t="s">
        <v>4826</v>
      </c>
      <c r="K2198" s="1506"/>
      <c r="L2198" s="1506"/>
      <c r="M2198" s="1502"/>
      <c r="N2198" s="1502"/>
      <c r="O2198" s="1502"/>
      <c r="P2198" s="1502"/>
      <c r="Q2198" s="1502"/>
      <c r="R2198" s="1502"/>
      <c r="S2198" s="1502"/>
      <c r="T2198" s="1502"/>
      <c r="U2198" s="1502"/>
      <c r="V2198" s="1502"/>
      <c r="W2198" s="9"/>
    </row>
    <row r="2199" spans="1:23" s="1" customFormat="1" ht="80.25" customHeight="1" x14ac:dyDescent="0.2">
      <c r="A2199" s="1566"/>
      <c r="B2199" s="1525" t="s">
        <v>5329</v>
      </c>
      <c r="C2199" s="1521" t="s">
        <v>5328</v>
      </c>
      <c r="D2199" s="1503" t="s">
        <v>275</v>
      </c>
      <c r="E2199" s="1503" t="s">
        <v>972</v>
      </c>
      <c r="F2199" s="998"/>
      <c r="G2199" s="1071">
        <v>100</v>
      </c>
      <c r="H2199" s="114"/>
      <c r="I2199" s="114"/>
      <c r="J2199" s="1506" t="s">
        <v>5485</v>
      </c>
      <c r="K2199" s="1506"/>
      <c r="L2199" s="1506"/>
      <c r="M2199" s="1502"/>
      <c r="N2199" s="1502"/>
      <c r="O2199" s="1502"/>
      <c r="P2199" s="1502"/>
      <c r="Q2199" s="1502"/>
      <c r="R2199" s="1502"/>
      <c r="S2199" s="1502"/>
      <c r="T2199" s="1502"/>
      <c r="U2199" s="1502"/>
      <c r="V2199" s="1502"/>
      <c r="W2199" s="9"/>
    </row>
    <row r="2200" spans="1:23" s="1" customFormat="1" ht="80.25" customHeight="1" x14ac:dyDescent="0.2">
      <c r="A2200" s="1566"/>
      <c r="B2200" s="1525" t="s">
        <v>6452</v>
      </c>
      <c r="C2200" s="1521" t="s">
        <v>6458</v>
      </c>
      <c r="D2200" s="1503" t="s">
        <v>275</v>
      </c>
      <c r="E2200" s="1503" t="s">
        <v>972</v>
      </c>
      <c r="F2200" s="998"/>
      <c r="G2200" s="1071"/>
      <c r="H2200" s="114"/>
      <c r="I2200" s="114"/>
      <c r="J2200" s="1506" t="s">
        <v>6457</v>
      </c>
      <c r="K2200" s="1506" t="s">
        <v>7003</v>
      </c>
      <c r="L2200" s="1506"/>
      <c r="M2200" s="1502"/>
      <c r="N2200" s="1502"/>
      <c r="O2200" s="1502"/>
      <c r="P2200" s="1502"/>
      <c r="Q2200" s="1502"/>
      <c r="R2200" s="1502"/>
      <c r="S2200" s="1502"/>
      <c r="T2200" s="1502"/>
      <c r="U2200" s="1502"/>
      <c r="V2200" s="1502"/>
      <c r="W2200" s="9"/>
    </row>
    <row r="2201" spans="1:23" s="1" customFormat="1" ht="131.25" customHeight="1" x14ac:dyDescent="0.2">
      <c r="A2201" s="1566"/>
      <c r="B2201" s="1525" t="s">
        <v>7180</v>
      </c>
      <c r="C2201" s="1521" t="s">
        <v>5915</v>
      </c>
      <c r="D2201" s="1503" t="s">
        <v>275</v>
      </c>
      <c r="E2201" s="1503" t="s">
        <v>972</v>
      </c>
      <c r="F2201" s="998"/>
      <c r="G2201" s="1071"/>
      <c r="H2201" s="998">
        <v>809.16</v>
      </c>
      <c r="I2201" s="114"/>
      <c r="J2201" s="1506" t="s">
        <v>7066</v>
      </c>
      <c r="K2201" s="1506" t="s">
        <v>8744</v>
      </c>
      <c r="L2201" s="1506"/>
      <c r="M2201" s="1502"/>
      <c r="N2201" s="1502"/>
      <c r="O2201" s="1502"/>
      <c r="P2201" s="1502"/>
      <c r="Q2201" s="1502"/>
      <c r="R2201" s="1502"/>
      <c r="S2201" s="1502"/>
      <c r="T2201" s="1502"/>
      <c r="U2201" s="1502"/>
      <c r="V2201" s="1502"/>
      <c r="W2201" s="9"/>
    </row>
    <row r="2202" spans="1:23" s="1" customFormat="1" ht="102" customHeight="1" x14ac:dyDescent="0.2">
      <c r="A2202" s="1566"/>
      <c r="B2202" s="1525" t="s">
        <v>7181</v>
      </c>
      <c r="C2202" s="1521" t="s">
        <v>7182</v>
      </c>
      <c r="D2202" s="1503" t="s">
        <v>275</v>
      </c>
      <c r="E2202" s="1503" t="s">
        <v>972</v>
      </c>
      <c r="F2202" s="998"/>
      <c r="G2202" s="1071"/>
      <c r="H2202" s="114">
        <v>0</v>
      </c>
      <c r="I2202" s="114"/>
      <c r="J2202" s="1506" t="s">
        <v>7066</v>
      </c>
      <c r="K2202" s="1506" t="s">
        <v>8100</v>
      </c>
      <c r="L2202" s="1506"/>
      <c r="M2202" s="1502"/>
      <c r="N2202" s="1502"/>
      <c r="O2202" s="1502"/>
      <c r="P2202" s="1502"/>
      <c r="Q2202" s="1502"/>
      <c r="R2202" s="1502"/>
      <c r="S2202" s="1502"/>
      <c r="T2202" s="1502"/>
      <c r="U2202" s="1502"/>
      <c r="V2202" s="1502"/>
      <c r="W2202" s="9"/>
    </row>
    <row r="2203" spans="1:23" s="1" customFormat="1" ht="102" customHeight="1" x14ac:dyDescent="0.2">
      <c r="A2203" s="1566"/>
      <c r="B2203" s="1525" t="s">
        <v>8745</v>
      </c>
      <c r="C2203" s="1521" t="s">
        <v>8746</v>
      </c>
      <c r="D2203" s="1503" t="s">
        <v>275</v>
      </c>
      <c r="E2203" s="1503" t="s">
        <v>972</v>
      </c>
      <c r="F2203" s="998"/>
      <c r="G2203" s="1071"/>
      <c r="H2203" s="114"/>
      <c r="I2203" s="114"/>
      <c r="J2203" s="1506" t="s">
        <v>8749</v>
      </c>
      <c r="K2203" s="1506"/>
      <c r="L2203" s="1506"/>
      <c r="M2203" s="1502"/>
      <c r="N2203" s="1502"/>
      <c r="O2203" s="1502"/>
      <c r="P2203" s="1502"/>
      <c r="Q2203" s="1502"/>
      <c r="R2203" s="1502"/>
      <c r="S2203" s="1502"/>
      <c r="T2203" s="1502"/>
      <c r="U2203" s="1502"/>
      <c r="V2203" s="1502"/>
      <c r="W2203" s="9"/>
    </row>
    <row r="2204" spans="1:23" s="1" customFormat="1" ht="79.5" customHeight="1" x14ac:dyDescent="0.2">
      <c r="A2204" s="1567"/>
      <c r="B2204" s="1525" t="s">
        <v>8747</v>
      </c>
      <c r="C2204" s="1521" t="s">
        <v>8748</v>
      </c>
      <c r="D2204" s="1503" t="s">
        <v>286</v>
      </c>
      <c r="E2204" s="1503" t="s">
        <v>972</v>
      </c>
      <c r="F2204" s="998"/>
      <c r="G2204" s="1071"/>
      <c r="H2204" s="114">
        <v>120</v>
      </c>
      <c r="I2204" s="114"/>
      <c r="J2204" s="1506" t="s">
        <v>8705</v>
      </c>
      <c r="K2204" s="1506"/>
      <c r="L2204" s="1506"/>
      <c r="M2204" s="1502"/>
      <c r="N2204" s="1502"/>
      <c r="O2204" s="1502"/>
      <c r="P2204" s="1502"/>
      <c r="Q2204" s="1502"/>
      <c r="R2204" s="1502"/>
      <c r="S2204" s="1502"/>
      <c r="T2204" s="1502"/>
      <c r="U2204" s="1502"/>
      <c r="V2204" s="1502"/>
      <c r="W2204" s="9"/>
    </row>
    <row r="2205" spans="1:23" s="1" customFormat="1" ht="74.25" customHeight="1" x14ac:dyDescent="0.2">
      <c r="A2205" s="1565" t="s">
        <v>1564</v>
      </c>
      <c r="B2205" s="1501" t="s">
        <v>2728</v>
      </c>
      <c r="C2205" s="1521" t="s">
        <v>5330</v>
      </c>
      <c r="D2205" s="1503" t="s">
        <v>810</v>
      </c>
      <c r="E2205" s="1503" t="s">
        <v>972</v>
      </c>
      <c r="F2205" s="114">
        <v>1470</v>
      </c>
      <c r="G2205" s="1080">
        <v>151.24299999999999</v>
      </c>
      <c r="H2205" s="114"/>
      <c r="I2205" s="114"/>
      <c r="J2205" s="1506" t="s">
        <v>5642</v>
      </c>
      <c r="K2205" s="1506"/>
      <c r="L2205" s="1506"/>
      <c r="M2205" s="1502"/>
      <c r="N2205" s="1502"/>
      <c r="O2205" s="1502"/>
      <c r="P2205" s="1502"/>
      <c r="Q2205" s="1502"/>
      <c r="R2205" s="1502"/>
      <c r="S2205" s="1502"/>
      <c r="T2205" s="1502"/>
      <c r="U2205" s="1502"/>
      <c r="V2205" s="1502"/>
      <c r="W2205" s="9" t="s">
        <v>973</v>
      </c>
    </row>
    <row r="2206" spans="1:23" s="1" customFormat="1" ht="126.75" customHeight="1" x14ac:dyDescent="0.2">
      <c r="A2206" s="1566"/>
      <c r="B2206" s="1525" t="s">
        <v>4376</v>
      </c>
      <c r="C2206" s="920" t="s">
        <v>5331</v>
      </c>
      <c r="D2206" s="1525" t="s">
        <v>810</v>
      </c>
      <c r="E2206" s="1525" t="s">
        <v>972</v>
      </c>
      <c r="F2206" s="1525">
        <v>412</v>
      </c>
      <c r="G2206" s="1080"/>
      <c r="H2206" s="114"/>
      <c r="I2206" s="114"/>
      <c r="J2206" s="1506" t="s">
        <v>4375</v>
      </c>
      <c r="K2206" s="1506" t="s">
        <v>5728</v>
      </c>
      <c r="L2206" s="1506" t="s">
        <v>6255</v>
      </c>
      <c r="M2206" s="1502"/>
      <c r="N2206" s="1502"/>
      <c r="O2206" s="1502"/>
      <c r="P2206" s="1502"/>
      <c r="Q2206" s="1502"/>
      <c r="R2206" s="1502"/>
      <c r="S2206" s="1502"/>
      <c r="T2206" s="1502"/>
      <c r="U2206" s="1502"/>
      <c r="V2206" s="1502"/>
      <c r="W2206" s="9"/>
    </row>
    <row r="2207" spans="1:23" s="1" customFormat="1" ht="75" customHeight="1" x14ac:dyDescent="0.2">
      <c r="A2207" s="1567"/>
      <c r="B2207" s="1525" t="s">
        <v>8101</v>
      </c>
      <c r="C2207" s="920" t="s">
        <v>8102</v>
      </c>
      <c r="D2207" s="1525" t="s">
        <v>810</v>
      </c>
      <c r="E2207" s="1525" t="s">
        <v>972</v>
      </c>
      <c r="F2207" s="1525"/>
      <c r="G2207" s="1080"/>
      <c r="H2207" s="114">
        <v>60.105469999999997</v>
      </c>
      <c r="I2207" s="114"/>
      <c r="J2207" s="1506" t="s">
        <v>8103</v>
      </c>
      <c r="K2207" s="1506"/>
      <c r="L2207" s="1506"/>
      <c r="M2207" s="1502"/>
      <c r="N2207" s="1502"/>
      <c r="O2207" s="1502"/>
      <c r="P2207" s="1502"/>
      <c r="Q2207" s="1502"/>
      <c r="R2207" s="1502"/>
      <c r="S2207" s="1502"/>
      <c r="T2207" s="1502"/>
      <c r="U2207" s="1502"/>
      <c r="V2207" s="1502"/>
      <c r="W2207" s="9"/>
    </row>
    <row r="2208" spans="1:23" s="1" customFormat="1" ht="155.25" customHeight="1" x14ac:dyDescent="0.2">
      <c r="A2208" s="1565" t="s">
        <v>1565</v>
      </c>
      <c r="B2208" s="1501" t="s">
        <v>2729</v>
      </c>
      <c r="C2208" s="1521" t="s">
        <v>7463</v>
      </c>
      <c r="D2208" s="1503" t="s">
        <v>13</v>
      </c>
      <c r="E2208" s="1503" t="s">
        <v>972</v>
      </c>
      <c r="F2208" s="114">
        <v>1470</v>
      </c>
      <c r="G2208" s="114">
        <v>600</v>
      </c>
      <c r="H2208" s="114">
        <v>902</v>
      </c>
      <c r="I2208" s="114"/>
      <c r="J2208" s="1506" t="s">
        <v>3405</v>
      </c>
      <c r="K2208" s="1506" t="s">
        <v>6565</v>
      </c>
      <c r="L2208" s="1506" t="s">
        <v>7462</v>
      </c>
      <c r="M2208" s="1502" t="s">
        <v>8211</v>
      </c>
      <c r="N2208" s="1502" t="s">
        <v>8414</v>
      </c>
      <c r="O2208" s="1502" t="s">
        <v>8989</v>
      </c>
      <c r="P2208" s="1502"/>
      <c r="Q2208" s="1502"/>
      <c r="R2208" s="1502"/>
      <c r="S2208" s="1502"/>
      <c r="T2208" s="1502"/>
      <c r="U2208" s="1502"/>
      <c r="V2208" s="1502"/>
      <c r="W2208" s="9" t="s">
        <v>973</v>
      </c>
    </row>
    <row r="2209" spans="1:23" s="1" customFormat="1" ht="151.5" customHeight="1" x14ac:dyDescent="0.2">
      <c r="A2209" s="1566"/>
      <c r="B2209" s="1501" t="s">
        <v>2730</v>
      </c>
      <c r="C2209" s="1521" t="s">
        <v>8213</v>
      </c>
      <c r="D2209" s="1503" t="s">
        <v>13</v>
      </c>
      <c r="E2209" s="1503" t="s">
        <v>972</v>
      </c>
      <c r="F2209" s="114">
        <v>195</v>
      </c>
      <c r="G2209" s="114">
        <v>1500</v>
      </c>
      <c r="H2209" s="114">
        <v>278</v>
      </c>
      <c r="I2209" s="114"/>
      <c r="J2209" s="1506" t="s">
        <v>4599</v>
      </c>
      <c r="K2209" s="1506" t="s">
        <v>4827</v>
      </c>
      <c r="L2209" s="1506" t="s">
        <v>5643</v>
      </c>
      <c r="M2209" s="1502" t="s">
        <v>6167</v>
      </c>
      <c r="N2209" s="1502" t="s">
        <v>8212</v>
      </c>
      <c r="O2209" s="1502"/>
      <c r="P2209" s="1502"/>
      <c r="Q2209" s="1502"/>
      <c r="R2209" s="1502"/>
      <c r="S2209" s="1502"/>
      <c r="T2209" s="1502"/>
      <c r="U2209" s="1502"/>
      <c r="V2209" s="1502"/>
      <c r="W2209" s="9" t="s">
        <v>973</v>
      </c>
    </row>
    <row r="2210" spans="1:23" s="1" customFormat="1" ht="45" customHeight="1" x14ac:dyDescent="0.2">
      <c r="A2210" s="1566"/>
      <c r="B2210" s="1501" t="s">
        <v>2731</v>
      </c>
      <c r="C2210" s="1521" t="s">
        <v>1072</v>
      </c>
      <c r="D2210" s="1503" t="s">
        <v>558</v>
      </c>
      <c r="E2210" s="1503" t="s">
        <v>216</v>
      </c>
      <c r="F2210" s="718">
        <v>1100</v>
      </c>
      <c r="G2210" s="719"/>
      <c r="H2210" s="114"/>
      <c r="I2210" s="114"/>
      <c r="J2210" s="1506"/>
      <c r="K2210" s="1506"/>
      <c r="L2210" s="1506"/>
      <c r="M2210" s="1502"/>
      <c r="N2210" s="1502"/>
      <c r="O2210" s="1502"/>
      <c r="P2210" s="1502"/>
      <c r="Q2210" s="1502"/>
      <c r="R2210" s="1502"/>
      <c r="S2210" s="1502"/>
      <c r="T2210" s="1502"/>
      <c r="U2210" s="1502"/>
      <c r="V2210" s="1502"/>
      <c r="W2210" s="9" t="s">
        <v>123</v>
      </c>
    </row>
    <row r="2211" spans="1:23" s="1" customFormat="1" ht="45" customHeight="1" x14ac:dyDescent="0.2">
      <c r="A2211" s="1566"/>
      <c r="B2211" s="1501" t="s">
        <v>3406</v>
      </c>
      <c r="C2211" s="1521" t="s">
        <v>3407</v>
      </c>
      <c r="D2211" s="1503" t="s">
        <v>286</v>
      </c>
      <c r="E2211" s="1503" t="s">
        <v>972</v>
      </c>
      <c r="F2211" s="114">
        <v>9.4</v>
      </c>
      <c r="G2211" s="1080"/>
      <c r="H2211" s="114"/>
      <c r="I2211" s="114"/>
      <c r="J2211" s="1506" t="s">
        <v>3340</v>
      </c>
      <c r="K2211" s="1506"/>
      <c r="L2211" s="1506"/>
      <c r="M2211" s="1502"/>
      <c r="N2211" s="1502"/>
      <c r="O2211" s="1502"/>
      <c r="P2211" s="1502"/>
      <c r="Q2211" s="1502"/>
      <c r="R2211" s="1502"/>
      <c r="S2211" s="1502"/>
      <c r="T2211" s="1502"/>
      <c r="U2211" s="1502"/>
      <c r="V2211" s="1502"/>
      <c r="W2211" s="9"/>
    </row>
    <row r="2212" spans="1:23" s="1" customFormat="1" ht="45" customHeight="1" x14ac:dyDescent="0.2">
      <c r="A2212" s="1566"/>
      <c r="B2212" s="1525" t="s">
        <v>4247</v>
      </c>
      <c r="C2212" s="920" t="s">
        <v>4248</v>
      </c>
      <c r="D2212" s="1525" t="s">
        <v>286</v>
      </c>
      <c r="E2212" s="1525" t="s">
        <v>972</v>
      </c>
      <c r="F2212" s="1525">
        <v>50</v>
      </c>
      <c r="G2212" s="1080"/>
      <c r="H2212" s="114"/>
      <c r="I2212" s="114"/>
      <c r="J2212" s="1506" t="s">
        <v>4249</v>
      </c>
      <c r="K2212" s="1506"/>
      <c r="L2212" s="1506"/>
      <c r="M2212" s="1502"/>
      <c r="N2212" s="1502"/>
      <c r="O2212" s="1502"/>
      <c r="P2212" s="1502"/>
      <c r="Q2212" s="1502"/>
      <c r="R2212" s="1502"/>
      <c r="S2212" s="1502"/>
      <c r="T2212" s="1502"/>
      <c r="U2212" s="1502"/>
      <c r="V2212" s="1502"/>
      <c r="W2212" s="9"/>
    </row>
    <row r="2213" spans="1:23" s="1" customFormat="1" ht="78.75" customHeight="1" x14ac:dyDescent="0.2">
      <c r="A2213" s="1566"/>
      <c r="B2213" s="1525" t="s">
        <v>4828</v>
      </c>
      <c r="C2213" s="920" t="s">
        <v>4829</v>
      </c>
      <c r="D2213" s="1525" t="s">
        <v>891</v>
      </c>
      <c r="E2213" s="1525" t="s">
        <v>972</v>
      </c>
      <c r="F2213" s="1525">
        <v>465</v>
      </c>
      <c r="G2213" s="1080"/>
      <c r="H2213" s="114"/>
      <c r="I2213" s="114"/>
      <c r="J2213" s="1506" t="s">
        <v>4757</v>
      </c>
      <c r="K2213" s="1506"/>
      <c r="L2213" s="1506"/>
      <c r="M2213" s="1502"/>
      <c r="N2213" s="1502"/>
      <c r="O2213" s="1502"/>
      <c r="P2213" s="1502"/>
      <c r="Q2213" s="1502"/>
      <c r="R2213" s="1502"/>
      <c r="S2213" s="1502"/>
      <c r="T2213" s="1502"/>
      <c r="U2213" s="1502"/>
      <c r="V2213" s="1502"/>
      <c r="W2213" s="9"/>
    </row>
    <row r="2214" spans="1:23" s="1" customFormat="1" ht="90" customHeight="1" x14ac:dyDescent="0.2">
      <c r="A2214" s="1566"/>
      <c r="B2214" s="1525" t="s">
        <v>4830</v>
      </c>
      <c r="C2214" s="920" t="s">
        <v>4925</v>
      </c>
      <c r="D2214" s="1525" t="s">
        <v>13</v>
      </c>
      <c r="E2214" s="1525" t="s">
        <v>972</v>
      </c>
      <c r="F2214" s="1525">
        <v>411</v>
      </c>
      <c r="G2214" s="1080">
        <v>85.254999999999995</v>
      </c>
      <c r="H2214" s="114"/>
      <c r="I2214" s="114"/>
      <c r="J2214" s="1506" t="s">
        <v>4832</v>
      </c>
      <c r="K2214" s="1506" t="s">
        <v>4924</v>
      </c>
      <c r="L2214" s="1506" t="s">
        <v>5644</v>
      </c>
      <c r="M2214" s="1502"/>
      <c r="N2214" s="1502"/>
      <c r="O2214" s="1502"/>
      <c r="P2214" s="1502"/>
      <c r="Q2214" s="1502"/>
      <c r="R2214" s="1502"/>
      <c r="S2214" s="1502"/>
      <c r="T2214" s="1502"/>
      <c r="U2214" s="1502"/>
      <c r="V2214" s="1502"/>
      <c r="W2214" s="9"/>
    </row>
    <row r="2215" spans="1:23" s="1" customFormat="1" ht="70.5" customHeight="1" x14ac:dyDescent="0.2">
      <c r="A2215" s="1566"/>
      <c r="B2215" s="1525" t="s">
        <v>5334</v>
      </c>
      <c r="C2215" s="1001" t="s">
        <v>5332</v>
      </c>
      <c r="D2215" s="1503" t="s">
        <v>13</v>
      </c>
      <c r="E2215" s="1503" t="s">
        <v>972</v>
      </c>
      <c r="F2215" s="998"/>
      <c r="G2215" s="1174"/>
      <c r="H2215" s="114"/>
      <c r="I2215" s="114"/>
      <c r="J2215" s="1597" t="s">
        <v>5589</v>
      </c>
      <c r="K2215" s="1524" t="s">
        <v>6168</v>
      </c>
      <c r="L2215" s="1506"/>
      <c r="M2215" s="1502"/>
      <c r="N2215" s="1502"/>
      <c r="O2215" s="1502"/>
      <c r="P2215" s="1502"/>
      <c r="Q2215" s="1502"/>
      <c r="R2215" s="1502"/>
      <c r="S2215" s="1502"/>
      <c r="T2215" s="1502"/>
      <c r="U2215" s="1502"/>
      <c r="V2215" s="1502"/>
      <c r="W2215" s="9"/>
    </row>
    <row r="2216" spans="1:23" s="1" customFormat="1" ht="86.25" customHeight="1" x14ac:dyDescent="0.2">
      <c r="A2216" s="1566"/>
      <c r="B2216" s="1525" t="s">
        <v>5335</v>
      </c>
      <c r="C2216" s="1001" t="s">
        <v>5333</v>
      </c>
      <c r="D2216" s="1503" t="s">
        <v>13</v>
      </c>
      <c r="E2216" s="1503" t="s">
        <v>972</v>
      </c>
      <c r="F2216" s="998"/>
      <c r="G2216" s="1174"/>
      <c r="H2216" s="114"/>
      <c r="I2216" s="114"/>
      <c r="J2216" s="1597"/>
      <c r="K2216" s="1524" t="s">
        <v>6169</v>
      </c>
      <c r="L2216" s="1506"/>
      <c r="M2216" s="1502"/>
      <c r="N2216" s="1502"/>
      <c r="O2216" s="1502"/>
      <c r="P2216" s="1502"/>
      <c r="Q2216" s="1502"/>
      <c r="R2216" s="1502"/>
      <c r="S2216" s="1502"/>
      <c r="T2216" s="1502"/>
      <c r="U2216" s="1502"/>
      <c r="V2216" s="1502"/>
      <c r="W2216" s="9"/>
    </row>
    <row r="2217" spans="1:23" s="1" customFormat="1" ht="57.75" customHeight="1" x14ac:dyDescent="0.2">
      <c r="A2217" s="1566"/>
      <c r="B2217" s="1525" t="s">
        <v>5893</v>
      </c>
      <c r="C2217" s="1001" t="s">
        <v>5894</v>
      </c>
      <c r="D2217" s="1503" t="s">
        <v>810</v>
      </c>
      <c r="E2217" s="1503" t="s">
        <v>902</v>
      </c>
      <c r="F2217" s="998"/>
      <c r="G2217" s="999">
        <v>100</v>
      </c>
      <c r="H2217" s="114"/>
      <c r="I2217" s="114"/>
      <c r="J2217" s="1506" t="s">
        <v>5992</v>
      </c>
      <c r="K2217" s="1506"/>
      <c r="L2217" s="1506"/>
      <c r="M2217" s="1502"/>
      <c r="N2217" s="1502"/>
      <c r="O2217" s="1502"/>
      <c r="P2217" s="1502"/>
      <c r="Q2217" s="1502"/>
      <c r="R2217" s="1502"/>
      <c r="S2217" s="1502"/>
      <c r="T2217" s="1502"/>
      <c r="U2217" s="1502"/>
      <c r="V2217" s="1502"/>
      <c r="W2217" s="9"/>
    </row>
    <row r="2218" spans="1:23" s="1" customFormat="1" ht="57.75" customHeight="1" x14ac:dyDescent="0.2">
      <c r="A2218" s="1567"/>
      <c r="B2218" s="1525" t="s">
        <v>8415</v>
      </c>
      <c r="C2218" s="1001" t="s">
        <v>9054</v>
      </c>
      <c r="D2218" s="1503" t="s">
        <v>810</v>
      </c>
      <c r="E2218" s="1503" t="s">
        <v>972</v>
      </c>
      <c r="F2218" s="998"/>
      <c r="G2218" s="999"/>
      <c r="H2218" s="114">
        <v>1000</v>
      </c>
      <c r="I2218" s="114"/>
      <c r="J2218" s="1506" t="s">
        <v>8416</v>
      </c>
      <c r="K2218" s="1506"/>
      <c r="L2218" s="1506"/>
      <c r="M2218" s="1502"/>
      <c r="N2218" s="1502"/>
      <c r="O2218" s="1502"/>
      <c r="P2218" s="1502"/>
      <c r="Q2218" s="1502"/>
      <c r="R2218" s="1502"/>
      <c r="S2218" s="1502"/>
      <c r="T2218" s="1502"/>
      <c r="U2218" s="1502"/>
      <c r="V2218" s="1502"/>
      <c r="W2218" s="9"/>
    </row>
    <row r="2219" spans="1:23" s="1" customFormat="1" ht="24.75" customHeight="1" x14ac:dyDescent="0.2">
      <c r="A2219" s="1600" t="s">
        <v>1566</v>
      </c>
      <c r="B2219" s="1501" t="s">
        <v>2732</v>
      </c>
      <c r="C2219" s="1521" t="s">
        <v>1346</v>
      </c>
      <c r="D2219" s="1503" t="s">
        <v>810</v>
      </c>
      <c r="E2219" s="1503" t="s">
        <v>972</v>
      </c>
      <c r="F2219" s="114">
        <f>920+70</f>
        <v>990</v>
      </c>
      <c r="G2219" s="1080"/>
      <c r="H2219" s="114"/>
      <c r="I2219" s="114"/>
      <c r="J2219" s="1506"/>
      <c r="K2219" s="1506"/>
      <c r="L2219" s="1506"/>
      <c r="M2219" s="1502"/>
      <c r="N2219" s="1502"/>
      <c r="O2219" s="1502"/>
      <c r="P2219" s="1502"/>
      <c r="Q2219" s="1502"/>
      <c r="R2219" s="1502"/>
      <c r="S2219" s="1502"/>
      <c r="T2219" s="1502"/>
      <c r="U2219" s="1502"/>
      <c r="V2219" s="1502"/>
      <c r="W2219" s="9" t="s">
        <v>973</v>
      </c>
    </row>
    <row r="2220" spans="1:23" s="1" customFormat="1" ht="36" customHeight="1" x14ac:dyDescent="0.2">
      <c r="A2220" s="1600"/>
      <c r="B2220" s="1501" t="s">
        <v>2733</v>
      </c>
      <c r="C2220" s="1521" t="s">
        <v>1073</v>
      </c>
      <c r="D2220" s="1503" t="s">
        <v>286</v>
      </c>
      <c r="E2220" s="1503" t="s">
        <v>972</v>
      </c>
      <c r="F2220" s="114">
        <v>500</v>
      </c>
      <c r="G2220" s="1080"/>
      <c r="H2220" s="114"/>
      <c r="I2220" s="114"/>
      <c r="J2220" s="1506"/>
      <c r="K2220" s="1506"/>
      <c r="L2220" s="1506"/>
      <c r="M2220" s="1502"/>
      <c r="N2220" s="1502"/>
      <c r="O2220" s="1502"/>
      <c r="P2220" s="1502"/>
      <c r="Q2220" s="1502"/>
      <c r="R2220" s="1502"/>
      <c r="S2220" s="1502"/>
      <c r="T2220" s="1502"/>
      <c r="U2220" s="1502"/>
      <c r="V2220" s="1502"/>
      <c r="W2220" s="9" t="s">
        <v>973</v>
      </c>
    </row>
    <row r="2221" spans="1:23" s="1" customFormat="1" ht="24.75" customHeight="1" x14ac:dyDescent="0.2">
      <c r="A2221" s="1600"/>
      <c r="B2221" s="1501" t="s">
        <v>2734</v>
      </c>
      <c r="C2221" s="1521" t="s">
        <v>1074</v>
      </c>
      <c r="D2221" s="1503" t="s">
        <v>810</v>
      </c>
      <c r="E2221" s="1503" t="s">
        <v>972</v>
      </c>
      <c r="F2221" s="114">
        <v>45.7</v>
      </c>
      <c r="G2221" s="1080"/>
      <c r="H2221" s="114"/>
      <c r="I2221" s="114"/>
      <c r="J2221" s="1506"/>
      <c r="K2221" s="1506"/>
      <c r="L2221" s="1506"/>
      <c r="M2221" s="1502"/>
      <c r="N2221" s="1502"/>
      <c r="O2221" s="1502"/>
      <c r="P2221" s="1502"/>
      <c r="Q2221" s="1502"/>
      <c r="R2221" s="1502"/>
      <c r="S2221" s="1502"/>
      <c r="T2221" s="1502"/>
      <c r="U2221" s="1502"/>
      <c r="V2221" s="1502"/>
      <c r="W2221" s="9" t="s">
        <v>973</v>
      </c>
    </row>
    <row r="2222" spans="1:23" s="1" customFormat="1" ht="130.5" customHeight="1" x14ac:dyDescent="0.2">
      <c r="A2222" s="1600"/>
      <c r="B2222" s="1525" t="s">
        <v>4378</v>
      </c>
      <c r="C2222" s="920" t="s">
        <v>5337</v>
      </c>
      <c r="D2222" s="1525" t="s">
        <v>810</v>
      </c>
      <c r="E2222" s="1525" t="s">
        <v>972</v>
      </c>
      <c r="F2222" s="1525">
        <v>412</v>
      </c>
      <c r="G2222" s="1080">
        <v>395.56281000000001</v>
      </c>
      <c r="H2222" s="114"/>
      <c r="I2222" s="114"/>
      <c r="J2222" s="1506" t="s">
        <v>4375</v>
      </c>
      <c r="K2222" s="1506" t="s">
        <v>5729</v>
      </c>
      <c r="L2222" s="1506"/>
      <c r="M2222" s="1502"/>
      <c r="N2222" s="1502"/>
      <c r="O2222" s="1502"/>
      <c r="P2222" s="1502"/>
      <c r="Q2222" s="1502"/>
      <c r="R2222" s="1502"/>
      <c r="S2222" s="1502"/>
      <c r="T2222" s="1502"/>
      <c r="U2222" s="1502"/>
      <c r="V2222" s="1502"/>
      <c r="W2222" s="9"/>
    </row>
    <row r="2223" spans="1:23" s="1" customFormat="1" ht="112.5" customHeight="1" x14ac:dyDescent="0.2">
      <c r="A2223" s="1600" t="s">
        <v>1567</v>
      </c>
      <c r="B2223" s="1501" t="s">
        <v>2735</v>
      </c>
      <c r="C2223" s="1521" t="s">
        <v>9110</v>
      </c>
      <c r="D2223" s="1503" t="s">
        <v>810</v>
      </c>
      <c r="E2223" s="1503" t="s">
        <v>972</v>
      </c>
      <c r="F2223" s="114">
        <v>2198</v>
      </c>
      <c r="G2223" s="1080">
        <v>500</v>
      </c>
      <c r="H2223" s="114">
        <v>200</v>
      </c>
      <c r="I2223" s="114"/>
      <c r="J2223" s="1506" t="s">
        <v>4250</v>
      </c>
      <c r="K2223" s="1506" t="s">
        <v>5645</v>
      </c>
      <c r="L2223" s="1506" t="s">
        <v>7004</v>
      </c>
      <c r="M2223" s="1502" t="s">
        <v>8990</v>
      </c>
      <c r="N2223" s="1502" t="s">
        <v>9109</v>
      </c>
      <c r="O2223" s="1502"/>
      <c r="P2223" s="1502"/>
      <c r="Q2223" s="1502"/>
      <c r="R2223" s="1502"/>
      <c r="S2223" s="1502"/>
      <c r="T2223" s="1502"/>
      <c r="U2223" s="1502"/>
      <c r="V2223" s="1502"/>
      <c r="W2223" s="9" t="s">
        <v>973</v>
      </c>
    </row>
    <row r="2224" spans="1:23" s="1" customFormat="1" ht="42.75" customHeight="1" x14ac:dyDescent="0.2">
      <c r="A2224" s="1600"/>
      <c r="B2224" s="1501" t="s">
        <v>2736</v>
      </c>
      <c r="C2224" s="1521" t="s">
        <v>1076</v>
      </c>
      <c r="D2224" s="1503" t="s">
        <v>810</v>
      </c>
      <c r="E2224" s="1503" t="s">
        <v>972</v>
      </c>
      <c r="F2224" s="114">
        <v>155.5</v>
      </c>
      <c r="G2224" s="1080"/>
      <c r="H2224" s="114"/>
      <c r="I2224" s="114"/>
      <c r="J2224" s="1506"/>
      <c r="K2224" s="1506"/>
      <c r="L2224" s="1506"/>
      <c r="M2224" s="1502"/>
      <c r="N2224" s="1502"/>
      <c r="O2224" s="1502"/>
      <c r="P2224" s="1502"/>
      <c r="Q2224" s="1502"/>
      <c r="R2224" s="1502"/>
      <c r="S2224" s="1502"/>
      <c r="T2224" s="1502"/>
      <c r="U2224" s="1502"/>
      <c r="V2224" s="1502"/>
      <c r="W2224" s="9" t="s">
        <v>973</v>
      </c>
    </row>
    <row r="2225" spans="1:23" s="1" customFormat="1" ht="158.25" customHeight="1" x14ac:dyDescent="0.2">
      <c r="A2225" s="1600"/>
      <c r="B2225" s="1501" t="s">
        <v>2737</v>
      </c>
      <c r="C2225" s="1521" t="s">
        <v>7183</v>
      </c>
      <c r="D2225" s="1503" t="s">
        <v>810</v>
      </c>
      <c r="E2225" s="1503" t="s">
        <v>972</v>
      </c>
      <c r="F2225" s="114">
        <v>0</v>
      </c>
      <c r="G2225" s="1173"/>
      <c r="H2225" s="114">
        <v>1490</v>
      </c>
      <c r="I2225" s="114">
        <v>900</v>
      </c>
      <c r="J2225" s="1506" t="s">
        <v>5749</v>
      </c>
      <c r="K2225" s="1506" t="s">
        <v>7184</v>
      </c>
      <c r="L2225" s="1506" t="s">
        <v>8750</v>
      </c>
      <c r="M2225" s="1502"/>
      <c r="N2225" s="1502"/>
      <c r="O2225" s="1502"/>
      <c r="P2225" s="1502"/>
      <c r="Q2225" s="1502"/>
      <c r="R2225" s="1502"/>
      <c r="S2225" s="1502"/>
      <c r="T2225" s="1502"/>
      <c r="U2225" s="1502"/>
      <c r="V2225" s="1502"/>
      <c r="W2225" s="9" t="s">
        <v>973</v>
      </c>
    </row>
    <row r="2226" spans="1:23" s="1" customFormat="1" ht="27" customHeight="1" x14ac:dyDescent="0.2">
      <c r="A2226" s="1600"/>
      <c r="B2226" s="1501" t="s">
        <v>2738</v>
      </c>
      <c r="C2226" s="1521" t="s">
        <v>1077</v>
      </c>
      <c r="D2226" s="1503" t="s">
        <v>13</v>
      </c>
      <c r="E2226" s="1503" t="s">
        <v>972</v>
      </c>
      <c r="F2226" s="114">
        <v>0</v>
      </c>
      <c r="G2226" s="1080"/>
      <c r="H2226" s="114"/>
      <c r="I2226" s="114"/>
      <c r="J2226" s="1506"/>
      <c r="K2226" s="1506"/>
      <c r="L2226" s="1506"/>
      <c r="M2226" s="1502"/>
      <c r="N2226" s="1502"/>
      <c r="O2226" s="1502"/>
      <c r="P2226" s="1502"/>
      <c r="Q2226" s="1502"/>
      <c r="R2226" s="1502"/>
      <c r="S2226" s="1502"/>
      <c r="T2226" s="1502"/>
      <c r="U2226" s="1502"/>
      <c r="V2226" s="1502"/>
      <c r="W2226" s="9" t="s">
        <v>973</v>
      </c>
    </row>
    <row r="2227" spans="1:23" s="1" customFormat="1" ht="111.75" customHeight="1" x14ac:dyDescent="0.2">
      <c r="A2227" s="1600"/>
      <c r="B2227" s="1501" t="s">
        <v>3192</v>
      </c>
      <c r="C2227" s="1521" t="s">
        <v>3193</v>
      </c>
      <c r="D2227" s="1503" t="s">
        <v>891</v>
      </c>
      <c r="E2227" s="1503" t="s">
        <v>972</v>
      </c>
      <c r="F2227" s="114">
        <v>365</v>
      </c>
      <c r="G2227" s="1080"/>
      <c r="H2227" s="114"/>
      <c r="I2227" s="114"/>
      <c r="J2227" s="1506" t="s">
        <v>3402</v>
      </c>
      <c r="K2227" s="1506" t="s">
        <v>4833</v>
      </c>
      <c r="L2227" s="1506"/>
      <c r="M2227" s="1502"/>
      <c r="N2227" s="1502"/>
      <c r="O2227" s="1502"/>
      <c r="P2227" s="1502"/>
      <c r="Q2227" s="1502"/>
      <c r="R2227" s="1502"/>
      <c r="S2227" s="1502"/>
      <c r="T2227" s="1502"/>
      <c r="U2227" s="1502"/>
      <c r="V2227" s="1502"/>
      <c r="W2227" s="9"/>
    </row>
    <row r="2228" spans="1:23" s="1" customFormat="1" ht="130.5" customHeight="1" x14ac:dyDescent="0.2">
      <c r="A2228" s="1600"/>
      <c r="B2228" s="1525" t="s">
        <v>4380</v>
      </c>
      <c r="C2228" s="920" t="s">
        <v>5338</v>
      </c>
      <c r="D2228" s="1525" t="s">
        <v>810</v>
      </c>
      <c r="E2228" s="1525" t="s">
        <v>972</v>
      </c>
      <c r="F2228" s="1525">
        <v>412</v>
      </c>
      <c r="G2228" s="1080"/>
      <c r="H2228" s="114"/>
      <c r="I2228" s="114"/>
      <c r="J2228" s="1506" t="s">
        <v>4375</v>
      </c>
      <c r="K2228" s="1506" t="s">
        <v>5730</v>
      </c>
      <c r="L2228" s="1506" t="s">
        <v>6256</v>
      </c>
      <c r="M2228" s="1502"/>
      <c r="N2228" s="1502"/>
      <c r="O2228" s="1502"/>
      <c r="P2228" s="1502"/>
      <c r="Q2228" s="1502"/>
      <c r="R2228" s="1502"/>
      <c r="S2228" s="1502"/>
      <c r="T2228" s="1502"/>
      <c r="U2228" s="1502"/>
      <c r="V2228" s="1502"/>
      <c r="W2228" s="9"/>
    </row>
    <row r="2229" spans="1:23" s="1" customFormat="1" ht="69.75" customHeight="1" x14ac:dyDescent="0.2">
      <c r="A2229" s="1600"/>
      <c r="B2229" s="1525" t="s">
        <v>4926</v>
      </c>
      <c r="C2229" s="920" t="s">
        <v>4927</v>
      </c>
      <c r="D2229" s="1525" t="s">
        <v>286</v>
      </c>
      <c r="E2229" s="1525" t="s">
        <v>987</v>
      </c>
      <c r="F2229" s="1525">
        <v>30</v>
      </c>
      <c r="G2229" s="1080"/>
      <c r="H2229" s="114"/>
      <c r="I2229" s="114"/>
      <c r="J2229" s="1506" t="s">
        <v>4919</v>
      </c>
      <c r="K2229" s="1506"/>
      <c r="L2229" s="1506"/>
      <c r="M2229" s="1502"/>
      <c r="N2229" s="1502"/>
      <c r="O2229" s="1502"/>
      <c r="P2229" s="1502"/>
      <c r="Q2229" s="1502"/>
      <c r="R2229" s="1502"/>
      <c r="S2229" s="1502"/>
      <c r="T2229" s="1502"/>
      <c r="U2229" s="1502"/>
      <c r="V2229" s="1502"/>
      <c r="W2229" s="9"/>
    </row>
    <row r="2230" spans="1:23" s="1" customFormat="1" ht="27" customHeight="1" x14ac:dyDescent="0.2">
      <c r="A2230" s="1565" t="s">
        <v>1568</v>
      </c>
      <c r="B2230" s="1501" t="s">
        <v>2739</v>
      </c>
      <c r="C2230" s="1521" t="s">
        <v>1078</v>
      </c>
      <c r="D2230" s="1503" t="s">
        <v>810</v>
      </c>
      <c r="E2230" s="1503" t="s">
        <v>972</v>
      </c>
      <c r="F2230" s="114">
        <v>1470</v>
      </c>
      <c r="G2230" s="1080"/>
      <c r="H2230" s="114"/>
      <c r="I2230" s="114"/>
      <c r="J2230" s="1506"/>
      <c r="K2230" s="1506"/>
      <c r="L2230" s="1506"/>
      <c r="M2230" s="1502"/>
      <c r="N2230" s="1502"/>
      <c r="O2230" s="1502"/>
      <c r="P2230" s="1502"/>
      <c r="Q2230" s="1502"/>
      <c r="R2230" s="1502"/>
      <c r="S2230" s="1502"/>
      <c r="T2230" s="1502"/>
      <c r="U2230" s="1502"/>
      <c r="V2230" s="1502"/>
      <c r="W2230" s="9" t="s">
        <v>973</v>
      </c>
    </row>
    <row r="2231" spans="1:23" s="1" customFormat="1" ht="27" customHeight="1" x14ac:dyDescent="0.2">
      <c r="A2231" s="1566"/>
      <c r="B2231" s="1501" t="s">
        <v>2740</v>
      </c>
      <c r="C2231" s="1521" t="s">
        <v>1324</v>
      </c>
      <c r="D2231" s="1503" t="s">
        <v>810</v>
      </c>
      <c r="E2231" s="1503" t="s">
        <v>972</v>
      </c>
      <c r="F2231" s="114">
        <f>400+100</f>
        <v>500</v>
      </c>
      <c r="G2231" s="1080"/>
      <c r="H2231" s="114"/>
      <c r="I2231" s="114"/>
      <c r="J2231" s="1506"/>
      <c r="K2231" s="1506"/>
      <c r="L2231" s="1506"/>
      <c r="M2231" s="1502"/>
      <c r="N2231" s="1502"/>
      <c r="O2231" s="1502"/>
      <c r="P2231" s="1502"/>
      <c r="Q2231" s="1502"/>
      <c r="R2231" s="1502"/>
      <c r="S2231" s="1502"/>
      <c r="T2231" s="1502"/>
      <c r="U2231" s="1502"/>
      <c r="V2231" s="1502"/>
      <c r="W2231" s="9" t="s">
        <v>973</v>
      </c>
    </row>
    <row r="2232" spans="1:23" s="1" customFormat="1" ht="112.5" customHeight="1" x14ac:dyDescent="0.2">
      <c r="A2232" s="1566"/>
      <c r="B2232" s="1501" t="s">
        <v>2741</v>
      </c>
      <c r="C2232" s="1521" t="s">
        <v>1079</v>
      </c>
      <c r="D2232" s="1503" t="s">
        <v>810</v>
      </c>
      <c r="E2232" s="1503" t="s">
        <v>972</v>
      </c>
      <c r="F2232" s="114">
        <v>0</v>
      </c>
      <c r="G2232" s="1080"/>
      <c r="H2232" s="114">
        <v>500</v>
      </c>
      <c r="I2232" s="114"/>
      <c r="J2232" s="1506" t="s">
        <v>8417</v>
      </c>
      <c r="K2232" s="1506"/>
      <c r="L2232" s="1506"/>
      <c r="M2232" s="1502"/>
      <c r="N2232" s="1502"/>
      <c r="O2232" s="1502"/>
      <c r="P2232" s="1502"/>
      <c r="Q2232" s="1502"/>
      <c r="R2232" s="1502"/>
      <c r="S2232" s="1502"/>
      <c r="T2232" s="1502"/>
      <c r="U2232" s="1502"/>
      <c r="V2232" s="1502"/>
      <c r="W2232" s="9" t="s">
        <v>973</v>
      </c>
    </row>
    <row r="2233" spans="1:23" s="1" customFormat="1" ht="117" customHeight="1" x14ac:dyDescent="0.2">
      <c r="A2233" s="1566"/>
      <c r="B2233" s="1501" t="s">
        <v>2742</v>
      </c>
      <c r="C2233" s="1521" t="s">
        <v>1080</v>
      </c>
      <c r="D2233" s="1503" t="s">
        <v>810</v>
      </c>
      <c r="E2233" s="1503" t="s">
        <v>972</v>
      </c>
      <c r="F2233" s="114">
        <v>153.80000000000001</v>
      </c>
      <c r="G2233" s="1080"/>
      <c r="H2233" s="114"/>
      <c r="I2233" s="114"/>
      <c r="J2233" s="1506" t="s">
        <v>4834</v>
      </c>
      <c r="K2233" s="1506"/>
      <c r="L2233" s="1506"/>
      <c r="M2233" s="1502"/>
      <c r="N2233" s="1502"/>
      <c r="O2233" s="1502"/>
      <c r="P2233" s="1502"/>
      <c r="Q2233" s="1502"/>
      <c r="R2233" s="1502"/>
      <c r="S2233" s="1502"/>
      <c r="T2233" s="1502"/>
      <c r="U2233" s="1502"/>
      <c r="V2233" s="1502"/>
      <c r="W2233" s="9" t="s">
        <v>973</v>
      </c>
    </row>
    <row r="2234" spans="1:23" s="1" customFormat="1" ht="76.5" customHeight="1" x14ac:dyDescent="0.2">
      <c r="A2234" s="1566"/>
      <c r="B2234" s="1501" t="s">
        <v>3938</v>
      </c>
      <c r="C2234" s="1521" t="s">
        <v>4252</v>
      </c>
      <c r="D2234" s="1503" t="s">
        <v>810</v>
      </c>
      <c r="E2234" s="1503" t="s">
        <v>972</v>
      </c>
      <c r="F2234" s="114">
        <v>412</v>
      </c>
      <c r="G2234" s="1080"/>
      <c r="H2234" s="114"/>
      <c r="I2234" s="114"/>
      <c r="J2234" s="1506" t="s">
        <v>3928</v>
      </c>
      <c r="K2234" s="1506" t="s">
        <v>4251</v>
      </c>
      <c r="L2234" s="1506"/>
      <c r="M2234" s="1502"/>
      <c r="N2234" s="1502"/>
      <c r="O2234" s="1502"/>
      <c r="P2234" s="1502"/>
      <c r="Q2234" s="1502"/>
      <c r="R2234" s="1502"/>
      <c r="S2234" s="1502"/>
      <c r="T2234" s="1502"/>
      <c r="U2234" s="1502"/>
      <c r="V2234" s="1502"/>
      <c r="W2234" s="9"/>
    </row>
    <row r="2235" spans="1:23" s="1" customFormat="1" ht="114" customHeight="1" x14ac:dyDescent="0.2">
      <c r="A2235" s="1566"/>
      <c r="B2235" s="1525" t="s">
        <v>4382</v>
      </c>
      <c r="C2235" s="920" t="s">
        <v>5339</v>
      </c>
      <c r="D2235" s="1525" t="s">
        <v>810</v>
      </c>
      <c r="E2235" s="1525" t="s">
        <v>972</v>
      </c>
      <c r="F2235" s="1525">
        <v>412</v>
      </c>
      <c r="G2235" s="1080"/>
      <c r="H2235" s="114"/>
      <c r="I2235" s="114"/>
      <c r="J2235" s="1506" t="s">
        <v>4375</v>
      </c>
      <c r="K2235" s="1506" t="s">
        <v>5731</v>
      </c>
      <c r="L2235" s="1506" t="s">
        <v>6260</v>
      </c>
      <c r="M2235" s="1502"/>
      <c r="N2235" s="1502"/>
      <c r="O2235" s="1502"/>
      <c r="P2235" s="1502"/>
      <c r="Q2235" s="1502"/>
      <c r="R2235" s="1502"/>
      <c r="S2235" s="1502"/>
      <c r="T2235" s="1502"/>
      <c r="U2235" s="1502"/>
      <c r="V2235" s="1502"/>
      <c r="W2235" s="9"/>
    </row>
    <row r="2236" spans="1:23" s="1" customFormat="1" ht="76.5" customHeight="1" x14ac:dyDescent="0.2">
      <c r="A2236" s="1566"/>
      <c r="B2236" s="1525" t="s">
        <v>4928</v>
      </c>
      <c r="C2236" s="920" t="s">
        <v>4929</v>
      </c>
      <c r="D2236" s="1525" t="s">
        <v>810</v>
      </c>
      <c r="E2236" s="1525" t="s">
        <v>972</v>
      </c>
      <c r="F2236" s="1525">
        <v>206</v>
      </c>
      <c r="G2236" s="114">
        <v>206</v>
      </c>
      <c r="H2236" s="114"/>
      <c r="I2236" s="114"/>
      <c r="J2236" s="1506" t="s">
        <v>4930</v>
      </c>
      <c r="K2236" s="1506" t="s">
        <v>5732</v>
      </c>
      <c r="L2236" s="1506"/>
      <c r="M2236" s="1502"/>
      <c r="N2236" s="1502"/>
      <c r="O2236" s="1502"/>
      <c r="P2236" s="1502"/>
      <c r="Q2236" s="1502"/>
      <c r="R2236" s="1502"/>
      <c r="S2236" s="1502"/>
      <c r="T2236" s="1502"/>
      <c r="U2236" s="1502"/>
      <c r="V2236" s="1502"/>
      <c r="W2236" s="9"/>
    </row>
    <row r="2237" spans="1:23" s="1" customFormat="1" ht="76.5" customHeight="1" x14ac:dyDescent="0.2">
      <c r="A2237" s="1566"/>
      <c r="B2237" s="1525" t="s">
        <v>5341</v>
      </c>
      <c r="C2237" s="1521" t="s">
        <v>5340</v>
      </c>
      <c r="D2237" s="1503" t="s">
        <v>810</v>
      </c>
      <c r="E2237" s="1503" t="s">
        <v>972</v>
      </c>
      <c r="F2237" s="998"/>
      <c r="G2237" s="1071">
        <v>100</v>
      </c>
      <c r="H2237" s="114"/>
      <c r="I2237" s="114"/>
      <c r="J2237" s="1506" t="s">
        <v>5485</v>
      </c>
      <c r="K2237" s="1506"/>
      <c r="L2237" s="1506"/>
      <c r="M2237" s="1502"/>
      <c r="N2237" s="1502"/>
      <c r="O2237" s="1502"/>
      <c r="P2237" s="1502"/>
      <c r="Q2237" s="1502"/>
      <c r="R2237" s="1502"/>
      <c r="S2237" s="1502"/>
      <c r="T2237" s="1502"/>
      <c r="U2237" s="1502"/>
      <c r="V2237" s="1502"/>
      <c r="W2237" s="9"/>
    </row>
    <row r="2238" spans="1:23" s="1" customFormat="1" ht="76.5" customHeight="1" x14ac:dyDescent="0.2">
      <c r="A2238" s="1566"/>
      <c r="B2238" s="1525" t="s">
        <v>6211</v>
      </c>
      <c r="C2238" s="1521" t="s">
        <v>6212</v>
      </c>
      <c r="D2238" s="1503" t="s">
        <v>810</v>
      </c>
      <c r="E2238" s="1503" t="s">
        <v>972</v>
      </c>
      <c r="F2238" s="998"/>
      <c r="G2238" s="1071">
        <v>412</v>
      </c>
      <c r="H2238" s="114"/>
      <c r="I2238" s="114"/>
      <c r="J2238" s="1506" t="s">
        <v>6200</v>
      </c>
      <c r="K2238" s="1506"/>
      <c r="L2238" s="1506"/>
      <c r="M2238" s="1502"/>
      <c r="N2238" s="1502"/>
      <c r="O2238" s="1502"/>
      <c r="P2238" s="1502"/>
      <c r="Q2238" s="1502"/>
      <c r="R2238" s="1502"/>
      <c r="S2238" s="1502"/>
      <c r="T2238" s="1502"/>
      <c r="U2238" s="1502"/>
      <c r="V2238" s="1502"/>
      <c r="W2238" s="9"/>
    </row>
    <row r="2239" spans="1:23" s="1" customFormat="1" ht="76.5" customHeight="1" x14ac:dyDescent="0.2">
      <c r="A2239" s="1566"/>
      <c r="B2239" s="1525" t="s">
        <v>7185</v>
      </c>
      <c r="C2239" s="1521" t="s">
        <v>7186</v>
      </c>
      <c r="D2239" s="1503" t="s">
        <v>810</v>
      </c>
      <c r="E2239" s="1503" t="s">
        <v>972</v>
      </c>
      <c r="F2239" s="998"/>
      <c r="G2239" s="1071"/>
      <c r="H2239" s="114">
        <v>1149</v>
      </c>
      <c r="I2239" s="114"/>
      <c r="J2239" s="1506" t="s">
        <v>7066</v>
      </c>
      <c r="K2239" s="1506" t="s">
        <v>9111</v>
      </c>
      <c r="L2239" s="1506"/>
      <c r="M2239" s="1502"/>
      <c r="N2239" s="1502"/>
      <c r="O2239" s="1502"/>
      <c r="P2239" s="1502"/>
      <c r="Q2239" s="1502"/>
      <c r="R2239" s="1502"/>
      <c r="S2239" s="1502"/>
      <c r="T2239" s="1502"/>
      <c r="U2239" s="1502"/>
      <c r="V2239" s="1502"/>
      <c r="W2239" s="9"/>
    </row>
    <row r="2240" spans="1:23" s="1" customFormat="1" ht="76.5" customHeight="1" x14ac:dyDescent="0.2">
      <c r="A2240" s="1567"/>
      <c r="B2240" s="1525" t="s">
        <v>7501</v>
      </c>
      <c r="C2240" s="1521" t="s">
        <v>7502</v>
      </c>
      <c r="D2240" s="1503" t="s">
        <v>810</v>
      </c>
      <c r="E2240" s="1503" t="s">
        <v>972</v>
      </c>
      <c r="F2240" s="998"/>
      <c r="G2240" s="1071"/>
      <c r="H2240" s="390">
        <v>101.72577</v>
      </c>
      <c r="I2240" s="114"/>
      <c r="J2240" s="1506" t="s">
        <v>7066</v>
      </c>
      <c r="K2240" s="1506"/>
      <c r="L2240" s="1506"/>
      <c r="M2240" s="1502"/>
      <c r="N2240" s="1502"/>
      <c r="O2240" s="1502"/>
      <c r="P2240" s="1502"/>
      <c r="Q2240" s="1502"/>
      <c r="R2240" s="1502"/>
      <c r="S2240" s="1502"/>
      <c r="T2240" s="1502"/>
      <c r="U2240" s="1502"/>
      <c r="V2240" s="1502"/>
      <c r="W2240" s="9"/>
    </row>
    <row r="2241" spans="1:24" s="1" customFormat="1" ht="109.5" customHeight="1" x14ac:dyDescent="0.2">
      <c r="A2241" s="1600" t="s">
        <v>1569</v>
      </c>
      <c r="B2241" s="1501" t="s">
        <v>2743</v>
      </c>
      <c r="C2241" s="1521" t="s">
        <v>3571</v>
      </c>
      <c r="D2241" s="1503" t="s">
        <v>810</v>
      </c>
      <c r="E2241" s="1503" t="s">
        <v>972</v>
      </c>
      <c r="F2241" s="114">
        <f>1000+500</f>
        <v>1500</v>
      </c>
      <c r="G2241" s="1080"/>
      <c r="H2241" s="114"/>
      <c r="I2241" s="114"/>
      <c r="J2241" s="1506" t="s">
        <v>3633</v>
      </c>
      <c r="K2241" s="1506"/>
      <c r="L2241" s="1506"/>
      <c r="M2241" s="1502"/>
      <c r="N2241" s="1502"/>
      <c r="O2241" s="1502"/>
      <c r="P2241" s="1502"/>
      <c r="Q2241" s="1502"/>
      <c r="R2241" s="1502"/>
      <c r="S2241" s="1502"/>
      <c r="T2241" s="1502"/>
      <c r="U2241" s="1502"/>
      <c r="V2241" s="1502"/>
      <c r="W2241" s="9" t="s">
        <v>973</v>
      </c>
    </row>
    <row r="2242" spans="1:24" s="1" customFormat="1" ht="96.75" customHeight="1" x14ac:dyDescent="0.2">
      <c r="A2242" s="1600"/>
      <c r="B2242" s="1501" t="s">
        <v>2744</v>
      </c>
      <c r="C2242" s="1001" t="s">
        <v>1081</v>
      </c>
      <c r="D2242" s="1535" t="s">
        <v>810</v>
      </c>
      <c r="E2242" s="1503" t="s">
        <v>216</v>
      </c>
      <c r="F2242" s="998"/>
      <c r="G2242" s="998">
        <v>100</v>
      </c>
      <c r="H2242" s="114"/>
      <c r="I2242" s="114"/>
      <c r="J2242" s="1506" t="s">
        <v>4253</v>
      </c>
      <c r="K2242" s="1506" t="s">
        <v>5646</v>
      </c>
      <c r="L2242" s="1506"/>
      <c r="M2242" s="1502"/>
      <c r="N2242" s="1502"/>
      <c r="O2242" s="1502"/>
      <c r="P2242" s="1502"/>
      <c r="Q2242" s="1502"/>
      <c r="R2242" s="1502"/>
      <c r="S2242" s="1502"/>
      <c r="T2242" s="1502"/>
      <c r="U2242" s="1502"/>
      <c r="V2242" s="1502"/>
      <c r="W2242" s="9" t="s">
        <v>123</v>
      </c>
    </row>
    <row r="2243" spans="1:24" s="1" customFormat="1" ht="96.75" customHeight="1" x14ac:dyDescent="0.2">
      <c r="A2243" s="1600"/>
      <c r="B2243" s="1501" t="s">
        <v>3939</v>
      </c>
      <c r="C2243" s="1001" t="s">
        <v>4254</v>
      </c>
      <c r="D2243" s="1535" t="s">
        <v>810</v>
      </c>
      <c r="E2243" s="1503" t="s">
        <v>972</v>
      </c>
      <c r="F2243" s="998" t="s">
        <v>4027</v>
      </c>
      <c r="G2243" s="1080">
        <v>329.6</v>
      </c>
      <c r="H2243" s="114"/>
      <c r="I2243" s="114"/>
      <c r="J2243" s="1506" t="s">
        <v>3926</v>
      </c>
      <c r="K2243" s="1506" t="s">
        <v>4424</v>
      </c>
      <c r="L2243" s="1506" t="s">
        <v>5647</v>
      </c>
      <c r="M2243" s="1502"/>
      <c r="N2243" s="1502"/>
      <c r="O2243" s="1502"/>
      <c r="P2243" s="1502"/>
      <c r="Q2243" s="1502"/>
      <c r="R2243" s="1502"/>
      <c r="S2243" s="1502"/>
      <c r="T2243" s="1502"/>
      <c r="U2243" s="1502"/>
      <c r="V2243" s="1502"/>
      <c r="W2243" s="9"/>
    </row>
    <row r="2244" spans="1:24" s="1" customFormat="1" ht="58.5" customHeight="1" x14ac:dyDescent="0.2">
      <c r="A2244" s="1600"/>
      <c r="B2244" s="1525" t="s">
        <v>4255</v>
      </c>
      <c r="C2244" s="920" t="s">
        <v>4256</v>
      </c>
      <c r="D2244" s="1525" t="s">
        <v>810</v>
      </c>
      <c r="E2244" s="1525" t="s">
        <v>972</v>
      </c>
      <c r="F2244" s="1525">
        <v>100</v>
      </c>
      <c r="G2244" s="1080"/>
      <c r="H2244" s="114"/>
      <c r="I2244" s="114"/>
      <c r="J2244" s="1506" t="s">
        <v>4257</v>
      </c>
      <c r="K2244" s="1506"/>
      <c r="L2244" s="1506"/>
      <c r="M2244" s="1502"/>
      <c r="N2244" s="1502"/>
      <c r="O2244" s="1502"/>
      <c r="P2244" s="1502"/>
      <c r="Q2244" s="1502"/>
      <c r="R2244" s="1502"/>
      <c r="S2244" s="1502"/>
      <c r="T2244" s="1502"/>
      <c r="U2244" s="1502"/>
      <c r="V2244" s="1502"/>
      <c r="W2244" s="9"/>
    </row>
    <row r="2245" spans="1:24" s="1" customFormat="1" ht="58.5" customHeight="1" x14ac:dyDescent="0.2">
      <c r="A2245" s="1600"/>
      <c r="B2245" s="1525" t="s">
        <v>4836</v>
      </c>
      <c r="C2245" s="920" t="s">
        <v>4837</v>
      </c>
      <c r="D2245" s="1525" t="s">
        <v>810</v>
      </c>
      <c r="E2245" s="1525" t="s">
        <v>972</v>
      </c>
      <c r="F2245" s="1525">
        <v>60</v>
      </c>
      <c r="G2245" s="1080"/>
      <c r="H2245" s="114"/>
      <c r="I2245" s="114"/>
      <c r="J2245" s="1506" t="s">
        <v>4776</v>
      </c>
      <c r="K2245" s="1506"/>
      <c r="L2245" s="1506"/>
      <c r="M2245" s="1502"/>
      <c r="N2245" s="1502"/>
      <c r="O2245" s="1502"/>
      <c r="P2245" s="1502"/>
      <c r="Q2245" s="1502"/>
      <c r="R2245" s="1502"/>
      <c r="S2245" s="1502"/>
      <c r="T2245" s="1502"/>
      <c r="U2245" s="1502"/>
      <c r="V2245" s="1502"/>
      <c r="W2245" s="9"/>
    </row>
    <row r="2246" spans="1:24" s="1" customFormat="1" ht="180" customHeight="1" x14ac:dyDescent="0.2">
      <c r="A2246" s="1600"/>
      <c r="B2246" s="1525" t="s">
        <v>4931</v>
      </c>
      <c r="C2246" s="920" t="s">
        <v>6214</v>
      </c>
      <c r="D2246" s="1525" t="s">
        <v>810</v>
      </c>
      <c r="E2246" s="1525" t="s">
        <v>972</v>
      </c>
      <c r="F2246" s="1525">
        <v>103</v>
      </c>
      <c r="G2246" s="1080">
        <v>99.995999999999995</v>
      </c>
      <c r="H2246" s="114"/>
      <c r="I2246" s="114"/>
      <c r="J2246" s="1506" t="s">
        <v>4933</v>
      </c>
      <c r="K2246" s="1506" t="s">
        <v>5733</v>
      </c>
      <c r="L2246" s="1506" t="s">
        <v>6261</v>
      </c>
      <c r="M2246" s="1502"/>
      <c r="N2246" s="1502"/>
      <c r="O2246" s="1502"/>
      <c r="P2246" s="1502"/>
      <c r="Q2246" s="1502"/>
      <c r="R2246" s="1502"/>
      <c r="S2246" s="1502"/>
      <c r="T2246" s="1502"/>
      <c r="U2246" s="1502"/>
      <c r="V2246" s="1502"/>
      <c r="W2246" s="9"/>
    </row>
    <row r="2247" spans="1:24" s="1" customFormat="1" ht="106.5" customHeight="1" x14ac:dyDescent="0.2">
      <c r="A2247" s="1600"/>
      <c r="B2247" s="1525" t="s">
        <v>5342</v>
      </c>
      <c r="C2247" s="1521" t="s">
        <v>5343</v>
      </c>
      <c r="D2247" s="1503" t="s">
        <v>810</v>
      </c>
      <c r="E2247" s="1503" t="s">
        <v>972</v>
      </c>
      <c r="F2247" s="998"/>
      <c r="G2247" s="1174"/>
      <c r="H2247" s="114"/>
      <c r="I2247" s="114"/>
      <c r="J2247" s="1506" t="s">
        <v>5726</v>
      </c>
      <c r="K2247" s="1506" t="s">
        <v>6254</v>
      </c>
      <c r="L2247" s="1506"/>
      <c r="M2247" s="1502"/>
      <c r="N2247" s="1502"/>
      <c r="O2247" s="1502"/>
      <c r="P2247" s="1502"/>
      <c r="Q2247" s="1502"/>
      <c r="R2247" s="1502"/>
      <c r="S2247" s="1502"/>
      <c r="T2247" s="1502"/>
      <c r="U2247" s="1502"/>
      <c r="V2247" s="1502"/>
      <c r="W2247" s="9"/>
    </row>
    <row r="2248" spans="1:24" s="1" customFormat="1" ht="110.25" customHeight="1" x14ac:dyDescent="0.2">
      <c r="A2248" s="1577" t="s">
        <v>1571</v>
      </c>
      <c r="B2248" s="1501" t="s">
        <v>2745</v>
      </c>
      <c r="C2248" s="1521" t="s">
        <v>5345</v>
      </c>
      <c r="D2248" s="1503" t="s">
        <v>810</v>
      </c>
      <c r="E2248" s="1503" t="s">
        <v>972</v>
      </c>
      <c r="F2248" s="717">
        <v>1000</v>
      </c>
      <c r="G2248" s="1080">
        <v>189.39400000000001</v>
      </c>
      <c r="H2248" s="114"/>
      <c r="I2248" s="114"/>
      <c r="J2248" s="1506" t="s">
        <v>3531</v>
      </c>
      <c r="K2248" s="1506" t="s">
        <v>4601</v>
      </c>
      <c r="L2248" s="1506" t="s">
        <v>5648</v>
      </c>
      <c r="M2248" s="1502" t="s">
        <v>6314</v>
      </c>
      <c r="N2248" s="1502"/>
      <c r="O2248" s="1502"/>
      <c r="P2248" s="1502"/>
      <c r="Q2248" s="1502"/>
      <c r="R2248" s="1502"/>
      <c r="S2248" s="1502"/>
      <c r="T2248" s="1502"/>
      <c r="U2248" s="1502"/>
      <c r="V2248" s="1502"/>
      <c r="W2248" s="9" t="s">
        <v>973</v>
      </c>
    </row>
    <row r="2249" spans="1:24" s="1" customFormat="1" ht="84.75" customHeight="1" x14ac:dyDescent="0.2">
      <c r="A2249" s="1578"/>
      <c r="B2249" s="1501" t="s">
        <v>2746</v>
      </c>
      <c r="C2249" s="1001" t="s">
        <v>1082</v>
      </c>
      <c r="D2249" s="1503" t="s">
        <v>810</v>
      </c>
      <c r="E2249" s="1503" t="s">
        <v>972</v>
      </c>
      <c r="F2249" s="717">
        <v>380</v>
      </c>
      <c r="G2249" s="1080"/>
      <c r="H2249" s="114"/>
      <c r="I2249" s="114"/>
      <c r="J2249" s="1506" t="s">
        <v>3828</v>
      </c>
      <c r="K2249" s="1506" t="s">
        <v>4259</v>
      </c>
      <c r="L2249" s="1506"/>
      <c r="M2249" s="1502"/>
      <c r="N2249" s="1502"/>
      <c r="O2249" s="1502"/>
      <c r="P2249" s="1502"/>
      <c r="Q2249" s="1502"/>
      <c r="R2249" s="1502"/>
      <c r="S2249" s="1502"/>
      <c r="T2249" s="1502"/>
      <c r="U2249" s="1502"/>
      <c r="V2249" s="1502"/>
      <c r="W2249" s="9" t="s">
        <v>973</v>
      </c>
    </row>
    <row r="2250" spans="1:24" s="1" customFormat="1" ht="109.5" customHeight="1" x14ac:dyDescent="0.2">
      <c r="A2250" s="1578"/>
      <c r="B2250" s="1501" t="s">
        <v>2747</v>
      </c>
      <c r="C2250" s="1001" t="s">
        <v>1083</v>
      </c>
      <c r="D2250" s="1503" t="s">
        <v>810</v>
      </c>
      <c r="E2250" s="1503" t="s">
        <v>972</v>
      </c>
      <c r="F2250" s="717">
        <v>410</v>
      </c>
      <c r="G2250" s="1080">
        <v>268.03899999999999</v>
      </c>
      <c r="H2250" s="114"/>
      <c r="I2250" s="114"/>
      <c r="J2250" s="1506" t="s">
        <v>4260</v>
      </c>
      <c r="K2250" s="1506" t="s">
        <v>5649</v>
      </c>
      <c r="L2250" s="1506"/>
      <c r="M2250" s="1502"/>
      <c r="N2250" s="1502"/>
      <c r="O2250" s="1502"/>
      <c r="P2250" s="1502"/>
      <c r="Q2250" s="1502"/>
      <c r="R2250" s="1502"/>
      <c r="S2250" s="1502"/>
      <c r="T2250" s="1502"/>
      <c r="U2250" s="1502"/>
      <c r="V2250" s="1502"/>
      <c r="W2250" s="9" t="s">
        <v>973</v>
      </c>
    </row>
    <row r="2251" spans="1:24" s="1" customFormat="1" ht="27.75" customHeight="1" x14ac:dyDescent="0.2">
      <c r="A2251" s="1578"/>
      <c r="B2251" s="1501" t="s">
        <v>2748</v>
      </c>
      <c r="C2251" s="1001" t="s">
        <v>1084</v>
      </c>
      <c r="D2251" s="1503" t="s">
        <v>1000</v>
      </c>
      <c r="E2251" s="1503" t="s">
        <v>972</v>
      </c>
      <c r="F2251" s="717">
        <v>100</v>
      </c>
      <c r="G2251" s="1080"/>
      <c r="H2251" s="114"/>
      <c r="I2251" s="114"/>
      <c r="J2251" s="1506"/>
      <c r="K2251" s="1506"/>
      <c r="L2251" s="1506"/>
      <c r="M2251" s="1502"/>
      <c r="N2251" s="1502"/>
      <c r="O2251" s="1502"/>
      <c r="P2251" s="1502"/>
      <c r="Q2251" s="1502"/>
      <c r="R2251" s="1502"/>
      <c r="S2251" s="1502"/>
      <c r="T2251" s="1502"/>
      <c r="U2251" s="1502"/>
      <c r="V2251" s="1502"/>
      <c r="W2251" s="9" t="s">
        <v>973</v>
      </c>
    </row>
    <row r="2252" spans="1:24" s="1" customFormat="1" ht="81" customHeight="1" x14ac:dyDescent="0.2">
      <c r="A2252" s="1578"/>
      <c r="B2252" s="1501" t="s">
        <v>2749</v>
      </c>
      <c r="C2252" s="1521" t="s">
        <v>3829</v>
      </c>
      <c r="D2252" s="1503" t="s">
        <v>810</v>
      </c>
      <c r="E2252" s="1503" t="s">
        <v>972</v>
      </c>
      <c r="F2252" s="717">
        <v>768</v>
      </c>
      <c r="G2252" s="1080"/>
      <c r="H2252" s="114"/>
      <c r="I2252" s="114"/>
      <c r="J2252" s="1506" t="s">
        <v>3830</v>
      </c>
      <c r="K2252" s="1506"/>
      <c r="L2252" s="1506"/>
      <c r="M2252" s="1502"/>
      <c r="N2252" s="1502"/>
      <c r="O2252" s="1502"/>
      <c r="P2252" s="1502"/>
      <c r="Q2252" s="1502"/>
      <c r="R2252" s="1502"/>
      <c r="S2252" s="1502"/>
      <c r="T2252" s="1502"/>
      <c r="U2252" s="1502"/>
      <c r="V2252" s="1502"/>
      <c r="W2252" s="9" t="s">
        <v>973</v>
      </c>
    </row>
    <row r="2253" spans="1:24" ht="82.5" customHeight="1" x14ac:dyDescent="0.2">
      <c r="A2253" s="1578"/>
      <c r="B2253" s="1501" t="s">
        <v>2750</v>
      </c>
      <c r="C2253" s="1001" t="s">
        <v>1085</v>
      </c>
      <c r="D2253" s="1503" t="s">
        <v>810</v>
      </c>
      <c r="E2253" s="1503" t="s">
        <v>972</v>
      </c>
      <c r="F2253" s="717">
        <v>28</v>
      </c>
      <c r="G2253" s="1080"/>
      <c r="H2253" s="114"/>
      <c r="I2253" s="114"/>
      <c r="J2253" s="1506" t="s">
        <v>4602</v>
      </c>
      <c r="K2253" s="1506"/>
      <c r="L2253" s="1506"/>
      <c r="M2253" s="1506"/>
      <c r="N2253" s="1506"/>
      <c r="O2253" s="1506"/>
      <c r="P2253" s="1506"/>
      <c r="Q2253" s="1506"/>
      <c r="R2253" s="1506"/>
      <c r="S2253" s="1506"/>
      <c r="T2253" s="1506"/>
      <c r="U2253" s="1506"/>
      <c r="V2253" s="1506"/>
      <c r="W2253" s="95" t="s">
        <v>973</v>
      </c>
      <c r="X2253" s="96"/>
    </row>
    <row r="2254" spans="1:24" ht="144" customHeight="1" x14ac:dyDescent="0.2">
      <c r="A2254" s="1578"/>
      <c r="B2254" s="1501" t="s">
        <v>2751</v>
      </c>
      <c r="C2254" s="1001" t="s">
        <v>3011</v>
      </c>
      <c r="D2254" s="1503" t="s">
        <v>810</v>
      </c>
      <c r="E2254" s="1503" t="s">
        <v>972</v>
      </c>
      <c r="F2254" s="717">
        <v>1981</v>
      </c>
      <c r="G2254" s="1080">
        <v>946.12400000000002</v>
      </c>
      <c r="H2254" s="114"/>
      <c r="I2254" s="114"/>
      <c r="J2254" s="1506" t="s">
        <v>5650</v>
      </c>
      <c r="K2254" s="1506" t="s">
        <v>6315</v>
      </c>
      <c r="L2254" s="1506"/>
      <c r="M2254" s="1506"/>
      <c r="N2254" s="1506"/>
      <c r="O2254" s="1506"/>
      <c r="P2254" s="1506"/>
      <c r="Q2254" s="1506"/>
      <c r="R2254" s="1506"/>
      <c r="S2254" s="1506"/>
      <c r="T2254" s="1506"/>
      <c r="U2254" s="1506"/>
      <c r="V2254" s="1506"/>
      <c r="W2254" s="95"/>
      <c r="X2254" s="96"/>
    </row>
    <row r="2255" spans="1:24" s="1" customFormat="1" ht="36" customHeight="1" x14ac:dyDescent="0.2">
      <c r="A2255" s="1578"/>
      <c r="B2255" s="1501" t="s">
        <v>3012</v>
      </c>
      <c r="C2255" s="1521" t="s">
        <v>1086</v>
      </c>
      <c r="D2255" s="1503" t="s">
        <v>1000</v>
      </c>
      <c r="E2255" s="1503" t="s">
        <v>972</v>
      </c>
      <c r="F2255" s="717">
        <v>255</v>
      </c>
      <c r="G2255" s="1080"/>
      <c r="H2255" s="114"/>
      <c r="I2255" s="114"/>
      <c r="J2255" s="1506"/>
      <c r="K2255" s="1506"/>
      <c r="L2255" s="1506"/>
      <c r="M2255" s="1502"/>
      <c r="N2255" s="1502"/>
      <c r="O2255" s="1502"/>
      <c r="P2255" s="1502"/>
      <c r="Q2255" s="1502"/>
      <c r="R2255" s="1502"/>
      <c r="S2255" s="1502"/>
      <c r="T2255" s="1502"/>
      <c r="U2255" s="1502"/>
      <c r="V2255" s="1502"/>
      <c r="W2255" s="9" t="s">
        <v>973</v>
      </c>
    </row>
    <row r="2256" spans="1:24" s="1" customFormat="1" ht="62.25" customHeight="1" x14ac:dyDescent="0.2">
      <c r="A2256" s="1578"/>
      <c r="B2256" s="1525" t="s">
        <v>4261</v>
      </c>
      <c r="C2256" s="920" t="s">
        <v>4262</v>
      </c>
      <c r="D2256" s="1525" t="s">
        <v>3809</v>
      </c>
      <c r="E2256" s="1525" t="s">
        <v>972</v>
      </c>
      <c r="F2256" s="1525">
        <v>300</v>
      </c>
      <c r="G2256" s="1080"/>
      <c r="H2256" s="114"/>
      <c r="I2256" s="114"/>
      <c r="J2256" s="1506" t="s">
        <v>4263</v>
      </c>
      <c r="K2256" s="1506"/>
      <c r="L2256" s="1506"/>
      <c r="M2256" s="1502"/>
      <c r="N2256" s="1502"/>
      <c r="O2256" s="1502"/>
      <c r="P2256" s="1502"/>
      <c r="Q2256" s="1502"/>
      <c r="R2256" s="1502"/>
      <c r="S2256" s="1502"/>
      <c r="T2256" s="1502"/>
      <c r="U2256" s="1502"/>
      <c r="V2256" s="1502"/>
      <c r="W2256" s="9"/>
    </row>
    <row r="2257" spans="1:24" s="1" customFormat="1" ht="62.25" customHeight="1" x14ac:dyDescent="0.2">
      <c r="A2257" s="1578"/>
      <c r="B2257" s="1525" t="s">
        <v>4353</v>
      </c>
      <c r="C2257" s="920" t="s">
        <v>4258</v>
      </c>
      <c r="D2257" s="1525" t="s">
        <v>810</v>
      </c>
      <c r="E2257" s="1525" t="s">
        <v>972</v>
      </c>
      <c r="F2257" s="1525">
        <v>525</v>
      </c>
      <c r="G2257" s="1080"/>
      <c r="H2257" s="114"/>
      <c r="I2257" s="114"/>
      <c r="J2257" s="1506" t="s">
        <v>4354</v>
      </c>
      <c r="K2257" s="1506"/>
      <c r="L2257" s="1506"/>
      <c r="M2257" s="1502"/>
      <c r="N2257" s="1502"/>
      <c r="O2257" s="1502"/>
      <c r="P2257" s="1502"/>
      <c r="Q2257" s="1502"/>
      <c r="R2257" s="1502"/>
      <c r="S2257" s="1502"/>
      <c r="T2257" s="1502"/>
      <c r="U2257" s="1502"/>
      <c r="V2257" s="1502"/>
      <c r="W2257" s="9"/>
    </row>
    <row r="2258" spans="1:24" s="1" customFormat="1" ht="118.5" customHeight="1" x14ac:dyDescent="0.2">
      <c r="A2258" s="1578"/>
      <c r="B2258" s="1525" t="s">
        <v>4963</v>
      </c>
      <c r="C2258" s="38" t="s">
        <v>7465</v>
      </c>
      <c r="D2258" s="1525" t="s">
        <v>810</v>
      </c>
      <c r="E2258" s="1525" t="s">
        <v>972</v>
      </c>
      <c r="F2258" s="1525"/>
      <c r="G2258" s="49">
        <v>2000</v>
      </c>
      <c r="H2258" s="390">
        <v>779.64787999999999</v>
      </c>
      <c r="I2258" s="114"/>
      <c r="J2258" s="1506" t="s">
        <v>4950</v>
      </c>
      <c r="K2258" s="1506" t="s">
        <v>5124</v>
      </c>
      <c r="L2258" s="1506" t="s">
        <v>7464</v>
      </c>
      <c r="M2258" s="1502" t="s">
        <v>9112</v>
      </c>
      <c r="N2258" s="1502"/>
      <c r="O2258" s="1502"/>
      <c r="P2258" s="1502"/>
      <c r="Q2258" s="1502"/>
      <c r="R2258" s="1502"/>
      <c r="S2258" s="1502"/>
      <c r="T2258" s="1502"/>
      <c r="U2258" s="1502"/>
      <c r="V2258" s="1502"/>
      <c r="W2258" s="9"/>
    </row>
    <row r="2259" spans="1:24" s="1" customFormat="1" ht="93" customHeight="1" x14ac:dyDescent="0.2">
      <c r="A2259" s="1578"/>
      <c r="B2259" s="1525" t="s">
        <v>6307</v>
      </c>
      <c r="C2259" s="38" t="s">
        <v>6308</v>
      </c>
      <c r="D2259" s="1525" t="s">
        <v>810</v>
      </c>
      <c r="E2259" s="1525" t="s">
        <v>972</v>
      </c>
      <c r="F2259" s="1525"/>
      <c r="G2259" s="49">
        <v>850</v>
      </c>
      <c r="H2259" s="114"/>
      <c r="I2259" s="114"/>
      <c r="J2259" s="1506" t="s">
        <v>6309</v>
      </c>
      <c r="K2259" s="1506" t="s">
        <v>7006</v>
      </c>
      <c r="L2259" s="1506"/>
      <c r="M2259" s="1502"/>
      <c r="N2259" s="1502"/>
      <c r="O2259" s="1502"/>
      <c r="P2259" s="1502"/>
      <c r="Q2259" s="1502"/>
      <c r="R2259" s="1502"/>
      <c r="S2259" s="1502"/>
      <c r="T2259" s="1502"/>
      <c r="U2259" s="1502"/>
      <c r="V2259" s="1502"/>
      <c r="W2259" s="9"/>
    </row>
    <row r="2260" spans="1:24" s="1" customFormat="1" ht="62.25" customHeight="1" x14ac:dyDescent="0.2">
      <c r="A2260" s="1578"/>
      <c r="B2260" s="1525" t="s">
        <v>6311</v>
      </c>
      <c r="C2260" s="38" t="s">
        <v>6313</v>
      </c>
      <c r="D2260" s="1525" t="s">
        <v>810</v>
      </c>
      <c r="E2260" s="1525" t="s">
        <v>972</v>
      </c>
      <c r="F2260" s="1525"/>
      <c r="G2260" s="49">
        <v>150</v>
      </c>
      <c r="H2260" s="114"/>
      <c r="I2260" s="114"/>
      <c r="J2260" s="1506" t="s">
        <v>6309</v>
      </c>
      <c r="K2260" s="1506"/>
      <c r="L2260" s="1506"/>
      <c r="M2260" s="1502"/>
      <c r="N2260" s="1502"/>
      <c r="O2260" s="1502"/>
      <c r="P2260" s="1502"/>
      <c r="Q2260" s="1502"/>
      <c r="R2260" s="1502"/>
      <c r="S2260" s="1502"/>
      <c r="T2260" s="1502"/>
      <c r="U2260" s="1502"/>
      <c r="V2260" s="1502"/>
      <c r="W2260" s="9"/>
    </row>
    <row r="2261" spans="1:24" s="1" customFormat="1" ht="102.75" customHeight="1" x14ac:dyDescent="0.2">
      <c r="A2261" s="1578"/>
      <c r="B2261" s="1525" t="s">
        <v>6312</v>
      </c>
      <c r="C2261" s="38" t="s">
        <v>6444</v>
      </c>
      <c r="D2261" s="1525" t="s">
        <v>810</v>
      </c>
      <c r="E2261" s="1525" t="s">
        <v>972</v>
      </c>
      <c r="F2261" s="1525"/>
      <c r="G2261" s="49">
        <v>1020</v>
      </c>
      <c r="H2261" s="114">
        <v>1436.89</v>
      </c>
      <c r="I2261" s="114"/>
      <c r="J2261" s="1506" t="s">
        <v>6445</v>
      </c>
      <c r="K2261" s="1506" t="s">
        <v>7007</v>
      </c>
      <c r="L2261" s="1506" t="s">
        <v>7189</v>
      </c>
      <c r="M2261" s="1502"/>
      <c r="N2261" s="1502"/>
      <c r="O2261" s="1502"/>
      <c r="P2261" s="1502"/>
      <c r="Q2261" s="1502"/>
      <c r="R2261" s="1502"/>
      <c r="S2261" s="1502"/>
      <c r="T2261" s="1502"/>
      <c r="U2261" s="1502"/>
      <c r="V2261" s="1502"/>
      <c r="W2261" s="9"/>
    </row>
    <row r="2262" spans="1:24" s="1" customFormat="1" ht="62.25" customHeight="1" x14ac:dyDescent="0.2">
      <c r="A2262" s="1578"/>
      <c r="B2262" s="1525" t="s">
        <v>6447</v>
      </c>
      <c r="C2262" s="38" t="s">
        <v>6446</v>
      </c>
      <c r="D2262" s="1525" t="s">
        <v>810</v>
      </c>
      <c r="E2262" s="1525" t="s">
        <v>972</v>
      </c>
      <c r="F2262" s="1525"/>
      <c r="G2262" s="49"/>
      <c r="H2262" s="114"/>
      <c r="I2262" s="114"/>
      <c r="J2262" s="1506" t="s">
        <v>6445</v>
      </c>
      <c r="K2262" s="1506" t="s">
        <v>7008</v>
      </c>
      <c r="L2262" s="1506"/>
      <c r="M2262" s="1502"/>
      <c r="N2262" s="1502"/>
      <c r="O2262" s="1502"/>
      <c r="P2262" s="1502"/>
      <c r="Q2262" s="1502"/>
      <c r="R2262" s="1502"/>
      <c r="S2262" s="1502"/>
      <c r="T2262" s="1502"/>
      <c r="U2262" s="1502"/>
      <c r="V2262" s="1502"/>
      <c r="W2262" s="9"/>
    </row>
    <row r="2263" spans="1:24" s="1" customFormat="1" ht="62.25" customHeight="1" x14ac:dyDescent="0.2">
      <c r="A2263" s="1578"/>
      <c r="B2263" s="1525" t="s">
        <v>7156</v>
      </c>
      <c r="C2263" s="38" t="s">
        <v>7157</v>
      </c>
      <c r="D2263" s="1525" t="s">
        <v>286</v>
      </c>
      <c r="E2263" s="1525" t="s">
        <v>972</v>
      </c>
      <c r="F2263" s="1525"/>
      <c r="G2263" s="49"/>
      <c r="H2263" s="114">
        <v>150</v>
      </c>
      <c r="I2263" s="114"/>
      <c r="J2263" s="1506" t="s">
        <v>7086</v>
      </c>
      <c r="K2263" s="1506"/>
      <c r="L2263" s="1506"/>
      <c r="M2263" s="1502"/>
      <c r="N2263" s="1502"/>
      <c r="O2263" s="1502"/>
      <c r="P2263" s="1502"/>
      <c r="Q2263" s="1502"/>
      <c r="R2263" s="1502"/>
      <c r="S2263" s="1502"/>
      <c r="T2263" s="1502"/>
      <c r="U2263" s="1502"/>
      <c r="V2263" s="1502"/>
      <c r="W2263" s="9"/>
    </row>
    <row r="2264" spans="1:24" s="1" customFormat="1" ht="62.25" customHeight="1" x14ac:dyDescent="0.2">
      <c r="A2264" s="1578"/>
      <c r="B2264" s="1525" t="s">
        <v>7671</v>
      </c>
      <c r="C2264" s="38" t="s">
        <v>8419</v>
      </c>
      <c r="D2264" s="1525" t="s">
        <v>810</v>
      </c>
      <c r="E2264" s="1525" t="s">
        <v>902</v>
      </c>
      <c r="F2264" s="1525"/>
      <c r="G2264" s="49"/>
      <c r="H2264" s="114">
        <v>1200</v>
      </c>
      <c r="I2264" s="114"/>
      <c r="J2264" s="1506" t="s">
        <v>7086</v>
      </c>
      <c r="K2264" s="1506" t="s">
        <v>8285</v>
      </c>
      <c r="L2264" s="1506" t="s">
        <v>8418</v>
      </c>
      <c r="M2264" s="1502"/>
      <c r="N2264" s="1502"/>
      <c r="O2264" s="1502"/>
      <c r="P2264" s="1502"/>
      <c r="Q2264" s="1502"/>
      <c r="R2264" s="1502"/>
      <c r="S2264" s="1502"/>
      <c r="T2264" s="1502"/>
      <c r="U2264" s="1502"/>
      <c r="V2264" s="1502"/>
      <c r="W2264" s="9"/>
    </row>
    <row r="2265" spans="1:24" s="1" customFormat="1" ht="77.25" customHeight="1" x14ac:dyDescent="0.2">
      <c r="A2265" s="1578"/>
      <c r="B2265" s="1525" t="s">
        <v>8751</v>
      </c>
      <c r="C2265" s="38" t="s">
        <v>8752</v>
      </c>
      <c r="D2265" s="1525" t="s">
        <v>810</v>
      </c>
      <c r="E2265" s="1525" t="s">
        <v>972</v>
      </c>
      <c r="F2265" s="1525"/>
      <c r="G2265" s="49"/>
      <c r="H2265" s="114">
        <v>546.76</v>
      </c>
      <c r="I2265" s="114"/>
      <c r="J2265" s="1506" t="s">
        <v>8703</v>
      </c>
      <c r="K2265" s="1506"/>
      <c r="L2265" s="1506"/>
      <c r="M2265" s="1502"/>
      <c r="N2265" s="1502"/>
      <c r="O2265" s="1502"/>
      <c r="P2265" s="1502"/>
      <c r="Q2265" s="1502"/>
      <c r="R2265" s="1502"/>
      <c r="S2265" s="1502"/>
      <c r="T2265" s="1502"/>
      <c r="U2265" s="1502"/>
      <c r="V2265" s="1502"/>
      <c r="W2265" s="9"/>
    </row>
    <row r="2266" spans="1:24" s="1" customFormat="1" ht="77.25" customHeight="1" x14ac:dyDescent="0.2">
      <c r="A2266" s="1578"/>
      <c r="B2266" s="1526" t="s">
        <v>8753</v>
      </c>
      <c r="C2266" s="1439" t="s">
        <v>8754</v>
      </c>
      <c r="D2266" s="1526" t="s">
        <v>304</v>
      </c>
      <c r="E2266" s="1526" t="s">
        <v>972</v>
      </c>
      <c r="F2266" s="1526"/>
      <c r="G2266" s="64"/>
      <c r="H2266" s="111">
        <v>27</v>
      </c>
      <c r="I2266" s="114"/>
      <c r="J2266" s="1506" t="s">
        <v>8703</v>
      </c>
      <c r="K2266" s="1506" t="s">
        <v>8991</v>
      </c>
      <c r="L2266" s="1506"/>
      <c r="M2266" s="1502"/>
      <c r="N2266" s="1502"/>
      <c r="O2266" s="1502"/>
      <c r="P2266" s="1502"/>
      <c r="Q2266" s="1502"/>
      <c r="R2266" s="1502"/>
      <c r="S2266" s="1502"/>
      <c r="T2266" s="1502"/>
      <c r="U2266" s="1502"/>
      <c r="V2266" s="1502"/>
      <c r="W2266" s="9"/>
    </row>
    <row r="2267" spans="1:24" s="1" customFormat="1" ht="77.25" customHeight="1" x14ac:dyDescent="0.2">
      <c r="A2267" s="1578"/>
      <c r="B2267" s="1431" t="s">
        <v>8992</v>
      </c>
      <c r="C2267" s="1547" t="s">
        <v>8993</v>
      </c>
      <c r="D2267" s="1431" t="s">
        <v>3490</v>
      </c>
      <c r="E2267" s="1431" t="s">
        <v>972</v>
      </c>
      <c r="F2267" s="1438">
        <v>0</v>
      </c>
      <c r="G2267" s="1438">
        <v>0</v>
      </c>
      <c r="H2267" s="1438">
        <v>203</v>
      </c>
      <c r="I2267" s="342"/>
      <c r="J2267" s="1506" t="s">
        <v>8994</v>
      </c>
      <c r="K2267" s="1506"/>
      <c r="L2267" s="1506"/>
      <c r="M2267" s="1502"/>
      <c r="N2267" s="1502"/>
      <c r="O2267" s="1502"/>
      <c r="P2267" s="1502"/>
      <c r="Q2267" s="1502"/>
      <c r="R2267" s="1502"/>
      <c r="S2267" s="1502"/>
      <c r="T2267" s="1502"/>
      <c r="U2267" s="1502"/>
      <c r="V2267" s="1502"/>
      <c r="W2267" s="9"/>
    </row>
    <row r="2268" spans="1:24" s="1" customFormat="1" ht="77.25" customHeight="1" x14ac:dyDescent="0.2">
      <c r="A2268" s="1578"/>
      <c r="B2268" s="1431" t="s">
        <v>9113</v>
      </c>
      <c r="C2268" s="38" t="s">
        <v>9115</v>
      </c>
      <c r="D2268" s="1526" t="s">
        <v>286</v>
      </c>
      <c r="E2268" s="1526" t="s">
        <v>972</v>
      </c>
      <c r="F2268" s="49"/>
      <c r="G2268" s="49"/>
      <c r="H2268" s="49">
        <v>195</v>
      </c>
      <c r="I2268" s="114"/>
      <c r="J2268" s="1506" t="s">
        <v>9116</v>
      </c>
      <c r="K2268" s="1506"/>
      <c r="L2268" s="1506"/>
      <c r="M2268" s="1502"/>
      <c r="N2268" s="1502"/>
      <c r="O2268" s="1502"/>
      <c r="P2268" s="1502"/>
      <c r="Q2268" s="1502"/>
      <c r="R2268" s="1502"/>
      <c r="S2268" s="1502"/>
      <c r="T2268" s="1502"/>
      <c r="U2268" s="1502"/>
      <c r="V2268" s="1502"/>
      <c r="W2268" s="9"/>
    </row>
    <row r="2269" spans="1:24" s="1" customFormat="1" ht="77.25" customHeight="1" x14ac:dyDescent="0.2">
      <c r="A2269" s="1579"/>
      <c r="B2269" s="1431" t="s">
        <v>9114</v>
      </c>
      <c r="C2269" s="38" t="s">
        <v>9117</v>
      </c>
      <c r="D2269" s="1526" t="s">
        <v>286</v>
      </c>
      <c r="E2269" s="1526" t="s">
        <v>972</v>
      </c>
      <c r="F2269" s="49"/>
      <c r="G2269" s="49"/>
      <c r="H2269" s="49">
        <v>195</v>
      </c>
      <c r="I2269" s="114"/>
      <c r="J2269" s="1506" t="s">
        <v>9116</v>
      </c>
      <c r="K2269" s="1506"/>
      <c r="L2269" s="1506"/>
      <c r="M2269" s="1502"/>
      <c r="N2269" s="1502"/>
      <c r="O2269" s="1502"/>
      <c r="P2269" s="1502"/>
      <c r="Q2269" s="1502"/>
      <c r="R2269" s="1502"/>
      <c r="S2269" s="1502"/>
      <c r="T2269" s="1502"/>
      <c r="U2269" s="1502"/>
      <c r="V2269" s="1502"/>
      <c r="W2269" s="9"/>
    </row>
    <row r="2270" spans="1:24" s="1" customFormat="1" ht="27.75" customHeight="1" x14ac:dyDescent="0.2">
      <c r="A2270" s="1565" t="s">
        <v>1572</v>
      </c>
      <c r="B2270" s="1495" t="s">
        <v>2752</v>
      </c>
      <c r="C2270" s="1500" t="s">
        <v>1087</v>
      </c>
      <c r="D2270" s="1515" t="s">
        <v>13</v>
      </c>
      <c r="E2270" s="1515" t="s">
        <v>972</v>
      </c>
      <c r="F2270" s="1423">
        <v>0</v>
      </c>
      <c r="G2270" s="1541"/>
      <c r="H2270" s="104"/>
      <c r="I2270" s="104"/>
      <c r="J2270" s="1506"/>
      <c r="K2270" s="1506"/>
      <c r="L2270" s="1506" t="s">
        <v>4456</v>
      </c>
      <c r="M2270" s="1502"/>
      <c r="N2270" s="1502"/>
      <c r="O2270" s="1502"/>
      <c r="P2270" s="1502"/>
      <c r="Q2270" s="1502"/>
      <c r="R2270" s="1502"/>
      <c r="S2270" s="1502"/>
      <c r="T2270" s="1502"/>
      <c r="U2270" s="1502"/>
      <c r="V2270" s="1502"/>
      <c r="W2270" s="9" t="s">
        <v>973</v>
      </c>
    </row>
    <row r="2271" spans="1:24" ht="27.75" customHeight="1" x14ac:dyDescent="0.2">
      <c r="A2271" s="1566"/>
      <c r="B2271" s="1501" t="s">
        <v>2753</v>
      </c>
      <c r="C2271" s="1521" t="s">
        <v>1088</v>
      </c>
      <c r="D2271" s="1503" t="s">
        <v>13</v>
      </c>
      <c r="E2271" s="1503" t="s">
        <v>972</v>
      </c>
      <c r="F2271" s="114">
        <v>1400</v>
      </c>
      <c r="G2271" s="1080"/>
      <c r="H2271" s="114"/>
      <c r="I2271" s="114"/>
      <c r="J2271" s="1506"/>
      <c r="K2271" s="1506"/>
      <c r="L2271" s="1506"/>
      <c r="M2271" s="1506"/>
      <c r="N2271" s="1506"/>
      <c r="O2271" s="1506"/>
      <c r="P2271" s="1506"/>
      <c r="Q2271" s="1506"/>
      <c r="R2271" s="1506"/>
      <c r="S2271" s="1506"/>
      <c r="T2271" s="1506"/>
      <c r="U2271" s="1506"/>
      <c r="V2271" s="1506"/>
      <c r="W2271" s="95" t="s">
        <v>973</v>
      </c>
      <c r="X2271" s="96"/>
    </row>
    <row r="2272" spans="1:24" s="1" customFormat="1" ht="104.25" customHeight="1" x14ac:dyDescent="0.2">
      <c r="A2272" s="1566"/>
      <c r="B2272" s="1501" t="s">
        <v>2754</v>
      </c>
      <c r="C2272" s="1521" t="s">
        <v>5346</v>
      </c>
      <c r="D2272" s="1503" t="s">
        <v>13</v>
      </c>
      <c r="E2272" s="1503" t="s">
        <v>972</v>
      </c>
      <c r="F2272" s="114">
        <v>1450</v>
      </c>
      <c r="G2272" s="1080">
        <v>21.236999999999998</v>
      </c>
      <c r="H2272" s="114"/>
      <c r="I2272" s="114"/>
      <c r="J2272" s="1506" t="s">
        <v>5651</v>
      </c>
      <c r="K2272" s="1506"/>
      <c r="L2272" s="1506"/>
      <c r="M2272" s="1502"/>
      <c r="N2272" s="1502"/>
      <c r="O2272" s="1502"/>
      <c r="P2272" s="1502"/>
      <c r="Q2272" s="1502"/>
      <c r="R2272" s="1502"/>
      <c r="S2272" s="1502"/>
      <c r="T2272" s="1502"/>
      <c r="U2272" s="1502"/>
      <c r="V2272" s="1502"/>
      <c r="W2272" s="9" t="s">
        <v>973</v>
      </c>
    </row>
    <row r="2273" spans="1:23" s="1" customFormat="1" ht="122.25" customHeight="1" x14ac:dyDescent="0.2">
      <c r="A2273" s="1566"/>
      <c r="B2273" s="1501" t="s">
        <v>2755</v>
      </c>
      <c r="C2273" s="1521" t="s">
        <v>1089</v>
      </c>
      <c r="D2273" s="1503" t="s">
        <v>13</v>
      </c>
      <c r="E2273" s="1503" t="s">
        <v>972</v>
      </c>
      <c r="F2273" s="114">
        <v>0</v>
      </c>
      <c r="G2273" s="1080"/>
      <c r="H2273" s="114"/>
      <c r="I2273" s="114"/>
      <c r="J2273" s="1506" t="s">
        <v>5517</v>
      </c>
      <c r="K2273" s="1506"/>
      <c r="L2273" s="1506"/>
      <c r="M2273" s="1502"/>
      <c r="N2273" s="1502"/>
      <c r="O2273" s="1502"/>
      <c r="P2273" s="1502"/>
      <c r="Q2273" s="1502"/>
      <c r="R2273" s="1502"/>
      <c r="S2273" s="1502"/>
      <c r="T2273" s="1502"/>
      <c r="U2273" s="1502"/>
      <c r="V2273" s="1502"/>
      <c r="W2273" s="9" t="s">
        <v>973</v>
      </c>
    </row>
    <row r="2274" spans="1:23" s="1" customFormat="1" ht="151.5" customHeight="1" x14ac:dyDescent="0.2">
      <c r="A2274" s="1566"/>
      <c r="B2274" s="1501" t="s">
        <v>2756</v>
      </c>
      <c r="C2274" s="1521" t="s">
        <v>6527</v>
      </c>
      <c r="D2274" s="1503" t="s">
        <v>13</v>
      </c>
      <c r="E2274" s="1503" t="s">
        <v>972</v>
      </c>
      <c r="F2274" s="114">
        <v>500</v>
      </c>
      <c r="G2274" s="1080">
        <v>201.49189000000001</v>
      </c>
      <c r="H2274" s="114"/>
      <c r="I2274" s="114"/>
      <c r="J2274" s="1506" t="s">
        <v>6526</v>
      </c>
      <c r="K2274" s="1506"/>
      <c r="L2274" s="1506"/>
      <c r="M2274" s="1502"/>
      <c r="N2274" s="1502"/>
      <c r="O2274" s="1502"/>
      <c r="P2274" s="1502"/>
      <c r="Q2274" s="1502"/>
      <c r="R2274" s="1502"/>
      <c r="S2274" s="1502"/>
      <c r="T2274" s="1502"/>
      <c r="U2274" s="1502"/>
      <c r="V2274" s="1502"/>
      <c r="W2274" s="9" t="s">
        <v>973</v>
      </c>
    </row>
    <row r="2275" spans="1:23" s="1" customFormat="1" ht="26.25" customHeight="1" x14ac:dyDescent="0.2">
      <c r="A2275" s="1566"/>
      <c r="B2275" s="1501" t="s">
        <v>2757</v>
      </c>
      <c r="C2275" s="1521" t="s">
        <v>1090</v>
      </c>
      <c r="D2275" s="1503" t="s">
        <v>13</v>
      </c>
      <c r="E2275" s="1503" t="s">
        <v>972</v>
      </c>
      <c r="F2275" s="114">
        <v>0</v>
      </c>
      <c r="G2275" s="1080"/>
      <c r="H2275" s="114"/>
      <c r="I2275" s="114"/>
      <c r="J2275" s="1506"/>
      <c r="K2275" s="1506"/>
      <c r="L2275" s="1506"/>
      <c r="M2275" s="1502"/>
      <c r="N2275" s="1502"/>
      <c r="O2275" s="1502"/>
      <c r="P2275" s="1502"/>
      <c r="Q2275" s="1502"/>
      <c r="R2275" s="1502"/>
      <c r="S2275" s="1502"/>
      <c r="T2275" s="1502"/>
      <c r="U2275" s="1502"/>
      <c r="V2275" s="1502"/>
      <c r="W2275" s="9" t="s">
        <v>973</v>
      </c>
    </row>
    <row r="2276" spans="1:23" s="1" customFormat="1" ht="47.25" customHeight="1" x14ac:dyDescent="0.2">
      <c r="A2276" s="1566"/>
      <c r="B2276" s="1501" t="s">
        <v>4605</v>
      </c>
      <c r="C2276" s="1521" t="s">
        <v>4603</v>
      </c>
      <c r="D2276" s="1503" t="s">
        <v>286</v>
      </c>
      <c r="E2276" s="1503" t="s">
        <v>972</v>
      </c>
      <c r="F2276" s="114">
        <v>100</v>
      </c>
      <c r="G2276" s="1080"/>
      <c r="H2276" s="114"/>
      <c r="I2276" s="114"/>
      <c r="J2276" s="1506" t="s">
        <v>4604</v>
      </c>
      <c r="K2276" s="1506"/>
      <c r="L2276" s="1506"/>
      <c r="M2276" s="1502"/>
      <c r="N2276" s="1502"/>
      <c r="O2276" s="1502"/>
      <c r="P2276" s="1502"/>
      <c r="Q2276" s="1502"/>
      <c r="R2276" s="1502"/>
      <c r="S2276" s="1502"/>
      <c r="T2276" s="1502"/>
      <c r="U2276" s="1502"/>
      <c r="V2276" s="1502"/>
      <c r="W2276" s="9"/>
    </row>
    <row r="2277" spans="1:23" s="1" customFormat="1" ht="174" customHeight="1" x14ac:dyDescent="0.2">
      <c r="A2277" s="1566"/>
      <c r="B2277" s="1501" t="s">
        <v>7503</v>
      </c>
      <c r="C2277" s="1521" t="s">
        <v>8756</v>
      </c>
      <c r="D2277" s="1503" t="s">
        <v>13</v>
      </c>
      <c r="E2277" s="1503" t="s">
        <v>972</v>
      </c>
      <c r="F2277" s="114"/>
      <c r="G2277" s="1080"/>
      <c r="H2277" s="373">
        <v>457.32</v>
      </c>
      <c r="I2277" s="114"/>
      <c r="J2277" s="1506" t="s">
        <v>7086</v>
      </c>
      <c r="K2277" s="1506" t="s">
        <v>8755</v>
      </c>
      <c r="L2277" s="1506"/>
      <c r="M2277" s="1502"/>
      <c r="N2277" s="1502"/>
      <c r="O2277" s="1502"/>
      <c r="P2277" s="1502"/>
      <c r="Q2277" s="1502"/>
      <c r="R2277" s="1502"/>
      <c r="S2277" s="1502"/>
      <c r="T2277" s="1502"/>
      <c r="U2277" s="1502"/>
      <c r="V2277" s="1502"/>
      <c r="W2277" s="9"/>
    </row>
    <row r="2278" spans="1:23" s="1" customFormat="1" ht="70.5" customHeight="1" x14ac:dyDescent="0.2">
      <c r="A2278" s="1567"/>
      <c r="B2278" s="1501" t="s">
        <v>9118</v>
      </c>
      <c r="C2278" s="1521" t="s">
        <v>9119</v>
      </c>
      <c r="D2278" s="1503" t="s">
        <v>810</v>
      </c>
      <c r="E2278" s="1503" t="s">
        <v>972</v>
      </c>
      <c r="F2278" s="114"/>
      <c r="G2278" s="1080"/>
      <c r="H2278" s="373">
        <v>900</v>
      </c>
      <c r="I2278" s="114"/>
      <c r="J2278" s="1506" t="s">
        <v>9072</v>
      </c>
      <c r="K2278" s="1506"/>
      <c r="L2278" s="1506"/>
      <c r="M2278" s="1502"/>
      <c r="N2278" s="1502"/>
      <c r="O2278" s="1502"/>
      <c r="P2278" s="1502"/>
      <c r="Q2278" s="1502"/>
      <c r="R2278" s="1502"/>
      <c r="S2278" s="1502"/>
      <c r="T2278" s="1502"/>
      <c r="U2278" s="1502"/>
      <c r="V2278" s="1502"/>
      <c r="W2278" s="9"/>
    </row>
    <row r="2279" spans="1:23" s="1" customFormat="1" ht="105" customHeight="1" x14ac:dyDescent="0.2">
      <c r="A2279" s="1565" t="s">
        <v>1573</v>
      </c>
      <c r="B2279" s="1501" t="s">
        <v>2758</v>
      </c>
      <c r="C2279" s="1521" t="s">
        <v>1091</v>
      </c>
      <c r="D2279" s="1503" t="s">
        <v>810</v>
      </c>
      <c r="E2279" s="1503" t="s">
        <v>972</v>
      </c>
      <c r="F2279" s="717">
        <v>439.6</v>
      </c>
      <c r="G2279" s="1080"/>
      <c r="H2279" s="114"/>
      <c r="I2279" s="114"/>
      <c r="J2279" s="1506" t="s">
        <v>4838</v>
      </c>
      <c r="K2279" s="1506"/>
      <c r="L2279" s="1506"/>
      <c r="M2279" s="1502"/>
      <c r="N2279" s="1502"/>
      <c r="O2279" s="1502"/>
      <c r="P2279" s="1502"/>
      <c r="Q2279" s="1502"/>
      <c r="R2279" s="1502"/>
      <c r="S2279" s="1502"/>
      <c r="T2279" s="1502"/>
      <c r="U2279" s="1502"/>
      <c r="V2279" s="1502"/>
      <c r="W2279" s="9" t="s">
        <v>973</v>
      </c>
    </row>
    <row r="2280" spans="1:23" s="1" customFormat="1" ht="139.5" customHeight="1" x14ac:dyDescent="0.2">
      <c r="A2280" s="1566"/>
      <c r="B2280" s="1501" t="s">
        <v>2759</v>
      </c>
      <c r="C2280" s="1521" t="s">
        <v>3941</v>
      </c>
      <c r="D2280" s="1503" t="s">
        <v>810</v>
      </c>
      <c r="E2280" s="1503" t="s">
        <v>972</v>
      </c>
      <c r="F2280" s="114">
        <v>571</v>
      </c>
      <c r="G2280" s="1080"/>
      <c r="H2280" s="114"/>
      <c r="I2280" s="114"/>
      <c r="J2280" s="1506" t="s">
        <v>3102</v>
      </c>
      <c r="K2280" s="1506" t="s">
        <v>3533</v>
      </c>
      <c r="L2280" s="1506" t="s">
        <v>3940</v>
      </c>
      <c r="M2280" s="1502" t="s">
        <v>4839</v>
      </c>
      <c r="N2280" s="1502"/>
      <c r="O2280" s="1502"/>
      <c r="P2280" s="1502"/>
      <c r="Q2280" s="1502"/>
      <c r="R2280" s="1502"/>
      <c r="S2280" s="1502"/>
      <c r="T2280" s="1502"/>
      <c r="U2280" s="1502"/>
      <c r="V2280" s="1502"/>
      <c r="W2280" s="9" t="s">
        <v>973</v>
      </c>
    </row>
    <row r="2281" spans="1:23" s="1" customFormat="1" ht="86.25" customHeight="1" x14ac:dyDescent="0.2">
      <c r="A2281" s="1566"/>
      <c r="B2281" s="1501" t="s">
        <v>2760</v>
      </c>
      <c r="C2281" s="1521" t="s">
        <v>1093</v>
      </c>
      <c r="D2281" s="1503" t="s">
        <v>975</v>
      </c>
      <c r="E2281" s="1503" t="s">
        <v>972</v>
      </c>
      <c r="F2281" s="717"/>
      <c r="G2281" s="1080"/>
      <c r="H2281" s="114"/>
      <c r="I2281" s="114"/>
      <c r="J2281" s="1506" t="s">
        <v>3535</v>
      </c>
      <c r="K2281" s="1506"/>
      <c r="L2281" s="1506"/>
      <c r="M2281" s="1502"/>
      <c r="N2281" s="1502"/>
      <c r="O2281" s="1502"/>
      <c r="P2281" s="1502"/>
      <c r="Q2281" s="1502"/>
      <c r="R2281" s="1502"/>
      <c r="S2281" s="1502"/>
      <c r="T2281" s="1502"/>
      <c r="U2281" s="1502"/>
      <c r="V2281" s="1502"/>
      <c r="W2281" s="9" t="s">
        <v>973</v>
      </c>
    </row>
    <row r="2282" spans="1:23" s="1" customFormat="1" ht="38.25" customHeight="1" x14ac:dyDescent="0.2">
      <c r="A2282" s="1566"/>
      <c r="B2282" s="1501" t="s">
        <v>2761</v>
      </c>
      <c r="C2282" s="1521" t="s">
        <v>1094</v>
      </c>
      <c r="D2282" s="1503" t="s">
        <v>1000</v>
      </c>
      <c r="E2282" s="1503" t="s">
        <v>972</v>
      </c>
      <c r="F2282" s="717">
        <v>220</v>
      </c>
      <c r="G2282" s="1080"/>
      <c r="H2282" s="114"/>
      <c r="I2282" s="114"/>
      <c r="J2282" s="1506"/>
      <c r="K2282" s="1506"/>
      <c r="L2282" s="1506"/>
      <c r="M2282" s="1502"/>
      <c r="N2282" s="1502"/>
      <c r="O2282" s="1502"/>
      <c r="P2282" s="1502"/>
      <c r="Q2282" s="1502"/>
      <c r="R2282" s="1502"/>
      <c r="S2282" s="1502"/>
      <c r="T2282" s="1502"/>
      <c r="U2282" s="1502"/>
      <c r="V2282" s="1502"/>
      <c r="W2282" s="9" t="s">
        <v>973</v>
      </c>
    </row>
    <row r="2283" spans="1:23" s="1" customFormat="1" ht="72" customHeight="1" x14ac:dyDescent="0.2">
      <c r="A2283" s="1566"/>
      <c r="B2283" s="1501" t="s">
        <v>2762</v>
      </c>
      <c r="C2283" s="1521" t="s">
        <v>1095</v>
      </c>
      <c r="D2283" s="1503" t="s">
        <v>810</v>
      </c>
      <c r="E2283" s="1503" t="s">
        <v>972</v>
      </c>
      <c r="F2283" s="717"/>
      <c r="G2283" s="1080"/>
      <c r="H2283" s="114"/>
      <c r="I2283" s="114"/>
      <c r="J2283" s="1506" t="s">
        <v>3942</v>
      </c>
      <c r="K2283" s="1506"/>
      <c r="L2283" s="1506"/>
      <c r="M2283" s="1502"/>
      <c r="N2283" s="1502"/>
      <c r="O2283" s="1502"/>
      <c r="P2283" s="1502"/>
      <c r="Q2283" s="1502"/>
      <c r="R2283" s="1502"/>
      <c r="S2283" s="1502"/>
      <c r="T2283" s="1502"/>
      <c r="U2283" s="1502"/>
      <c r="V2283" s="1502"/>
      <c r="W2283" s="9" t="s">
        <v>973</v>
      </c>
    </row>
    <row r="2284" spans="1:23" s="1" customFormat="1" ht="146.25" customHeight="1" x14ac:dyDescent="0.2">
      <c r="A2284" s="1566"/>
      <c r="B2284" s="1501" t="s">
        <v>3104</v>
      </c>
      <c r="C2284" s="1521" t="s">
        <v>6478</v>
      </c>
      <c r="D2284" s="1503" t="s">
        <v>810</v>
      </c>
      <c r="E2284" s="1503" t="s">
        <v>972</v>
      </c>
      <c r="F2284" s="717">
        <v>217.25</v>
      </c>
      <c r="G2284" s="114">
        <v>300</v>
      </c>
      <c r="H2284" s="114"/>
      <c r="I2284" s="114"/>
      <c r="J2284" s="1506" t="s">
        <v>3105</v>
      </c>
      <c r="K2284" s="1506" t="s">
        <v>4840</v>
      </c>
      <c r="L2284" s="1506" t="s">
        <v>6479</v>
      </c>
      <c r="M2284" s="1502"/>
      <c r="N2284" s="1502"/>
      <c r="O2284" s="1502"/>
      <c r="P2284" s="1502"/>
      <c r="Q2284" s="1502"/>
      <c r="R2284" s="1502"/>
      <c r="S2284" s="1502"/>
      <c r="T2284" s="1502"/>
      <c r="U2284" s="1502"/>
      <c r="V2284" s="1502"/>
      <c r="W2284" s="9"/>
    </row>
    <row r="2285" spans="1:23" s="1" customFormat="1" ht="121.5" customHeight="1" x14ac:dyDescent="0.2">
      <c r="A2285" s="1566"/>
      <c r="B2285" s="1501" t="s">
        <v>3536</v>
      </c>
      <c r="C2285" s="1521" t="s">
        <v>3537</v>
      </c>
      <c r="D2285" s="1503" t="s">
        <v>810</v>
      </c>
      <c r="E2285" s="1503" t="s">
        <v>972</v>
      </c>
      <c r="F2285" s="717">
        <v>644.76900000000001</v>
      </c>
      <c r="G2285" s="1080"/>
      <c r="H2285" s="114"/>
      <c r="I2285" s="114"/>
      <c r="J2285" s="1506" t="s">
        <v>3538</v>
      </c>
      <c r="K2285" s="1506" t="s">
        <v>4841</v>
      </c>
      <c r="L2285" s="1506"/>
      <c r="M2285" s="1502"/>
      <c r="N2285" s="1502"/>
      <c r="O2285" s="1502"/>
      <c r="P2285" s="1502"/>
      <c r="Q2285" s="1502"/>
      <c r="R2285" s="1502"/>
      <c r="S2285" s="1502"/>
      <c r="T2285" s="1502"/>
      <c r="U2285" s="1502"/>
      <c r="V2285" s="1502"/>
      <c r="W2285" s="9"/>
    </row>
    <row r="2286" spans="1:23" s="1" customFormat="1" ht="88.5" customHeight="1" x14ac:dyDescent="0.2">
      <c r="A2286" s="1566"/>
      <c r="B2286" s="1525" t="s">
        <v>4355</v>
      </c>
      <c r="C2286" s="920" t="s">
        <v>1095</v>
      </c>
      <c r="D2286" s="1525" t="s">
        <v>810</v>
      </c>
      <c r="E2286" s="1525" t="s">
        <v>972</v>
      </c>
      <c r="F2286" s="1525"/>
      <c r="G2286" s="1080"/>
      <c r="H2286" s="114"/>
      <c r="I2286" s="114"/>
      <c r="J2286" s="1031" t="s">
        <v>4356</v>
      </c>
      <c r="K2286" s="1506" t="s">
        <v>4842</v>
      </c>
      <c r="L2286" s="1506"/>
      <c r="M2286" s="1502"/>
      <c r="N2286" s="1502"/>
      <c r="O2286" s="1502"/>
      <c r="P2286" s="1502"/>
      <c r="Q2286" s="1502"/>
      <c r="R2286" s="1502"/>
      <c r="S2286" s="1502"/>
      <c r="T2286" s="1502"/>
      <c r="U2286" s="1502"/>
      <c r="V2286" s="1502"/>
      <c r="W2286" s="9"/>
    </row>
    <row r="2287" spans="1:23" s="1" customFormat="1" ht="57.75" customHeight="1" x14ac:dyDescent="0.2">
      <c r="A2287" s="1566"/>
      <c r="B2287" s="1525" t="s">
        <v>4385</v>
      </c>
      <c r="C2287" s="920" t="s">
        <v>4384</v>
      </c>
      <c r="D2287" s="1525" t="s">
        <v>810</v>
      </c>
      <c r="E2287" s="1525" t="s">
        <v>972</v>
      </c>
      <c r="F2287" s="1525">
        <v>30</v>
      </c>
      <c r="G2287" s="1080"/>
      <c r="H2287" s="114"/>
      <c r="I2287" s="114"/>
      <c r="J2287" s="1506" t="s">
        <v>4386</v>
      </c>
      <c r="K2287" s="1506"/>
      <c r="L2287" s="1506"/>
      <c r="M2287" s="1502"/>
      <c r="N2287" s="1502"/>
      <c r="O2287" s="1502"/>
      <c r="P2287" s="1502"/>
      <c r="Q2287" s="1502"/>
      <c r="R2287" s="1502"/>
      <c r="S2287" s="1502"/>
      <c r="T2287" s="1502"/>
      <c r="U2287" s="1502"/>
      <c r="V2287" s="1502"/>
      <c r="W2287" s="9"/>
    </row>
    <row r="2288" spans="1:23" s="1" customFormat="1" ht="107.25" customHeight="1" x14ac:dyDescent="0.2">
      <c r="A2288" s="1566"/>
      <c r="B2288" s="1525" t="s">
        <v>4843</v>
      </c>
      <c r="C2288" s="920" t="s">
        <v>4844</v>
      </c>
      <c r="D2288" s="1525" t="s">
        <v>810</v>
      </c>
      <c r="E2288" s="1525" t="s">
        <v>972</v>
      </c>
      <c r="F2288" s="1525">
        <v>207.38399999999999</v>
      </c>
      <c r="G2288" s="1080">
        <v>300.19200000000001</v>
      </c>
      <c r="H2288" s="114"/>
      <c r="I2288" s="114"/>
      <c r="J2288" s="1506" t="s">
        <v>4845</v>
      </c>
      <c r="K2288" s="1506" t="s">
        <v>5652</v>
      </c>
      <c r="L2288" s="1506" t="s">
        <v>6271</v>
      </c>
      <c r="M2288" s="1502"/>
      <c r="N2288" s="1502"/>
      <c r="O2288" s="1502"/>
      <c r="P2288" s="1502"/>
      <c r="Q2288" s="1502"/>
      <c r="R2288" s="1502"/>
      <c r="S2288" s="1502"/>
      <c r="T2288" s="1502"/>
      <c r="U2288" s="1502"/>
      <c r="V2288" s="1502"/>
      <c r="W2288" s="9"/>
    </row>
    <row r="2289" spans="1:23" s="1" customFormat="1" ht="87.75" customHeight="1" x14ac:dyDescent="0.2">
      <c r="A2289" s="1566"/>
      <c r="B2289" s="1525" t="s">
        <v>5895</v>
      </c>
      <c r="C2289" s="920" t="s">
        <v>5896</v>
      </c>
      <c r="D2289" s="1525" t="s">
        <v>286</v>
      </c>
      <c r="E2289" s="1525" t="s">
        <v>972</v>
      </c>
      <c r="F2289" s="1525"/>
      <c r="G2289" s="1080">
        <v>38.35</v>
      </c>
      <c r="H2289" s="114"/>
      <c r="I2289" s="114"/>
      <c r="J2289" s="1506" t="s">
        <v>6006</v>
      </c>
      <c r="K2289" s="1506"/>
      <c r="L2289" s="1506"/>
      <c r="M2289" s="1502"/>
      <c r="N2289" s="1502"/>
      <c r="O2289" s="1502"/>
      <c r="P2289" s="1502"/>
      <c r="Q2289" s="1502"/>
      <c r="R2289" s="1502"/>
      <c r="S2289" s="1502"/>
      <c r="T2289" s="1502"/>
      <c r="U2289" s="1502"/>
      <c r="V2289" s="1502"/>
      <c r="W2289" s="9"/>
    </row>
    <row r="2290" spans="1:23" s="1" customFormat="1" ht="87.75" customHeight="1" x14ac:dyDescent="0.2">
      <c r="A2290" s="1566"/>
      <c r="B2290" s="1525" t="s">
        <v>6205</v>
      </c>
      <c r="C2290" s="920" t="s">
        <v>6206</v>
      </c>
      <c r="D2290" s="1525" t="s">
        <v>810</v>
      </c>
      <c r="E2290" s="1525" t="s">
        <v>972</v>
      </c>
      <c r="F2290" s="1525"/>
      <c r="G2290" s="114"/>
      <c r="H2290" s="114"/>
      <c r="I2290" s="114"/>
      <c r="J2290" s="1506" t="s">
        <v>6200</v>
      </c>
      <c r="K2290" s="1506" t="s">
        <v>7009</v>
      </c>
      <c r="L2290" s="1506"/>
      <c r="M2290" s="1502"/>
      <c r="N2290" s="1502"/>
      <c r="O2290" s="1502"/>
      <c r="P2290" s="1502"/>
      <c r="Q2290" s="1502"/>
      <c r="R2290" s="1502"/>
      <c r="S2290" s="1502"/>
      <c r="T2290" s="1502"/>
      <c r="U2290" s="1502"/>
      <c r="V2290" s="1502"/>
      <c r="W2290" s="9"/>
    </row>
    <row r="2291" spans="1:23" s="1" customFormat="1" ht="87.75" customHeight="1" x14ac:dyDescent="0.2">
      <c r="A2291" s="1566"/>
      <c r="B2291" s="1525" t="s">
        <v>7010</v>
      </c>
      <c r="C2291" s="920" t="s">
        <v>7011</v>
      </c>
      <c r="D2291" s="1525" t="s">
        <v>286</v>
      </c>
      <c r="E2291" s="1525" t="s">
        <v>972</v>
      </c>
      <c r="F2291" s="1525"/>
      <c r="G2291" s="114">
        <v>50</v>
      </c>
      <c r="H2291" s="114"/>
      <c r="I2291" s="114"/>
      <c r="J2291" s="1506" t="s">
        <v>7012</v>
      </c>
      <c r="K2291" s="1506"/>
      <c r="L2291" s="1506"/>
      <c r="M2291" s="1502"/>
      <c r="N2291" s="1502"/>
      <c r="O2291" s="1502"/>
      <c r="P2291" s="1502"/>
      <c r="Q2291" s="1502"/>
      <c r="R2291" s="1502"/>
      <c r="S2291" s="1502"/>
      <c r="T2291" s="1502"/>
      <c r="U2291" s="1502"/>
      <c r="V2291" s="1502"/>
      <c r="W2291" s="9"/>
    </row>
    <row r="2292" spans="1:23" s="1" customFormat="1" ht="87.75" customHeight="1" x14ac:dyDescent="0.2">
      <c r="A2292" s="1567"/>
      <c r="B2292" s="1525" t="s">
        <v>7190</v>
      </c>
      <c r="C2292" s="920" t="s">
        <v>7191</v>
      </c>
      <c r="D2292" s="1525" t="s">
        <v>810</v>
      </c>
      <c r="E2292" s="1525" t="s">
        <v>972</v>
      </c>
      <c r="F2292" s="1525"/>
      <c r="G2292" s="114"/>
      <c r="H2292" s="114"/>
      <c r="I2292" s="114"/>
      <c r="J2292" s="1506" t="s">
        <v>7086</v>
      </c>
      <c r="K2292" s="1506" t="s">
        <v>8287</v>
      </c>
      <c r="L2292" s="1506"/>
      <c r="M2292" s="1502"/>
      <c r="N2292" s="1502"/>
      <c r="O2292" s="1502"/>
      <c r="P2292" s="1502"/>
      <c r="Q2292" s="1502"/>
      <c r="R2292" s="1502"/>
      <c r="S2292" s="1502"/>
      <c r="T2292" s="1502"/>
      <c r="U2292" s="1502"/>
      <c r="V2292" s="1502"/>
      <c r="W2292" s="9"/>
    </row>
    <row r="2293" spans="1:23" s="1" customFormat="1" ht="45" customHeight="1" x14ac:dyDescent="0.2">
      <c r="A2293" s="1501" t="s">
        <v>1574</v>
      </c>
      <c r="B2293" s="1501" t="s">
        <v>2763</v>
      </c>
      <c r="C2293" s="1521" t="s">
        <v>1096</v>
      </c>
      <c r="D2293" s="1503" t="s">
        <v>1000</v>
      </c>
      <c r="E2293" s="1503" t="s">
        <v>972</v>
      </c>
      <c r="F2293" s="717">
        <v>270</v>
      </c>
      <c r="G2293" s="1080"/>
      <c r="H2293" s="114"/>
      <c r="I2293" s="114"/>
      <c r="J2293" s="1506"/>
      <c r="K2293" s="1506"/>
      <c r="L2293" s="1506"/>
      <c r="M2293" s="1502"/>
      <c r="N2293" s="1502"/>
      <c r="O2293" s="1502"/>
      <c r="P2293" s="1502"/>
      <c r="Q2293" s="1502"/>
      <c r="R2293" s="1502"/>
      <c r="S2293" s="1502"/>
      <c r="T2293" s="1502"/>
      <c r="U2293" s="1502"/>
      <c r="V2293" s="1502"/>
      <c r="W2293" s="9" t="s">
        <v>973</v>
      </c>
    </row>
    <row r="2294" spans="1:23" s="1" customFormat="1" ht="21" customHeight="1" x14ac:dyDescent="0.2">
      <c r="A2294" s="1565" t="s">
        <v>1575</v>
      </c>
      <c r="B2294" s="1501" t="s">
        <v>2764</v>
      </c>
      <c r="C2294" s="1521" t="s">
        <v>1097</v>
      </c>
      <c r="D2294" s="1503" t="s">
        <v>810</v>
      </c>
      <c r="E2294" s="1503" t="s">
        <v>972</v>
      </c>
      <c r="F2294" s="717">
        <v>700</v>
      </c>
      <c r="G2294" s="1080"/>
      <c r="H2294" s="114"/>
      <c r="I2294" s="114"/>
      <c r="J2294" s="1506"/>
      <c r="K2294" s="1506"/>
      <c r="L2294" s="1506"/>
      <c r="M2294" s="1502"/>
      <c r="N2294" s="1502"/>
      <c r="O2294" s="1502"/>
      <c r="P2294" s="1502"/>
      <c r="Q2294" s="1502"/>
      <c r="R2294" s="1502"/>
      <c r="S2294" s="1502"/>
      <c r="T2294" s="1502"/>
      <c r="U2294" s="1502"/>
      <c r="V2294" s="1502"/>
      <c r="W2294" s="9" t="s">
        <v>973</v>
      </c>
    </row>
    <row r="2295" spans="1:23" s="1" customFormat="1" ht="107.25" customHeight="1" x14ac:dyDescent="0.2">
      <c r="A2295" s="1566"/>
      <c r="B2295" s="1501" t="s">
        <v>2765</v>
      </c>
      <c r="C2295" s="1521" t="s">
        <v>5347</v>
      </c>
      <c r="D2295" s="1503" t="s">
        <v>810</v>
      </c>
      <c r="E2295" s="1503" t="s">
        <v>972</v>
      </c>
      <c r="F2295" s="114">
        <v>1836</v>
      </c>
      <c r="G2295" s="1080">
        <v>363.19499999999999</v>
      </c>
      <c r="H2295" s="114"/>
      <c r="I2295" s="114"/>
      <c r="J2295" s="1506" t="s">
        <v>4846</v>
      </c>
      <c r="K2295" s="1506" t="s">
        <v>5653</v>
      </c>
      <c r="L2295" s="1506"/>
      <c r="M2295" s="1502"/>
      <c r="N2295" s="1502"/>
      <c r="O2295" s="1502"/>
      <c r="P2295" s="1502"/>
      <c r="Q2295" s="1502"/>
      <c r="R2295" s="1502"/>
      <c r="S2295" s="1502"/>
      <c r="T2295" s="1502"/>
      <c r="U2295" s="1502"/>
      <c r="V2295" s="1502"/>
      <c r="W2295" s="9" t="s">
        <v>973</v>
      </c>
    </row>
    <row r="2296" spans="1:23" s="1" customFormat="1" ht="77.25" customHeight="1" x14ac:dyDescent="0.2">
      <c r="A2296" s="1566"/>
      <c r="B2296" s="1501" t="s">
        <v>2766</v>
      </c>
      <c r="C2296" s="1521" t="s">
        <v>1099</v>
      </c>
      <c r="D2296" s="1503" t="s">
        <v>1000</v>
      </c>
      <c r="E2296" s="1503" t="s">
        <v>972</v>
      </c>
      <c r="F2296" s="717"/>
      <c r="G2296" s="1080"/>
      <c r="H2296" s="114"/>
      <c r="I2296" s="114"/>
      <c r="J2296" s="1506" t="s">
        <v>3539</v>
      </c>
      <c r="K2296" s="1506"/>
      <c r="L2296" s="1506"/>
      <c r="M2296" s="1502"/>
      <c r="N2296" s="1502"/>
      <c r="O2296" s="1502"/>
      <c r="P2296" s="1502"/>
      <c r="Q2296" s="1502"/>
      <c r="R2296" s="1502"/>
      <c r="S2296" s="1502"/>
      <c r="T2296" s="1502"/>
      <c r="U2296" s="1502"/>
      <c r="V2296" s="1502"/>
      <c r="W2296" s="9" t="s">
        <v>973</v>
      </c>
    </row>
    <row r="2297" spans="1:23" s="1" customFormat="1" ht="38.25" customHeight="1" x14ac:dyDescent="0.2">
      <c r="A2297" s="1566"/>
      <c r="B2297" s="1501" t="s">
        <v>2767</v>
      </c>
      <c r="C2297" s="1521" t="s">
        <v>1100</v>
      </c>
      <c r="D2297" s="1503" t="s">
        <v>1000</v>
      </c>
      <c r="E2297" s="1503" t="s">
        <v>972</v>
      </c>
      <c r="F2297" s="717">
        <v>650</v>
      </c>
      <c r="G2297" s="1080"/>
      <c r="H2297" s="114"/>
      <c r="I2297" s="114"/>
      <c r="J2297" s="1506"/>
      <c r="K2297" s="1506"/>
      <c r="L2297" s="1506"/>
      <c r="M2297" s="1502"/>
      <c r="N2297" s="1502"/>
      <c r="O2297" s="1502"/>
      <c r="P2297" s="1502"/>
      <c r="Q2297" s="1502"/>
      <c r="R2297" s="1502"/>
      <c r="S2297" s="1502"/>
      <c r="T2297" s="1502"/>
      <c r="U2297" s="1502"/>
      <c r="V2297" s="1502"/>
      <c r="W2297" s="9" t="s">
        <v>973</v>
      </c>
    </row>
    <row r="2298" spans="1:23" s="1" customFormat="1" ht="80.25" customHeight="1" x14ac:dyDescent="0.2">
      <c r="A2298" s="1566"/>
      <c r="B2298" s="1501" t="s">
        <v>2768</v>
      </c>
      <c r="C2298" s="1521" t="s">
        <v>1101</v>
      </c>
      <c r="D2298" s="1503" t="s">
        <v>810</v>
      </c>
      <c r="E2298" s="1503" t="s">
        <v>972</v>
      </c>
      <c r="F2298" s="717"/>
      <c r="G2298" s="1080"/>
      <c r="H2298" s="114"/>
      <c r="I2298" s="114"/>
      <c r="J2298" s="1506" t="s">
        <v>3943</v>
      </c>
      <c r="K2298" s="1506"/>
      <c r="L2298" s="1506"/>
      <c r="M2298" s="1502"/>
      <c r="N2298" s="1502"/>
      <c r="O2298" s="1502"/>
      <c r="P2298" s="1502"/>
      <c r="Q2298" s="1502"/>
      <c r="R2298" s="1502"/>
      <c r="S2298" s="1502"/>
      <c r="T2298" s="1502"/>
      <c r="U2298" s="1502"/>
      <c r="V2298" s="1502"/>
      <c r="W2298" s="9" t="s">
        <v>973</v>
      </c>
    </row>
    <row r="2299" spans="1:23" s="1" customFormat="1" ht="57" customHeight="1" x14ac:dyDescent="0.2">
      <c r="A2299" s="1566"/>
      <c r="B2299" s="1503" t="s">
        <v>3831</v>
      </c>
      <c r="C2299" s="596" t="s">
        <v>3832</v>
      </c>
      <c r="D2299" s="1503" t="s">
        <v>810</v>
      </c>
      <c r="E2299" s="1503" t="s">
        <v>972</v>
      </c>
      <c r="F2299" s="114">
        <v>700</v>
      </c>
      <c r="G2299" s="1080"/>
      <c r="H2299" s="114"/>
      <c r="I2299" s="114"/>
      <c r="J2299" s="1506" t="s">
        <v>3833</v>
      </c>
      <c r="K2299" s="1506" t="s">
        <v>4264</v>
      </c>
      <c r="L2299" s="1506"/>
      <c r="M2299" s="1502"/>
      <c r="N2299" s="1502"/>
      <c r="O2299" s="1502"/>
      <c r="P2299" s="1502"/>
      <c r="Q2299" s="1502"/>
      <c r="R2299" s="1502"/>
      <c r="S2299" s="1502"/>
      <c r="T2299" s="1502"/>
      <c r="U2299" s="1502"/>
      <c r="V2299" s="1502"/>
      <c r="W2299" s="9"/>
    </row>
    <row r="2300" spans="1:23" s="1" customFormat="1" ht="76.5" customHeight="1" x14ac:dyDescent="0.2">
      <c r="A2300" s="1566"/>
      <c r="B2300" s="1525" t="s">
        <v>4265</v>
      </c>
      <c r="C2300" s="920" t="s">
        <v>4266</v>
      </c>
      <c r="D2300" s="1525" t="s">
        <v>810</v>
      </c>
      <c r="E2300" s="1525" t="s">
        <v>972</v>
      </c>
      <c r="F2300" s="1525">
        <v>240</v>
      </c>
      <c r="G2300" s="1080">
        <v>2.0790000000000002</v>
      </c>
      <c r="H2300" s="114"/>
      <c r="I2300" s="114"/>
      <c r="J2300" s="1506" t="s">
        <v>4235</v>
      </c>
      <c r="K2300" s="1506" t="s">
        <v>4606</v>
      </c>
      <c r="L2300" s="1506" t="s">
        <v>5654</v>
      </c>
      <c r="M2300" s="1502"/>
      <c r="N2300" s="1502"/>
      <c r="O2300" s="1502"/>
      <c r="P2300" s="1502"/>
      <c r="Q2300" s="1502"/>
      <c r="R2300" s="1502"/>
      <c r="S2300" s="1502"/>
      <c r="T2300" s="1502"/>
      <c r="U2300" s="1502"/>
      <c r="V2300" s="1502"/>
      <c r="W2300" s="9"/>
    </row>
    <row r="2301" spans="1:23" s="1" customFormat="1" ht="126" customHeight="1" x14ac:dyDescent="0.2">
      <c r="A2301" s="1566"/>
      <c r="B2301" s="1525" t="s">
        <v>4607</v>
      </c>
      <c r="C2301" s="920" t="s">
        <v>4608</v>
      </c>
      <c r="D2301" s="1525" t="s">
        <v>810</v>
      </c>
      <c r="E2301" s="1525" t="s">
        <v>972</v>
      </c>
      <c r="F2301" s="1525">
        <v>569</v>
      </c>
      <c r="G2301" s="1080"/>
      <c r="H2301" s="114"/>
      <c r="I2301" s="114"/>
      <c r="J2301" s="1506" t="s">
        <v>4609</v>
      </c>
      <c r="K2301" s="1506" t="s">
        <v>4847</v>
      </c>
      <c r="L2301" s="1506"/>
      <c r="M2301" s="1502"/>
      <c r="N2301" s="1502"/>
      <c r="O2301" s="1502"/>
      <c r="P2301" s="1502"/>
      <c r="Q2301" s="1502"/>
      <c r="R2301" s="1502"/>
      <c r="S2301" s="1502"/>
      <c r="T2301" s="1502"/>
      <c r="U2301" s="1502"/>
      <c r="V2301" s="1502"/>
      <c r="W2301" s="9"/>
    </row>
    <row r="2302" spans="1:23" s="1" customFormat="1" ht="61.5" customHeight="1" x14ac:dyDescent="0.2">
      <c r="A2302" s="1566"/>
      <c r="B2302" s="1525" t="s">
        <v>4848</v>
      </c>
      <c r="C2302" s="920" t="s">
        <v>4849</v>
      </c>
      <c r="D2302" s="1525" t="s">
        <v>810</v>
      </c>
      <c r="E2302" s="1525" t="s">
        <v>972</v>
      </c>
      <c r="F2302" s="1525">
        <v>90</v>
      </c>
      <c r="G2302" s="1080"/>
      <c r="H2302" s="114"/>
      <c r="I2302" s="114"/>
      <c r="J2302" s="1506" t="s">
        <v>4850</v>
      </c>
      <c r="K2302" s="1506"/>
      <c r="L2302" s="1506"/>
      <c r="M2302" s="1502"/>
      <c r="N2302" s="1502"/>
      <c r="O2302" s="1502"/>
      <c r="P2302" s="1502"/>
      <c r="Q2302" s="1502"/>
      <c r="R2302" s="1502"/>
      <c r="S2302" s="1502"/>
      <c r="T2302" s="1502"/>
      <c r="U2302" s="1502"/>
      <c r="V2302" s="1502"/>
      <c r="W2302" s="9"/>
    </row>
    <row r="2303" spans="1:23" s="1" customFormat="1" ht="61.5" customHeight="1" x14ac:dyDescent="0.2">
      <c r="A2303" s="1566"/>
      <c r="B2303" s="1525" t="s">
        <v>6275</v>
      </c>
      <c r="C2303" s="920" t="s">
        <v>6524</v>
      </c>
      <c r="D2303" s="1525" t="s">
        <v>810</v>
      </c>
      <c r="E2303" s="1525" t="s">
        <v>972</v>
      </c>
      <c r="F2303" s="1525"/>
      <c r="G2303" s="114">
        <v>110</v>
      </c>
      <c r="H2303" s="114"/>
      <c r="I2303" s="114"/>
      <c r="J2303" s="1506" t="s">
        <v>6523</v>
      </c>
      <c r="K2303" s="1506"/>
      <c r="L2303" s="1506"/>
      <c r="M2303" s="1502"/>
      <c r="N2303" s="1502"/>
      <c r="O2303" s="1502"/>
      <c r="P2303" s="1502"/>
      <c r="Q2303" s="1502"/>
      <c r="R2303" s="1502"/>
      <c r="S2303" s="1502"/>
      <c r="T2303" s="1502"/>
      <c r="U2303" s="1502"/>
      <c r="V2303" s="1502"/>
      <c r="W2303" s="9"/>
    </row>
    <row r="2304" spans="1:23" s="1" customFormat="1" ht="61.5" customHeight="1" x14ac:dyDescent="0.2">
      <c r="A2304" s="1566"/>
      <c r="B2304" s="1525" t="s">
        <v>6277</v>
      </c>
      <c r="C2304" s="920" t="s">
        <v>6276</v>
      </c>
      <c r="D2304" s="1525" t="s">
        <v>810</v>
      </c>
      <c r="E2304" s="1525" t="s">
        <v>972</v>
      </c>
      <c r="F2304" s="1525"/>
      <c r="G2304" s="114"/>
      <c r="H2304" s="114"/>
      <c r="I2304" s="114"/>
      <c r="J2304" s="1506" t="s">
        <v>6279</v>
      </c>
      <c r="K2304" s="1506" t="s">
        <v>7013</v>
      </c>
      <c r="L2304" s="1506"/>
      <c r="M2304" s="1502"/>
      <c r="N2304" s="1502"/>
      <c r="O2304" s="1502"/>
      <c r="P2304" s="1502"/>
      <c r="Q2304" s="1502"/>
      <c r="R2304" s="1502"/>
      <c r="S2304" s="1502"/>
      <c r="T2304" s="1502"/>
      <c r="U2304" s="1502"/>
      <c r="V2304" s="1502"/>
      <c r="W2304" s="9"/>
    </row>
    <row r="2305" spans="1:23" s="1" customFormat="1" ht="109.5" customHeight="1" x14ac:dyDescent="0.2">
      <c r="A2305" s="1566"/>
      <c r="B2305" s="1525" t="s">
        <v>6278</v>
      </c>
      <c r="C2305" s="920" t="s">
        <v>7195</v>
      </c>
      <c r="D2305" s="1525" t="s">
        <v>810</v>
      </c>
      <c r="E2305" s="1525" t="s">
        <v>972</v>
      </c>
      <c r="F2305" s="1525"/>
      <c r="G2305" s="114">
        <v>350</v>
      </c>
      <c r="H2305" s="114">
        <v>0</v>
      </c>
      <c r="I2305" s="114"/>
      <c r="J2305" s="1506" t="s">
        <v>6279</v>
      </c>
      <c r="K2305" s="1506" t="s">
        <v>7194</v>
      </c>
      <c r="L2305" s="1506" t="s">
        <v>8104</v>
      </c>
      <c r="M2305" s="1502"/>
      <c r="N2305" s="1502"/>
      <c r="O2305" s="1502"/>
      <c r="P2305" s="1502"/>
      <c r="Q2305" s="1502"/>
      <c r="R2305" s="1502"/>
      <c r="S2305" s="1502"/>
      <c r="T2305" s="1502"/>
      <c r="U2305" s="1502"/>
      <c r="V2305" s="1502"/>
      <c r="W2305" s="9"/>
    </row>
    <row r="2306" spans="1:23" s="1" customFormat="1" ht="61.5" customHeight="1" x14ac:dyDescent="0.2">
      <c r="A2306" s="1566"/>
      <c r="B2306" s="1525" t="s">
        <v>7192</v>
      </c>
      <c r="C2306" s="920" t="s">
        <v>7193</v>
      </c>
      <c r="D2306" s="1525" t="s">
        <v>810</v>
      </c>
      <c r="E2306" s="1525" t="s">
        <v>972</v>
      </c>
      <c r="F2306" s="1525"/>
      <c r="G2306" s="114"/>
      <c r="H2306" s="114">
        <v>1200</v>
      </c>
      <c r="I2306" s="114"/>
      <c r="J2306" s="1506" t="s">
        <v>7086</v>
      </c>
      <c r="K2306" s="1506"/>
      <c r="L2306" s="1506"/>
      <c r="M2306" s="1502"/>
      <c r="N2306" s="1502"/>
      <c r="O2306" s="1502"/>
      <c r="P2306" s="1502"/>
      <c r="Q2306" s="1502"/>
      <c r="R2306" s="1502"/>
      <c r="S2306" s="1502"/>
      <c r="T2306" s="1502"/>
      <c r="U2306" s="1502"/>
      <c r="V2306" s="1502"/>
      <c r="W2306" s="9"/>
    </row>
    <row r="2307" spans="1:23" s="1" customFormat="1" ht="61.5" customHeight="1" x14ac:dyDescent="0.2">
      <c r="A2307" s="1567"/>
      <c r="B2307" s="1525" t="s">
        <v>8105</v>
      </c>
      <c r="C2307" s="920" t="s">
        <v>8106</v>
      </c>
      <c r="D2307" s="1525" t="s">
        <v>810</v>
      </c>
      <c r="E2307" s="1525" t="s">
        <v>972</v>
      </c>
      <c r="F2307" s="1525"/>
      <c r="G2307" s="114"/>
      <c r="H2307" s="114">
        <v>600</v>
      </c>
      <c r="I2307" s="114"/>
      <c r="J2307" s="1506" t="s">
        <v>8107</v>
      </c>
      <c r="K2307" s="1506"/>
      <c r="L2307" s="1506"/>
      <c r="M2307" s="1502"/>
      <c r="N2307" s="1502"/>
      <c r="O2307" s="1502"/>
      <c r="P2307" s="1502"/>
      <c r="Q2307" s="1502"/>
      <c r="R2307" s="1502"/>
      <c r="S2307" s="1502"/>
      <c r="T2307" s="1502"/>
      <c r="U2307" s="1502"/>
      <c r="V2307" s="1502"/>
      <c r="W2307" s="9"/>
    </row>
    <row r="2308" spans="1:23" s="1" customFormat="1" ht="106.5" customHeight="1" x14ac:dyDescent="0.2">
      <c r="A2308" s="1565" t="s">
        <v>1576</v>
      </c>
      <c r="B2308" s="1501" t="s">
        <v>2769</v>
      </c>
      <c r="C2308" s="1521" t="s">
        <v>8215</v>
      </c>
      <c r="D2308" s="1503" t="s">
        <v>810</v>
      </c>
      <c r="E2308" s="1503" t="s">
        <v>972</v>
      </c>
      <c r="F2308" s="718">
        <v>600</v>
      </c>
      <c r="G2308" s="1080">
        <v>13.191000000000001</v>
      </c>
      <c r="H2308" s="998">
        <v>104.92</v>
      </c>
      <c r="I2308" s="114"/>
      <c r="J2308" s="1506" t="s">
        <v>5655</v>
      </c>
      <c r="K2308" s="1506" t="s">
        <v>7197</v>
      </c>
      <c r="L2308" s="1506" t="s">
        <v>8214</v>
      </c>
      <c r="M2308" s="1502"/>
      <c r="N2308" s="1502"/>
      <c r="O2308" s="1502"/>
      <c r="P2308" s="1502"/>
      <c r="Q2308" s="1502"/>
      <c r="R2308" s="1502"/>
      <c r="S2308" s="1502"/>
      <c r="T2308" s="1502"/>
      <c r="U2308" s="1502"/>
      <c r="V2308" s="1502"/>
      <c r="W2308" s="9" t="s">
        <v>973</v>
      </c>
    </row>
    <row r="2309" spans="1:23" s="1" customFormat="1" ht="94.5" customHeight="1" x14ac:dyDescent="0.2">
      <c r="A2309" s="1566"/>
      <c r="B2309" s="1501" t="s">
        <v>2770</v>
      </c>
      <c r="C2309" s="1521" t="s">
        <v>7211</v>
      </c>
      <c r="D2309" s="1503" t="s">
        <v>810</v>
      </c>
      <c r="E2309" s="1503" t="s">
        <v>972</v>
      </c>
      <c r="F2309" s="785">
        <v>40</v>
      </c>
      <c r="G2309" s="1080">
        <v>7.8468</v>
      </c>
      <c r="H2309" s="998">
        <v>7.85</v>
      </c>
      <c r="I2309" s="114"/>
      <c r="J2309" s="1506" t="s">
        <v>3540</v>
      </c>
      <c r="K2309" s="1506" t="s">
        <v>3834</v>
      </c>
      <c r="L2309" s="1506" t="s">
        <v>6561</v>
      </c>
      <c r="M2309" s="1502" t="s">
        <v>7210</v>
      </c>
      <c r="N2309" s="1502"/>
      <c r="O2309" s="1502"/>
      <c r="P2309" s="1502"/>
      <c r="Q2309" s="1502"/>
      <c r="R2309" s="1502"/>
      <c r="S2309" s="1502"/>
      <c r="T2309" s="1502"/>
      <c r="U2309" s="1502"/>
      <c r="V2309" s="1502"/>
      <c r="W2309" s="9" t="s">
        <v>973</v>
      </c>
    </row>
    <row r="2310" spans="1:23" s="1" customFormat="1" ht="159" customHeight="1" x14ac:dyDescent="0.2">
      <c r="A2310" s="1566"/>
      <c r="B2310" s="1501" t="s">
        <v>2771</v>
      </c>
      <c r="C2310" s="1521" t="s">
        <v>6543</v>
      </c>
      <c r="D2310" s="1503" t="s">
        <v>810</v>
      </c>
      <c r="E2310" s="1503" t="s">
        <v>972</v>
      </c>
      <c r="F2310" s="785">
        <v>30</v>
      </c>
      <c r="G2310" s="114">
        <v>10</v>
      </c>
      <c r="H2310" s="114">
        <v>10</v>
      </c>
      <c r="I2310" s="114"/>
      <c r="J2310" s="1506" t="s">
        <v>4851</v>
      </c>
      <c r="K2310" s="1506" t="s">
        <v>6544</v>
      </c>
      <c r="L2310" s="1506" t="s">
        <v>7208</v>
      </c>
      <c r="M2310" s="1502"/>
      <c r="N2310" s="1502"/>
      <c r="O2310" s="1502"/>
      <c r="P2310" s="1502"/>
      <c r="Q2310" s="1502"/>
      <c r="R2310" s="1502"/>
      <c r="S2310" s="1502"/>
      <c r="T2310" s="1502"/>
      <c r="U2310" s="1502"/>
      <c r="V2310" s="1502"/>
      <c r="W2310" s="9" t="s">
        <v>973</v>
      </c>
    </row>
    <row r="2311" spans="1:23" s="1" customFormat="1" ht="84" customHeight="1" x14ac:dyDescent="0.2">
      <c r="A2311" s="1566"/>
      <c r="B2311" s="1501" t="s">
        <v>2772</v>
      </c>
      <c r="C2311" s="1521" t="s">
        <v>1105</v>
      </c>
      <c r="D2311" s="1503" t="s">
        <v>810</v>
      </c>
      <c r="E2311" s="1503" t="s">
        <v>972</v>
      </c>
      <c r="F2311" s="114"/>
      <c r="G2311" s="1080"/>
      <c r="H2311" s="114"/>
      <c r="I2311" s="114"/>
      <c r="J2311" s="1506" t="s">
        <v>3541</v>
      </c>
      <c r="K2311" s="1506"/>
      <c r="L2311" s="1506"/>
      <c r="M2311" s="1502"/>
      <c r="N2311" s="1502"/>
      <c r="O2311" s="1502"/>
      <c r="P2311" s="1502"/>
      <c r="Q2311" s="1502"/>
      <c r="R2311" s="1502"/>
      <c r="S2311" s="1502"/>
      <c r="T2311" s="1502"/>
      <c r="U2311" s="1502"/>
      <c r="V2311" s="1502"/>
      <c r="W2311" s="9" t="s">
        <v>973</v>
      </c>
    </row>
    <row r="2312" spans="1:23" s="1" customFormat="1" ht="117" customHeight="1" x14ac:dyDescent="0.2">
      <c r="A2312" s="1566"/>
      <c r="B2312" s="1501" t="s">
        <v>2773</v>
      </c>
      <c r="C2312" s="1521" t="s">
        <v>7204</v>
      </c>
      <c r="D2312" s="1503" t="s">
        <v>810</v>
      </c>
      <c r="E2312" s="1503" t="s">
        <v>972</v>
      </c>
      <c r="F2312" s="114">
        <v>8</v>
      </c>
      <c r="G2312" s="114">
        <v>950</v>
      </c>
      <c r="H2312" s="114">
        <v>1.23</v>
      </c>
      <c r="I2312" s="114"/>
      <c r="J2312" s="1506" t="s">
        <v>4852</v>
      </c>
      <c r="K2312" s="1506" t="s">
        <v>5656</v>
      </c>
      <c r="L2312" s="1506" t="s">
        <v>7205</v>
      </c>
      <c r="M2312" s="1502"/>
      <c r="N2312" s="1502"/>
      <c r="O2312" s="1502"/>
      <c r="P2312" s="1502"/>
      <c r="Q2312" s="1502"/>
      <c r="R2312" s="1502"/>
      <c r="S2312" s="1502"/>
      <c r="T2312" s="1502"/>
      <c r="U2312" s="1502"/>
      <c r="V2312" s="1502"/>
      <c r="W2312" s="9" t="s">
        <v>973</v>
      </c>
    </row>
    <row r="2313" spans="1:23" s="1" customFormat="1" ht="22.5" customHeight="1" x14ac:dyDescent="0.2">
      <c r="A2313" s="1566"/>
      <c r="B2313" s="1501" t="s">
        <v>2774</v>
      </c>
      <c r="C2313" s="1521" t="s">
        <v>1106</v>
      </c>
      <c r="D2313" s="1503" t="s">
        <v>810</v>
      </c>
      <c r="E2313" s="1503" t="s">
        <v>972</v>
      </c>
      <c r="F2313" s="114"/>
      <c r="G2313" s="1173"/>
      <c r="H2313" s="114"/>
      <c r="I2313" s="114">
        <v>800</v>
      </c>
      <c r="J2313" s="1597" t="s">
        <v>5749</v>
      </c>
      <c r="K2313" s="1506"/>
      <c r="L2313" s="1506"/>
      <c r="M2313" s="1502"/>
      <c r="N2313" s="1502"/>
      <c r="O2313" s="1502"/>
      <c r="P2313" s="1502"/>
      <c r="Q2313" s="1502"/>
      <c r="R2313" s="1502"/>
      <c r="S2313" s="1502"/>
      <c r="T2313" s="1502"/>
      <c r="U2313" s="1502"/>
      <c r="V2313" s="1502"/>
      <c r="W2313" s="9" t="s">
        <v>973</v>
      </c>
    </row>
    <row r="2314" spans="1:23" s="1" customFormat="1" ht="24" customHeight="1" x14ac:dyDescent="0.2">
      <c r="A2314" s="1566"/>
      <c r="B2314" s="1501" t="s">
        <v>2775</v>
      </c>
      <c r="C2314" s="1521" t="s">
        <v>1107</v>
      </c>
      <c r="D2314" s="1503" t="s">
        <v>810</v>
      </c>
      <c r="E2314" s="1503" t="s">
        <v>972</v>
      </c>
      <c r="F2314" s="114"/>
      <c r="G2314" s="1173"/>
      <c r="H2314" s="114"/>
      <c r="I2314" s="114">
        <v>800</v>
      </c>
      <c r="J2314" s="1597"/>
      <c r="K2314" s="1506"/>
      <c r="L2314" s="1506"/>
      <c r="M2314" s="1502"/>
      <c r="N2314" s="1502"/>
      <c r="O2314" s="1502"/>
      <c r="P2314" s="1502"/>
      <c r="Q2314" s="1502"/>
      <c r="R2314" s="1502"/>
      <c r="S2314" s="1502"/>
      <c r="T2314" s="1502"/>
      <c r="U2314" s="1502"/>
      <c r="V2314" s="1502"/>
      <c r="W2314" s="9" t="s">
        <v>973</v>
      </c>
    </row>
    <row r="2315" spans="1:23" s="1" customFormat="1" ht="24" customHeight="1" x14ac:dyDescent="0.2">
      <c r="A2315" s="1566"/>
      <c r="B2315" s="1501" t="s">
        <v>2776</v>
      </c>
      <c r="C2315" s="1521" t="s">
        <v>1108</v>
      </c>
      <c r="D2315" s="1503" t="s">
        <v>810</v>
      </c>
      <c r="E2315" s="1503" t="s">
        <v>972</v>
      </c>
      <c r="F2315" s="114"/>
      <c r="G2315" s="1173"/>
      <c r="H2315" s="114"/>
      <c r="I2315" s="114">
        <v>300</v>
      </c>
      <c r="J2315" s="1597"/>
      <c r="K2315" s="1506"/>
      <c r="L2315" s="1506"/>
      <c r="M2315" s="1502"/>
      <c r="N2315" s="1502"/>
      <c r="O2315" s="1502"/>
      <c r="P2315" s="1502"/>
      <c r="Q2315" s="1502"/>
      <c r="R2315" s="1502"/>
      <c r="S2315" s="1502"/>
      <c r="T2315" s="1502"/>
      <c r="U2315" s="1502"/>
      <c r="V2315" s="1502"/>
      <c r="W2315" s="9" t="s">
        <v>973</v>
      </c>
    </row>
    <row r="2316" spans="1:23" s="1" customFormat="1" ht="31.15" customHeight="1" x14ac:dyDescent="0.2">
      <c r="A2316" s="1566"/>
      <c r="B2316" s="1501" t="s">
        <v>2777</v>
      </c>
      <c r="C2316" s="1521" t="s">
        <v>1109</v>
      </c>
      <c r="D2316" s="1503" t="s">
        <v>810</v>
      </c>
      <c r="E2316" s="1503" t="s">
        <v>972</v>
      </c>
      <c r="F2316" s="717"/>
      <c r="G2316" s="1173"/>
      <c r="H2316" s="114"/>
      <c r="I2316" s="114">
        <v>600</v>
      </c>
      <c r="J2316" s="1597"/>
      <c r="K2316" s="1506"/>
      <c r="L2316" s="1506"/>
      <c r="M2316" s="1502"/>
      <c r="N2316" s="1502"/>
      <c r="O2316" s="1502"/>
      <c r="P2316" s="1502"/>
      <c r="Q2316" s="1502"/>
      <c r="R2316" s="1502"/>
      <c r="S2316" s="1502"/>
      <c r="T2316" s="1502"/>
      <c r="U2316" s="1502"/>
      <c r="V2316" s="1502"/>
      <c r="W2316" s="9" t="s">
        <v>973</v>
      </c>
    </row>
    <row r="2317" spans="1:23" s="1" customFormat="1" ht="24" customHeight="1" x14ac:dyDescent="0.2">
      <c r="A2317" s="1566"/>
      <c r="B2317" s="1501" t="s">
        <v>2778</v>
      </c>
      <c r="C2317" s="1521" t="s">
        <v>1110</v>
      </c>
      <c r="D2317" s="1503" t="s">
        <v>810</v>
      </c>
      <c r="E2317" s="1503" t="s">
        <v>972</v>
      </c>
      <c r="F2317" s="717"/>
      <c r="G2317" s="1173"/>
      <c r="H2317" s="114"/>
      <c r="I2317" s="114">
        <v>500</v>
      </c>
      <c r="J2317" s="1597"/>
      <c r="K2317" s="1506"/>
      <c r="L2317" s="1506"/>
      <c r="M2317" s="1502"/>
      <c r="N2317" s="1502"/>
      <c r="O2317" s="1502"/>
      <c r="P2317" s="1502"/>
      <c r="Q2317" s="1502"/>
      <c r="R2317" s="1502"/>
      <c r="S2317" s="1502"/>
      <c r="T2317" s="1502"/>
      <c r="U2317" s="1502"/>
      <c r="V2317" s="1502"/>
      <c r="W2317" s="9" t="s">
        <v>973</v>
      </c>
    </row>
    <row r="2318" spans="1:23" s="1" customFormat="1" ht="24" customHeight="1" x14ac:dyDescent="0.2">
      <c r="A2318" s="1566"/>
      <c r="B2318" s="1501" t="s">
        <v>2779</v>
      </c>
      <c r="C2318" s="1521" t="s">
        <v>1111</v>
      </c>
      <c r="D2318" s="1503" t="s">
        <v>810</v>
      </c>
      <c r="E2318" s="1503" t="s">
        <v>972</v>
      </c>
      <c r="F2318" s="717"/>
      <c r="G2318" s="1173"/>
      <c r="H2318" s="114"/>
      <c r="I2318" s="114">
        <v>400</v>
      </c>
      <c r="J2318" s="1597"/>
      <c r="K2318" s="1506"/>
      <c r="L2318" s="1506"/>
      <c r="M2318" s="1502"/>
      <c r="N2318" s="1502"/>
      <c r="O2318" s="1502"/>
      <c r="P2318" s="1502"/>
      <c r="Q2318" s="1502"/>
      <c r="R2318" s="1502"/>
      <c r="S2318" s="1502"/>
      <c r="T2318" s="1502"/>
      <c r="U2318" s="1502"/>
      <c r="V2318" s="1502"/>
      <c r="W2318" s="9" t="s">
        <v>973</v>
      </c>
    </row>
    <row r="2319" spans="1:23" s="1" customFormat="1" ht="114" customHeight="1" x14ac:dyDescent="0.2">
      <c r="A2319" s="1566"/>
      <c r="B2319" s="1501" t="s">
        <v>2780</v>
      </c>
      <c r="C2319" s="1521" t="s">
        <v>3836</v>
      </c>
      <c r="D2319" s="1503" t="s">
        <v>810</v>
      </c>
      <c r="E2319" s="1503" t="s">
        <v>972</v>
      </c>
      <c r="F2319" s="717">
        <v>985.34</v>
      </c>
      <c r="G2319" s="1080"/>
      <c r="H2319" s="114"/>
      <c r="I2319" s="114"/>
      <c r="J2319" s="1506" t="s">
        <v>3835</v>
      </c>
      <c r="K2319" s="1506"/>
      <c r="L2319" s="1506"/>
      <c r="M2319" s="1502"/>
      <c r="N2319" s="1502"/>
      <c r="O2319" s="1502"/>
      <c r="P2319" s="1502"/>
      <c r="Q2319" s="1502"/>
      <c r="R2319" s="1502"/>
      <c r="S2319" s="1502"/>
      <c r="T2319" s="1502"/>
      <c r="U2319" s="1502"/>
      <c r="V2319" s="1502"/>
      <c r="W2319" s="9" t="s">
        <v>973</v>
      </c>
    </row>
    <row r="2320" spans="1:23" s="1" customFormat="1" ht="117" customHeight="1" x14ac:dyDescent="0.2">
      <c r="A2320" s="1566"/>
      <c r="B2320" s="1501" t="s">
        <v>2781</v>
      </c>
      <c r="C2320" s="1521" t="s">
        <v>1112</v>
      </c>
      <c r="D2320" s="1503" t="s">
        <v>810</v>
      </c>
      <c r="E2320" s="1503" t="s">
        <v>972</v>
      </c>
      <c r="F2320" s="717">
        <v>800</v>
      </c>
      <c r="G2320" s="1080">
        <v>4.2220000000000004</v>
      </c>
      <c r="H2320" s="114"/>
      <c r="I2320" s="114"/>
      <c r="J2320" s="1506" t="s">
        <v>3837</v>
      </c>
      <c r="K2320" s="1506" t="s">
        <v>5657</v>
      </c>
      <c r="L2320" s="1506"/>
      <c r="M2320" s="1502"/>
      <c r="N2320" s="1502"/>
      <c r="O2320" s="1502"/>
      <c r="P2320" s="1502"/>
      <c r="Q2320" s="1502"/>
      <c r="R2320" s="1502"/>
      <c r="S2320" s="1502"/>
      <c r="T2320" s="1502"/>
      <c r="U2320" s="1502"/>
      <c r="V2320" s="1502"/>
      <c r="W2320" s="9" t="s">
        <v>973</v>
      </c>
    </row>
    <row r="2321" spans="1:23" s="1" customFormat="1" ht="119.25" customHeight="1" x14ac:dyDescent="0.2">
      <c r="A2321" s="1566"/>
      <c r="B2321" s="1501" t="s">
        <v>3542</v>
      </c>
      <c r="C2321" s="1521" t="s">
        <v>3543</v>
      </c>
      <c r="D2321" s="1503" t="s">
        <v>810</v>
      </c>
      <c r="E2321" s="1503" t="s">
        <v>972</v>
      </c>
      <c r="F2321" s="717">
        <v>65.55</v>
      </c>
      <c r="G2321" s="114">
        <v>6</v>
      </c>
      <c r="H2321" s="114">
        <v>206</v>
      </c>
      <c r="I2321" s="114"/>
      <c r="J2321" s="1506" t="s">
        <v>3497</v>
      </c>
      <c r="K2321" s="1506" t="s">
        <v>6560</v>
      </c>
      <c r="L2321" s="1506" t="s">
        <v>7209</v>
      </c>
      <c r="M2321" s="1502" t="s">
        <v>8216</v>
      </c>
      <c r="N2321" s="1502"/>
      <c r="O2321" s="1502"/>
      <c r="P2321" s="1502"/>
      <c r="Q2321" s="1502"/>
      <c r="R2321" s="1502"/>
      <c r="S2321" s="1502"/>
      <c r="T2321" s="1502"/>
      <c r="U2321" s="1502"/>
      <c r="V2321" s="1502"/>
      <c r="W2321" s="9"/>
    </row>
    <row r="2322" spans="1:23" s="1" customFormat="1" ht="63.75" customHeight="1" x14ac:dyDescent="0.2">
      <c r="A2322" s="1566"/>
      <c r="B2322" s="1501" t="s">
        <v>5349</v>
      </c>
      <c r="C2322" s="1521" t="s">
        <v>5348</v>
      </c>
      <c r="D2322" s="1503" t="s">
        <v>810</v>
      </c>
      <c r="E2322" s="1503" t="s">
        <v>972</v>
      </c>
      <c r="F2322" s="719"/>
      <c r="G2322" s="1177"/>
      <c r="H2322" s="114"/>
      <c r="I2322" s="114"/>
      <c r="J2322" s="1506" t="s">
        <v>5485</v>
      </c>
      <c r="K2322" s="1506" t="s">
        <v>6289</v>
      </c>
      <c r="L2322" s="1506"/>
      <c r="M2322" s="1502"/>
      <c r="N2322" s="1502"/>
      <c r="O2322" s="1502"/>
      <c r="P2322" s="1502"/>
      <c r="Q2322" s="1502"/>
      <c r="R2322" s="1502"/>
      <c r="S2322" s="1502"/>
      <c r="T2322" s="1502"/>
      <c r="U2322" s="1502"/>
      <c r="V2322" s="1502"/>
      <c r="W2322" s="9"/>
    </row>
    <row r="2323" spans="1:23" s="1" customFormat="1" ht="63.75" customHeight="1" x14ac:dyDescent="0.2">
      <c r="A2323" s="1566"/>
      <c r="B2323" s="1501" t="s">
        <v>6286</v>
      </c>
      <c r="C2323" s="1521" t="s">
        <v>6288</v>
      </c>
      <c r="D2323" s="1503" t="s">
        <v>810</v>
      </c>
      <c r="E2323" s="1503" t="s">
        <v>972</v>
      </c>
      <c r="F2323" s="719"/>
      <c r="G2323" s="1072">
        <v>90</v>
      </c>
      <c r="H2323" s="114"/>
      <c r="I2323" s="114"/>
      <c r="J2323" s="1506" t="s">
        <v>6287</v>
      </c>
      <c r="K2323" s="1506"/>
      <c r="L2323" s="1506"/>
      <c r="M2323" s="1502"/>
      <c r="N2323" s="1502"/>
      <c r="O2323" s="1502"/>
      <c r="P2323" s="1502"/>
      <c r="Q2323" s="1502"/>
      <c r="R2323" s="1502"/>
      <c r="S2323" s="1502"/>
      <c r="T2323" s="1502"/>
      <c r="U2323" s="1502"/>
      <c r="V2323" s="1502"/>
      <c r="W2323" s="9"/>
    </row>
    <row r="2324" spans="1:23" s="1" customFormat="1" ht="125.25" customHeight="1" x14ac:dyDescent="0.2">
      <c r="A2324" s="1566"/>
      <c r="B2324" s="1501" t="s">
        <v>7505</v>
      </c>
      <c r="C2324" s="1521" t="s">
        <v>8757</v>
      </c>
      <c r="D2324" s="1503" t="s">
        <v>810</v>
      </c>
      <c r="E2324" s="1503" t="s">
        <v>972</v>
      </c>
      <c r="F2324" s="719"/>
      <c r="G2324" s="1072"/>
      <c r="H2324" s="114">
        <v>457.32</v>
      </c>
      <c r="I2324" s="114"/>
      <c r="J2324" s="1506" t="s">
        <v>7086</v>
      </c>
      <c r="K2324" s="1506" t="s">
        <v>8758</v>
      </c>
      <c r="L2324" s="1506"/>
      <c r="M2324" s="1502"/>
      <c r="N2324" s="1502"/>
      <c r="O2324" s="1502"/>
      <c r="P2324" s="1502"/>
      <c r="Q2324" s="1502"/>
      <c r="R2324" s="1502"/>
      <c r="S2324" s="1502"/>
      <c r="T2324" s="1502"/>
      <c r="U2324" s="1502"/>
      <c r="V2324" s="1502"/>
      <c r="W2324" s="9"/>
    </row>
    <row r="2325" spans="1:23" s="1" customFormat="1" ht="118.5" customHeight="1" x14ac:dyDescent="0.2">
      <c r="A2325" s="1566"/>
      <c r="B2325" s="1501" t="s">
        <v>7199</v>
      </c>
      <c r="C2325" s="1521" t="s">
        <v>7198</v>
      </c>
      <c r="D2325" s="1503" t="s">
        <v>810</v>
      </c>
      <c r="E2325" s="1503" t="s">
        <v>972</v>
      </c>
      <c r="F2325" s="719"/>
      <c r="G2325" s="1072"/>
      <c r="H2325" s="114"/>
      <c r="I2325" s="114"/>
      <c r="J2325" s="1506" t="s">
        <v>7086</v>
      </c>
      <c r="K2325" s="1506" t="s">
        <v>8217</v>
      </c>
      <c r="L2325" s="1506" t="s">
        <v>8759</v>
      </c>
      <c r="M2325" s="1502"/>
      <c r="N2325" s="1502"/>
      <c r="O2325" s="1502"/>
      <c r="P2325" s="1502"/>
      <c r="Q2325" s="1502"/>
      <c r="R2325" s="1502"/>
      <c r="S2325" s="1502"/>
      <c r="T2325" s="1502"/>
      <c r="U2325" s="1502"/>
      <c r="V2325" s="1502"/>
      <c r="W2325" s="9"/>
    </row>
    <row r="2326" spans="1:23" s="1" customFormat="1" ht="126.75" customHeight="1" x14ac:dyDescent="0.2">
      <c r="A2326" s="1566"/>
      <c r="B2326" s="1501" t="s">
        <v>7200</v>
      </c>
      <c r="C2326" s="1521" t="s">
        <v>8761</v>
      </c>
      <c r="D2326" s="1503" t="s">
        <v>810</v>
      </c>
      <c r="E2326" s="1503" t="s">
        <v>972</v>
      </c>
      <c r="F2326" s="719"/>
      <c r="G2326" s="1072"/>
      <c r="H2326" s="114">
        <v>80</v>
      </c>
      <c r="I2326" s="114"/>
      <c r="J2326" s="1506" t="s">
        <v>7086</v>
      </c>
      <c r="K2326" s="1506" t="s">
        <v>8760</v>
      </c>
      <c r="L2326" s="1506"/>
      <c r="M2326" s="1502"/>
      <c r="N2326" s="1502"/>
      <c r="O2326" s="1502"/>
      <c r="P2326" s="1502"/>
      <c r="Q2326" s="1502"/>
      <c r="R2326" s="1502"/>
      <c r="S2326" s="1502"/>
      <c r="T2326" s="1502"/>
      <c r="U2326" s="1502"/>
      <c r="V2326" s="1502"/>
      <c r="W2326" s="9"/>
    </row>
    <row r="2327" spans="1:23" s="1" customFormat="1" ht="63.75" customHeight="1" x14ac:dyDescent="0.2">
      <c r="A2327" s="1566"/>
      <c r="B2327" s="1501" t="s">
        <v>7203</v>
      </c>
      <c r="C2327" s="1521" t="s">
        <v>8763</v>
      </c>
      <c r="D2327" s="1503" t="s">
        <v>810</v>
      </c>
      <c r="E2327" s="1503" t="s">
        <v>972</v>
      </c>
      <c r="F2327" s="719"/>
      <c r="G2327" s="1072"/>
      <c r="H2327" s="114">
        <v>120</v>
      </c>
      <c r="I2327" s="114"/>
      <c r="J2327" s="1506" t="s">
        <v>7086</v>
      </c>
      <c r="K2327" s="1506" t="s">
        <v>8762</v>
      </c>
      <c r="L2327" s="1506"/>
      <c r="M2327" s="1502"/>
      <c r="N2327" s="1502"/>
      <c r="O2327" s="1502"/>
      <c r="P2327" s="1502"/>
      <c r="Q2327" s="1502"/>
      <c r="R2327" s="1502"/>
      <c r="S2327" s="1502"/>
      <c r="T2327" s="1502"/>
      <c r="U2327" s="1502"/>
      <c r="V2327" s="1502"/>
      <c r="W2327" s="9"/>
    </row>
    <row r="2328" spans="1:23" s="1" customFormat="1" ht="119.25" customHeight="1" x14ac:dyDescent="0.2">
      <c r="A2328" s="1566"/>
      <c r="B2328" s="1501" t="s">
        <v>7206</v>
      </c>
      <c r="C2328" s="1521" t="s">
        <v>7207</v>
      </c>
      <c r="D2328" s="1503" t="s">
        <v>810</v>
      </c>
      <c r="E2328" s="1503" t="s">
        <v>972</v>
      </c>
      <c r="F2328" s="719"/>
      <c r="G2328" s="1072"/>
      <c r="H2328" s="114">
        <v>580</v>
      </c>
      <c r="I2328" s="114"/>
      <c r="J2328" s="1506" t="s">
        <v>7086</v>
      </c>
      <c r="K2328" s="1506" t="s">
        <v>8218</v>
      </c>
      <c r="L2328" s="1506" t="s">
        <v>8764</v>
      </c>
      <c r="M2328" s="1502"/>
      <c r="N2328" s="1502"/>
      <c r="O2328" s="1502"/>
      <c r="P2328" s="1502"/>
      <c r="Q2328" s="1502"/>
      <c r="R2328" s="1502"/>
      <c r="S2328" s="1502"/>
      <c r="T2328" s="1502"/>
      <c r="U2328" s="1502"/>
      <c r="V2328" s="1502"/>
      <c r="W2328" s="9"/>
    </row>
    <row r="2329" spans="1:23" s="1" customFormat="1" ht="119.25" customHeight="1" x14ac:dyDescent="0.2">
      <c r="A2329" s="1566"/>
      <c r="B2329" s="1501" t="s">
        <v>8219</v>
      </c>
      <c r="C2329" s="1521" t="s">
        <v>8220</v>
      </c>
      <c r="D2329" s="1503" t="s">
        <v>810</v>
      </c>
      <c r="E2329" s="1503" t="s">
        <v>972</v>
      </c>
      <c r="F2329" s="719"/>
      <c r="G2329" s="1072"/>
      <c r="H2329" s="114" t="s">
        <v>5803</v>
      </c>
      <c r="I2329" s="114"/>
      <c r="J2329" s="1506" t="s">
        <v>8221</v>
      </c>
      <c r="K2329" s="1506"/>
      <c r="L2329" s="1506"/>
      <c r="M2329" s="1502"/>
      <c r="N2329" s="1502"/>
      <c r="O2329" s="1502"/>
      <c r="P2329" s="1502"/>
      <c r="Q2329" s="1502"/>
      <c r="R2329" s="1502"/>
      <c r="S2329" s="1502"/>
      <c r="T2329" s="1502"/>
      <c r="U2329" s="1502"/>
      <c r="V2329" s="1502"/>
      <c r="W2329" s="9"/>
    </row>
    <row r="2330" spans="1:23" s="1" customFormat="1" ht="119.25" customHeight="1" x14ac:dyDescent="0.2">
      <c r="A2330" s="1566"/>
      <c r="B2330" s="1501" t="s">
        <v>8246</v>
      </c>
      <c r="C2330" s="1521" t="s">
        <v>8245</v>
      </c>
      <c r="D2330" s="1503" t="s">
        <v>3490</v>
      </c>
      <c r="E2330" s="1503" t="s">
        <v>972</v>
      </c>
      <c r="F2330" s="719"/>
      <c r="G2330" s="1072"/>
      <c r="H2330" s="114">
        <v>6.8879999999999999</v>
      </c>
      <c r="I2330" s="114"/>
      <c r="J2330" s="1506" t="s">
        <v>8269</v>
      </c>
      <c r="K2330" s="1506"/>
      <c r="L2330" s="1506"/>
      <c r="M2330" s="1502"/>
      <c r="N2330" s="1502"/>
      <c r="O2330" s="1502"/>
      <c r="P2330" s="1502"/>
      <c r="Q2330" s="1502"/>
      <c r="R2330" s="1502"/>
      <c r="S2330" s="1502"/>
      <c r="T2330" s="1502"/>
      <c r="U2330" s="1502"/>
      <c r="V2330" s="1502"/>
      <c r="W2330" s="9"/>
    </row>
    <row r="2331" spans="1:23" s="1" customFormat="1" ht="119.25" customHeight="1" x14ac:dyDescent="0.2">
      <c r="A2331" s="1567"/>
      <c r="B2331" s="1501" t="s">
        <v>8765</v>
      </c>
      <c r="C2331" s="1521" t="s">
        <v>8766</v>
      </c>
      <c r="D2331" s="1503" t="s">
        <v>286</v>
      </c>
      <c r="E2331" s="1503" t="s">
        <v>972</v>
      </c>
      <c r="F2331" s="719"/>
      <c r="G2331" s="1072"/>
      <c r="H2331" s="114">
        <v>450</v>
      </c>
      <c r="I2331" s="114"/>
      <c r="J2331" s="1506" t="s">
        <v>8767</v>
      </c>
      <c r="K2331" s="1506"/>
      <c r="L2331" s="1506"/>
      <c r="M2331" s="1502"/>
      <c r="N2331" s="1502"/>
      <c r="O2331" s="1502"/>
      <c r="P2331" s="1502"/>
      <c r="Q2331" s="1502"/>
      <c r="R2331" s="1502"/>
      <c r="S2331" s="1502"/>
      <c r="T2331" s="1502"/>
      <c r="U2331" s="1502"/>
      <c r="V2331" s="1502"/>
      <c r="W2331" s="9"/>
    </row>
    <row r="2332" spans="1:23" s="1" customFormat="1" ht="118.5" customHeight="1" x14ac:dyDescent="0.2">
      <c r="A2332" s="1565" t="s">
        <v>1577</v>
      </c>
      <c r="B2332" s="1501" t="s">
        <v>2782</v>
      </c>
      <c r="C2332" s="1521" t="s">
        <v>1364</v>
      </c>
      <c r="D2332" s="1503" t="s">
        <v>13</v>
      </c>
      <c r="E2332" s="1503" t="s">
        <v>972</v>
      </c>
      <c r="F2332" s="114">
        <v>1427</v>
      </c>
      <c r="G2332" s="1080"/>
      <c r="H2332" s="114"/>
      <c r="I2332" s="114"/>
      <c r="J2332" s="1506" t="s">
        <v>3408</v>
      </c>
      <c r="K2332" s="1506" t="s">
        <v>4267</v>
      </c>
      <c r="L2332" s="1506" t="s">
        <v>4610</v>
      </c>
      <c r="M2332" s="1502" t="s">
        <v>4853</v>
      </c>
      <c r="N2332" s="1502"/>
      <c r="O2332" s="1502"/>
      <c r="P2332" s="1502"/>
      <c r="Q2332" s="1502"/>
      <c r="R2332" s="1502"/>
      <c r="S2332" s="1502"/>
      <c r="T2332" s="1502"/>
      <c r="U2332" s="1502"/>
      <c r="V2332" s="1502"/>
      <c r="W2332" s="9" t="s">
        <v>973</v>
      </c>
    </row>
    <row r="2333" spans="1:23" s="1" customFormat="1" ht="113.25" customHeight="1" x14ac:dyDescent="0.2">
      <c r="A2333" s="1566"/>
      <c r="B2333" s="1501" t="s">
        <v>2783</v>
      </c>
      <c r="C2333" s="1521" t="s">
        <v>1365</v>
      </c>
      <c r="D2333" s="1503" t="s">
        <v>13</v>
      </c>
      <c r="E2333" s="1503" t="s">
        <v>972</v>
      </c>
      <c r="F2333" s="114">
        <v>2805</v>
      </c>
      <c r="G2333" s="1080"/>
      <c r="H2333" s="114"/>
      <c r="I2333" s="114"/>
      <c r="J2333" s="1506" t="s">
        <v>3409</v>
      </c>
      <c r="K2333" s="1506" t="s">
        <v>4854</v>
      </c>
      <c r="L2333" s="1506"/>
      <c r="M2333" s="1502"/>
      <c r="N2333" s="1502"/>
      <c r="O2333" s="1502"/>
      <c r="P2333" s="1502"/>
      <c r="Q2333" s="1502"/>
      <c r="R2333" s="1502"/>
      <c r="S2333" s="1502"/>
      <c r="T2333" s="1502"/>
      <c r="U2333" s="1502"/>
      <c r="V2333" s="1502"/>
      <c r="W2333" s="9" t="s">
        <v>973</v>
      </c>
    </row>
    <row r="2334" spans="1:23" s="1" customFormat="1" ht="126.75" customHeight="1" x14ac:dyDescent="0.2">
      <c r="A2334" s="1566"/>
      <c r="B2334" s="1501" t="s">
        <v>2784</v>
      </c>
      <c r="C2334" s="1521" t="s">
        <v>1113</v>
      </c>
      <c r="D2334" s="1503" t="s">
        <v>13</v>
      </c>
      <c r="E2334" s="1503" t="s">
        <v>972</v>
      </c>
      <c r="F2334" s="114">
        <v>3.4</v>
      </c>
      <c r="G2334" s="1080"/>
      <c r="H2334" s="114"/>
      <c r="I2334" s="114"/>
      <c r="J2334" s="1506" t="s">
        <v>3410</v>
      </c>
      <c r="K2334" s="1506" t="s">
        <v>4268</v>
      </c>
      <c r="L2334" s="1506" t="s">
        <v>4572</v>
      </c>
      <c r="M2334" s="1502"/>
      <c r="N2334" s="1502"/>
      <c r="O2334" s="1502"/>
      <c r="P2334" s="1502"/>
      <c r="Q2334" s="1502"/>
      <c r="R2334" s="1502"/>
      <c r="S2334" s="1502"/>
      <c r="T2334" s="1502"/>
      <c r="U2334" s="1502"/>
      <c r="V2334" s="1502"/>
      <c r="W2334" s="9" t="s">
        <v>973</v>
      </c>
    </row>
    <row r="2335" spans="1:23" s="1" customFormat="1" ht="134.25" customHeight="1" x14ac:dyDescent="0.2">
      <c r="A2335" s="1566"/>
      <c r="B2335" s="1501" t="s">
        <v>2785</v>
      </c>
      <c r="C2335" s="1521" t="s">
        <v>1114</v>
      </c>
      <c r="D2335" s="1503" t="s">
        <v>13</v>
      </c>
      <c r="E2335" s="1503" t="s">
        <v>972</v>
      </c>
      <c r="F2335" s="998">
        <v>670.65</v>
      </c>
      <c r="G2335" s="1080">
        <v>353.37200000000001</v>
      </c>
      <c r="H2335" s="114"/>
      <c r="I2335" s="114"/>
      <c r="J2335" s="1506" t="s">
        <v>3411</v>
      </c>
      <c r="K2335" s="1506" t="s">
        <v>5658</v>
      </c>
      <c r="L2335" s="1506"/>
      <c r="M2335" s="1502"/>
      <c r="N2335" s="1502"/>
      <c r="O2335" s="1502"/>
      <c r="P2335" s="1502"/>
      <c r="Q2335" s="1502"/>
      <c r="R2335" s="1502"/>
      <c r="S2335" s="1502"/>
      <c r="T2335" s="1502"/>
      <c r="U2335" s="1502"/>
      <c r="V2335" s="1502"/>
      <c r="W2335" s="9" t="s">
        <v>973</v>
      </c>
    </row>
    <row r="2336" spans="1:23" s="1" customFormat="1" ht="91.5" customHeight="1" x14ac:dyDescent="0.2">
      <c r="A2336" s="1566"/>
      <c r="B2336" s="1525" t="s">
        <v>4269</v>
      </c>
      <c r="C2336" s="920" t="s">
        <v>4270</v>
      </c>
      <c r="D2336" s="1525" t="s">
        <v>810</v>
      </c>
      <c r="E2336" s="1525" t="s">
        <v>972</v>
      </c>
      <c r="F2336" s="1525">
        <v>300</v>
      </c>
      <c r="G2336" s="1080"/>
      <c r="H2336" s="114"/>
      <c r="I2336" s="114"/>
      <c r="J2336" s="1506" t="s">
        <v>4271</v>
      </c>
      <c r="K2336" s="1506"/>
      <c r="L2336" s="1506"/>
      <c r="M2336" s="1502"/>
      <c r="N2336" s="1502"/>
      <c r="O2336" s="1502"/>
      <c r="P2336" s="1502"/>
      <c r="Q2336" s="1502"/>
      <c r="R2336" s="1502"/>
      <c r="S2336" s="1502"/>
      <c r="T2336" s="1502"/>
      <c r="U2336" s="1502"/>
      <c r="V2336" s="1502"/>
      <c r="W2336" s="9"/>
    </row>
    <row r="2337" spans="1:23" s="1" customFormat="1" ht="91.5" customHeight="1" x14ac:dyDescent="0.2">
      <c r="A2337" s="1566"/>
      <c r="B2337" s="1525" t="s">
        <v>5350</v>
      </c>
      <c r="C2337" s="1521" t="s">
        <v>5351</v>
      </c>
      <c r="D2337" s="1503" t="s">
        <v>13</v>
      </c>
      <c r="E2337" s="1503" t="s">
        <v>972</v>
      </c>
      <c r="F2337" s="719"/>
      <c r="G2337" s="1072">
        <v>1000</v>
      </c>
      <c r="H2337" s="114"/>
      <c r="I2337" s="114"/>
      <c r="J2337" s="1506" t="s">
        <v>5659</v>
      </c>
      <c r="K2337" s="1506"/>
      <c r="L2337" s="1506"/>
      <c r="M2337" s="1502"/>
      <c r="N2337" s="1502"/>
      <c r="O2337" s="1502"/>
      <c r="P2337" s="1502"/>
      <c r="Q2337" s="1502"/>
      <c r="R2337" s="1502"/>
      <c r="S2337" s="1502"/>
      <c r="T2337" s="1502"/>
      <c r="U2337" s="1502"/>
      <c r="V2337" s="1502"/>
      <c r="W2337" s="9"/>
    </row>
    <row r="2338" spans="1:23" s="1" customFormat="1" ht="154.5" customHeight="1" x14ac:dyDescent="0.2">
      <c r="A2338" s="1566"/>
      <c r="B2338" s="1525" t="s">
        <v>7212</v>
      </c>
      <c r="C2338" s="1521" t="s">
        <v>8769</v>
      </c>
      <c r="D2338" s="1503" t="s">
        <v>13</v>
      </c>
      <c r="E2338" s="1503" t="s">
        <v>972</v>
      </c>
      <c r="F2338" s="719"/>
      <c r="G2338" s="1072"/>
      <c r="H2338" s="114">
        <v>457.32</v>
      </c>
      <c r="I2338" s="114"/>
      <c r="J2338" s="1506" t="s">
        <v>7086</v>
      </c>
      <c r="K2338" s="1506" t="s">
        <v>8768</v>
      </c>
      <c r="L2338" s="1506"/>
      <c r="M2338" s="1502"/>
      <c r="N2338" s="1502"/>
      <c r="O2338" s="1502"/>
      <c r="P2338" s="1502"/>
      <c r="Q2338" s="1502"/>
      <c r="R2338" s="1502"/>
      <c r="S2338" s="1502"/>
      <c r="T2338" s="1502"/>
      <c r="U2338" s="1502"/>
      <c r="V2338" s="1502"/>
      <c r="W2338" s="9"/>
    </row>
    <row r="2339" spans="1:23" s="1" customFormat="1" ht="91.5" customHeight="1" x14ac:dyDescent="0.2">
      <c r="A2339" s="1566"/>
      <c r="B2339" s="1525" t="s">
        <v>7213</v>
      </c>
      <c r="C2339" s="1498" t="s">
        <v>7214</v>
      </c>
      <c r="D2339" s="1514" t="s">
        <v>13</v>
      </c>
      <c r="E2339" s="1514" t="s">
        <v>972</v>
      </c>
      <c r="F2339" s="1424"/>
      <c r="G2339" s="1425"/>
      <c r="H2339" s="111">
        <v>450</v>
      </c>
      <c r="I2339" s="114"/>
      <c r="J2339" s="1506" t="s">
        <v>7086</v>
      </c>
      <c r="K2339" s="1506" t="s">
        <v>8420</v>
      </c>
      <c r="L2339" s="1506"/>
      <c r="M2339" s="1502"/>
      <c r="N2339" s="1502"/>
      <c r="O2339" s="1502"/>
      <c r="P2339" s="1502"/>
      <c r="Q2339" s="1502"/>
      <c r="R2339" s="1502"/>
      <c r="S2339" s="1502"/>
      <c r="T2339" s="1502"/>
      <c r="U2339" s="1502"/>
      <c r="V2339" s="1502"/>
      <c r="W2339" s="9"/>
    </row>
    <row r="2340" spans="1:23" s="1" customFormat="1" ht="91.5" customHeight="1" x14ac:dyDescent="0.2">
      <c r="A2340" s="1567"/>
      <c r="B2340" s="1529" t="s">
        <v>8995</v>
      </c>
      <c r="C2340" s="204" t="s">
        <v>4270</v>
      </c>
      <c r="D2340" s="1028" t="s">
        <v>810</v>
      </c>
      <c r="E2340" s="1028" t="s">
        <v>972</v>
      </c>
      <c r="F2340" s="1028">
        <v>0</v>
      </c>
      <c r="G2340" s="1028">
        <v>0</v>
      </c>
      <c r="H2340" s="1028">
        <v>40.4</v>
      </c>
      <c r="I2340" s="116"/>
      <c r="J2340" s="1506" t="s">
        <v>8996</v>
      </c>
      <c r="K2340" s="1506"/>
      <c r="L2340" s="1506"/>
      <c r="M2340" s="1502"/>
      <c r="N2340" s="1502"/>
      <c r="O2340" s="1502"/>
      <c r="P2340" s="1502"/>
      <c r="Q2340" s="1502"/>
      <c r="R2340" s="1502"/>
      <c r="S2340" s="1502"/>
      <c r="T2340" s="1502"/>
      <c r="U2340" s="1502"/>
      <c r="V2340" s="1502"/>
      <c r="W2340" s="9"/>
    </row>
    <row r="2341" spans="1:23" s="1" customFormat="1" ht="81.75" customHeight="1" x14ac:dyDescent="0.2">
      <c r="A2341" s="1577" t="s">
        <v>1578</v>
      </c>
      <c r="B2341" s="1501" t="s">
        <v>2786</v>
      </c>
      <c r="C2341" s="1500" t="s">
        <v>1326</v>
      </c>
      <c r="D2341" s="1515" t="s">
        <v>13</v>
      </c>
      <c r="E2341" s="1515" t="s">
        <v>972</v>
      </c>
      <c r="F2341" s="104"/>
      <c r="G2341" s="1541"/>
      <c r="H2341" s="104"/>
      <c r="I2341" s="114"/>
      <c r="J2341" s="1506" t="s">
        <v>3944</v>
      </c>
      <c r="K2341" s="1506"/>
      <c r="L2341" s="1506"/>
      <c r="M2341" s="1502"/>
      <c r="N2341" s="1502"/>
      <c r="O2341" s="1502"/>
      <c r="P2341" s="1502"/>
      <c r="Q2341" s="1502"/>
      <c r="R2341" s="1502"/>
      <c r="S2341" s="1502"/>
      <c r="T2341" s="1502"/>
      <c r="U2341" s="1502"/>
      <c r="V2341" s="1502"/>
      <c r="W2341" s="9" t="s">
        <v>973</v>
      </c>
    </row>
    <row r="2342" spans="1:23" s="1" customFormat="1" ht="111.75" customHeight="1" x14ac:dyDescent="0.2">
      <c r="A2342" s="1578"/>
      <c r="B2342" s="1501" t="s">
        <v>2787</v>
      </c>
      <c r="C2342" s="1521" t="s">
        <v>1327</v>
      </c>
      <c r="D2342" s="1503" t="s">
        <v>13</v>
      </c>
      <c r="E2342" s="1503" t="s">
        <v>972</v>
      </c>
      <c r="F2342" s="114">
        <v>600</v>
      </c>
      <c r="G2342" s="1080"/>
      <c r="H2342" s="114"/>
      <c r="I2342" s="114"/>
      <c r="J2342" s="1506" t="s">
        <v>3945</v>
      </c>
      <c r="K2342" s="1506" t="s">
        <v>4855</v>
      </c>
      <c r="L2342" s="1506"/>
      <c r="M2342" s="1502"/>
      <c r="N2342" s="1502"/>
      <c r="O2342" s="1502"/>
      <c r="P2342" s="1502"/>
      <c r="Q2342" s="1502"/>
      <c r="R2342" s="1502"/>
      <c r="S2342" s="1502"/>
      <c r="T2342" s="1502"/>
      <c r="U2342" s="1502"/>
      <c r="V2342" s="1502"/>
      <c r="W2342" s="9"/>
    </row>
    <row r="2343" spans="1:23" s="1" customFormat="1" ht="114" customHeight="1" x14ac:dyDescent="0.2">
      <c r="A2343" s="1578"/>
      <c r="B2343" s="1501" t="s">
        <v>2788</v>
      </c>
      <c r="C2343" s="1521" t="s">
        <v>3163</v>
      </c>
      <c r="D2343" s="1503" t="s">
        <v>810</v>
      </c>
      <c r="E2343" s="1503" t="s">
        <v>972</v>
      </c>
      <c r="F2343" s="114">
        <v>1258</v>
      </c>
      <c r="G2343" s="1080"/>
      <c r="H2343" s="114"/>
      <c r="I2343" s="114"/>
      <c r="J2343" s="1506" t="s">
        <v>3412</v>
      </c>
      <c r="K2343" s="1506" t="s">
        <v>3544</v>
      </c>
      <c r="L2343" s="1506" t="s">
        <v>3838</v>
      </c>
      <c r="M2343" s="1502"/>
      <c r="N2343" s="1502"/>
      <c r="O2343" s="1502"/>
      <c r="P2343" s="1502"/>
      <c r="Q2343" s="1502"/>
      <c r="R2343" s="1502"/>
      <c r="S2343" s="1502"/>
      <c r="T2343" s="1502"/>
      <c r="U2343" s="1502"/>
      <c r="V2343" s="1502"/>
      <c r="W2343" s="9" t="s">
        <v>973</v>
      </c>
    </row>
    <row r="2344" spans="1:23" s="1" customFormat="1" ht="23.25" customHeight="1" x14ac:dyDescent="0.2">
      <c r="A2344" s="1578"/>
      <c r="B2344" s="1501" t="s">
        <v>2789</v>
      </c>
      <c r="C2344" s="1521" t="s">
        <v>1328</v>
      </c>
      <c r="D2344" s="1503" t="s">
        <v>975</v>
      </c>
      <c r="E2344" s="1503" t="s">
        <v>972</v>
      </c>
      <c r="F2344" s="114">
        <v>220</v>
      </c>
      <c r="G2344" s="1080"/>
      <c r="H2344" s="114"/>
      <c r="I2344" s="114"/>
      <c r="J2344" s="1506"/>
      <c r="K2344" s="1506"/>
      <c r="L2344" s="1506"/>
      <c r="M2344" s="1502"/>
      <c r="N2344" s="1502"/>
      <c r="O2344" s="1502"/>
      <c r="P2344" s="1502"/>
      <c r="Q2344" s="1502"/>
      <c r="R2344" s="1502"/>
      <c r="S2344" s="1502"/>
      <c r="T2344" s="1502"/>
      <c r="U2344" s="1502"/>
      <c r="V2344" s="1502"/>
      <c r="W2344" s="9" t="s">
        <v>973</v>
      </c>
    </row>
    <row r="2345" spans="1:23" s="1" customFormat="1" ht="24" customHeight="1" x14ac:dyDescent="0.2">
      <c r="A2345" s="1578"/>
      <c r="B2345" s="1501" t="s">
        <v>2790</v>
      </c>
      <c r="C2345" s="1521" t="s">
        <v>1115</v>
      </c>
      <c r="D2345" s="1503" t="s">
        <v>810</v>
      </c>
      <c r="E2345" s="1503" t="s">
        <v>972</v>
      </c>
      <c r="F2345" s="114">
        <v>108.8</v>
      </c>
      <c r="G2345" s="1080"/>
      <c r="H2345" s="114"/>
      <c r="I2345" s="114"/>
      <c r="J2345" s="1506"/>
      <c r="K2345" s="1506"/>
      <c r="L2345" s="1506"/>
      <c r="M2345" s="1502"/>
      <c r="N2345" s="1502"/>
      <c r="O2345" s="1502"/>
      <c r="P2345" s="1502"/>
      <c r="Q2345" s="1502"/>
      <c r="R2345" s="1502"/>
      <c r="S2345" s="1502"/>
      <c r="T2345" s="1502"/>
      <c r="U2345" s="1502"/>
      <c r="V2345" s="1502"/>
      <c r="W2345" s="9" t="s">
        <v>973</v>
      </c>
    </row>
    <row r="2346" spans="1:23" s="1" customFormat="1" ht="126" customHeight="1" x14ac:dyDescent="0.2">
      <c r="A2346" s="1578"/>
      <c r="B2346" s="1501" t="s">
        <v>2791</v>
      </c>
      <c r="C2346" s="1521" t="s">
        <v>1116</v>
      </c>
      <c r="D2346" s="1503" t="s">
        <v>558</v>
      </c>
      <c r="E2346" s="1503" t="s">
        <v>216</v>
      </c>
      <c r="F2346" s="718">
        <v>10</v>
      </c>
      <c r="G2346" s="719"/>
      <c r="H2346" s="114"/>
      <c r="I2346" s="114"/>
      <c r="J2346" s="1506" t="s">
        <v>4028</v>
      </c>
      <c r="K2346" s="1506"/>
      <c r="L2346" s="1506"/>
      <c r="M2346" s="1502"/>
      <c r="N2346" s="1502"/>
      <c r="O2346" s="1502"/>
      <c r="P2346" s="1502"/>
      <c r="Q2346" s="1502"/>
      <c r="R2346" s="1502"/>
      <c r="S2346" s="1502"/>
      <c r="T2346" s="1502"/>
      <c r="U2346" s="1502"/>
      <c r="V2346" s="1502"/>
      <c r="W2346" s="9" t="s">
        <v>123</v>
      </c>
    </row>
    <row r="2347" spans="1:23" s="1" customFormat="1" ht="63" customHeight="1" x14ac:dyDescent="0.2">
      <c r="A2347" s="1578"/>
      <c r="B2347" s="1501" t="s">
        <v>2792</v>
      </c>
      <c r="C2347" s="1521" t="s">
        <v>1117</v>
      </c>
      <c r="D2347" s="1503" t="s">
        <v>558</v>
      </c>
      <c r="E2347" s="1503" t="s">
        <v>216</v>
      </c>
      <c r="F2347" s="718"/>
      <c r="G2347" s="719"/>
      <c r="H2347" s="114"/>
      <c r="I2347" s="114"/>
      <c r="J2347" s="1506" t="s">
        <v>4934</v>
      </c>
      <c r="K2347" s="1506"/>
      <c r="L2347" s="1506"/>
      <c r="M2347" s="1502"/>
      <c r="N2347" s="1502"/>
      <c r="O2347" s="1502"/>
      <c r="P2347" s="1502"/>
      <c r="Q2347" s="1502"/>
      <c r="R2347" s="1502"/>
      <c r="S2347" s="1502"/>
      <c r="T2347" s="1502"/>
      <c r="U2347" s="1502"/>
      <c r="V2347" s="1502"/>
      <c r="W2347" s="9" t="s">
        <v>123</v>
      </c>
    </row>
    <row r="2348" spans="1:23" s="1" customFormat="1" ht="95.25" customHeight="1" x14ac:dyDescent="0.2">
      <c r="A2348" s="1578"/>
      <c r="B2348" s="1501" t="s">
        <v>3545</v>
      </c>
      <c r="C2348" s="1521" t="s">
        <v>7215</v>
      </c>
      <c r="D2348" s="1503" t="s">
        <v>810</v>
      </c>
      <c r="E2348" s="1503" t="s">
        <v>972</v>
      </c>
      <c r="F2348" s="718">
        <v>32</v>
      </c>
      <c r="G2348" s="1175"/>
      <c r="H2348" s="114">
        <v>200</v>
      </c>
      <c r="I2348" s="114"/>
      <c r="J2348" s="1506" t="s">
        <v>3547</v>
      </c>
      <c r="K2348" s="1506" t="s">
        <v>7216</v>
      </c>
      <c r="L2348" s="1506"/>
      <c r="M2348" s="1502"/>
      <c r="N2348" s="1502"/>
      <c r="O2348" s="1502"/>
      <c r="P2348" s="1502"/>
      <c r="Q2348" s="1502"/>
      <c r="R2348" s="1502"/>
      <c r="S2348" s="1502"/>
      <c r="T2348" s="1502"/>
      <c r="U2348" s="1502"/>
      <c r="V2348" s="1502"/>
      <c r="W2348" s="9"/>
    </row>
    <row r="2349" spans="1:23" s="1" customFormat="1" ht="112.5" customHeight="1" x14ac:dyDescent="0.2">
      <c r="A2349" s="1578"/>
      <c r="B2349" s="1503" t="s">
        <v>3839</v>
      </c>
      <c r="C2349" s="596" t="s">
        <v>3840</v>
      </c>
      <c r="D2349" s="1503" t="s">
        <v>810</v>
      </c>
      <c r="E2349" s="1503" t="s">
        <v>972</v>
      </c>
      <c r="F2349" s="114">
        <v>297</v>
      </c>
      <c r="G2349" s="1080">
        <v>136.34</v>
      </c>
      <c r="H2349" s="114">
        <v>0</v>
      </c>
      <c r="I2349" s="114">
        <v>0</v>
      </c>
      <c r="J2349" s="1506" t="s">
        <v>3841</v>
      </c>
      <c r="K2349" s="1506" t="s">
        <v>4029</v>
      </c>
      <c r="L2349" s="1506" t="s">
        <v>5660</v>
      </c>
      <c r="M2349" s="1502"/>
      <c r="N2349" s="1502"/>
      <c r="O2349" s="1502"/>
      <c r="P2349" s="1502"/>
      <c r="Q2349" s="1502"/>
      <c r="R2349" s="1502"/>
      <c r="S2349" s="1502"/>
      <c r="T2349" s="1502"/>
      <c r="U2349" s="1502"/>
      <c r="V2349" s="1502"/>
      <c r="W2349" s="9"/>
    </row>
    <row r="2350" spans="1:23" s="1" customFormat="1" ht="60" customHeight="1" x14ac:dyDescent="0.2">
      <c r="A2350" s="1578"/>
      <c r="B2350" s="1503" t="s">
        <v>4856</v>
      </c>
      <c r="C2350" s="596" t="s">
        <v>4857</v>
      </c>
      <c r="D2350" s="1503" t="s">
        <v>891</v>
      </c>
      <c r="E2350" s="1503" t="s">
        <v>972</v>
      </c>
      <c r="F2350" s="114">
        <v>100</v>
      </c>
      <c r="G2350" s="1080">
        <v>8.6999999999999994E-2</v>
      </c>
      <c r="H2350" s="114"/>
      <c r="I2350" s="114"/>
      <c r="J2350" s="1506" t="s">
        <v>4858</v>
      </c>
      <c r="K2350" s="1506" t="s">
        <v>5661</v>
      </c>
      <c r="L2350" s="1506"/>
      <c r="M2350" s="1502"/>
      <c r="N2350" s="1502"/>
      <c r="O2350" s="1502"/>
      <c r="P2350" s="1502"/>
      <c r="Q2350" s="1502"/>
      <c r="R2350" s="1502"/>
      <c r="S2350" s="1502"/>
      <c r="T2350" s="1502"/>
      <c r="U2350" s="1502"/>
      <c r="V2350" s="1502"/>
      <c r="W2350" s="9"/>
    </row>
    <row r="2351" spans="1:23" s="1" customFormat="1" ht="60" customHeight="1" x14ac:dyDescent="0.2">
      <c r="A2351" s="1578"/>
      <c r="B2351" s="1503" t="s">
        <v>4964</v>
      </c>
      <c r="C2351" s="38" t="s">
        <v>4948</v>
      </c>
      <c r="D2351" s="1525" t="s">
        <v>810</v>
      </c>
      <c r="E2351" s="1503" t="s">
        <v>972</v>
      </c>
      <c r="F2351" s="1525"/>
      <c r="G2351" s="49">
        <v>1900</v>
      </c>
      <c r="H2351" s="114"/>
      <c r="I2351" s="114"/>
      <c r="J2351" s="1506" t="s">
        <v>4950</v>
      </c>
      <c r="K2351" s="1506" t="s">
        <v>5126</v>
      </c>
      <c r="L2351" s="1506"/>
      <c r="M2351" s="1502"/>
      <c r="N2351" s="1502"/>
      <c r="O2351" s="1502"/>
      <c r="P2351" s="1502"/>
      <c r="Q2351" s="1502"/>
      <c r="R2351" s="1502"/>
      <c r="S2351" s="1502"/>
      <c r="T2351" s="1502"/>
      <c r="U2351" s="1502"/>
      <c r="V2351" s="1502"/>
      <c r="W2351" s="9"/>
    </row>
    <row r="2352" spans="1:23" s="1" customFormat="1" ht="60" customHeight="1" x14ac:dyDescent="0.2">
      <c r="A2352" s="1578"/>
      <c r="B2352" s="1503" t="s">
        <v>5354</v>
      </c>
      <c r="C2352" s="1521" t="s">
        <v>5352</v>
      </c>
      <c r="D2352" s="1503" t="s">
        <v>810</v>
      </c>
      <c r="E2352" s="1503" t="s">
        <v>972</v>
      </c>
      <c r="F2352" s="998"/>
      <c r="G2352" s="1071"/>
      <c r="H2352" s="998"/>
      <c r="I2352" s="998">
        <v>1333.33</v>
      </c>
      <c r="J2352" s="1506" t="s">
        <v>5662</v>
      </c>
      <c r="K2352" s="1506"/>
      <c r="L2352" s="1506"/>
      <c r="M2352" s="1502"/>
      <c r="N2352" s="1502"/>
      <c r="O2352" s="1502"/>
      <c r="P2352" s="1502"/>
      <c r="Q2352" s="1502"/>
      <c r="R2352" s="1502"/>
      <c r="S2352" s="1502"/>
      <c r="T2352" s="1502"/>
      <c r="U2352" s="1502"/>
      <c r="V2352" s="1502"/>
      <c r="W2352" s="9"/>
    </row>
    <row r="2353" spans="1:23" s="1" customFormat="1" ht="60" customHeight="1" x14ac:dyDescent="0.2">
      <c r="A2353" s="1578"/>
      <c r="B2353" s="1503" t="s">
        <v>5355</v>
      </c>
      <c r="C2353" s="1521" t="s">
        <v>5353</v>
      </c>
      <c r="D2353" s="1503" t="s">
        <v>286</v>
      </c>
      <c r="E2353" s="1503" t="s">
        <v>972</v>
      </c>
      <c r="F2353" s="998"/>
      <c r="G2353" s="1071">
        <v>50</v>
      </c>
      <c r="H2353" s="998"/>
      <c r="I2353" s="998"/>
      <c r="J2353" s="1506" t="s">
        <v>5605</v>
      </c>
      <c r="K2353" s="1506"/>
      <c r="L2353" s="1506"/>
      <c r="M2353" s="1502"/>
      <c r="N2353" s="1502"/>
      <c r="O2353" s="1502"/>
      <c r="P2353" s="1502"/>
      <c r="Q2353" s="1502"/>
      <c r="R2353" s="1502"/>
      <c r="S2353" s="1502"/>
      <c r="T2353" s="1502"/>
      <c r="U2353" s="1502"/>
      <c r="V2353" s="1502"/>
      <c r="W2353" s="9"/>
    </row>
    <row r="2354" spans="1:23" s="1" customFormat="1" ht="60" customHeight="1" x14ac:dyDescent="0.2">
      <c r="A2354" s="1578"/>
      <c r="B2354" s="1503" t="s">
        <v>6439</v>
      </c>
      <c r="C2354" s="1521" t="s">
        <v>6438</v>
      </c>
      <c r="D2354" s="1503" t="s">
        <v>810</v>
      </c>
      <c r="E2354" s="1503" t="s">
        <v>972</v>
      </c>
      <c r="F2354" s="998"/>
      <c r="G2354" s="1071">
        <v>800</v>
      </c>
      <c r="H2354" s="998"/>
      <c r="I2354" s="998"/>
      <c r="J2354" s="1506" t="s">
        <v>6440</v>
      </c>
      <c r="K2354" s="1506"/>
      <c r="L2354" s="1506"/>
      <c r="M2354" s="1502"/>
      <c r="N2354" s="1502"/>
      <c r="O2354" s="1502"/>
      <c r="P2354" s="1502"/>
      <c r="Q2354" s="1502"/>
      <c r="R2354" s="1502"/>
      <c r="S2354" s="1502"/>
      <c r="T2354" s="1502"/>
      <c r="U2354" s="1502"/>
      <c r="V2354" s="1502"/>
      <c r="W2354" s="9"/>
    </row>
    <row r="2355" spans="1:23" s="1" customFormat="1" ht="60" customHeight="1" x14ac:dyDescent="0.2">
      <c r="A2355" s="1578"/>
      <c r="B2355" s="1503" t="s">
        <v>7158</v>
      </c>
      <c r="C2355" s="1521" t="s">
        <v>7481</v>
      </c>
      <c r="D2355" s="1503" t="s">
        <v>810</v>
      </c>
      <c r="E2355" s="1503" t="s">
        <v>972</v>
      </c>
      <c r="F2355" s="998"/>
      <c r="G2355" s="1071"/>
      <c r="H2355" s="998">
        <v>2000</v>
      </c>
      <c r="I2355" s="998"/>
      <c r="J2355" s="1506" t="s">
        <v>7086</v>
      </c>
      <c r="K2355" s="1506"/>
      <c r="L2355" s="1506"/>
      <c r="M2355" s="1502"/>
      <c r="N2355" s="1502"/>
      <c r="O2355" s="1502"/>
      <c r="P2355" s="1502"/>
      <c r="Q2355" s="1502"/>
      <c r="R2355" s="1502"/>
      <c r="S2355" s="1502"/>
      <c r="T2355" s="1502"/>
      <c r="U2355" s="1502"/>
      <c r="V2355" s="1502"/>
      <c r="W2355" s="9"/>
    </row>
    <row r="2356" spans="1:23" s="1" customFormat="1" ht="60" customHeight="1" x14ac:dyDescent="0.2">
      <c r="A2356" s="1578"/>
      <c r="B2356" s="1514" t="s">
        <v>7159</v>
      </c>
      <c r="C2356" s="1498" t="s">
        <v>7160</v>
      </c>
      <c r="D2356" s="1514" t="s">
        <v>286</v>
      </c>
      <c r="E2356" s="1514" t="s">
        <v>972</v>
      </c>
      <c r="F2356" s="1426"/>
      <c r="G2356" s="1427"/>
      <c r="H2356" s="1426">
        <v>150</v>
      </c>
      <c r="I2356" s="998"/>
      <c r="J2356" s="1506" t="s">
        <v>7086</v>
      </c>
      <c r="K2356" s="1506"/>
      <c r="L2356" s="1506"/>
      <c r="M2356" s="1502"/>
      <c r="N2356" s="1502"/>
      <c r="O2356" s="1502"/>
      <c r="P2356" s="1502"/>
      <c r="Q2356" s="1502"/>
      <c r="R2356" s="1502"/>
      <c r="S2356" s="1502"/>
      <c r="T2356" s="1502"/>
      <c r="U2356" s="1502"/>
      <c r="V2356" s="1502"/>
      <c r="W2356" s="9"/>
    </row>
    <row r="2357" spans="1:23" s="1" customFormat="1" ht="60" customHeight="1" x14ac:dyDescent="0.2">
      <c r="A2357" s="1579"/>
      <c r="B2357" s="1028" t="s">
        <v>8997</v>
      </c>
      <c r="C2357" s="455" t="s">
        <v>8998</v>
      </c>
      <c r="D2357" s="1028" t="s">
        <v>810</v>
      </c>
      <c r="E2357" s="1028" t="s">
        <v>972</v>
      </c>
      <c r="F2357" s="1530">
        <v>0</v>
      </c>
      <c r="G2357" s="1530">
        <v>0</v>
      </c>
      <c r="H2357" s="1530">
        <v>70</v>
      </c>
      <c r="I2357" s="116"/>
      <c r="J2357" s="1506" t="s">
        <v>8985</v>
      </c>
      <c r="K2357" s="1506"/>
      <c r="L2357" s="1506"/>
      <c r="M2357" s="1502"/>
      <c r="N2357" s="1502"/>
      <c r="O2357" s="1502"/>
      <c r="P2357" s="1502"/>
      <c r="Q2357" s="1502"/>
      <c r="R2357" s="1502"/>
      <c r="S2357" s="1502"/>
      <c r="T2357" s="1502"/>
      <c r="U2357" s="1502"/>
      <c r="V2357" s="1502"/>
      <c r="W2357" s="9"/>
    </row>
    <row r="2358" spans="1:23" s="1" customFormat="1" ht="123.75" customHeight="1" x14ac:dyDescent="0.2">
      <c r="A2358" s="1577" t="s">
        <v>1579</v>
      </c>
      <c r="B2358" s="1500" t="s">
        <v>2793</v>
      </c>
      <c r="C2358" s="1500" t="s">
        <v>5356</v>
      </c>
      <c r="D2358" s="1515" t="s">
        <v>810</v>
      </c>
      <c r="E2358" s="1515" t="s">
        <v>972</v>
      </c>
      <c r="F2358" s="104">
        <v>1480</v>
      </c>
      <c r="G2358" s="1541">
        <v>79.391999999999996</v>
      </c>
      <c r="H2358" s="104"/>
      <c r="I2358" s="114"/>
      <c r="J2358" s="1506" t="s">
        <v>5663</v>
      </c>
      <c r="K2358" s="1506"/>
      <c r="L2358" s="1506"/>
      <c r="M2358" s="1502"/>
      <c r="N2358" s="1502"/>
      <c r="O2358" s="1502"/>
      <c r="P2358" s="1502"/>
      <c r="Q2358" s="1502"/>
      <c r="R2358" s="1502"/>
      <c r="S2358" s="1502"/>
      <c r="T2358" s="1502"/>
      <c r="U2358" s="1502"/>
      <c r="V2358" s="1502"/>
      <c r="W2358" s="9" t="s">
        <v>973</v>
      </c>
    </row>
    <row r="2359" spans="1:23" s="1" customFormat="1" ht="141" customHeight="1" x14ac:dyDescent="0.2">
      <c r="A2359" s="1578"/>
      <c r="B2359" s="1525" t="s">
        <v>4272</v>
      </c>
      <c r="C2359" s="920" t="s">
        <v>6296</v>
      </c>
      <c r="D2359" s="1525" t="s">
        <v>810</v>
      </c>
      <c r="E2359" s="1525" t="s">
        <v>972</v>
      </c>
      <c r="F2359" s="1525">
        <v>500</v>
      </c>
      <c r="G2359" s="114">
        <v>450</v>
      </c>
      <c r="H2359" s="114"/>
      <c r="I2359" s="114"/>
      <c r="J2359" s="1506" t="s">
        <v>4274</v>
      </c>
      <c r="K2359" s="1506" t="s">
        <v>6297</v>
      </c>
      <c r="L2359" s="1506"/>
      <c r="M2359" s="1502"/>
      <c r="N2359" s="1502"/>
      <c r="O2359" s="1502"/>
      <c r="P2359" s="1502"/>
      <c r="Q2359" s="1502"/>
      <c r="R2359" s="1502"/>
      <c r="S2359" s="1502"/>
      <c r="T2359" s="1502"/>
      <c r="U2359" s="1502"/>
      <c r="V2359" s="1502"/>
      <c r="W2359" s="9"/>
    </row>
    <row r="2360" spans="1:23" s="1" customFormat="1" ht="233.25" customHeight="1" x14ac:dyDescent="0.2">
      <c r="A2360" s="1578"/>
      <c r="B2360" s="1525" t="s">
        <v>4387</v>
      </c>
      <c r="C2360" s="920" t="s">
        <v>6213</v>
      </c>
      <c r="D2360" s="1525" t="s">
        <v>810</v>
      </c>
      <c r="E2360" s="1525" t="s">
        <v>972</v>
      </c>
      <c r="F2360" s="1525">
        <v>412</v>
      </c>
      <c r="G2360" s="1080">
        <v>3.2890000000000001</v>
      </c>
      <c r="H2360" s="114"/>
      <c r="I2360" s="114"/>
      <c r="J2360" s="1506" t="s">
        <v>4375</v>
      </c>
      <c r="K2360" s="1506" t="s">
        <v>5736</v>
      </c>
      <c r="L2360" s="1506" t="s">
        <v>6257</v>
      </c>
      <c r="M2360" s="1502"/>
      <c r="N2360" s="1502"/>
      <c r="O2360" s="1502"/>
      <c r="P2360" s="1502"/>
      <c r="Q2360" s="1502"/>
      <c r="R2360" s="1502"/>
      <c r="S2360" s="1502"/>
      <c r="T2360" s="1502"/>
      <c r="U2360" s="1502"/>
      <c r="V2360" s="1502"/>
      <c r="W2360" s="9"/>
    </row>
    <row r="2361" spans="1:23" s="1" customFormat="1" ht="117.75" customHeight="1" x14ac:dyDescent="0.2">
      <c r="A2361" s="1578"/>
      <c r="B2361" s="1525" t="s">
        <v>5358</v>
      </c>
      <c r="C2361" s="1521" t="s">
        <v>7466</v>
      </c>
      <c r="D2361" s="1503" t="s">
        <v>810</v>
      </c>
      <c r="E2361" s="1503" t="s">
        <v>972</v>
      </c>
      <c r="F2361" s="998"/>
      <c r="G2361" s="1071">
        <v>980</v>
      </c>
      <c r="H2361" s="998">
        <v>268.83999999999997</v>
      </c>
      <c r="I2361" s="114"/>
      <c r="J2361" s="1506" t="s">
        <v>5485</v>
      </c>
      <c r="K2361" s="1506" t="s">
        <v>7467</v>
      </c>
      <c r="L2361" s="1506"/>
      <c r="M2361" s="1502"/>
      <c r="N2361" s="1502"/>
      <c r="O2361" s="1502"/>
      <c r="P2361" s="1502"/>
      <c r="Q2361" s="1502"/>
      <c r="R2361" s="1502"/>
      <c r="S2361" s="1502"/>
      <c r="T2361" s="1502"/>
      <c r="U2361" s="1502"/>
      <c r="V2361" s="1502"/>
      <c r="W2361" s="9"/>
    </row>
    <row r="2362" spans="1:23" s="1" customFormat="1" ht="61.5" customHeight="1" x14ac:dyDescent="0.2">
      <c r="A2362" s="1578"/>
      <c r="B2362" s="1525" t="s">
        <v>7015</v>
      </c>
      <c r="C2362" s="1521" t="s">
        <v>7016</v>
      </c>
      <c r="D2362" s="1503" t="s">
        <v>286</v>
      </c>
      <c r="E2362" s="1503" t="s">
        <v>972</v>
      </c>
      <c r="F2362" s="998"/>
      <c r="G2362" s="1071">
        <v>103</v>
      </c>
      <c r="H2362" s="114"/>
      <c r="I2362" s="114"/>
      <c r="J2362" s="1506" t="s">
        <v>7014</v>
      </c>
      <c r="K2362" s="1506"/>
      <c r="L2362" s="1506"/>
      <c r="M2362" s="1502"/>
      <c r="N2362" s="1502"/>
      <c r="O2362" s="1502"/>
      <c r="P2362" s="1502"/>
      <c r="Q2362" s="1502"/>
      <c r="R2362" s="1502"/>
      <c r="S2362" s="1502"/>
      <c r="T2362" s="1502"/>
      <c r="U2362" s="1502"/>
      <c r="V2362" s="1502"/>
      <c r="W2362" s="9"/>
    </row>
    <row r="2363" spans="1:23" s="1" customFormat="1" ht="74.25" customHeight="1" x14ac:dyDescent="0.2">
      <c r="A2363" s="1578"/>
      <c r="B2363" s="1525" t="s">
        <v>7218</v>
      </c>
      <c r="C2363" s="1521" t="s">
        <v>7490</v>
      </c>
      <c r="D2363" s="1503" t="s">
        <v>286</v>
      </c>
      <c r="E2363" s="1503" t="s">
        <v>972</v>
      </c>
      <c r="F2363" s="998"/>
      <c r="G2363" s="1071"/>
      <c r="H2363" s="114">
        <v>103</v>
      </c>
      <c r="I2363" s="114"/>
      <c r="J2363" s="1506" t="s">
        <v>7072</v>
      </c>
      <c r="K2363" s="1506"/>
      <c r="L2363" s="1506"/>
      <c r="M2363" s="1502"/>
      <c r="N2363" s="1502"/>
      <c r="O2363" s="1502"/>
      <c r="P2363" s="1502"/>
      <c r="Q2363" s="1502"/>
      <c r="R2363" s="1502"/>
      <c r="S2363" s="1502"/>
      <c r="T2363" s="1502"/>
      <c r="U2363" s="1502"/>
      <c r="V2363" s="1502"/>
      <c r="W2363" s="9"/>
    </row>
    <row r="2364" spans="1:23" s="1" customFormat="1" ht="74.25" customHeight="1" x14ac:dyDescent="0.2">
      <c r="A2364" s="1578"/>
      <c r="B2364" s="1525" t="s">
        <v>7489</v>
      </c>
      <c r="C2364" s="1521" t="s">
        <v>7016</v>
      </c>
      <c r="D2364" s="1503" t="s">
        <v>286</v>
      </c>
      <c r="E2364" s="1503" t="s">
        <v>972</v>
      </c>
      <c r="F2364" s="998"/>
      <c r="G2364" s="1071"/>
      <c r="H2364" s="114">
        <v>103</v>
      </c>
      <c r="I2364" s="114"/>
      <c r="J2364" s="1506" t="s">
        <v>7072</v>
      </c>
      <c r="K2364" s="1506"/>
      <c r="L2364" s="1506"/>
      <c r="M2364" s="1502"/>
      <c r="N2364" s="1502"/>
      <c r="O2364" s="1502"/>
      <c r="P2364" s="1502"/>
      <c r="Q2364" s="1502"/>
      <c r="R2364" s="1502"/>
      <c r="S2364" s="1502"/>
      <c r="T2364" s="1502"/>
      <c r="U2364" s="1502"/>
      <c r="V2364" s="1502"/>
      <c r="W2364" s="9"/>
    </row>
    <row r="2365" spans="1:23" s="1" customFormat="1" ht="172.5" customHeight="1" x14ac:dyDescent="0.2">
      <c r="A2365" s="1578"/>
      <c r="B2365" s="1525" t="s">
        <v>7220</v>
      </c>
      <c r="C2365" s="1521" t="s">
        <v>7219</v>
      </c>
      <c r="D2365" s="1503" t="s">
        <v>810</v>
      </c>
      <c r="E2365" s="1503" t="s">
        <v>972</v>
      </c>
      <c r="F2365" s="998"/>
      <c r="G2365" s="1071"/>
      <c r="H2365" s="114">
        <v>100</v>
      </c>
      <c r="I2365" s="114"/>
      <c r="J2365" s="1506" t="s">
        <v>7217</v>
      </c>
      <c r="K2365" s="1506" t="s">
        <v>8421</v>
      </c>
      <c r="L2365" s="1506"/>
      <c r="M2365" s="1502"/>
      <c r="N2365" s="1502"/>
      <c r="O2365" s="1502"/>
      <c r="P2365" s="1502"/>
      <c r="Q2365" s="1502"/>
      <c r="R2365" s="1502"/>
      <c r="S2365" s="1502"/>
      <c r="T2365" s="1502"/>
      <c r="U2365" s="1502"/>
      <c r="V2365" s="1502"/>
      <c r="W2365" s="9"/>
    </row>
    <row r="2366" spans="1:23" s="1" customFormat="1" ht="137.25" customHeight="1" x14ac:dyDescent="0.2">
      <c r="A2366" s="1578"/>
      <c r="B2366" s="1526" t="s">
        <v>7221</v>
      </c>
      <c r="C2366" s="1498" t="s">
        <v>8223</v>
      </c>
      <c r="D2366" s="1514" t="s">
        <v>810</v>
      </c>
      <c r="E2366" s="1514" t="s">
        <v>972</v>
      </c>
      <c r="F2366" s="1426"/>
      <c r="G2366" s="1427"/>
      <c r="H2366" s="111">
        <v>1390</v>
      </c>
      <c r="I2366" s="114"/>
      <c r="J2366" s="1506" t="s">
        <v>7086</v>
      </c>
      <c r="K2366" s="1506" t="s">
        <v>8222</v>
      </c>
      <c r="L2366" s="1506"/>
      <c r="M2366" s="1502"/>
      <c r="N2366" s="1502"/>
      <c r="O2366" s="1502"/>
      <c r="P2366" s="1502"/>
      <c r="Q2366" s="1502"/>
      <c r="R2366" s="1502"/>
      <c r="S2366" s="1502"/>
      <c r="T2366" s="1502"/>
      <c r="U2366" s="1502"/>
      <c r="V2366" s="1502"/>
      <c r="W2366" s="9"/>
    </row>
    <row r="2367" spans="1:23" s="1" customFormat="1" ht="65.25" customHeight="1" x14ac:dyDescent="0.2">
      <c r="A2367" s="1579"/>
      <c r="B2367" s="1028" t="s">
        <v>8999</v>
      </c>
      <c r="C2367" s="455" t="s">
        <v>9000</v>
      </c>
      <c r="D2367" s="1028" t="s">
        <v>810</v>
      </c>
      <c r="E2367" s="1028" t="s">
        <v>972</v>
      </c>
      <c r="F2367" s="1530">
        <v>0</v>
      </c>
      <c r="G2367" s="1530">
        <v>0</v>
      </c>
      <c r="H2367" s="1530">
        <v>400</v>
      </c>
      <c r="I2367" s="116"/>
      <c r="J2367" s="1506" t="s">
        <v>9001</v>
      </c>
      <c r="K2367" s="1506"/>
      <c r="L2367" s="1506"/>
      <c r="M2367" s="1502"/>
      <c r="N2367" s="1502"/>
      <c r="O2367" s="1502"/>
      <c r="P2367" s="1502"/>
      <c r="Q2367" s="1502"/>
      <c r="R2367" s="1502"/>
      <c r="S2367" s="1502"/>
      <c r="T2367" s="1502"/>
      <c r="U2367" s="1502"/>
      <c r="V2367" s="1502"/>
      <c r="W2367" s="9"/>
    </row>
    <row r="2368" spans="1:23" s="1" customFormat="1" ht="79.5" customHeight="1" x14ac:dyDescent="0.2">
      <c r="A2368" s="1565" t="s">
        <v>1580</v>
      </c>
      <c r="B2368" s="1500" t="s">
        <v>2794</v>
      </c>
      <c r="C2368" s="1500" t="s">
        <v>1347</v>
      </c>
      <c r="D2368" s="1515" t="s">
        <v>13</v>
      </c>
      <c r="E2368" s="1515" t="s">
        <v>972</v>
      </c>
      <c r="F2368" s="104">
        <v>1100</v>
      </c>
      <c r="G2368" s="104"/>
      <c r="H2368" s="104"/>
      <c r="I2368" s="114"/>
      <c r="J2368" s="1506"/>
      <c r="K2368" s="1506"/>
      <c r="L2368" s="1506"/>
      <c r="M2368" s="1502"/>
      <c r="N2368" s="1502"/>
      <c r="O2368" s="1502"/>
      <c r="P2368" s="1502"/>
      <c r="Q2368" s="1502"/>
      <c r="R2368" s="1502"/>
      <c r="S2368" s="1502"/>
      <c r="T2368" s="1502"/>
      <c r="U2368" s="1502"/>
      <c r="V2368" s="1502"/>
      <c r="W2368" s="9" t="s">
        <v>973</v>
      </c>
    </row>
    <row r="2369" spans="1:23" s="1" customFormat="1" ht="79.5" customHeight="1" x14ac:dyDescent="0.2">
      <c r="A2369" s="1566"/>
      <c r="B2369" s="1521" t="s">
        <v>5361</v>
      </c>
      <c r="C2369" s="1521" t="s">
        <v>5360</v>
      </c>
      <c r="D2369" s="1503" t="s">
        <v>810</v>
      </c>
      <c r="E2369" s="1503" t="s">
        <v>972</v>
      </c>
      <c r="F2369" s="998"/>
      <c r="G2369" s="1072">
        <v>1500</v>
      </c>
      <c r="H2369" s="114"/>
      <c r="I2369" s="114"/>
      <c r="J2369" s="1506" t="s">
        <v>5485</v>
      </c>
      <c r="K2369" s="1506"/>
      <c r="L2369" s="1506"/>
      <c r="M2369" s="1502"/>
      <c r="N2369" s="1502"/>
      <c r="O2369" s="1502"/>
      <c r="P2369" s="1502"/>
      <c r="Q2369" s="1502"/>
      <c r="R2369" s="1502"/>
      <c r="S2369" s="1502"/>
      <c r="T2369" s="1502"/>
      <c r="U2369" s="1502"/>
      <c r="V2369" s="1502"/>
      <c r="W2369" s="9"/>
    </row>
    <row r="2370" spans="1:23" s="1" customFormat="1" ht="126.75" customHeight="1" x14ac:dyDescent="0.2">
      <c r="A2370" s="1567"/>
      <c r="B2370" s="1521" t="s">
        <v>7223</v>
      </c>
      <c r="C2370" s="1521" t="s">
        <v>7224</v>
      </c>
      <c r="D2370" s="1503" t="s">
        <v>810</v>
      </c>
      <c r="E2370" s="1503" t="s">
        <v>972</v>
      </c>
      <c r="F2370" s="998"/>
      <c r="G2370" s="1072"/>
      <c r="H2370" s="114">
        <v>1030</v>
      </c>
      <c r="I2370" s="114"/>
      <c r="J2370" s="1506" t="s">
        <v>7086</v>
      </c>
      <c r="K2370" s="1506" t="s">
        <v>8770</v>
      </c>
      <c r="L2370" s="1506"/>
      <c r="M2370" s="1502"/>
      <c r="N2370" s="1502"/>
      <c r="O2370" s="1502"/>
      <c r="P2370" s="1502"/>
      <c r="Q2370" s="1502"/>
      <c r="R2370" s="1502"/>
      <c r="S2370" s="1502"/>
      <c r="T2370" s="1502"/>
      <c r="U2370" s="1502"/>
      <c r="V2370" s="1502"/>
      <c r="W2370" s="9"/>
    </row>
    <row r="2371" spans="1:23" s="1" customFormat="1" ht="66" customHeight="1" x14ac:dyDescent="0.2">
      <c r="A2371" s="1565" t="s">
        <v>1581</v>
      </c>
      <c r="B2371" s="1501" t="s">
        <v>2795</v>
      </c>
      <c r="C2371" s="1521" t="s">
        <v>3106</v>
      </c>
      <c r="D2371" s="1503" t="s">
        <v>13</v>
      </c>
      <c r="E2371" s="1503" t="s">
        <v>972</v>
      </c>
      <c r="F2371" s="114">
        <v>200</v>
      </c>
      <c r="G2371" s="1080"/>
      <c r="H2371" s="114"/>
      <c r="I2371" s="114"/>
      <c r="J2371" s="1506" t="s">
        <v>3107</v>
      </c>
      <c r="K2371" s="1506"/>
      <c r="L2371" s="1506"/>
      <c r="M2371" s="1502"/>
      <c r="N2371" s="1502"/>
      <c r="O2371" s="1502"/>
      <c r="P2371" s="1502"/>
      <c r="Q2371" s="1502"/>
      <c r="R2371" s="1502"/>
      <c r="S2371" s="1502"/>
      <c r="T2371" s="1502"/>
      <c r="U2371" s="1502"/>
      <c r="V2371" s="1502"/>
      <c r="W2371" s="9" t="s">
        <v>973</v>
      </c>
    </row>
    <row r="2372" spans="1:23" s="1" customFormat="1" ht="99" customHeight="1" x14ac:dyDescent="0.2">
      <c r="A2372" s="1566"/>
      <c r="B2372" s="1501" t="s">
        <v>2796</v>
      </c>
      <c r="C2372" s="1521" t="s">
        <v>3109</v>
      </c>
      <c r="D2372" s="1503" t="s">
        <v>13</v>
      </c>
      <c r="E2372" s="1503" t="s">
        <v>972</v>
      </c>
      <c r="F2372" s="114">
        <v>1500</v>
      </c>
      <c r="G2372" s="1080">
        <v>28.61</v>
      </c>
      <c r="H2372" s="114"/>
      <c r="I2372" s="114"/>
      <c r="J2372" s="1506" t="s">
        <v>3108</v>
      </c>
      <c r="K2372" s="1506" t="s">
        <v>4611</v>
      </c>
      <c r="L2372" s="1506" t="s">
        <v>5664</v>
      </c>
      <c r="M2372" s="1502"/>
      <c r="N2372" s="1502"/>
      <c r="O2372" s="1502"/>
      <c r="P2372" s="1502"/>
      <c r="Q2372" s="1502"/>
      <c r="R2372" s="1502"/>
      <c r="S2372" s="1502"/>
      <c r="T2372" s="1502"/>
      <c r="U2372" s="1502"/>
      <c r="V2372" s="1502"/>
      <c r="W2372" s="9" t="s">
        <v>973</v>
      </c>
    </row>
    <row r="2373" spans="1:23" s="1" customFormat="1" ht="66" customHeight="1" x14ac:dyDescent="0.2">
      <c r="A2373" s="1566"/>
      <c r="B2373" s="1501" t="s">
        <v>2797</v>
      </c>
      <c r="C2373" s="1521" t="s">
        <v>3111</v>
      </c>
      <c r="D2373" s="1503" t="s">
        <v>13</v>
      </c>
      <c r="E2373" s="1503" t="s">
        <v>972</v>
      </c>
      <c r="F2373" s="114">
        <v>1470</v>
      </c>
      <c r="G2373" s="1080"/>
      <c r="H2373" s="114"/>
      <c r="I2373" s="114"/>
      <c r="J2373" s="1506" t="s">
        <v>3110</v>
      </c>
      <c r="K2373" s="1506"/>
      <c r="L2373" s="1506"/>
      <c r="M2373" s="1502"/>
      <c r="N2373" s="1502"/>
      <c r="O2373" s="1502"/>
      <c r="P2373" s="1502"/>
      <c r="Q2373" s="1502"/>
      <c r="R2373" s="1502"/>
      <c r="S2373" s="1502"/>
      <c r="T2373" s="1502"/>
      <c r="U2373" s="1502"/>
      <c r="V2373" s="1502"/>
      <c r="W2373" s="9" t="s">
        <v>973</v>
      </c>
    </row>
    <row r="2374" spans="1:23" s="1" customFormat="1" ht="78" customHeight="1" x14ac:dyDescent="0.2">
      <c r="A2374" s="1566"/>
      <c r="B2374" s="1501" t="s">
        <v>2798</v>
      </c>
      <c r="C2374" s="1521" t="s">
        <v>3635</v>
      </c>
      <c r="D2374" s="1503" t="s">
        <v>286</v>
      </c>
      <c r="E2374" s="1503" t="s">
        <v>972</v>
      </c>
      <c r="F2374" s="114">
        <f>500+50</f>
        <v>550</v>
      </c>
      <c r="G2374" s="1080"/>
      <c r="H2374" s="114"/>
      <c r="I2374" s="114"/>
      <c r="J2374" s="1506" t="s">
        <v>3112</v>
      </c>
      <c r="K2374" s="1506" t="s">
        <v>3634</v>
      </c>
      <c r="L2374" s="1506"/>
      <c r="M2374" s="1502"/>
      <c r="N2374" s="1502"/>
      <c r="O2374" s="1502"/>
      <c r="P2374" s="1502"/>
      <c r="Q2374" s="1502"/>
      <c r="R2374" s="1502"/>
      <c r="S2374" s="1502"/>
      <c r="T2374" s="1502"/>
      <c r="U2374" s="1502"/>
      <c r="V2374" s="1502"/>
      <c r="W2374" s="9" t="s">
        <v>973</v>
      </c>
    </row>
    <row r="2375" spans="1:23" s="1" customFormat="1" ht="84" customHeight="1" x14ac:dyDescent="0.2">
      <c r="A2375" s="1566"/>
      <c r="B2375" s="1501" t="s">
        <v>2799</v>
      </c>
      <c r="C2375" s="1521" t="s">
        <v>3115</v>
      </c>
      <c r="D2375" s="1503" t="s">
        <v>286</v>
      </c>
      <c r="E2375" s="1503" t="s">
        <v>972</v>
      </c>
      <c r="F2375" s="114">
        <v>40</v>
      </c>
      <c r="G2375" s="1080"/>
      <c r="H2375" s="114"/>
      <c r="I2375" s="114"/>
      <c r="J2375" s="1506" t="s">
        <v>3114</v>
      </c>
      <c r="K2375" s="1506"/>
      <c r="L2375" s="1506"/>
      <c r="M2375" s="1502"/>
      <c r="N2375" s="1502"/>
      <c r="O2375" s="1502"/>
      <c r="P2375" s="1502"/>
      <c r="Q2375" s="1502"/>
      <c r="R2375" s="1502"/>
      <c r="S2375" s="1502"/>
      <c r="T2375" s="1502"/>
      <c r="U2375" s="1502"/>
      <c r="V2375" s="1502"/>
      <c r="W2375" s="9" t="s">
        <v>973</v>
      </c>
    </row>
    <row r="2376" spans="1:23" s="1" customFormat="1" ht="123.75" customHeight="1" x14ac:dyDescent="0.2">
      <c r="A2376" s="1566"/>
      <c r="B2376" s="1525" t="s">
        <v>4389</v>
      </c>
      <c r="C2376" s="920" t="s">
        <v>5362</v>
      </c>
      <c r="D2376" s="1525" t="s">
        <v>810</v>
      </c>
      <c r="E2376" s="1525" t="s">
        <v>972</v>
      </c>
      <c r="F2376" s="1525">
        <v>412</v>
      </c>
      <c r="G2376" s="1080"/>
      <c r="H2376" s="114"/>
      <c r="I2376" s="114"/>
      <c r="J2376" s="1506" t="s">
        <v>4375</v>
      </c>
      <c r="K2376" s="1506" t="s">
        <v>5737</v>
      </c>
      <c r="L2376" s="1506" t="s">
        <v>6256</v>
      </c>
      <c r="M2376" s="1502"/>
      <c r="N2376" s="1502"/>
      <c r="O2376" s="1502"/>
      <c r="P2376" s="1502"/>
      <c r="Q2376" s="1502"/>
      <c r="R2376" s="1502"/>
      <c r="S2376" s="1502"/>
      <c r="T2376" s="1502"/>
      <c r="U2376" s="1502"/>
      <c r="V2376" s="1502"/>
      <c r="W2376" s="9"/>
    </row>
    <row r="2377" spans="1:23" s="1" customFormat="1" ht="57.75" customHeight="1" x14ac:dyDescent="0.2">
      <c r="A2377" s="1566"/>
      <c r="B2377" s="1525" t="s">
        <v>6210</v>
      </c>
      <c r="C2377" s="920" t="s">
        <v>6209</v>
      </c>
      <c r="D2377" s="1503" t="s">
        <v>286</v>
      </c>
      <c r="E2377" s="1503" t="s">
        <v>972</v>
      </c>
      <c r="F2377" s="1525"/>
      <c r="G2377" s="1080">
        <v>16.54</v>
      </c>
      <c r="H2377" s="114"/>
      <c r="I2377" s="114"/>
      <c r="J2377" s="1506" t="s">
        <v>6200</v>
      </c>
      <c r="K2377" s="1506"/>
      <c r="L2377" s="1506"/>
      <c r="M2377" s="1502"/>
      <c r="N2377" s="1502"/>
      <c r="O2377" s="1502"/>
      <c r="P2377" s="1502"/>
      <c r="Q2377" s="1502"/>
      <c r="R2377" s="1502"/>
      <c r="S2377" s="1502"/>
      <c r="T2377" s="1502"/>
      <c r="U2377" s="1502"/>
      <c r="V2377" s="1502"/>
      <c r="W2377" s="9"/>
    </row>
    <row r="2378" spans="1:23" s="1" customFormat="1" ht="83.25" customHeight="1" x14ac:dyDescent="0.2">
      <c r="A2378" s="1566"/>
      <c r="B2378" s="1525" t="s">
        <v>7161</v>
      </c>
      <c r="C2378" s="38" t="s">
        <v>8109</v>
      </c>
      <c r="D2378" s="1525" t="s">
        <v>810</v>
      </c>
      <c r="E2378" s="1525" t="s">
        <v>972</v>
      </c>
      <c r="F2378" s="1525"/>
      <c r="G2378" s="1080"/>
      <c r="H2378" s="998">
        <v>1555.93</v>
      </c>
      <c r="I2378" s="114"/>
      <c r="J2378" s="1506" t="s">
        <v>7086</v>
      </c>
      <c r="K2378" s="1506" t="s">
        <v>8108</v>
      </c>
      <c r="L2378" s="1506"/>
      <c r="M2378" s="1502"/>
      <c r="N2378" s="1502"/>
      <c r="O2378" s="1502"/>
      <c r="P2378" s="1502"/>
      <c r="Q2378" s="1502"/>
      <c r="R2378" s="1502"/>
      <c r="S2378" s="1502"/>
      <c r="T2378" s="1502"/>
      <c r="U2378" s="1502"/>
      <c r="V2378" s="1502"/>
      <c r="W2378" s="9"/>
    </row>
    <row r="2379" spans="1:23" s="1" customFormat="1" ht="57.75" customHeight="1" x14ac:dyDescent="0.2">
      <c r="A2379" s="1566"/>
      <c r="B2379" s="1525" t="s">
        <v>7226</v>
      </c>
      <c r="C2379" s="920" t="s">
        <v>7225</v>
      </c>
      <c r="D2379" s="1525" t="s">
        <v>810</v>
      </c>
      <c r="E2379" s="1525" t="s">
        <v>972</v>
      </c>
      <c r="F2379" s="1525"/>
      <c r="G2379" s="1080"/>
      <c r="H2379" s="114">
        <v>200</v>
      </c>
      <c r="I2379" s="114"/>
      <c r="J2379" s="1506" t="s">
        <v>7086</v>
      </c>
      <c r="K2379" s="1506"/>
      <c r="L2379" s="1506"/>
      <c r="M2379" s="1502"/>
      <c r="N2379" s="1502"/>
      <c r="O2379" s="1502"/>
      <c r="P2379" s="1502"/>
      <c r="Q2379" s="1502"/>
      <c r="R2379" s="1502"/>
      <c r="S2379" s="1502"/>
      <c r="T2379" s="1502"/>
      <c r="U2379" s="1502"/>
      <c r="V2379" s="1502"/>
      <c r="W2379" s="9"/>
    </row>
    <row r="2380" spans="1:23" s="1" customFormat="1" ht="57.75" customHeight="1" x14ac:dyDescent="0.2">
      <c r="A2380" s="1566"/>
      <c r="B2380" s="1525" t="s">
        <v>7162</v>
      </c>
      <c r="C2380" s="920" t="s">
        <v>7163</v>
      </c>
      <c r="D2380" s="1503" t="s">
        <v>286</v>
      </c>
      <c r="E2380" s="1503" t="s">
        <v>972</v>
      </c>
      <c r="F2380" s="1525"/>
      <c r="G2380" s="1080"/>
      <c r="H2380" s="114">
        <v>150</v>
      </c>
      <c r="I2380" s="114"/>
      <c r="J2380" s="1506" t="s">
        <v>7086</v>
      </c>
      <c r="K2380" s="1506"/>
      <c r="L2380" s="1506"/>
      <c r="M2380" s="1502"/>
      <c r="N2380" s="1502"/>
      <c r="O2380" s="1502"/>
      <c r="P2380" s="1502"/>
      <c r="Q2380" s="1502"/>
      <c r="R2380" s="1502"/>
      <c r="S2380" s="1502"/>
      <c r="T2380" s="1502"/>
      <c r="U2380" s="1502"/>
      <c r="V2380" s="1502"/>
      <c r="W2380" s="9"/>
    </row>
    <row r="2381" spans="1:23" s="1" customFormat="1" ht="24" customHeight="1" x14ac:dyDescent="0.2">
      <c r="A2381" s="1565" t="s">
        <v>1582</v>
      </c>
      <c r="B2381" s="1501" t="s">
        <v>2800</v>
      </c>
      <c r="C2381" s="1521" t="s">
        <v>1118</v>
      </c>
      <c r="D2381" s="1503" t="s">
        <v>13</v>
      </c>
      <c r="E2381" s="1503" t="s">
        <v>972</v>
      </c>
      <c r="F2381" s="114"/>
      <c r="G2381" s="1080"/>
      <c r="H2381" s="114"/>
      <c r="I2381" s="114">
        <v>300</v>
      </c>
      <c r="J2381" s="1506"/>
      <c r="K2381" s="1506"/>
      <c r="L2381" s="1506"/>
      <c r="M2381" s="1502"/>
      <c r="N2381" s="1502"/>
      <c r="O2381" s="1502"/>
      <c r="P2381" s="1502"/>
      <c r="Q2381" s="1502"/>
      <c r="R2381" s="1502"/>
      <c r="S2381" s="1502"/>
      <c r="T2381" s="1502"/>
      <c r="U2381" s="1502"/>
      <c r="V2381" s="1502"/>
      <c r="W2381" s="9" t="s">
        <v>973</v>
      </c>
    </row>
    <row r="2382" spans="1:23" s="1" customFormat="1" ht="115.5" customHeight="1" x14ac:dyDescent="0.2">
      <c r="A2382" s="1566"/>
      <c r="B2382" s="1501" t="s">
        <v>2801</v>
      </c>
      <c r="C2382" s="1521" t="s">
        <v>3843</v>
      </c>
      <c r="D2382" s="1503" t="s">
        <v>13</v>
      </c>
      <c r="E2382" s="1503" t="s">
        <v>972</v>
      </c>
      <c r="F2382" s="114">
        <v>340</v>
      </c>
      <c r="G2382" s="1080"/>
      <c r="H2382" s="114"/>
      <c r="I2382" s="114"/>
      <c r="J2382" s="1506" t="s">
        <v>3116</v>
      </c>
      <c r="K2382" s="1506" t="s">
        <v>3415</v>
      </c>
      <c r="L2382" s="1506" t="s">
        <v>3842</v>
      </c>
      <c r="M2382" s="1502"/>
      <c r="N2382" s="1502"/>
      <c r="O2382" s="1502"/>
      <c r="P2382" s="1502"/>
      <c r="Q2382" s="1502"/>
      <c r="R2382" s="1502"/>
      <c r="S2382" s="1502"/>
      <c r="T2382" s="1502"/>
      <c r="U2382" s="1502"/>
      <c r="V2382" s="1502"/>
      <c r="W2382" s="9" t="s">
        <v>973</v>
      </c>
    </row>
    <row r="2383" spans="1:23" s="1" customFormat="1" ht="24" customHeight="1" x14ac:dyDescent="0.2">
      <c r="A2383" s="1566"/>
      <c r="B2383" s="1501" t="s">
        <v>2802</v>
      </c>
      <c r="C2383" s="1521" t="s">
        <v>1120</v>
      </c>
      <c r="D2383" s="1503" t="s">
        <v>13</v>
      </c>
      <c r="E2383" s="1503" t="s">
        <v>972</v>
      </c>
      <c r="F2383" s="114"/>
      <c r="G2383" s="1080"/>
      <c r="H2383" s="114"/>
      <c r="I2383" s="114"/>
      <c r="J2383" s="1506" t="s">
        <v>3414</v>
      </c>
      <c r="K2383" s="1506"/>
      <c r="L2383" s="1506"/>
      <c r="M2383" s="1502"/>
      <c r="N2383" s="1502"/>
      <c r="O2383" s="1502"/>
      <c r="P2383" s="1502"/>
      <c r="Q2383" s="1502"/>
      <c r="R2383" s="1502"/>
      <c r="S2383" s="1502"/>
      <c r="T2383" s="1502"/>
      <c r="U2383" s="1502"/>
      <c r="V2383" s="1502"/>
      <c r="W2383" s="9" t="s">
        <v>973</v>
      </c>
    </row>
    <row r="2384" spans="1:23" s="1" customFormat="1" ht="122.25" customHeight="1" x14ac:dyDescent="0.2">
      <c r="A2384" s="1566"/>
      <c r="B2384" s="1501" t="s">
        <v>2803</v>
      </c>
      <c r="C2384" s="1521" t="s">
        <v>1121</v>
      </c>
      <c r="D2384" s="1503" t="s">
        <v>13</v>
      </c>
      <c r="E2384" s="1503" t="s">
        <v>972</v>
      </c>
      <c r="F2384" s="114">
        <v>150</v>
      </c>
      <c r="G2384" s="1080"/>
      <c r="H2384" s="114"/>
      <c r="I2384" s="114"/>
      <c r="J2384" s="1506" t="s">
        <v>4275</v>
      </c>
      <c r="K2384" s="1506" t="s">
        <v>4612</v>
      </c>
      <c r="L2384" s="1506"/>
      <c r="M2384" s="1502"/>
      <c r="N2384" s="1502"/>
      <c r="O2384" s="1502"/>
      <c r="P2384" s="1502"/>
      <c r="Q2384" s="1502"/>
      <c r="R2384" s="1502"/>
      <c r="S2384" s="1502"/>
      <c r="T2384" s="1502"/>
      <c r="U2384" s="1502"/>
      <c r="V2384" s="1502"/>
      <c r="W2384" s="9" t="s">
        <v>973</v>
      </c>
    </row>
    <row r="2385" spans="1:23" s="1" customFormat="1" ht="101.25" customHeight="1" x14ac:dyDescent="0.2">
      <c r="A2385" s="1566"/>
      <c r="B2385" s="1501" t="s">
        <v>2804</v>
      </c>
      <c r="C2385" s="1521" t="s">
        <v>1122</v>
      </c>
      <c r="D2385" s="1503" t="s">
        <v>13</v>
      </c>
      <c r="E2385" s="1503" t="s">
        <v>972</v>
      </c>
      <c r="F2385" s="114"/>
      <c r="G2385" s="1173"/>
      <c r="H2385" s="114"/>
      <c r="I2385" s="114">
        <v>400</v>
      </c>
      <c r="J2385" s="1506" t="s">
        <v>3117</v>
      </c>
      <c r="K2385" s="1506" t="s">
        <v>5749</v>
      </c>
      <c r="L2385" s="1506"/>
      <c r="M2385" s="1502"/>
      <c r="N2385" s="1502"/>
      <c r="O2385" s="1502"/>
      <c r="P2385" s="1502"/>
      <c r="Q2385" s="1502"/>
      <c r="R2385" s="1502"/>
      <c r="S2385" s="1502"/>
      <c r="T2385" s="1502"/>
      <c r="U2385" s="1502"/>
      <c r="V2385" s="1502"/>
      <c r="W2385" s="9" t="s">
        <v>973</v>
      </c>
    </row>
    <row r="2386" spans="1:23" s="1" customFormat="1" ht="103.5" customHeight="1" x14ac:dyDescent="0.2">
      <c r="A2386" s="1566"/>
      <c r="B2386" s="1501" t="s">
        <v>2805</v>
      </c>
      <c r="C2386" s="1521" t="s">
        <v>1123</v>
      </c>
      <c r="D2386" s="1503" t="s">
        <v>13</v>
      </c>
      <c r="E2386" s="1503" t="s">
        <v>972</v>
      </c>
      <c r="F2386" s="1037">
        <v>1131.66308</v>
      </c>
      <c r="G2386" s="1080"/>
      <c r="H2386" s="114"/>
      <c r="I2386" s="114"/>
      <c r="J2386" s="1506" t="s">
        <v>4030</v>
      </c>
      <c r="K2386" s="1506" t="s">
        <v>4613</v>
      </c>
      <c r="L2386" s="1506"/>
      <c r="M2386" s="1502"/>
      <c r="N2386" s="1502"/>
      <c r="O2386" s="1502"/>
      <c r="P2386" s="1502"/>
      <c r="Q2386" s="1502"/>
      <c r="R2386" s="1502"/>
      <c r="S2386" s="1502"/>
      <c r="T2386" s="1502"/>
      <c r="U2386" s="1502"/>
      <c r="V2386" s="1502"/>
      <c r="W2386" s="9" t="s">
        <v>973</v>
      </c>
    </row>
    <row r="2387" spans="1:23" s="1" customFormat="1" ht="93" customHeight="1" x14ac:dyDescent="0.2">
      <c r="A2387" s="1566"/>
      <c r="B2387" s="1501" t="s">
        <v>2806</v>
      </c>
      <c r="C2387" s="1521" t="s">
        <v>3013</v>
      </c>
      <c r="D2387" s="1503" t="s">
        <v>13</v>
      </c>
      <c r="E2387" s="1503" t="s">
        <v>972</v>
      </c>
      <c r="F2387" s="114">
        <v>22.401140000000002</v>
      </c>
      <c r="G2387" s="1080"/>
      <c r="H2387" s="114"/>
      <c r="I2387" s="114"/>
      <c r="J2387" s="1506" t="s">
        <v>4614</v>
      </c>
      <c r="K2387" s="1506"/>
      <c r="L2387" s="1506"/>
      <c r="M2387" s="1502"/>
      <c r="N2387" s="1502"/>
      <c r="O2387" s="1502"/>
      <c r="P2387" s="1502"/>
      <c r="Q2387" s="1502"/>
      <c r="R2387" s="1502"/>
      <c r="S2387" s="1502"/>
      <c r="T2387" s="1502"/>
      <c r="U2387" s="1502"/>
      <c r="V2387" s="1502"/>
      <c r="W2387" s="9"/>
    </row>
    <row r="2388" spans="1:23" s="1" customFormat="1" ht="69.75" customHeight="1" x14ac:dyDescent="0.2">
      <c r="A2388" s="1566"/>
      <c r="B2388" s="1501" t="s">
        <v>3014</v>
      </c>
      <c r="C2388" s="1521" t="s">
        <v>1124</v>
      </c>
      <c r="D2388" s="1503" t="s">
        <v>13</v>
      </c>
      <c r="E2388" s="1503" t="s">
        <v>972</v>
      </c>
      <c r="F2388" s="114"/>
      <c r="G2388" s="1080"/>
      <c r="H2388" s="114"/>
      <c r="I2388" s="114"/>
      <c r="J2388" s="1506" t="s">
        <v>3946</v>
      </c>
      <c r="K2388" s="1506"/>
      <c r="L2388" s="1506"/>
      <c r="M2388" s="1502"/>
      <c r="N2388" s="1502"/>
      <c r="O2388" s="1502"/>
      <c r="P2388" s="1502"/>
      <c r="Q2388" s="1502"/>
      <c r="R2388" s="1502"/>
      <c r="S2388" s="1502"/>
      <c r="T2388" s="1502"/>
      <c r="U2388" s="1502"/>
      <c r="V2388" s="1502"/>
      <c r="W2388" s="9" t="s">
        <v>973</v>
      </c>
    </row>
    <row r="2389" spans="1:23" s="1" customFormat="1" ht="69.75" customHeight="1" x14ac:dyDescent="0.2">
      <c r="A2389" s="1566"/>
      <c r="B2389" s="1525" t="s">
        <v>4391</v>
      </c>
      <c r="C2389" s="920" t="s">
        <v>4392</v>
      </c>
      <c r="D2389" s="1525" t="s">
        <v>810</v>
      </c>
      <c r="E2389" s="1525" t="s">
        <v>972</v>
      </c>
      <c r="F2389" s="1525">
        <v>30</v>
      </c>
      <c r="G2389" s="1080"/>
      <c r="H2389" s="114"/>
      <c r="I2389" s="114"/>
      <c r="J2389" s="1506" t="s">
        <v>4393</v>
      </c>
      <c r="K2389" s="1506"/>
      <c r="L2389" s="1506"/>
      <c r="M2389" s="1502"/>
      <c r="N2389" s="1502"/>
      <c r="O2389" s="1502"/>
      <c r="P2389" s="1502"/>
      <c r="Q2389" s="1502"/>
      <c r="R2389" s="1502"/>
      <c r="S2389" s="1502"/>
      <c r="T2389" s="1502"/>
      <c r="U2389" s="1502"/>
      <c r="V2389" s="1502"/>
      <c r="W2389" s="9"/>
    </row>
    <row r="2390" spans="1:23" s="1" customFormat="1" ht="69.75" customHeight="1" x14ac:dyDescent="0.2">
      <c r="A2390" s="1566"/>
      <c r="B2390" s="1525" t="s">
        <v>4859</v>
      </c>
      <c r="C2390" s="920" t="s">
        <v>4860</v>
      </c>
      <c r="D2390" s="1525" t="s">
        <v>810</v>
      </c>
      <c r="E2390" s="1525" t="s">
        <v>972</v>
      </c>
      <c r="F2390" s="1525">
        <v>10</v>
      </c>
      <c r="G2390" s="1080"/>
      <c r="H2390" s="114"/>
      <c r="I2390" s="114"/>
      <c r="J2390" s="1506" t="s">
        <v>4861</v>
      </c>
      <c r="K2390" s="1506"/>
      <c r="L2390" s="1506"/>
      <c r="M2390" s="1502"/>
      <c r="N2390" s="1502"/>
      <c r="O2390" s="1502"/>
      <c r="P2390" s="1502"/>
      <c r="Q2390" s="1502"/>
      <c r="R2390" s="1502"/>
      <c r="S2390" s="1502"/>
      <c r="T2390" s="1502"/>
      <c r="U2390" s="1502"/>
      <c r="V2390" s="1502"/>
      <c r="W2390" s="9"/>
    </row>
    <row r="2391" spans="1:23" s="1" customFormat="1" ht="143.25" customHeight="1" x14ac:dyDescent="0.2">
      <c r="A2391" s="1566"/>
      <c r="B2391" s="1525" t="s">
        <v>4965</v>
      </c>
      <c r="C2391" s="38" t="s">
        <v>7470</v>
      </c>
      <c r="D2391" s="1525" t="s">
        <v>810</v>
      </c>
      <c r="E2391" s="1525" t="s">
        <v>972</v>
      </c>
      <c r="F2391" s="1525"/>
      <c r="G2391" s="49">
        <v>295</v>
      </c>
      <c r="H2391" s="1256">
        <v>46.350200000000001</v>
      </c>
      <c r="I2391" s="114">
        <v>1333.33</v>
      </c>
      <c r="J2391" s="1506" t="s">
        <v>4950</v>
      </c>
      <c r="K2391" s="1506" t="s">
        <v>5665</v>
      </c>
      <c r="L2391" s="1506" t="s">
        <v>7471</v>
      </c>
      <c r="M2391" s="1502"/>
      <c r="N2391" s="1502"/>
      <c r="O2391" s="1502"/>
      <c r="P2391" s="1502"/>
      <c r="Q2391" s="1502"/>
      <c r="R2391" s="1502"/>
      <c r="S2391" s="1502"/>
      <c r="T2391" s="1502"/>
      <c r="U2391" s="1502"/>
      <c r="V2391" s="1502"/>
      <c r="W2391" s="9"/>
    </row>
    <row r="2392" spans="1:23" s="1" customFormat="1" ht="69.75" customHeight="1" x14ac:dyDescent="0.2">
      <c r="A2392" s="1566"/>
      <c r="B2392" s="1525" t="s">
        <v>5364</v>
      </c>
      <c r="C2392" s="1521" t="s">
        <v>5363</v>
      </c>
      <c r="D2392" s="1503" t="s">
        <v>810</v>
      </c>
      <c r="E2392" s="1503" t="s">
        <v>972</v>
      </c>
      <c r="F2392" s="998"/>
      <c r="G2392" s="114">
        <v>50</v>
      </c>
      <c r="H2392" s="114"/>
      <c r="I2392" s="114"/>
      <c r="J2392" s="1506" t="s">
        <v>5485</v>
      </c>
      <c r="K2392" s="1506"/>
      <c r="L2392" s="1506"/>
      <c r="M2392" s="1502"/>
      <c r="N2392" s="1502"/>
      <c r="O2392" s="1502"/>
      <c r="P2392" s="1502"/>
      <c r="Q2392" s="1502"/>
      <c r="R2392" s="1502"/>
      <c r="S2392" s="1502"/>
      <c r="T2392" s="1502"/>
      <c r="U2392" s="1502"/>
      <c r="V2392" s="1502"/>
      <c r="W2392" s="9"/>
    </row>
    <row r="2393" spans="1:23" s="1" customFormat="1" ht="133.5" customHeight="1" x14ac:dyDescent="0.2">
      <c r="A2393" s="1566"/>
      <c r="B2393" s="1525" t="s">
        <v>7227</v>
      </c>
      <c r="C2393" s="1521" t="s">
        <v>7228</v>
      </c>
      <c r="D2393" s="1503" t="s">
        <v>810</v>
      </c>
      <c r="E2393" s="1503" t="s">
        <v>972</v>
      </c>
      <c r="F2393" s="998"/>
      <c r="G2393" s="114"/>
      <c r="H2393" s="114">
        <v>2113</v>
      </c>
      <c r="I2393" s="114"/>
      <c r="J2393" s="1506" t="s">
        <v>7086</v>
      </c>
      <c r="K2393" s="1506" t="s">
        <v>9002</v>
      </c>
      <c r="L2393" s="1506"/>
      <c r="M2393" s="1502"/>
      <c r="N2393" s="1502"/>
      <c r="O2393" s="1502"/>
      <c r="P2393" s="1502"/>
      <c r="Q2393" s="1502"/>
      <c r="R2393" s="1502"/>
      <c r="S2393" s="1502"/>
      <c r="T2393" s="1502"/>
      <c r="U2393" s="1502"/>
      <c r="V2393" s="1502"/>
      <c r="W2393" s="9"/>
    </row>
    <row r="2394" spans="1:23" s="1" customFormat="1" ht="69.75" customHeight="1" x14ac:dyDescent="0.2">
      <c r="A2394" s="1566"/>
      <c r="B2394" s="1525" t="s">
        <v>7165</v>
      </c>
      <c r="C2394" s="1521" t="s">
        <v>7164</v>
      </c>
      <c r="D2394" s="1503" t="s">
        <v>224</v>
      </c>
      <c r="E2394" s="1503" t="s">
        <v>972</v>
      </c>
      <c r="F2394" s="998"/>
      <c r="G2394" s="114"/>
      <c r="H2394" s="114">
        <v>120</v>
      </c>
      <c r="I2394" s="114"/>
      <c r="J2394" s="1506" t="s">
        <v>7086</v>
      </c>
      <c r="K2394" s="1506"/>
      <c r="L2394" s="1506"/>
      <c r="M2394" s="1502"/>
      <c r="N2394" s="1502"/>
      <c r="O2394" s="1502"/>
      <c r="P2394" s="1502"/>
      <c r="Q2394" s="1502"/>
      <c r="R2394" s="1502"/>
      <c r="S2394" s="1502"/>
      <c r="T2394" s="1502"/>
      <c r="U2394" s="1502"/>
      <c r="V2394" s="1502"/>
      <c r="W2394" s="9"/>
    </row>
    <row r="2395" spans="1:23" s="1" customFormat="1" ht="108" customHeight="1" x14ac:dyDescent="0.2">
      <c r="A2395" s="1566"/>
      <c r="B2395" s="1525" t="s">
        <v>7229</v>
      </c>
      <c r="C2395" s="1521" t="s">
        <v>7230</v>
      </c>
      <c r="D2395" s="1503" t="s">
        <v>810</v>
      </c>
      <c r="E2395" s="1503" t="s">
        <v>972</v>
      </c>
      <c r="F2395" s="998"/>
      <c r="G2395" s="114"/>
      <c r="H2395" s="114">
        <v>0</v>
      </c>
      <c r="I2395" s="114"/>
      <c r="J2395" s="1506" t="s">
        <v>7086</v>
      </c>
      <c r="K2395" s="1506" t="s">
        <v>8237</v>
      </c>
      <c r="L2395" s="1506"/>
      <c r="M2395" s="1502"/>
      <c r="N2395" s="1502"/>
      <c r="O2395" s="1502"/>
      <c r="P2395" s="1502"/>
      <c r="Q2395" s="1502"/>
      <c r="R2395" s="1502"/>
      <c r="S2395" s="1502"/>
      <c r="T2395" s="1502"/>
      <c r="U2395" s="1502"/>
      <c r="V2395" s="1502"/>
      <c r="W2395" s="9"/>
    </row>
    <row r="2396" spans="1:23" s="1" customFormat="1" ht="103.5" customHeight="1" x14ac:dyDescent="0.2">
      <c r="A2396" s="1566"/>
      <c r="B2396" s="1525" t="s">
        <v>7469</v>
      </c>
      <c r="C2396" s="1521" t="s">
        <v>7468</v>
      </c>
      <c r="D2396" s="1503" t="s">
        <v>810</v>
      </c>
      <c r="E2396" s="1503" t="s">
        <v>972</v>
      </c>
      <c r="F2396" s="998"/>
      <c r="G2396" s="114"/>
      <c r="H2396" s="114">
        <v>100</v>
      </c>
      <c r="I2396" s="114"/>
      <c r="J2396" s="1506" t="s">
        <v>7086</v>
      </c>
      <c r="K2396" s="1506" t="s">
        <v>8771</v>
      </c>
      <c r="L2396" s="1506"/>
      <c r="M2396" s="1502"/>
      <c r="N2396" s="1502"/>
      <c r="O2396" s="1502"/>
      <c r="P2396" s="1502"/>
      <c r="Q2396" s="1502"/>
      <c r="R2396" s="1502"/>
      <c r="S2396" s="1502"/>
      <c r="T2396" s="1502"/>
      <c r="U2396" s="1502"/>
      <c r="V2396" s="1502"/>
      <c r="W2396" s="9"/>
    </row>
    <row r="2397" spans="1:23" s="1" customFormat="1" ht="69.75" customHeight="1" x14ac:dyDescent="0.2">
      <c r="A2397" s="1566"/>
      <c r="B2397" s="1525" t="s">
        <v>8335</v>
      </c>
      <c r="C2397" s="1521" t="s">
        <v>8336</v>
      </c>
      <c r="D2397" s="1503" t="s">
        <v>1240</v>
      </c>
      <c r="E2397" s="1503" t="s">
        <v>972</v>
      </c>
      <c r="F2397" s="998"/>
      <c r="G2397" s="114"/>
      <c r="H2397" s="114">
        <v>100</v>
      </c>
      <c r="I2397" s="114"/>
      <c r="J2397" s="1506" t="s">
        <v>8422</v>
      </c>
      <c r="K2397" s="1506"/>
      <c r="L2397" s="1506"/>
      <c r="M2397" s="1502"/>
      <c r="N2397" s="1502"/>
      <c r="O2397" s="1502"/>
      <c r="P2397" s="1502"/>
      <c r="Q2397" s="1502"/>
      <c r="R2397" s="1502"/>
      <c r="S2397" s="1502"/>
      <c r="T2397" s="1502"/>
      <c r="U2397" s="1502"/>
      <c r="V2397" s="1502"/>
      <c r="W2397" s="9"/>
    </row>
    <row r="2398" spans="1:23" s="1" customFormat="1" ht="138" customHeight="1" x14ac:dyDescent="0.2">
      <c r="A2398" s="1566"/>
      <c r="B2398" s="1525" t="s">
        <v>8772</v>
      </c>
      <c r="C2398" s="1521" t="s">
        <v>8773</v>
      </c>
      <c r="D2398" s="1503" t="s">
        <v>286</v>
      </c>
      <c r="E2398" s="1503" t="s">
        <v>972</v>
      </c>
      <c r="F2398" s="998"/>
      <c r="G2398" s="114"/>
      <c r="H2398" s="114">
        <v>30</v>
      </c>
      <c r="I2398" s="114"/>
      <c r="J2398" s="1506" t="s">
        <v>8705</v>
      </c>
      <c r="K2398" s="1506" t="s">
        <v>9003</v>
      </c>
      <c r="L2398" s="1506"/>
      <c r="M2398" s="1502"/>
      <c r="N2398" s="1502"/>
      <c r="O2398" s="1502"/>
      <c r="P2398" s="1502"/>
      <c r="Q2398" s="1502"/>
      <c r="R2398" s="1502"/>
      <c r="S2398" s="1502"/>
      <c r="T2398" s="1502"/>
      <c r="U2398" s="1502"/>
      <c r="V2398" s="1502"/>
      <c r="W2398" s="9"/>
    </row>
    <row r="2399" spans="1:23" s="1" customFormat="1" ht="162.75" customHeight="1" x14ac:dyDescent="0.2">
      <c r="A2399" s="1567"/>
      <c r="B2399" s="1525" t="s">
        <v>8774</v>
      </c>
      <c r="C2399" s="1521" t="s">
        <v>8336</v>
      </c>
      <c r="D2399" s="1503" t="s">
        <v>286</v>
      </c>
      <c r="E2399" s="1503" t="s">
        <v>972</v>
      </c>
      <c r="F2399" s="998"/>
      <c r="G2399" s="114"/>
      <c r="H2399" s="114">
        <v>200</v>
      </c>
      <c r="I2399" s="114"/>
      <c r="J2399" s="1506" t="s">
        <v>8705</v>
      </c>
      <c r="K2399" s="1506" t="s">
        <v>9004</v>
      </c>
      <c r="L2399" s="1506"/>
      <c r="M2399" s="1502"/>
      <c r="N2399" s="1502"/>
      <c r="O2399" s="1502"/>
      <c r="P2399" s="1502"/>
      <c r="Q2399" s="1502"/>
      <c r="R2399" s="1502"/>
      <c r="S2399" s="1502"/>
      <c r="T2399" s="1502"/>
      <c r="U2399" s="1502"/>
      <c r="V2399" s="1502"/>
      <c r="W2399" s="9"/>
    </row>
    <row r="2400" spans="1:23" s="1" customFormat="1" ht="90" customHeight="1" x14ac:dyDescent="0.2">
      <c r="A2400" s="1565" t="s">
        <v>1583</v>
      </c>
      <c r="B2400" s="1501" t="s">
        <v>2807</v>
      </c>
      <c r="C2400" s="1521" t="s">
        <v>7233</v>
      </c>
      <c r="D2400" s="1503" t="s">
        <v>810</v>
      </c>
      <c r="E2400" s="1503" t="s">
        <v>972</v>
      </c>
      <c r="F2400" s="717">
        <v>1000</v>
      </c>
      <c r="G2400" s="1080">
        <v>69.512</v>
      </c>
      <c r="H2400" s="114">
        <v>1120</v>
      </c>
      <c r="I2400" s="114"/>
      <c r="J2400" s="1506" t="s">
        <v>5365</v>
      </c>
      <c r="K2400" s="1506" t="s">
        <v>5666</v>
      </c>
      <c r="L2400" s="1506" t="s">
        <v>7232</v>
      </c>
      <c r="M2400" s="1502" t="s">
        <v>9120</v>
      </c>
      <c r="N2400" s="1502"/>
      <c r="O2400" s="1502"/>
      <c r="P2400" s="1502"/>
      <c r="Q2400" s="1502"/>
      <c r="R2400" s="1502"/>
      <c r="S2400" s="1502"/>
      <c r="T2400" s="1502"/>
      <c r="U2400" s="1502"/>
      <c r="V2400" s="1502"/>
      <c r="W2400" s="9" t="s">
        <v>973</v>
      </c>
    </row>
    <row r="2401" spans="1:23" s="1" customFormat="1" ht="158.25" customHeight="1" x14ac:dyDescent="0.2">
      <c r="A2401" s="1566"/>
      <c r="B2401" s="1501" t="s">
        <v>2808</v>
      </c>
      <c r="C2401" s="1521" t="s">
        <v>5367</v>
      </c>
      <c r="D2401" s="1503" t="s">
        <v>810</v>
      </c>
      <c r="E2401" s="1503" t="s">
        <v>972</v>
      </c>
      <c r="F2401" s="114">
        <v>2060</v>
      </c>
      <c r="G2401" s="1080">
        <v>3129.902</v>
      </c>
      <c r="H2401" s="114">
        <v>9</v>
      </c>
      <c r="I2401" s="114"/>
      <c r="J2401" s="1506" t="s">
        <v>4862</v>
      </c>
      <c r="K2401" s="1506" t="s">
        <v>5667</v>
      </c>
      <c r="L2401" s="1506" t="s">
        <v>6461</v>
      </c>
      <c r="M2401" s="1502" t="s">
        <v>7234</v>
      </c>
      <c r="N2401" s="1502"/>
      <c r="O2401" s="1502"/>
      <c r="P2401" s="1502"/>
      <c r="Q2401" s="1502"/>
      <c r="R2401" s="1502"/>
      <c r="S2401" s="1502"/>
      <c r="T2401" s="1502"/>
      <c r="U2401" s="1502"/>
      <c r="V2401" s="1502"/>
      <c r="W2401" s="9" t="s">
        <v>973</v>
      </c>
    </row>
    <row r="2402" spans="1:23" s="1" customFormat="1" ht="24.75" customHeight="1" x14ac:dyDescent="0.2">
      <c r="A2402" s="1566"/>
      <c r="B2402" s="1501" t="s">
        <v>2809</v>
      </c>
      <c r="C2402" s="1521" t="s">
        <v>1126</v>
      </c>
      <c r="D2402" s="1503" t="s">
        <v>810</v>
      </c>
      <c r="E2402" s="1503" t="s">
        <v>972</v>
      </c>
      <c r="F2402" s="717">
        <v>0</v>
      </c>
      <c r="G2402" s="1080"/>
      <c r="H2402" s="114"/>
      <c r="I2402" s="114"/>
      <c r="J2402" s="1506"/>
      <c r="K2402" s="1506"/>
      <c r="L2402" s="1506"/>
      <c r="M2402" s="1502"/>
      <c r="N2402" s="1502"/>
      <c r="O2402" s="1502"/>
      <c r="P2402" s="1502"/>
      <c r="Q2402" s="1502"/>
      <c r="R2402" s="1502"/>
      <c r="S2402" s="1502"/>
      <c r="T2402" s="1502"/>
      <c r="U2402" s="1502"/>
      <c r="V2402" s="1502"/>
      <c r="W2402" s="9" t="s">
        <v>973</v>
      </c>
    </row>
    <row r="2403" spans="1:23" s="1" customFormat="1" ht="156.75" customHeight="1" x14ac:dyDescent="0.2">
      <c r="A2403" s="1566"/>
      <c r="B2403" s="1501" t="s">
        <v>2810</v>
      </c>
      <c r="C2403" s="1521" t="s">
        <v>6541</v>
      </c>
      <c r="D2403" s="1503" t="s">
        <v>810</v>
      </c>
      <c r="E2403" s="1503" t="s">
        <v>972</v>
      </c>
      <c r="F2403" s="717">
        <v>315.55</v>
      </c>
      <c r="G2403" s="1181">
        <v>10.461</v>
      </c>
      <c r="H2403" s="114">
        <v>530</v>
      </c>
      <c r="I2403" s="114">
        <v>300</v>
      </c>
      <c r="J2403" s="1506" t="s">
        <v>3548</v>
      </c>
      <c r="K2403" s="1506" t="s">
        <v>5749</v>
      </c>
      <c r="L2403" s="1506" t="s">
        <v>6542</v>
      </c>
      <c r="M2403" s="1502" t="s">
        <v>7231</v>
      </c>
      <c r="N2403" s="1502"/>
      <c r="O2403" s="1502"/>
      <c r="P2403" s="1502"/>
      <c r="Q2403" s="1502"/>
      <c r="R2403" s="1502"/>
      <c r="S2403" s="1502"/>
      <c r="T2403" s="1502"/>
      <c r="U2403" s="1502"/>
      <c r="V2403" s="1502"/>
      <c r="W2403" s="9" t="s">
        <v>973</v>
      </c>
    </row>
    <row r="2404" spans="1:23" s="1" customFormat="1" ht="136.5" customHeight="1" x14ac:dyDescent="0.2">
      <c r="A2404" s="1566"/>
      <c r="B2404" s="1525" t="s">
        <v>4394</v>
      </c>
      <c r="C2404" s="920" t="s">
        <v>5368</v>
      </c>
      <c r="D2404" s="1525" t="s">
        <v>810</v>
      </c>
      <c r="E2404" s="1525" t="s">
        <v>972</v>
      </c>
      <c r="F2404" s="1525">
        <v>30</v>
      </c>
      <c r="G2404" s="1080"/>
      <c r="H2404" s="114"/>
      <c r="I2404" s="114">
        <v>1333.33</v>
      </c>
      <c r="J2404" s="1506" t="s">
        <v>4396</v>
      </c>
      <c r="K2404" s="1506" t="s">
        <v>5668</v>
      </c>
      <c r="L2404" s="1506"/>
      <c r="M2404" s="1502"/>
      <c r="N2404" s="1502"/>
      <c r="O2404" s="1502"/>
      <c r="P2404" s="1502"/>
      <c r="Q2404" s="1502"/>
      <c r="R2404" s="1502"/>
      <c r="S2404" s="1502"/>
      <c r="T2404" s="1502"/>
      <c r="U2404" s="1502"/>
      <c r="V2404" s="1502"/>
      <c r="W2404" s="9"/>
    </row>
    <row r="2405" spans="1:23" s="1" customFormat="1" ht="136.5" customHeight="1" x14ac:dyDescent="0.2">
      <c r="A2405" s="1566"/>
      <c r="B2405" s="1525" t="s">
        <v>7508</v>
      </c>
      <c r="C2405" s="920" t="s">
        <v>8775</v>
      </c>
      <c r="D2405" s="1525" t="s">
        <v>810</v>
      </c>
      <c r="E2405" s="1525" t="s">
        <v>972</v>
      </c>
      <c r="F2405" s="1525"/>
      <c r="G2405" s="1080"/>
      <c r="H2405" s="114">
        <v>457.32</v>
      </c>
      <c r="I2405" s="114"/>
      <c r="J2405" s="1506" t="s">
        <v>7086</v>
      </c>
      <c r="K2405" s="1506" t="s">
        <v>8776</v>
      </c>
      <c r="L2405" s="1506"/>
      <c r="M2405" s="1502"/>
      <c r="N2405" s="1502"/>
      <c r="O2405" s="1502"/>
      <c r="P2405" s="1502"/>
      <c r="Q2405" s="1502"/>
      <c r="R2405" s="1502"/>
      <c r="S2405" s="1502"/>
      <c r="T2405" s="1502"/>
      <c r="U2405" s="1502"/>
      <c r="V2405" s="1502"/>
      <c r="W2405" s="9"/>
    </row>
    <row r="2406" spans="1:23" s="1" customFormat="1" ht="136.5" customHeight="1" x14ac:dyDescent="0.2">
      <c r="A2406" s="1567"/>
      <c r="B2406" s="1525" t="s">
        <v>8777</v>
      </c>
      <c r="C2406" s="920" t="s">
        <v>8778</v>
      </c>
      <c r="D2406" s="1525" t="s">
        <v>286</v>
      </c>
      <c r="E2406" s="1525" t="s">
        <v>972</v>
      </c>
      <c r="F2406" s="1525"/>
      <c r="G2406" s="1080"/>
      <c r="H2406" s="114">
        <v>50</v>
      </c>
      <c r="I2406" s="114"/>
      <c r="J2406" s="1506" t="s">
        <v>8705</v>
      </c>
      <c r="K2406" s="1506"/>
      <c r="L2406" s="1506"/>
      <c r="M2406" s="1502"/>
      <c r="N2406" s="1502"/>
      <c r="O2406" s="1502"/>
      <c r="P2406" s="1502"/>
      <c r="Q2406" s="1502"/>
      <c r="R2406" s="1502"/>
      <c r="S2406" s="1502"/>
      <c r="T2406" s="1502"/>
      <c r="U2406" s="1502"/>
      <c r="V2406" s="1502"/>
      <c r="W2406" s="9"/>
    </row>
    <row r="2407" spans="1:23" s="1" customFormat="1" ht="24.75" customHeight="1" x14ac:dyDescent="0.2">
      <c r="A2407" s="1565" t="s">
        <v>1584</v>
      </c>
      <c r="B2407" s="1501" t="s">
        <v>2811</v>
      </c>
      <c r="C2407" s="1521" t="s">
        <v>1128</v>
      </c>
      <c r="D2407" s="1503" t="s">
        <v>13</v>
      </c>
      <c r="E2407" s="1503" t="s">
        <v>972</v>
      </c>
      <c r="F2407" s="114">
        <f>1000-1000</f>
        <v>0</v>
      </c>
      <c r="G2407" s="1080"/>
      <c r="H2407" s="114"/>
      <c r="I2407" s="114"/>
      <c r="J2407" s="1506"/>
      <c r="K2407" s="1506"/>
      <c r="L2407" s="1506"/>
      <c r="M2407" s="1502"/>
      <c r="N2407" s="1502"/>
      <c r="O2407" s="1502"/>
      <c r="P2407" s="1502"/>
      <c r="Q2407" s="1502"/>
      <c r="R2407" s="1502"/>
      <c r="S2407" s="1502"/>
      <c r="T2407" s="1502"/>
      <c r="U2407" s="1502"/>
      <c r="V2407" s="1502"/>
      <c r="W2407" s="9" t="s">
        <v>973</v>
      </c>
    </row>
    <row r="2408" spans="1:23" s="1" customFormat="1" ht="159.75" customHeight="1" x14ac:dyDescent="0.2">
      <c r="A2408" s="1566"/>
      <c r="B2408" s="1501" t="s">
        <v>2812</v>
      </c>
      <c r="C2408" s="1521" t="s">
        <v>6170</v>
      </c>
      <c r="D2408" s="1503" t="s">
        <v>13</v>
      </c>
      <c r="E2408" s="1503" t="s">
        <v>972</v>
      </c>
      <c r="F2408" s="114">
        <v>1340</v>
      </c>
      <c r="G2408" s="1080">
        <v>848.62395000000004</v>
      </c>
      <c r="H2408" s="114"/>
      <c r="I2408" s="114"/>
      <c r="J2408" s="1506" t="s">
        <v>3119</v>
      </c>
      <c r="K2408" s="1506" t="s">
        <v>4863</v>
      </c>
      <c r="L2408" s="1506" t="s">
        <v>5669</v>
      </c>
      <c r="M2408" s="1502" t="s">
        <v>6171</v>
      </c>
      <c r="N2408" s="1502"/>
      <c r="O2408" s="1502"/>
      <c r="P2408" s="1502"/>
      <c r="Q2408" s="1502"/>
      <c r="R2408" s="1502"/>
      <c r="S2408" s="1502"/>
      <c r="T2408" s="1502"/>
      <c r="U2408" s="1502"/>
      <c r="V2408" s="1502"/>
      <c r="W2408" s="9" t="s">
        <v>973</v>
      </c>
    </row>
    <row r="2409" spans="1:23" s="1" customFormat="1" ht="166.5" customHeight="1" x14ac:dyDescent="0.2">
      <c r="A2409" s="1566"/>
      <c r="B2409" s="1501" t="s">
        <v>2813</v>
      </c>
      <c r="C2409" s="1521" t="s">
        <v>6173</v>
      </c>
      <c r="D2409" s="1503" t="s">
        <v>810</v>
      </c>
      <c r="E2409" s="1503" t="s">
        <v>972</v>
      </c>
      <c r="F2409" s="114">
        <v>0</v>
      </c>
      <c r="G2409" s="1080">
        <v>1111.509</v>
      </c>
      <c r="H2409" s="114"/>
      <c r="I2409" s="114"/>
      <c r="J2409" s="1506" t="s">
        <v>5670</v>
      </c>
      <c r="K2409" s="1506" t="s">
        <v>6172</v>
      </c>
      <c r="L2409" s="1506" t="s">
        <v>7476</v>
      </c>
      <c r="M2409" s="1502" t="s">
        <v>8110</v>
      </c>
      <c r="N2409" s="1502" t="s">
        <v>8779</v>
      </c>
      <c r="O2409" s="1502"/>
      <c r="P2409" s="1502"/>
      <c r="Q2409" s="1502"/>
      <c r="R2409" s="1502"/>
      <c r="S2409" s="1502"/>
      <c r="T2409" s="1502"/>
      <c r="U2409" s="1502"/>
      <c r="V2409" s="1502"/>
      <c r="W2409" s="9" t="s">
        <v>973</v>
      </c>
    </row>
    <row r="2410" spans="1:23" s="1" customFormat="1" ht="102" customHeight="1" x14ac:dyDescent="0.2">
      <c r="A2410" s="1566"/>
      <c r="B2410" s="1501" t="s">
        <v>2814</v>
      </c>
      <c r="C2410" s="1521" t="s">
        <v>5374</v>
      </c>
      <c r="D2410" s="1503" t="s">
        <v>810</v>
      </c>
      <c r="E2410" s="1503" t="s">
        <v>972</v>
      </c>
      <c r="F2410" s="114">
        <v>0</v>
      </c>
      <c r="G2410" s="114">
        <v>900</v>
      </c>
      <c r="H2410" s="114"/>
      <c r="I2410" s="114"/>
      <c r="J2410" s="1506" t="s">
        <v>5671</v>
      </c>
      <c r="K2410" s="1506"/>
      <c r="L2410" s="1506"/>
      <c r="M2410" s="1502"/>
      <c r="N2410" s="1502"/>
      <c r="O2410" s="1502"/>
      <c r="P2410" s="1502"/>
      <c r="Q2410" s="1502"/>
      <c r="R2410" s="1502"/>
      <c r="S2410" s="1502"/>
      <c r="T2410" s="1502"/>
      <c r="U2410" s="1502"/>
      <c r="V2410" s="1502"/>
      <c r="W2410" s="9" t="s">
        <v>973</v>
      </c>
    </row>
    <row r="2411" spans="1:23" s="1" customFormat="1" ht="84" customHeight="1" x14ac:dyDescent="0.2">
      <c r="A2411" s="1566"/>
      <c r="B2411" s="1501" t="s">
        <v>2815</v>
      </c>
      <c r="C2411" s="1521" t="s">
        <v>3637</v>
      </c>
      <c r="D2411" s="1503" t="s">
        <v>286</v>
      </c>
      <c r="E2411" s="1503" t="s">
        <v>972</v>
      </c>
      <c r="F2411" s="114">
        <f>600-50</f>
        <v>550</v>
      </c>
      <c r="G2411" s="1080"/>
      <c r="H2411" s="114"/>
      <c r="I2411" s="114"/>
      <c r="J2411" s="1506" t="s">
        <v>3636</v>
      </c>
      <c r="K2411" s="1506"/>
      <c r="L2411" s="1506"/>
      <c r="M2411" s="1502"/>
      <c r="N2411" s="1502"/>
      <c r="O2411" s="1502"/>
      <c r="P2411" s="1502"/>
      <c r="Q2411" s="1502"/>
      <c r="R2411" s="1502"/>
      <c r="S2411" s="1502"/>
      <c r="T2411" s="1502"/>
      <c r="U2411" s="1502"/>
      <c r="V2411" s="1502"/>
      <c r="W2411" s="9" t="s">
        <v>973</v>
      </c>
    </row>
    <row r="2412" spans="1:23" s="1" customFormat="1" ht="24.75" customHeight="1" x14ac:dyDescent="0.2">
      <c r="A2412" s="1566"/>
      <c r="B2412" s="1501" t="s">
        <v>2816</v>
      </c>
      <c r="C2412" s="1521" t="s">
        <v>1129</v>
      </c>
      <c r="D2412" s="1503" t="s">
        <v>286</v>
      </c>
      <c r="E2412" s="1503" t="s">
        <v>972</v>
      </c>
      <c r="F2412" s="114">
        <v>30</v>
      </c>
      <c r="G2412" s="1080"/>
      <c r="H2412" s="114"/>
      <c r="I2412" s="114"/>
      <c r="J2412" s="1506"/>
      <c r="K2412" s="1506"/>
      <c r="L2412" s="1506"/>
      <c r="M2412" s="1502"/>
      <c r="N2412" s="1502"/>
      <c r="O2412" s="1502"/>
      <c r="P2412" s="1502"/>
      <c r="Q2412" s="1502"/>
      <c r="R2412" s="1502"/>
      <c r="S2412" s="1502"/>
      <c r="T2412" s="1502"/>
      <c r="U2412" s="1502"/>
      <c r="V2412" s="1502"/>
      <c r="W2412" s="9" t="s">
        <v>973</v>
      </c>
    </row>
    <row r="2413" spans="1:23" s="1" customFormat="1" ht="24.75" customHeight="1" x14ac:dyDescent="0.2">
      <c r="A2413" s="1566"/>
      <c r="B2413" s="1501" t="s">
        <v>2817</v>
      </c>
      <c r="C2413" s="1521" t="s">
        <v>1130</v>
      </c>
      <c r="D2413" s="1503" t="s">
        <v>810</v>
      </c>
      <c r="E2413" s="1503" t="s">
        <v>972</v>
      </c>
      <c r="F2413" s="114">
        <v>14.6</v>
      </c>
      <c r="G2413" s="1080"/>
      <c r="H2413" s="114"/>
      <c r="I2413" s="114"/>
      <c r="J2413" s="1506"/>
      <c r="K2413" s="1506"/>
      <c r="L2413" s="1506"/>
      <c r="M2413" s="1502"/>
      <c r="N2413" s="1502"/>
      <c r="O2413" s="1502"/>
      <c r="P2413" s="1502"/>
      <c r="Q2413" s="1502"/>
      <c r="R2413" s="1502"/>
      <c r="S2413" s="1502"/>
      <c r="T2413" s="1502"/>
      <c r="U2413" s="1502"/>
      <c r="V2413" s="1502"/>
      <c r="W2413" s="9" t="s">
        <v>973</v>
      </c>
    </row>
    <row r="2414" spans="1:23" s="1" customFormat="1" ht="102" customHeight="1" x14ac:dyDescent="0.2">
      <c r="A2414" s="1566"/>
      <c r="B2414" s="1501" t="s">
        <v>2818</v>
      </c>
      <c r="C2414" s="1521" t="s">
        <v>5372</v>
      </c>
      <c r="D2414" s="1503" t="s">
        <v>810</v>
      </c>
      <c r="E2414" s="1503" t="s">
        <v>972</v>
      </c>
      <c r="F2414" s="114">
        <v>52.6</v>
      </c>
      <c r="G2414" s="1080">
        <v>67.319999999999993</v>
      </c>
      <c r="H2414" s="114"/>
      <c r="I2414" s="114"/>
      <c r="J2414" s="1506" t="s">
        <v>4864</v>
      </c>
      <c r="K2414" s="1506" t="s">
        <v>5672</v>
      </c>
      <c r="L2414" s="1506"/>
      <c r="M2414" s="1502"/>
      <c r="N2414" s="1502"/>
      <c r="O2414" s="1502"/>
      <c r="P2414" s="1502"/>
      <c r="Q2414" s="1502"/>
      <c r="R2414" s="1502"/>
      <c r="S2414" s="1502"/>
      <c r="T2414" s="1502"/>
      <c r="U2414" s="1502"/>
      <c r="V2414" s="1502"/>
      <c r="W2414" s="9" t="s">
        <v>973</v>
      </c>
    </row>
    <row r="2415" spans="1:23" s="1" customFormat="1" ht="24.75" customHeight="1" x14ac:dyDescent="0.2">
      <c r="A2415" s="1566"/>
      <c r="B2415" s="1501" t="s">
        <v>2819</v>
      </c>
      <c r="C2415" s="1521" t="s">
        <v>1132</v>
      </c>
      <c r="D2415" s="1503" t="s">
        <v>810</v>
      </c>
      <c r="E2415" s="1503" t="s">
        <v>972</v>
      </c>
      <c r="F2415" s="114">
        <v>31.7</v>
      </c>
      <c r="G2415" s="1080"/>
      <c r="H2415" s="114"/>
      <c r="I2415" s="114"/>
      <c r="J2415" s="1506"/>
      <c r="K2415" s="1506"/>
      <c r="L2415" s="1506"/>
      <c r="M2415" s="1502"/>
      <c r="N2415" s="1502"/>
      <c r="O2415" s="1502"/>
      <c r="P2415" s="1502"/>
      <c r="Q2415" s="1502"/>
      <c r="R2415" s="1502"/>
      <c r="S2415" s="1502"/>
      <c r="T2415" s="1502"/>
      <c r="U2415" s="1502"/>
      <c r="V2415" s="1502"/>
      <c r="W2415" s="9" t="s">
        <v>973</v>
      </c>
    </row>
    <row r="2416" spans="1:23" s="1" customFormat="1" ht="106.5" customHeight="1" x14ac:dyDescent="0.2">
      <c r="A2416" s="1566"/>
      <c r="B2416" s="1501" t="s">
        <v>3549</v>
      </c>
      <c r="C2416" s="1521" t="s">
        <v>5373</v>
      </c>
      <c r="D2416" s="1503" t="s">
        <v>275</v>
      </c>
      <c r="E2416" s="1503" t="s">
        <v>972</v>
      </c>
      <c r="F2416" s="114">
        <v>510</v>
      </c>
      <c r="G2416" s="1080">
        <v>393.66552000000001</v>
      </c>
      <c r="H2416" s="114"/>
      <c r="I2416" s="114"/>
      <c r="J2416" s="1506" t="s">
        <v>3551</v>
      </c>
      <c r="K2416" s="1506" t="s">
        <v>4398</v>
      </c>
      <c r="L2416" s="1506" t="s">
        <v>5738</v>
      </c>
      <c r="M2416" s="1502"/>
      <c r="N2416" s="1502"/>
      <c r="O2416" s="1502"/>
      <c r="P2416" s="1502"/>
      <c r="Q2416" s="1502"/>
      <c r="R2416" s="1502"/>
      <c r="S2416" s="1502"/>
      <c r="T2416" s="1502"/>
      <c r="U2416" s="1502"/>
      <c r="V2416" s="1502"/>
      <c r="W2416" s="9"/>
    </row>
    <row r="2417" spans="1:23" s="1" customFormat="1" ht="76.5" customHeight="1" x14ac:dyDescent="0.2">
      <c r="A2417" s="1566"/>
      <c r="B2417" s="1501" t="s">
        <v>4935</v>
      </c>
      <c r="C2417" s="1521" t="s">
        <v>4936</v>
      </c>
      <c r="D2417" s="1503" t="s">
        <v>286</v>
      </c>
      <c r="E2417" s="1503" t="s">
        <v>987</v>
      </c>
      <c r="F2417" s="114">
        <v>30</v>
      </c>
      <c r="G2417" s="1080"/>
      <c r="H2417" s="114"/>
      <c r="I2417" s="114"/>
      <c r="J2417" s="1506" t="s">
        <v>4937</v>
      </c>
      <c r="K2417" s="1506"/>
      <c r="L2417" s="1506"/>
      <c r="M2417" s="1502"/>
      <c r="N2417" s="1502"/>
      <c r="O2417" s="1502"/>
      <c r="P2417" s="1502"/>
      <c r="Q2417" s="1502"/>
      <c r="R2417" s="1502"/>
      <c r="S2417" s="1502"/>
      <c r="T2417" s="1502"/>
      <c r="U2417" s="1502"/>
      <c r="V2417" s="1502"/>
      <c r="W2417" s="9"/>
    </row>
    <row r="2418" spans="1:23" s="1" customFormat="1" ht="120" customHeight="1" x14ac:dyDescent="0.2">
      <c r="A2418" s="1566"/>
      <c r="B2418" s="1501" t="s">
        <v>5371</v>
      </c>
      <c r="C2418" s="1521" t="s">
        <v>7473</v>
      </c>
      <c r="D2418" s="1503" t="s">
        <v>13</v>
      </c>
      <c r="E2418" s="1503" t="s">
        <v>972</v>
      </c>
      <c r="F2418" s="998"/>
      <c r="G2418" s="1072">
        <v>600</v>
      </c>
      <c r="H2418" s="114">
        <v>1400</v>
      </c>
      <c r="I2418" s="114"/>
      <c r="J2418" s="1506" t="s">
        <v>5485</v>
      </c>
      <c r="K2418" s="1506" t="s">
        <v>7472</v>
      </c>
      <c r="L2418" s="1506" t="s">
        <v>8780</v>
      </c>
      <c r="M2418" s="1502"/>
      <c r="N2418" s="1502"/>
      <c r="O2418" s="1502"/>
      <c r="P2418" s="1502"/>
      <c r="Q2418" s="1502"/>
      <c r="R2418" s="1502"/>
      <c r="S2418" s="1502"/>
      <c r="T2418" s="1502"/>
      <c r="U2418" s="1502"/>
      <c r="V2418" s="1502"/>
      <c r="W2418" s="9"/>
    </row>
    <row r="2419" spans="1:23" s="1" customFormat="1" ht="93" customHeight="1" x14ac:dyDescent="0.2">
      <c r="A2419" s="1566"/>
      <c r="B2419" s="1501" t="s">
        <v>7475</v>
      </c>
      <c r="C2419" s="1521" t="s">
        <v>7474</v>
      </c>
      <c r="D2419" s="1503" t="s">
        <v>13</v>
      </c>
      <c r="E2419" s="1503" t="s">
        <v>972</v>
      </c>
      <c r="F2419" s="998"/>
      <c r="G2419" s="1072"/>
      <c r="H2419" s="114">
        <v>9</v>
      </c>
      <c r="I2419" s="114"/>
      <c r="J2419" s="1506" t="s">
        <v>7066</v>
      </c>
      <c r="K2419" s="1506"/>
      <c r="L2419" s="1506"/>
      <c r="M2419" s="1502"/>
      <c r="N2419" s="1502"/>
      <c r="O2419" s="1502"/>
      <c r="P2419" s="1502"/>
      <c r="Q2419" s="1502"/>
      <c r="R2419" s="1502"/>
      <c r="S2419" s="1502"/>
      <c r="T2419" s="1502"/>
      <c r="U2419" s="1502"/>
      <c r="V2419" s="1502"/>
      <c r="W2419" s="9"/>
    </row>
    <row r="2420" spans="1:23" s="1" customFormat="1" ht="93" customHeight="1" x14ac:dyDescent="0.2">
      <c r="A2420" s="1566"/>
      <c r="B2420" s="1501" t="s">
        <v>8111</v>
      </c>
      <c r="C2420" s="1521" t="s">
        <v>8782</v>
      </c>
      <c r="D2420" s="1503" t="s">
        <v>810</v>
      </c>
      <c r="E2420" s="1503" t="s">
        <v>972</v>
      </c>
      <c r="F2420" s="998"/>
      <c r="G2420" s="1072"/>
      <c r="H2420" s="114">
        <v>200</v>
      </c>
      <c r="I2420" s="114"/>
      <c r="J2420" s="1506" t="s">
        <v>8113</v>
      </c>
      <c r="K2420" s="1506" t="s">
        <v>8781</v>
      </c>
      <c r="L2420" s="1506"/>
      <c r="M2420" s="1502"/>
      <c r="N2420" s="1502"/>
      <c r="O2420" s="1502"/>
      <c r="P2420" s="1502"/>
      <c r="Q2420" s="1502"/>
      <c r="R2420" s="1502"/>
      <c r="S2420" s="1502"/>
      <c r="T2420" s="1502"/>
      <c r="U2420" s="1502"/>
      <c r="V2420" s="1502"/>
      <c r="W2420" s="9"/>
    </row>
    <row r="2421" spans="1:23" s="1" customFormat="1" ht="93" customHeight="1" x14ac:dyDescent="0.2">
      <c r="A2421" s="1566"/>
      <c r="B2421" s="1501" t="s">
        <v>8783</v>
      </c>
      <c r="C2421" s="1521" t="s">
        <v>8784</v>
      </c>
      <c r="D2421" s="1503" t="s">
        <v>810</v>
      </c>
      <c r="E2421" s="1503" t="s">
        <v>972</v>
      </c>
      <c r="F2421" s="998"/>
      <c r="G2421" s="1072"/>
      <c r="H2421" s="114">
        <v>1300</v>
      </c>
      <c r="I2421" s="114"/>
      <c r="J2421" s="1506" t="s">
        <v>8785</v>
      </c>
      <c r="K2421" s="1506"/>
      <c r="L2421" s="1506"/>
      <c r="M2421" s="1502"/>
      <c r="N2421" s="1502"/>
      <c r="O2421" s="1502"/>
      <c r="P2421" s="1502"/>
      <c r="Q2421" s="1502"/>
      <c r="R2421" s="1502"/>
      <c r="S2421" s="1502"/>
      <c r="T2421" s="1502"/>
      <c r="U2421" s="1502"/>
      <c r="V2421" s="1502"/>
      <c r="W2421" s="9"/>
    </row>
    <row r="2422" spans="1:23" s="1" customFormat="1" ht="93" customHeight="1" x14ac:dyDescent="0.2">
      <c r="A2422" s="1567"/>
      <c r="B2422" s="1501" t="s">
        <v>8786</v>
      </c>
      <c r="C2422" s="1521" t="s">
        <v>8787</v>
      </c>
      <c r="D2422" s="1503" t="s">
        <v>810</v>
      </c>
      <c r="E2422" s="1503" t="s">
        <v>972</v>
      </c>
      <c r="F2422" s="998"/>
      <c r="G2422" s="1072"/>
      <c r="H2422" s="114">
        <v>90</v>
      </c>
      <c r="I2422" s="114"/>
      <c r="J2422" s="1506" t="s">
        <v>8788</v>
      </c>
      <c r="K2422" s="1506" t="s">
        <v>9005</v>
      </c>
      <c r="L2422" s="1506"/>
      <c r="M2422" s="1502"/>
      <c r="N2422" s="1502"/>
      <c r="O2422" s="1502"/>
      <c r="P2422" s="1502"/>
      <c r="Q2422" s="1502"/>
      <c r="R2422" s="1502"/>
      <c r="S2422" s="1502"/>
      <c r="T2422" s="1502"/>
      <c r="U2422" s="1502"/>
      <c r="V2422" s="1502"/>
      <c r="W2422" s="9"/>
    </row>
    <row r="2423" spans="1:23" s="1" customFormat="1" ht="98.25" customHeight="1" x14ac:dyDescent="0.2">
      <c r="A2423" s="1565" t="s">
        <v>1585</v>
      </c>
      <c r="B2423" s="1501" t="s">
        <v>2820</v>
      </c>
      <c r="C2423" s="1521" t="s">
        <v>5375</v>
      </c>
      <c r="D2423" s="1503" t="s">
        <v>810</v>
      </c>
      <c r="E2423" s="1503" t="s">
        <v>972</v>
      </c>
      <c r="F2423" s="114">
        <v>570</v>
      </c>
      <c r="G2423" s="1080">
        <v>153.059</v>
      </c>
      <c r="H2423" s="114"/>
      <c r="I2423" s="114"/>
      <c r="J2423" s="1506" t="s">
        <v>4615</v>
      </c>
      <c r="K2423" s="1506" t="s">
        <v>5673</v>
      </c>
      <c r="L2423" s="1506" t="s">
        <v>6007</v>
      </c>
      <c r="M2423" s="1502"/>
      <c r="N2423" s="1502"/>
      <c r="O2423" s="1502"/>
      <c r="P2423" s="1502"/>
      <c r="Q2423" s="1502"/>
      <c r="R2423" s="1502"/>
      <c r="S2423" s="1502"/>
      <c r="T2423" s="1502"/>
      <c r="U2423" s="1502"/>
      <c r="V2423" s="1502"/>
      <c r="W2423" s="9" t="s">
        <v>973</v>
      </c>
    </row>
    <row r="2424" spans="1:23" s="1" customFormat="1" ht="93" customHeight="1" x14ac:dyDescent="0.2">
      <c r="A2424" s="1566"/>
      <c r="B2424" s="1501" t="s">
        <v>2821</v>
      </c>
      <c r="C2424" s="1521" t="s">
        <v>5376</v>
      </c>
      <c r="D2424" s="1503" t="s">
        <v>810</v>
      </c>
      <c r="E2424" s="1503" t="s">
        <v>972</v>
      </c>
      <c r="F2424" s="114">
        <v>400</v>
      </c>
      <c r="G2424" s="114">
        <v>770</v>
      </c>
      <c r="H2424" s="114"/>
      <c r="I2424" s="114"/>
      <c r="J2424" s="1506" t="s">
        <v>5674</v>
      </c>
      <c r="K2424" s="1506" t="s">
        <v>6008</v>
      </c>
      <c r="L2424" s="1506"/>
      <c r="M2424" s="1502"/>
      <c r="N2424" s="1502"/>
      <c r="O2424" s="1502"/>
      <c r="P2424" s="1502"/>
      <c r="Q2424" s="1502"/>
      <c r="R2424" s="1502"/>
      <c r="S2424" s="1502"/>
      <c r="T2424" s="1502"/>
      <c r="U2424" s="1502"/>
      <c r="V2424" s="1502"/>
      <c r="W2424" s="9"/>
    </row>
    <row r="2425" spans="1:23" s="1" customFormat="1" ht="60.75" customHeight="1" x14ac:dyDescent="0.2">
      <c r="A2425" s="1566"/>
      <c r="B2425" s="1501" t="s">
        <v>5899</v>
      </c>
      <c r="C2425" s="1521" t="s">
        <v>5900</v>
      </c>
      <c r="D2425" s="1503" t="s">
        <v>810</v>
      </c>
      <c r="E2425" s="1503" t="s">
        <v>972</v>
      </c>
      <c r="F2425" s="114"/>
      <c r="G2425" s="114">
        <v>370</v>
      </c>
      <c r="H2425" s="114"/>
      <c r="I2425" s="114"/>
      <c r="J2425" s="1506" t="s">
        <v>6009</v>
      </c>
      <c r="K2425" s="1506"/>
      <c r="L2425" s="1506"/>
      <c r="M2425" s="1502"/>
      <c r="N2425" s="1502"/>
      <c r="O2425" s="1502"/>
      <c r="P2425" s="1502"/>
      <c r="Q2425" s="1502"/>
      <c r="R2425" s="1502"/>
      <c r="S2425" s="1502"/>
      <c r="T2425" s="1502"/>
      <c r="U2425" s="1502"/>
      <c r="V2425" s="1502"/>
      <c r="W2425" s="9"/>
    </row>
    <row r="2426" spans="1:23" s="1" customFormat="1" ht="135" customHeight="1" x14ac:dyDescent="0.2">
      <c r="A2426" s="1566"/>
      <c r="B2426" s="1501" t="s">
        <v>7235</v>
      </c>
      <c r="C2426" s="1521" t="s">
        <v>8789</v>
      </c>
      <c r="D2426" s="1503" t="s">
        <v>810</v>
      </c>
      <c r="E2426" s="1503" t="s">
        <v>972</v>
      </c>
      <c r="F2426" s="114"/>
      <c r="G2426" s="114"/>
      <c r="H2426" s="114">
        <v>457.32</v>
      </c>
      <c r="I2426" s="114"/>
      <c r="J2426" s="1506" t="s">
        <v>7511</v>
      </c>
      <c r="K2426" s="1506" t="s">
        <v>8790</v>
      </c>
      <c r="L2426" s="1506"/>
      <c r="M2426" s="1502"/>
      <c r="N2426" s="1502"/>
      <c r="O2426" s="1502"/>
      <c r="P2426" s="1502"/>
      <c r="Q2426" s="1502"/>
      <c r="R2426" s="1502"/>
      <c r="S2426" s="1502"/>
      <c r="T2426" s="1502"/>
      <c r="U2426" s="1502"/>
      <c r="V2426" s="1502"/>
      <c r="W2426" s="9"/>
    </row>
    <row r="2427" spans="1:23" s="1" customFormat="1" ht="139.5" customHeight="1" x14ac:dyDescent="0.2">
      <c r="A2427" s="1567"/>
      <c r="B2427" s="1501" t="s">
        <v>7237</v>
      </c>
      <c r="C2427" s="1521" t="s">
        <v>7238</v>
      </c>
      <c r="D2427" s="1503" t="s">
        <v>810</v>
      </c>
      <c r="E2427" s="1503" t="s">
        <v>972</v>
      </c>
      <c r="F2427" s="114"/>
      <c r="G2427" s="114"/>
      <c r="H2427" s="114">
        <v>1133.0920000000001</v>
      </c>
      <c r="I2427" s="114"/>
      <c r="J2427" s="1506" t="s">
        <v>7236</v>
      </c>
      <c r="K2427" s="1506" t="s">
        <v>8423</v>
      </c>
      <c r="L2427" s="1506"/>
      <c r="M2427" s="1502"/>
      <c r="N2427" s="1502"/>
      <c r="O2427" s="1502"/>
      <c r="P2427" s="1502"/>
      <c r="Q2427" s="1502"/>
      <c r="R2427" s="1502"/>
      <c r="S2427" s="1502"/>
      <c r="T2427" s="1502"/>
      <c r="U2427" s="1502"/>
      <c r="V2427" s="1502"/>
      <c r="W2427" s="9"/>
    </row>
    <row r="2428" spans="1:23" s="1" customFormat="1" ht="149.25" customHeight="1" x14ac:dyDescent="0.2">
      <c r="A2428" s="1600" t="s">
        <v>1586</v>
      </c>
      <c r="B2428" s="1521" t="s">
        <v>2822</v>
      </c>
      <c r="C2428" s="1521" t="s">
        <v>1134</v>
      </c>
      <c r="D2428" s="1503" t="s">
        <v>810</v>
      </c>
      <c r="E2428" s="1503" t="s">
        <v>972</v>
      </c>
      <c r="F2428" s="390">
        <v>4820.6272200000003</v>
      </c>
      <c r="G2428" s="114">
        <v>3800</v>
      </c>
      <c r="H2428" s="114">
        <v>1000</v>
      </c>
      <c r="I2428" s="114"/>
      <c r="J2428" s="1506" t="s">
        <v>3413</v>
      </c>
      <c r="K2428" s="1506" t="s">
        <v>4616</v>
      </c>
      <c r="L2428" s="1506" t="s">
        <v>5675</v>
      </c>
      <c r="M2428" s="1502" t="s">
        <v>7232</v>
      </c>
      <c r="N2428" s="1502"/>
      <c r="O2428" s="1502"/>
      <c r="P2428" s="1502"/>
      <c r="Q2428" s="1502"/>
      <c r="R2428" s="1502"/>
      <c r="S2428" s="1502"/>
      <c r="T2428" s="1502"/>
      <c r="U2428" s="1502"/>
      <c r="V2428" s="1502"/>
      <c r="W2428" s="9" t="s">
        <v>973</v>
      </c>
    </row>
    <row r="2429" spans="1:23" s="1" customFormat="1" ht="84" customHeight="1" x14ac:dyDescent="0.2">
      <c r="A2429" s="1600"/>
      <c r="B2429" s="1521" t="s">
        <v>2823</v>
      </c>
      <c r="C2429" s="1521" t="s">
        <v>1135</v>
      </c>
      <c r="D2429" s="1503" t="s">
        <v>810</v>
      </c>
      <c r="E2429" s="1503" t="s">
        <v>972</v>
      </c>
      <c r="F2429" s="373">
        <v>815.81700000000001</v>
      </c>
      <c r="G2429" s="1080"/>
      <c r="H2429" s="114"/>
      <c r="I2429" s="114"/>
      <c r="J2429" s="1506" t="s">
        <v>4617</v>
      </c>
      <c r="K2429" s="1506"/>
      <c r="L2429" s="1506"/>
      <c r="M2429" s="1502"/>
      <c r="N2429" s="1502"/>
      <c r="O2429" s="1502"/>
      <c r="P2429" s="1502"/>
      <c r="Q2429" s="1502"/>
      <c r="R2429" s="1502"/>
      <c r="S2429" s="1502"/>
      <c r="T2429" s="1502"/>
      <c r="U2429" s="1502"/>
      <c r="V2429" s="1502"/>
      <c r="W2429" s="9" t="s">
        <v>973</v>
      </c>
    </row>
    <row r="2430" spans="1:23" s="1" customFormat="1" ht="84" customHeight="1" x14ac:dyDescent="0.2">
      <c r="A2430" s="1600"/>
      <c r="B2430" s="1521" t="s">
        <v>4865</v>
      </c>
      <c r="C2430" s="1521" t="s">
        <v>4866</v>
      </c>
      <c r="D2430" s="1503" t="s">
        <v>891</v>
      </c>
      <c r="E2430" s="1503" t="s">
        <v>972</v>
      </c>
      <c r="F2430" s="114">
        <v>120</v>
      </c>
      <c r="G2430" s="1080"/>
      <c r="H2430" s="114"/>
      <c r="I2430" s="114"/>
      <c r="J2430" s="1506" t="s">
        <v>4757</v>
      </c>
      <c r="K2430" s="1506"/>
      <c r="L2430" s="1506"/>
      <c r="M2430" s="1502"/>
      <c r="N2430" s="1502"/>
      <c r="O2430" s="1502"/>
      <c r="P2430" s="1502"/>
      <c r="Q2430" s="1502"/>
      <c r="R2430" s="1502"/>
      <c r="S2430" s="1502"/>
      <c r="T2430" s="1502"/>
      <c r="U2430" s="1502"/>
      <c r="V2430" s="1502"/>
      <c r="W2430" s="9"/>
    </row>
    <row r="2431" spans="1:23" s="1" customFormat="1" ht="84" customHeight="1" x14ac:dyDescent="0.2">
      <c r="A2431" s="1600"/>
      <c r="B2431" s="1521" t="s">
        <v>5378</v>
      </c>
      <c r="C2431" s="1521" t="s">
        <v>5377</v>
      </c>
      <c r="D2431" s="1503" t="s">
        <v>810</v>
      </c>
      <c r="E2431" s="1503" t="s">
        <v>972</v>
      </c>
      <c r="F2431" s="998"/>
      <c r="G2431" s="1072">
        <v>150</v>
      </c>
      <c r="H2431" s="114"/>
      <c r="I2431" s="114"/>
      <c r="J2431" s="1506" t="s">
        <v>5485</v>
      </c>
      <c r="K2431" s="1506"/>
      <c r="L2431" s="1506"/>
      <c r="M2431" s="1502"/>
      <c r="N2431" s="1502"/>
      <c r="O2431" s="1502"/>
      <c r="P2431" s="1502"/>
      <c r="Q2431" s="1502"/>
      <c r="R2431" s="1502"/>
      <c r="S2431" s="1502"/>
      <c r="T2431" s="1502"/>
      <c r="U2431" s="1502"/>
      <c r="V2431" s="1502"/>
      <c r="W2431" s="9"/>
    </row>
    <row r="2432" spans="1:23" s="1" customFormat="1" ht="117.75" customHeight="1" x14ac:dyDescent="0.2">
      <c r="A2432" s="1565" t="s">
        <v>1587</v>
      </c>
      <c r="B2432" s="1501" t="s">
        <v>2824</v>
      </c>
      <c r="C2432" s="1521" t="s">
        <v>1136</v>
      </c>
      <c r="D2432" s="1503" t="s">
        <v>810</v>
      </c>
      <c r="E2432" s="1503" t="s">
        <v>972</v>
      </c>
      <c r="F2432" s="114">
        <v>1360</v>
      </c>
      <c r="G2432" s="1080"/>
      <c r="H2432" s="114"/>
      <c r="I2432" s="114"/>
      <c r="J2432" s="1506" t="s">
        <v>3552</v>
      </c>
      <c r="K2432" s="1506" t="s">
        <v>3844</v>
      </c>
      <c r="L2432" s="1506" t="s">
        <v>5676</v>
      </c>
      <c r="M2432" s="1502" t="s">
        <v>6010</v>
      </c>
      <c r="N2432" s="1502" t="s">
        <v>6174</v>
      </c>
      <c r="O2432" s="1502"/>
      <c r="P2432" s="1502"/>
      <c r="Q2432" s="1502"/>
      <c r="R2432" s="1502"/>
      <c r="S2432" s="1502"/>
      <c r="T2432" s="1502"/>
      <c r="U2432" s="1502"/>
      <c r="V2432" s="1502"/>
      <c r="W2432" s="9" t="s">
        <v>973</v>
      </c>
    </row>
    <row r="2433" spans="1:23" s="1" customFormat="1" ht="66" customHeight="1" x14ac:dyDescent="0.2">
      <c r="A2433" s="1566"/>
      <c r="B2433" s="1501" t="s">
        <v>5903</v>
      </c>
      <c r="C2433" s="1521" t="s">
        <v>5904</v>
      </c>
      <c r="D2433" s="1503" t="s">
        <v>810</v>
      </c>
      <c r="E2433" s="1503" t="s">
        <v>972</v>
      </c>
      <c r="F2433" s="114"/>
      <c r="G2433" s="1080"/>
      <c r="H2433" s="114"/>
      <c r="I2433" s="114"/>
      <c r="J2433" s="1506" t="s">
        <v>6011</v>
      </c>
      <c r="K2433" s="1506" t="s">
        <v>6175</v>
      </c>
      <c r="L2433" s="1506"/>
      <c r="M2433" s="1502"/>
      <c r="N2433" s="1502"/>
      <c r="O2433" s="1502"/>
      <c r="P2433" s="1502"/>
      <c r="Q2433" s="1502"/>
      <c r="R2433" s="1502"/>
      <c r="S2433" s="1502"/>
      <c r="T2433" s="1502"/>
      <c r="U2433" s="1502"/>
      <c r="V2433" s="1502"/>
      <c r="W2433" s="9"/>
    </row>
    <row r="2434" spans="1:23" s="1" customFormat="1" ht="138.75" customHeight="1" x14ac:dyDescent="0.2">
      <c r="A2434" s="1566"/>
      <c r="B2434" s="1501" t="s">
        <v>6176</v>
      </c>
      <c r="C2434" s="1521" t="s">
        <v>6177</v>
      </c>
      <c r="D2434" s="1503" t="s">
        <v>810</v>
      </c>
      <c r="E2434" s="1503" t="s">
        <v>972</v>
      </c>
      <c r="F2434" s="114"/>
      <c r="G2434" s="1080">
        <v>932.24779999999998</v>
      </c>
      <c r="H2434" s="114">
        <v>1413.4839999999999</v>
      </c>
      <c r="I2434" s="114"/>
      <c r="J2434" s="1506" t="s">
        <v>6178</v>
      </c>
      <c r="K2434" s="1506" t="s">
        <v>7239</v>
      </c>
      <c r="L2434" s="1506" t="s">
        <v>8424</v>
      </c>
      <c r="M2434" s="1502"/>
      <c r="N2434" s="1502"/>
      <c r="O2434" s="1502"/>
      <c r="P2434" s="1502"/>
      <c r="Q2434" s="1502"/>
      <c r="R2434" s="1502"/>
      <c r="S2434" s="1502"/>
      <c r="T2434" s="1502"/>
      <c r="U2434" s="1502"/>
      <c r="V2434" s="1502"/>
      <c r="W2434" s="9"/>
    </row>
    <row r="2435" spans="1:23" s="1" customFormat="1" ht="87" customHeight="1" x14ac:dyDescent="0.2">
      <c r="A2435" s="1566"/>
      <c r="B2435" s="1501" t="s">
        <v>6179</v>
      </c>
      <c r="C2435" s="1521" t="s">
        <v>6180</v>
      </c>
      <c r="D2435" s="1503" t="s">
        <v>810</v>
      </c>
      <c r="E2435" s="1503" t="s">
        <v>972</v>
      </c>
      <c r="F2435" s="114"/>
      <c r="G2435" s="1080">
        <v>793.69119999999998</v>
      </c>
      <c r="H2435" s="114">
        <v>9</v>
      </c>
      <c r="I2435" s="114"/>
      <c r="J2435" s="1506" t="s">
        <v>6181</v>
      </c>
      <c r="K2435" s="1506" t="s">
        <v>7234</v>
      </c>
      <c r="L2435" s="1506"/>
      <c r="M2435" s="1502"/>
      <c r="N2435" s="1502"/>
      <c r="O2435" s="1502"/>
      <c r="P2435" s="1502"/>
      <c r="Q2435" s="1502"/>
      <c r="R2435" s="1502"/>
      <c r="S2435" s="1502"/>
      <c r="T2435" s="1502"/>
      <c r="U2435" s="1502"/>
      <c r="V2435" s="1502"/>
      <c r="W2435" s="9"/>
    </row>
    <row r="2436" spans="1:23" s="1" customFormat="1" ht="66" customHeight="1" x14ac:dyDescent="0.2">
      <c r="A2436" s="1566"/>
      <c r="B2436" s="1501" t="s">
        <v>7017</v>
      </c>
      <c r="C2436" s="1521" t="s">
        <v>7019</v>
      </c>
      <c r="D2436" s="1503" t="s">
        <v>286</v>
      </c>
      <c r="E2436" s="1503" t="s">
        <v>972</v>
      </c>
      <c r="F2436" s="114"/>
      <c r="G2436" s="1080">
        <v>50</v>
      </c>
      <c r="H2436" s="114"/>
      <c r="I2436" s="114"/>
      <c r="J2436" s="1506" t="s">
        <v>7012</v>
      </c>
      <c r="K2436" s="1506"/>
      <c r="L2436" s="1506"/>
      <c r="M2436" s="1502"/>
      <c r="N2436" s="1502"/>
      <c r="O2436" s="1502"/>
      <c r="P2436" s="1502"/>
      <c r="Q2436" s="1502"/>
      <c r="R2436" s="1502"/>
      <c r="S2436" s="1502"/>
      <c r="T2436" s="1502"/>
      <c r="U2436" s="1502"/>
      <c r="V2436" s="1502"/>
      <c r="W2436" s="9"/>
    </row>
    <row r="2437" spans="1:23" s="1" customFormat="1" ht="66" customHeight="1" x14ac:dyDescent="0.2">
      <c r="A2437" s="1566"/>
      <c r="B2437" s="1501" t="s">
        <v>7018</v>
      </c>
      <c r="C2437" s="1521" t="s">
        <v>7020</v>
      </c>
      <c r="D2437" s="1503" t="s">
        <v>810</v>
      </c>
      <c r="E2437" s="1503" t="s">
        <v>972</v>
      </c>
      <c r="F2437" s="114"/>
      <c r="G2437" s="1080">
        <v>100</v>
      </c>
      <c r="H2437" s="114"/>
      <c r="I2437" s="114"/>
      <c r="J2437" s="1506" t="s">
        <v>7021</v>
      </c>
      <c r="K2437" s="1506"/>
      <c r="L2437" s="1506"/>
      <c r="M2437" s="1502"/>
      <c r="N2437" s="1502"/>
      <c r="O2437" s="1502"/>
      <c r="P2437" s="1502"/>
      <c r="Q2437" s="1502"/>
      <c r="R2437" s="1502"/>
      <c r="S2437" s="1502"/>
      <c r="T2437" s="1502"/>
      <c r="U2437" s="1502"/>
      <c r="V2437" s="1502"/>
      <c r="W2437" s="9"/>
    </row>
    <row r="2438" spans="1:23" s="1" customFormat="1" ht="123" customHeight="1" x14ac:dyDescent="0.2">
      <c r="A2438" s="1567"/>
      <c r="B2438" s="1501" t="s">
        <v>7241</v>
      </c>
      <c r="C2438" s="1521" t="s">
        <v>7240</v>
      </c>
      <c r="D2438" s="1503" t="s">
        <v>810</v>
      </c>
      <c r="E2438" s="1503" t="s">
        <v>972</v>
      </c>
      <c r="F2438" s="114"/>
      <c r="G2438" s="1080"/>
      <c r="H2438" s="114">
        <v>1259</v>
      </c>
      <c r="I2438" s="114"/>
      <c r="J2438" s="1506" t="s">
        <v>7242</v>
      </c>
      <c r="K2438" s="1506" t="s">
        <v>9006</v>
      </c>
      <c r="L2438" s="1506"/>
      <c r="M2438" s="1502"/>
      <c r="N2438" s="1502"/>
      <c r="O2438" s="1502"/>
      <c r="P2438" s="1502"/>
      <c r="Q2438" s="1502"/>
      <c r="R2438" s="1502"/>
      <c r="S2438" s="1502"/>
      <c r="T2438" s="1502"/>
      <c r="U2438" s="1502"/>
      <c r="V2438" s="1502"/>
      <c r="W2438" s="9"/>
    </row>
    <row r="2439" spans="1:23" s="1" customFormat="1" ht="24.75" customHeight="1" x14ac:dyDescent="0.2">
      <c r="A2439" s="1565" t="s">
        <v>1588</v>
      </c>
      <c r="B2439" s="1501" t="s">
        <v>2825</v>
      </c>
      <c r="C2439" s="1521" t="s">
        <v>1366</v>
      </c>
      <c r="D2439" s="1503" t="s">
        <v>810</v>
      </c>
      <c r="E2439" s="1503" t="s">
        <v>972</v>
      </c>
      <c r="F2439" s="114">
        <v>1470</v>
      </c>
      <c r="G2439" s="1080"/>
      <c r="H2439" s="114"/>
      <c r="I2439" s="114"/>
      <c r="J2439" s="1506"/>
      <c r="K2439" s="1506"/>
      <c r="L2439" s="1506"/>
      <c r="M2439" s="1502"/>
      <c r="N2439" s="1502"/>
      <c r="O2439" s="1502"/>
      <c r="P2439" s="1502"/>
      <c r="Q2439" s="1502"/>
      <c r="R2439" s="1502"/>
      <c r="S2439" s="1502"/>
      <c r="T2439" s="1502"/>
      <c r="U2439" s="1502"/>
      <c r="V2439" s="1502"/>
      <c r="W2439" s="9" t="s">
        <v>973</v>
      </c>
    </row>
    <row r="2440" spans="1:23" s="1" customFormat="1" ht="122.25" customHeight="1" x14ac:dyDescent="0.2">
      <c r="A2440" s="1566"/>
      <c r="B2440" s="1501" t="s">
        <v>2826</v>
      </c>
      <c r="C2440" s="1521" t="s">
        <v>1371</v>
      </c>
      <c r="D2440" s="1503" t="s">
        <v>810</v>
      </c>
      <c r="E2440" s="1503" t="s">
        <v>972</v>
      </c>
      <c r="F2440" s="114">
        <v>1382.95</v>
      </c>
      <c r="G2440" s="1080"/>
      <c r="H2440" s="114"/>
      <c r="I2440" s="114"/>
      <c r="J2440" s="1506" t="s">
        <v>3553</v>
      </c>
      <c r="K2440" s="1506" t="s">
        <v>4618</v>
      </c>
      <c r="L2440" s="1506"/>
      <c r="M2440" s="1502"/>
      <c r="N2440" s="1502"/>
      <c r="O2440" s="1502"/>
      <c r="P2440" s="1502"/>
      <c r="Q2440" s="1502"/>
      <c r="R2440" s="1502"/>
      <c r="S2440" s="1502"/>
      <c r="T2440" s="1502"/>
      <c r="U2440" s="1502"/>
      <c r="V2440" s="1502"/>
      <c r="W2440" s="9" t="s">
        <v>973</v>
      </c>
    </row>
    <row r="2441" spans="1:23" s="1" customFormat="1" ht="78" customHeight="1" x14ac:dyDescent="0.2">
      <c r="A2441" s="1566"/>
      <c r="B2441" s="1503" t="s">
        <v>3845</v>
      </c>
      <c r="C2441" s="596" t="s">
        <v>3846</v>
      </c>
      <c r="D2441" s="1503" t="s">
        <v>810</v>
      </c>
      <c r="E2441" s="1503" t="s">
        <v>972</v>
      </c>
      <c r="F2441" s="114"/>
      <c r="G2441" s="1080"/>
      <c r="H2441" s="114"/>
      <c r="I2441" s="114"/>
      <c r="J2441" s="1506" t="s">
        <v>3847</v>
      </c>
      <c r="K2441" s="1506" t="s">
        <v>4276</v>
      </c>
      <c r="L2441" s="1506"/>
      <c r="M2441" s="1502"/>
      <c r="N2441" s="1502"/>
      <c r="O2441" s="1502"/>
      <c r="P2441" s="1502"/>
      <c r="Q2441" s="1502"/>
      <c r="R2441" s="1502"/>
      <c r="S2441" s="1502"/>
      <c r="T2441" s="1502"/>
      <c r="U2441" s="1502"/>
      <c r="V2441" s="1502"/>
      <c r="W2441" s="9"/>
    </row>
    <row r="2442" spans="1:23" s="1" customFormat="1" ht="114" customHeight="1" x14ac:dyDescent="0.2">
      <c r="A2442" s="1566"/>
      <c r="B2442" s="1525" t="s">
        <v>4277</v>
      </c>
      <c r="C2442" s="920" t="s">
        <v>4278</v>
      </c>
      <c r="D2442" s="1525" t="s">
        <v>810</v>
      </c>
      <c r="E2442" s="1525" t="s">
        <v>972</v>
      </c>
      <c r="F2442" s="1525">
        <v>706</v>
      </c>
      <c r="G2442" s="1080"/>
      <c r="H2442" s="114"/>
      <c r="I2442" s="114"/>
      <c r="J2442" s="1506" t="s">
        <v>4279</v>
      </c>
      <c r="K2442" s="1506" t="s">
        <v>4570</v>
      </c>
      <c r="L2442" s="1506"/>
      <c r="M2442" s="1502"/>
      <c r="N2442" s="1502"/>
      <c r="O2442" s="1502"/>
      <c r="P2442" s="1502"/>
      <c r="Q2442" s="1502"/>
      <c r="R2442" s="1502"/>
      <c r="S2442" s="1502"/>
      <c r="T2442" s="1502"/>
      <c r="U2442" s="1502"/>
      <c r="V2442" s="1502"/>
      <c r="W2442" s="9"/>
    </row>
    <row r="2443" spans="1:23" s="1" customFormat="1" ht="109.5" customHeight="1" x14ac:dyDescent="0.2">
      <c r="A2443" s="1566"/>
      <c r="B2443" s="1525" t="s">
        <v>6533</v>
      </c>
      <c r="C2443" s="920" t="s">
        <v>6534</v>
      </c>
      <c r="D2443" s="1525" t="s">
        <v>810</v>
      </c>
      <c r="E2443" s="1525" t="s">
        <v>972</v>
      </c>
      <c r="F2443" s="1525"/>
      <c r="G2443" s="114">
        <v>180</v>
      </c>
      <c r="H2443" s="114">
        <v>314</v>
      </c>
      <c r="I2443" s="114"/>
      <c r="J2443" s="1506" t="s">
        <v>6523</v>
      </c>
      <c r="K2443" s="1506" t="s">
        <v>7245</v>
      </c>
      <c r="L2443" s="1506" t="s">
        <v>9007</v>
      </c>
      <c r="M2443" s="1502"/>
      <c r="N2443" s="1502"/>
      <c r="O2443" s="1502"/>
      <c r="P2443" s="1502"/>
      <c r="Q2443" s="1502"/>
      <c r="R2443" s="1502"/>
      <c r="S2443" s="1502"/>
      <c r="T2443" s="1502"/>
      <c r="U2443" s="1502"/>
      <c r="V2443" s="1502"/>
      <c r="W2443" s="9"/>
    </row>
    <row r="2444" spans="1:23" s="1" customFormat="1" ht="120" customHeight="1" x14ac:dyDescent="0.2">
      <c r="A2444" s="1566"/>
      <c r="B2444" s="1525" t="s">
        <v>7243</v>
      </c>
      <c r="C2444" s="920" t="s">
        <v>7244</v>
      </c>
      <c r="D2444" s="1525" t="s">
        <v>810</v>
      </c>
      <c r="E2444" s="1525" t="s">
        <v>972</v>
      </c>
      <c r="F2444" s="1525"/>
      <c r="G2444" s="114"/>
      <c r="H2444" s="998"/>
      <c r="I2444" s="114"/>
      <c r="J2444" s="1506" t="s">
        <v>7242</v>
      </c>
      <c r="K2444" s="1506" t="s">
        <v>8791</v>
      </c>
      <c r="L2444" s="1506" t="s">
        <v>9008</v>
      </c>
      <c r="M2444" s="1502"/>
      <c r="N2444" s="1502"/>
      <c r="O2444" s="1502"/>
      <c r="P2444" s="1502"/>
      <c r="Q2444" s="1502"/>
      <c r="R2444" s="1502"/>
      <c r="S2444" s="1502"/>
      <c r="T2444" s="1502"/>
      <c r="U2444" s="1502"/>
      <c r="V2444" s="1502"/>
      <c r="W2444" s="9"/>
    </row>
    <row r="2445" spans="1:23" s="1" customFormat="1" ht="60.75" customHeight="1" x14ac:dyDescent="0.2">
      <c r="A2445" s="1566"/>
      <c r="B2445" s="1525" t="s">
        <v>7167</v>
      </c>
      <c r="C2445" s="920" t="s">
        <v>7166</v>
      </c>
      <c r="D2445" s="1503" t="s">
        <v>286</v>
      </c>
      <c r="E2445" s="1503" t="s">
        <v>972</v>
      </c>
      <c r="F2445" s="1525"/>
      <c r="G2445" s="114"/>
      <c r="H2445" s="114">
        <v>500</v>
      </c>
      <c r="I2445" s="114"/>
      <c r="J2445" s="1506" t="s">
        <v>7086</v>
      </c>
      <c r="K2445" s="1506"/>
      <c r="L2445" s="1506"/>
      <c r="M2445" s="1502"/>
      <c r="N2445" s="1502"/>
      <c r="O2445" s="1502"/>
      <c r="P2445" s="1502"/>
      <c r="Q2445" s="1502"/>
      <c r="R2445" s="1502"/>
      <c r="S2445" s="1502"/>
      <c r="T2445" s="1502"/>
      <c r="U2445" s="1502"/>
      <c r="V2445" s="1502"/>
      <c r="W2445" s="9"/>
    </row>
    <row r="2446" spans="1:23" s="1" customFormat="1" ht="60.75" customHeight="1" x14ac:dyDescent="0.2">
      <c r="A2446" s="1567"/>
      <c r="B2446" s="1525" t="s">
        <v>8114</v>
      </c>
      <c r="C2446" s="920" t="s">
        <v>8115</v>
      </c>
      <c r="D2446" s="1503" t="s">
        <v>810</v>
      </c>
      <c r="E2446" s="1503" t="s">
        <v>972</v>
      </c>
      <c r="F2446" s="1525"/>
      <c r="G2446" s="114"/>
      <c r="H2446" s="114">
        <v>700</v>
      </c>
      <c r="I2446" s="114"/>
      <c r="J2446" s="1506" t="s">
        <v>8116</v>
      </c>
      <c r="K2446" s="1506"/>
      <c r="L2446" s="1506"/>
      <c r="M2446" s="1502"/>
      <c r="N2446" s="1502"/>
      <c r="O2446" s="1502"/>
      <c r="P2446" s="1502"/>
      <c r="Q2446" s="1502"/>
      <c r="R2446" s="1502"/>
      <c r="S2446" s="1502"/>
      <c r="T2446" s="1502"/>
      <c r="U2446" s="1502"/>
      <c r="V2446" s="1502"/>
      <c r="W2446" s="9"/>
    </row>
    <row r="2447" spans="1:23" s="1" customFormat="1" ht="133.5" customHeight="1" x14ac:dyDescent="0.2">
      <c r="A2447" s="1565" t="s">
        <v>1589</v>
      </c>
      <c r="B2447" s="1501" t="s">
        <v>2827</v>
      </c>
      <c r="C2447" s="1521" t="s">
        <v>1137</v>
      </c>
      <c r="D2447" s="1503" t="s">
        <v>810</v>
      </c>
      <c r="E2447" s="1503" t="s">
        <v>972</v>
      </c>
      <c r="F2447" s="114">
        <v>872</v>
      </c>
      <c r="G2447" s="1080"/>
      <c r="H2447" s="114"/>
      <c r="I2447" s="114"/>
      <c r="J2447" s="1506" t="s">
        <v>3120</v>
      </c>
      <c r="K2447" s="1506"/>
      <c r="L2447" s="1506"/>
      <c r="M2447" s="1502"/>
      <c r="N2447" s="1502"/>
      <c r="O2447" s="1502"/>
      <c r="P2447" s="1502"/>
      <c r="Q2447" s="1502"/>
      <c r="R2447" s="1502"/>
      <c r="S2447" s="1502"/>
      <c r="T2447" s="1502"/>
      <c r="U2447" s="1502"/>
      <c r="V2447" s="1502"/>
      <c r="W2447" s="9" t="s">
        <v>973</v>
      </c>
    </row>
    <row r="2448" spans="1:23" s="1" customFormat="1" ht="58.5" customHeight="1" x14ac:dyDescent="0.2">
      <c r="A2448" s="1566"/>
      <c r="B2448" s="1501" t="s">
        <v>3121</v>
      </c>
      <c r="C2448" s="1521" t="s">
        <v>3122</v>
      </c>
      <c r="D2448" s="1503" t="s">
        <v>891</v>
      </c>
      <c r="E2448" s="1503" t="s">
        <v>972</v>
      </c>
      <c r="F2448" s="114">
        <v>400</v>
      </c>
      <c r="G2448" s="1080"/>
      <c r="H2448" s="114"/>
      <c r="I2448" s="114"/>
      <c r="J2448" s="1506" t="s">
        <v>3123</v>
      </c>
      <c r="K2448" s="1506"/>
      <c r="L2448" s="1506"/>
      <c r="M2448" s="1502"/>
      <c r="N2448" s="1502"/>
      <c r="O2448" s="1502"/>
      <c r="P2448" s="1502"/>
      <c r="Q2448" s="1502"/>
      <c r="R2448" s="1502"/>
      <c r="S2448" s="1502"/>
      <c r="T2448" s="1502"/>
      <c r="U2448" s="1502"/>
      <c r="V2448" s="1502"/>
      <c r="W2448" s="9"/>
    </row>
    <row r="2449" spans="1:24" s="1" customFormat="1" ht="129.75" customHeight="1" x14ac:dyDescent="0.2">
      <c r="A2449" s="1566"/>
      <c r="B2449" s="1501" t="s">
        <v>3948</v>
      </c>
      <c r="C2449" s="1521" t="s">
        <v>5379</v>
      </c>
      <c r="D2449" s="1503" t="s">
        <v>3490</v>
      </c>
      <c r="E2449" s="1503" t="s">
        <v>972</v>
      </c>
      <c r="F2449" s="114">
        <v>51.5</v>
      </c>
      <c r="G2449" s="1080"/>
      <c r="H2449" s="114"/>
      <c r="I2449" s="114"/>
      <c r="J2449" s="1524" t="s">
        <v>3926</v>
      </c>
      <c r="K2449" s="1506" t="s">
        <v>4280</v>
      </c>
      <c r="L2449" s="1506" t="s">
        <v>5742</v>
      </c>
      <c r="M2449" s="1502" t="s">
        <v>6253</v>
      </c>
      <c r="N2449" s="1502"/>
      <c r="O2449" s="1502"/>
      <c r="P2449" s="1502"/>
      <c r="Q2449" s="1502"/>
      <c r="R2449" s="1502"/>
      <c r="S2449" s="1502"/>
      <c r="T2449" s="1502"/>
      <c r="U2449" s="1502"/>
      <c r="V2449" s="1502"/>
      <c r="W2449" s="9"/>
    </row>
    <row r="2450" spans="1:24" s="1" customFormat="1" ht="105.75" customHeight="1" x14ac:dyDescent="0.2">
      <c r="A2450" s="1566"/>
      <c r="B2450" s="1501" t="s">
        <v>3950</v>
      </c>
      <c r="C2450" s="1521" t="s">
        <v>5380</v>
      </c>
      <c r="D2450" s="1503" t="s">
        <v>3490</v>
      </c>
      <c r="E2450" s="1503" t="s">
        <v>972</v>
      </c>
      <c r="F2450" s="114">
        <v>515</v>
      </c>
      <c r="G2450" s="1080">
        <v>159.51432</v>
      </c>
      <c r="H2450" s="114"/>
      <c r="I2450" s="114"/>
      <c r="J2450" s="1524"/>
      <c r="K2450" s="1506" t="s">
        <v>4282</v>
      </c>
      <c r="L2450" s="1506" t="s">
        <v>5741</v>
      </c>
      <c r="M2450" s="1502"/>
      <c r="N2450" s="1502"/>
      <c r="O2450" s="1502"/>
      <c r="P2450" s="1502"/>
      <c r="Q2450" s="1502"/>
      <c r="R2450" s="1502"/>
      <c r="S2450" s="1502"/>
      <c r="T2450" s="1502"/>
      <c r="U2450" s="1502"/>
      <c r="V2450" s="1502"/>
      <c r="W2450" s="9"/>
    </row>
    <row r="2451" spans="1:24" s="1" customFormat="1" ht="58.5" customHeight="1" x14ac:dyDescent="0.2">
      <c r="A2451" s="1566"/>
      <c r="B2451" s="1501" t="s">
        <v>3952</v>
      </c>
      <c r="C2451" s="1521" t="s">
        <v>5381</v>
      </c>
      <c r="D2451" s="1503" t="s">
        <v>3490</v>
      </c>
      <c r="E2451" s="1503" t="s">
        <v>972</v>
      </c>
      <c r="F2451" s="114">
        <v>66.95</v>
      </c>
      <c r="G2451" s="1080">
        <v>66.95</v>
      </c>
      <c r="H2451" s="114"/>
      <c r="I2451" s="114"/>
      <c r="J2451" s="1524"/>
      <c r="K2451" s="1506" t="s">
        <v>3951</v>
      </c>
      <c r="L2451" s="1506" t="s">
        <v>5743</v>
      </c>
      <c r="M2451" s="1502"/>
      <c r="N2451" s="1502"/>
      <c r="O2451" s="1502"/>
      <c r="P2451" s="1502"/>
      <c r="Q2451" s="1502"/>
      <c r="R2451" s="1502"/>
      <c r="S2451" s="1502"/>
      <c r="T2451" s="1502"/>
      <c r="U2451" s="1502"/>
      <c r="V2451" s="1502"/>
      <c r="W2451" s="9"/>
    </row>
    <row r="2452" spans="1:24" s="1" customFormat="1" ht="113.25" customHeight="1" x14ac:dyDescent="0.2">
      <c r="A2452" s="1566"/>
      <c r="B2452" s="1501" t="s">
        <v>3954</v>
      </c>
      <c r="C2452" s="1521" t="s">
        <v>6183</v>
      </c>
      <c r="D2452" s="1503" t="s">
        <v>3490</v>
      </c>
      <c r="E2452" s="1503" t="s">
        <v>972</v>
      </c>
      <c r="F2452" s="114">
        <v>272.95</v>
      </c>
      <c r="G2452" s="1080">
        <v>272.95</v>
      </c>
      <c r="H2452" s="114"/>
      <c r="I2452" s="114"/>
      <c r="J2452" s="1524"/>
      <c r="K2452" s="1506" t="s">
        <v>3953</v>
      </c>
      <c r="L2452" s="1506" t="s">
        <v>5744</v>
      </c>
      <c r="M2452" s="1502" t="s">
        <v>6182</v>
      </c>
      <c r="N2452" s="1502"/>
      <c r="O2452" s="1502"/>
      <c r="P2452" s="1502"/>
      <c r="Q2452" s="1502"/>
      <c r="R2452" s="1502"/>
      <c r="S2452" s="1502"/>
      <c r="T2452" s="1502"/>
      <c r="U2452" s="1502"/>
      <c r="V2452" s="1502"/>
      <c r="W2452" s="9"/>
    </row>
    <row r="2453" spans="1:24" s="1" customFormat="1" ht="113.25" customHeight="1" x14ac:dyDescent="0.2">
      <c r="A2453" s="1566"/>
      <c r="B2453" s="1501" t="s">
        <v>7246</v>
      </c>
      <c r="C2453" s="1521" t="s">
        <v>7247</v>
      </c>
      <c r="D2453" s="1503" t="s">
        <v>13</v>
      </c>
      <c r="E2453" s="1503" t="s">
        <v>972</v>
      </c>
      <c r="F2453" s="114"/>
      <c r="G2453" s="1080"/>
      <c r="H2453" s="114">
        <v>1149</v>
      </c>
      <c r="I2453" s="114"/>
      <c r="J2453" s="1524" t="s">
        <v>7086</v>
      </c>
      <c r="K2453" s="1506" t="s">
        <v>9121</v>
      </c>
      <c r="L2453" s="1506"/>
      <c r="M2453" s="1502"/>
      <c r="N2453" s="1502"/>
      <c r="O2453" s="1502"/>
      <c r="P2453" s="1502"/>
      <c r="Q2453" s="1502"/>
      <c r="R2453" s="1502"/>
      <c r="S2453" s="1502"/>
      <c r="T2453" s="1502"/>
      <c r="U2453" s="1502"/>
      <c r="V2453" s="1502"/>
      <c r="W2453" s="9"/>
    </row>
    <row r="2454" spans="1:24" s="1" customFormat="1" ht="113.25" customHeight="1" x14ac:dyDescent="0.2">
      <c r="A2454" s="1567"/>
      <c r="B2454" s="1501" t="s">
        <v>7512</v>
      </c>
      <c r="C2454" s="1521" t="s">
        <v>7513</v>
      </c>
      <c r="D2454" s="1503" t="s">
        <v>13</v>
      </c>
      <c r="E2454" s="1503" t="s">
        <v>972</v>
      </c>
      <c r="F2454" s="114"/>
      <c r="G2454" s="1080"/>
      <c r="H2454" s="114">
        <v>515</v>
      </c>
      <c r="I2454" s="114"/>
      <c r="J2454" s="1524" t="s">
        <v>7086</v>
      </c>
      <c r="K2454" s="1506"/>
      <c r="L2454" s="1506"/>
      <c r="M2454" s="1502"/>
      <c r="N2454" s="1502"/>
      <c r="O2454" s="1502"/>
      <c r="P2454" s="1502"/>
      <c r="Q2454" s="1502"/>
      <c r="R2454" s="1502"/>
      <c r="S2454" s="1502"/>
      <c r="T2454" s="1502"/>
      <c r="U2454" s="1502"/>
      <c r="V2454" s="1502"/>
      <c r="W2454" s="9"/>
    </row>
    <row r="2455" spans="1:24" s="1" customFormat="1" ht="135" customHeight="1" x14ac:dyDescent="0.2">
      <c r="A2455" s="1565" t="s">
        <v>1590</v>
      </c>
      <c r="B2455" s="1521" t="s">
        <v>2828</v>
      </c>
      <c r="C2455" s="1521" t="s">
        <v>3164</v>
      </c>
      <c r="D2455" s="1503" t="s">
        <v>13</v>
      </c>
      <c r="E2455" s="1503" t="s">
        <v>972</v>
      </c>
      <c r="F2455" s="114" t="s">
        <v>4867</v>
      </c>
      <c r="G2455" s="1080"/>
      <c r="H2455" s="114"/>
      <c r="I2455" s="114"/>
      <c r="J2455" s="1506" t="s">
        <v>3416</v>
      </c>
      <c r="K2455" s="1506" t="s">
        <v>4868</v>
      </c>
      <c r="L2455" s="1506"/>
      <c r="M2455" s="1502"/>
      <c r="N2455" s="1502"/>
      <c r="O2455" s="1502"/>
      <c r="P2455" s="1502"/>
      <c r="Q2455" s="1502"/>
      <c r="R2455" s="1502"/>
      <c r="S2455" s="1502"/>
      <c r="T2455" s="1502"/>
      <c r="U2455" s="1502"/>
      <c r="V2455" s="1502"/>
      <c r="W2455" s="9" t="s">
        <v>973</v>
      </c>
    </row>
    <row r="2456" spans="1:24" s="1" customFormat="1" ht="132.75" customHeight="1" x14ac:dyDescent="0.2">
      <c r="A2456" s="1566"/>
      <c r="B2456" s="1521" t="s">
        <v>3165</v>
      </c>
      <c r="C2456" s="1521" t="s">
        <v>6470</v>
      </c>
      <c r="D2456" s="1503" t="s">
        <v>810</v>
      </c>
      <c r="E2456" s="1503" t="s">
        <v>972</v>
      </c>
      <c r="F2456" s="114">
        <v>45.5</v>
      </c>
      <c r="G2456" s="114">
        <v>500</v>
      </c>
      <c r="H2456" s="114"/>
      <c r="I2456" s="114"/>
      <c r="J2456" s="1506" t="s">
        <v>3417</v>
      </c>
      <c r="K2456" s="1506" t="s">
        <v>6012</v>
      </c>
      <c r="L2456" s="1506" t="s">
        <v>6469</v>
      </c>
      <c r="M2456" s="1502"/>
      <c r="N2456" s="1502"/>
      <c r="O2456" s="1502"/>
      <c r="P2456" s="1502"/>
      <c r="Q2456" s="1502"/>
      <c r="R2456" s="1502"/>
      <c r="S2456" s="1502"/>
      <c r="T2456" s="1502"/>
      <c r="U2456" s="1502"/>
      <c r="V2456" s="1502"/>
      <c r="W2456" s="9"/>
    </row>
    <row r="2457" spans="1:24" s="1" customFormat="1" ht="74.25" customHeight="1" x14ac:dyDescent="0.2">
      <c r="A2457" s="1566"/>
      <c r="B2457" s="1521" t="s">
        <v>7477</v>
      </c>
      <c r="C2457" s="1521" t="s">
        <v>8118</v>
      </c>
      <c r="D2457" s="1503" t="s">
        <v>810</v>
      </c>
      <c r="E2457" s="1503" t="s">
        <v>972</v>
      </c>
      <c r="F2457" s="114"/>
      <c r="G2457" s="114"/>
      <c r="H2457" s="114">
        <v>430</v>
      </c>
      <c r="I2457" s="114"/>
      <c r="J2457" s="1506" t="s">
        <v>7479</v>
      </c>
      <c r="K2457" s="1506" t="s">
        <v>8117</v>
      </c>
      <c r="L2457" s="1506"/>
      <c r="M2457" s="1502"/>
      <c r="N2457" s="1502"/>
      <c r="O2457" s="1502"/>
      <c r="P2457" s="1502"/>
      <c r="Q2457" s="1502"/>
      <c r="R2457" s="1502"/>
      <c r="S2457" s="1502"/>
      <c r="T2457" s="1502"/>
      <c r="U2457" s="1502"/>
      <c r="V2457" s="1502"/>
      <c r="W2457" s="9"/>
    </row>
    <row r="2458" spans="1:24" s="1" customFormat="1" ht="74.25" customHeight="1" x14ac:dyDescent="0.2">
      <c r="A2458" s="1566"/>
      <c r="B2458" s="1521" t="s">
        <v>8119</v>
      </c>
      <c r="C2458" s="1521" t="s">
        <v>8120</v>
      </c>
      <c r="D2458" s="1503" t="s">
        <v>810</v>
      </c>
      <c r="E2458" s="1503" t="s">
        <v>972</v>
      </c>
      <c r="F2458" s="114"/>
      <c r="G2458" s="114"/>
      <c r="H2458" s="114">
        <v>2000</v>
      </c>
      <c r="I2458" s="114"/>
      <c r="J2458" s="1506" t="s">
        <v>8121</v>
      </c>
      <c r="K2458" s="1506"/>
      <c r="L2458" s="1506"/>
      <c r="M2458" s="1502"/>
      <c r="N2458" s="1502"/>
      <c r="O2458" s="1502"/>
      <c r="P2458" s="1502"/>
      <c r="Q2458" s="1502"/>
      <c r="R2458" s="1502"/>
      <c r="S2458" s="1502"/>
      <c r="T2458" s="1502"/>
      <c r="U2458" s="1502"/>
      <c r="V2458" s="1502"/>
      <c r="W2458" s="9"/>
    </row>
    <row r="2459" spans="1:24" s="1" customFormat="1" ht="108" customHeight="1" x14ac:dyDescent="0.2">
      <c r="A2459" s="1567"/>
      <c r="B2459" s="1521" t="s">
        <v>8224</v>
      </c>
      <c r="C2459" s="1521" t="s">
        <v>8225</v>
      </c>
      <c r="D2459" s="1503" t="s">
        <v>304</v>
      </c>
      <c r="E2459" s="1503" t="s">
        <v>972</v>
      </c>
      <c r="F2459" s="114"/>
      <c r="G2459" s="114"/>
      <c r="H2459" s="114">
        <v>500</v>
      </c>
      <c r="I2459" s="114">
        <v>250</v>
      </c>
      <c r="J2459" s="1506" t="s">
        <v>8164</v>
      </c>
      <c r="K2459" s="1506" t="s">
        <v>8792</v>
      </c>
      <c r="L2459" s="1506"/>
      <c r="M2459" s="1502"/>
      <c r="N2459" s="1502"/>
      <c r="O2459" s="1502"/>
      <c r="P2459" s="1502"/>
      <c r="Q2459" s="1502"/>
      <c r="R2459" s="1502"/>
      <c r="S2459" s="1502"/>
      <c r="T2459" s="1502"/>
      <c r="U2459" s="1502"/>
      <c r="V2459" s="1502"/>
      <c r="W2459" s="9"/>
    </row>
    <row r="2460" spans="1:24" s="1" customFormat="1" ht="108" customHeight="1" x14ac:dyDescent="0.2">
      <c r="A2460" s="1565" t="s">
        <v>1591</v>
      </c>
      <c r="B2460" s="1501" t="s">
        <v>2829</v>
      </c>
      <c r="C2460" s="1521" t="s">
        <v>5382</v>
      </c>
      <c r="D2460" s="1503" t="s">
        <v>810</v>
      </c>
      <c r="E2460" s="1503" t="s">
        <v>972</v>
      </c>
      <c r="F2460" s="114">
        <v>1470</v>
      </c>
      <c r="G2460" s="1080">
        <v>5.3710000000000004</v>
      </c>
      <c r="H2460" s="114"/>
      <c r="I2460" s="114"/>
      <c r="J2460" s="1506" t="s">
        <v>5677</v>
      </c>
      <c r="K2460" s="1506"/>
      <c r="L2460" s="1506"/>
      <c r="M2460" s="1502"/>
      <c r="N2460" s="1502"/>
      <c r="O2460" s="1502"/>
      <c r="P2460" s="1502"/>
      <c r="Q2460" s="1502"/>
      <c r="R2460" s="1502"/>
      <c r="S2460" s="1502"/>
      <c r="T2460" s="1502"/>
      <c r="U2460" s="1502"/>
      <c r="V2460" s="1502"/>
      <c r="W2460" s="9" t="s">
        <v>973</v>
      </c>
    </row>
    <row r="2461" spans="1:24" ht="119.25" customHeight="1" x14ac:dyDescent="0.2">
      <c r="A2461" s="1566"/>
      <c r="B2461" s="1501" t="s">
        <v>2830</v>
      </c>
      <c r="C2461" s="1521" t="s">
        <v>5383</v>
      </c>
      <c r="D2461" s="1503" t="s">
        <v>810</v>
      </c>
      <c r="E2461" s="1503" t="s">
        <v>972</v>
      </c>
      <c r="F2461" s="114">
        <v>1000</v>
      </c>
      <c r="G2461" s="1174">
        <v>95.930999999999997</v>
      </c>
      <c r="H2461" s="998"/>
      <c r="I2461" s="998">
        <v>1500</v>
      </c>
      <c r="J2461" s="1506" t="s">
        <v>4869</v>
      </c>
      <c r="K2461" s="1506" t="s">
        <v>5678</v>
      </c>
      <c r="L2461" s="1506"/>
      <c r="M2461" s="1506"/>
      <c r="N2461" s="1506"/>
      <c r="O2461" s="1506"/>
      <c r="P2461" s="1506"/>
      <c r="Q2461" s="1506"/>
      <c r="R2461" s="1506"/>
      <c r="S2461" s="1506"/>
      <c r="T2461" s="1506"/>
      <c r="U2461" s="1506"/>
      <c r="V2461" s="1506"/>
      <c r="W2461" s="95" t="s">
        <v>973</v>
      </c>
      <c r="X2461" s="96"/>
    </row>
    <row r="2462" spans="1:24" s="1" customFormat="1" ht="24.75" customHeight="1" x14ac:dyDescent="0.2">
      <c r="A2462" s="1566"/>
      <c r="B2462" s="1501" t="s">
        <v>2831</v>
      </c>
      <c r="C2462" s="1521" t="s">
        <v>1139</v>
      </c>
      <c r="D2462" s="1503" t="s">
        <v>810</v>
      </c>
      <c r="E2462" s="1503" t="s">
        <v>972</v>
      </c>
      <c r="F2462" s="114">
        <v>205</v>
      </c>
      <c r="G2462" s="1080"/>
      <c r="H2462" s="114"/>
      <c r="I2462" s="114"/>
      <c r="J2462" s="1506"/>
      <c r="K2462" s="1506"/>
      <c r="L2462" s="1506"/>
      <c r="M2462" s="1502"/>
      <c r="N2462" s="1502"/>
      <c r="O2462" s="1502"/>
      <c r="P2462" s="1502"/>
      <c r="Q2462" s="1502"/>
      <c r="R2462" s="1502"/>
      <c r="S2462" s="1502"/>
      <c r="T2462" s="1502"/>
      <c r="U2462" s="1502"/>
      <c r="V2462" s="1502"/>
      <c r="W2462" s="9" t="s">
        <v>973</v>
      </c>
    </row>
    <row r="2463" spans="1:24" s="1" customFormat="1" ht="116.25" customHeight="1" x14ac:dyDescent="0.2">
      <c r="A2463" s="1566"/>
      <c r="B2463" s="1501" t="s">
        <v>2832</v>
      </c>
      <c r="C2463" s="1521" t="s">
        <v>1140</v>
      </c>
      <c r="D2463" s="1503" t="s">
        <v>810</v>
      </c>
      <c r="E2463" s="1503" t="s">
        <v>972</v>
      </c>
      <c r="F2463" s="114">
        <v>180</v>
      </c>
      <c r="G2463" s="1080">
        <v>128.495</v>
      </c>
      <c r="H2463" s="114"/>
      <c r="I2463" s="114"/>
      <c r="J2463" s="1506" t="s">
        <v>6530</v>
      </c>
      <c r="K2463" s="1506"/>
      <c r="L2463" s="1506"/>
      <c r="M2463" s="1502"/>
      <c r="N2463" s="1502"/>
      <c r="O2463" s="1502"/>
      <c r="P2463" s="1502"/>
      <c r="Q2463" s="1502"/>
      <c r="R2463" s="1502"/>
      <c r="S2463" s="1502"/>
      <c r="T2463" s="1502"/>
      <c r="U2463" s="1502"/>
      <c r="V2463" s="1502"/>
      <c r="W2463" s="9" t="s">
        <v>973</v>
      </c>
    </row>
    <row r="2464" spans="1:24" s="1" customFormat="1" ht="57" customHeight="1" x14ac:dyDescent="0.2">
      <c r="A2464" s="1566"/>
      <c r="B2464" s="1501" t="s">
        <v>6184</v>
      </c>
      <c r="C2464" s="1521" t="s">
        <v>6185</v>
      </c>
      <c r="D2464" s="1503" t="s">
        <v>810</v>
      </c>
      <c r="E2464" s="1503" t="s">
        <v>972</v>
      </c>
      <c r="F2464" s="114"/>
      <c r="G2464" s="114">
        <v>1400</v>
      </c>
      <c r="H2464" s="114"/>
      <c r="I2464" s="114"/>
      <c r="J2464" s="1506" t="s">
        <v>6186</v>
      </c>
      <c r="K2464" s="1506"/>
      <c r="L2464" s="1506"/>
      <c r="M2464" s="1502"/>
      <c r="N2464" s="1502"/>
      <c r="O2464" s="1502"/>
      <c r="P2464" s="1502"/>
      <c r="Q2464" s="1502"/>
      <c r="R2464" s="1502"/>
      <c r="S2464" s="1502"/>
      <c r="T2464" s="1502"/>
      <c r="U2464" s="1502"/>
      <c r="V2464" s="1502"/>
      <c r="W2464" s="9"/>
    </row>
    <row r="2465" spans="1:23" s="1" customFormat="1" ht="57" customHeight="1" x14ac:dyDescent="0.2">
      <c r="A2465" s="1566"/>
      <c r="B2465" s="1501" t="s">
        <v>7022</v>
      </c>
      <c r="C2465" s="1521" t="s">
        <v>7023</v>
      </c>
      <c r="D2465" s="1503" t="s">
        <v>810</v>
      </c>
      <c r="E2465" s="1503" t="s">
        <v>972</v>
      </c>
      <c r="F2465" s="114"/>
      <c r="G2465" s="114">
        <v>309</v>
      </c>
      <c r="H2465" s="114"/>
      <c r="I2465" s="114"/>
      <c r="J2465" s="1506" t="s">
        <v>7024</v>
      </c>
      <c r="K2465" s="1506"/>
      <c r="L2465" s="1506"/>
      <c r="M2465" s="1502"/>
      <c r="N2465" s="1502"/>
      <c r="O2465" s="1502"/>
      <c r="P2465" s="1502"/>
      <c r="Q2465" s="1502"/>
      <c r="R2465" s="1502"/>
      <c r="S2465" s="1502"/>
      <c r="T2465" s="1502"/>
      <c r="U2465" s="1502"/>
      <c r="V2465" s="1502"/>
      <c r="W2465" s="9"/>
    </row>
    <row r="2466" spans="1:23" s="1" customFormat="1" ht="85.5" customHeight="1" x14ac:dyDescent="0.2">
      <c r="A2466" s="1566"/>
      <c r="B2466" s="1501" t="s">
        <v>7514</v>
      </c>
      <c r="C2466" s="1521" t="s">
        <v>8794</v>
      </c>
      <c r="D2466" s="1503" t="s">
        <v>810</v>
      </c>
      <c r="E2466" s="1503" t="s">
        <v>972</v>
      </c>
      <c r="F2466" s="114"/>
      <c r="G2466" s="114"/>
      <c r="H2466" s="998">
        <v>457.32</v>
      </c>
      <c r="I2466" s="114"/>
      <c r="J2466" s="1506" t="s">
        <v>7086</v>
      </c>
      <c r="K2466" s="1506" t="s">
        <v>8793</v>
      </c>
      <c r="L2466" s="1506"/>
      <c r="M2466" s="1502"/>
      <c r="N2466" s="1502"/>
      <c r="O2466" s="1502"/>
      <c r="P2466" s="1502"/>
      <c r="Q2466" s="1502"/>
      <c r="R2466" s="1502"/>
      <c r="S2466" s="1502"/>
      <c r="T2466" s="1502"/>
      <c r="U2466" s="1502"/>
      <c r="V2466" s="1502"/>
      <c r="W2466" s="9"/>
    </row>
    <row r="2467" spans="1:23" s="1" customFormat="1" ht="85.5" customHeight="1" x14ac:dyDescent="0.2">
      <c r="A2467" s="1566"/>
      <c r="B2467" s="1501" t="s">
        <v>7516</v>
      </c>
      <c r="C2467" s="1521" t="s">
        <v>7517</v>
      </c>
      <c r="D2467" s="1503" t="s">
        <v>810</v>
      </c>
      <c r="E2467" s="1503" t="s">
        <v>972</v>
      </c>
      <c r="F2467" s="114"/>
      <c r="G2467" s="114"/>
      <c r="H2467" s="998">
        <v>304.99200000000002</v>
      </c>
      <c r="I2467" s="114"/>
      <c r="J2467" s="1506" t="s">
        <v>7086</v>
      </c>
      <c r="K2467" s="1506"/>
      <c r="L2467" s="1506"/>
      <c r="M2467" s="1502"/>
      <c r="N2467" s="1502"/>
      <c r="O2467" s="1502"/>
      <c r="P2467" s="1502"/>
      <c r="Q2467" s="1502"/>
      <c r="R2467" s="1502"/>
      <c r="S2467" s="1502"/>
      <c r="T2467" s="1502"/>
      <c r="U2467" s="1502"/>
      <c r="V2467" s="1502"/>
      <c r="W2467" s="9"/>
    </row>
    <row r="2468" spans="1:23" s="1" customFormat="1" ht="85.5" customHeight="1" x14ac:dyDescent="0.2">
      <c r="A2468" s="1566"/>
      <c r="B2468" s="1501" t="s">
        <v>7518</v>
      </c>
      <c r="C2468" s="1521" t="s">
        <v>7519</v>
      </c>
      <c r="D2468" s="1503" t="s">
        <v>810</v>
      </c>
      <c r="E2468" s="1503" t="s">
        <v>972</v>
      </c>
      <c r="F2468" s="114"/>
      <c r="G2468" s="114"/>
      <c r="H2468" s="373">
        <v>1363.05</v>
      </c>
      <c r="I2468" s="114"/>
      <c r="J2468" s="1506" t="s">
        <v>7086</v>
      </c>
      <c r="K2468" s="1506" t="s">
        <v>9122</v>
      </c>
      <c r="L2468" s="1506"/>
      <c r="M2468" s="1502"/>
      <c r="N2468" s="1502"/>
      <c r="O2468" s="1502"/>
      <c r="P2468" s="1502"/>
      <c r="Q2468" s="1502"/>
      <c r="R2468" s="1502"/>
      <c r="S2468" s="1502"/>
      <c r="T2468" s="1502"/>
      <c r="U2468" s="1502"/>
      <c r="V2468" s="1502"/>
      <c r="W2468" s="9"/>
    </row>
    <row r="2469" spans="1:23" s="1" customFormat="1" ht="85.5" customHeight="1" x14ac:dyDescent="0.2">
      <c r="A2469" s="1566"/>
      <c r="B2469" s="1501" t="s">
        <v>8795</v>
      </c>
      <c r="C2469" s="1521" t="s">
        <v>8796</v>
      </c>
      <c r="D2469" s="1503" t="s">
        <v>286</v>
      </c>
      <c r="E2469" s="1503" t="s">
        <v>972</v>
      </c>
      <c r="F2469" s="114"/>
      <c r="G2469" s="114"/>
      <c r="H2469" s="373">
        <v>10</v>
      </c>
      <c r="I2469" s="114"/>
      <c r="J2469" s="1506" t="s">
        <v>8797</v>
      </c>
      <c r="K2469" s="1506"/>
      <c r="L2469" s="1506"/>
      <c r="M2469" s="1502"/>
      <c r="N2469" s="1502"/>
      <c r="O2469" s="1502"/>
      <c r="P2469" s="1502"/>
      <c r="Q2469" s="1502"/>
      <c r="R2469" s="1502"/>
      <c r="S2469" s="1502"/>
      <c r="T2469" s="1502"/>
      <c r="U2469" s="1502"/>
      <c r="V2469" s="1502"/>
      <c r="W2469" s="9"/>
    </row>
    <row r="2470" spans="1:23" s="1" customFormat="1" ht="85.5" customHeight="1" x14ac:dyDescent="0.2">
      <c r="A2470" s="1566"/>
      <c r="B2470" s="1501" t="s">
        <v>8798</v>
      </c>
      <c r="C2470" s="1521" t="s">
        <v>8799</v>
      </c>
      <c r="D2470" s="1503" t="s">
        <v>810</v>
      </c>
      <c r="E2470" s="1503" t="s">
        <v>972</v>
      </c>
      <c r="F2470" s="114"/>
      <c r="G2470" s="114"/>
      <c r="H2470" s="373">
        <v>700</v>
      </c>
      <c r="I2470" s="114"/>
      <c r="J2470" s="1506" t="s">
        <v>8800</v>
      </c>
      <c r="K2470" s="1506"/>
      <c r="L2470" s="1506"/>
      <c r="M2470" s="1502"/>
      <c r="N2470" s="1502"/>
      <c r="O2470" s="1502"/>
      <c r="P2470" s="1502"/>
      <c r="Q2470" s="1502"/>
      <c r="R2470" s="1502"/>
      <c r="S2470" s="1502"/>
      <c r="T2470" s="1502"/>
      <c r="U2470" s="1502"/>
      <c r="V2470" s="1502"/>
      <c r="W2470" s="9"/>
    </row>
    <row r="2471" spans="1:23" s="1" customFormat="1" ht="85.5" customHeight="1" x14ac:dyDescent="0.2">
      <c r="A2471" s="1567"/>
      <c r="B2471" s="1501" t="s">
        <v>9123</v>
      </c>
      <c r="C2471" s="1521" t="s">
        <v>9124</v>
      </c>
      <c r="D2471" s="1503" t="s">
        <v>810</v>
      </c>
      <c r="E2471" s="1503" t="s">
        <v>972</v>
      </c>
      <c r="F2471" s="114"/>
      <c r="G2471" s="114"/>
      <c r="H2471" s="373">
        <v>200</v>
      </c>
      <c r="I2471" s="114"/>
      <c r="J2471" s="1506" t="s">
        <v>9125</v>
      </c>
      <c r="K2471" s="1506"/>
      <c r="L2471" s="1506"/>
      <c r="M2471" s="1502"/>
      <c r="N2471" s="1502"/>
      <c r="O2471" s="1502"/>
      <c r="P2471" s="1502"/>
      <c r="Q2471" s="1502"/>
      <c r="R2471" s="1502"/>
      <c r="S2471" s="1502"/>
      <c r="T2471" s="1502"/>
      <c r="U2471" s="1502"/>
      <c r="V2471" s="1502"/>
      <c r="W2471" s="9"/>
    </row>
    <row r="2472" spans="1:23" s="1" customFormat="1" ht="27" customHeight="1" x14ac:dyDescent="0.2">
      <c r="A2472" s="1565" t="s">
        <v>1592</v>
      </c>
      <c r="B2472" s="1501" t="s">
        <v>2833</v>
      </c>
      <c r="C2472" s="1521" t="s">
        <v>1367</v>
      </c>
      <c r="D2472" s="1503" t="s">
        <v>810</v>
      </c>
      <c r="E2472" s="1503" t="s">
        <v>972</v>
      </c>
      <c r="F2472" s="114">
        <v>1470</v>
      </c>
      <c r="G2472" s="1080"/>
      <c r="H2472" s="114"/>
      <c r="I2472" s="114"/>
      <c r="J2472" s="1506"/>
      <c r="K2472" s="1506"/>
      <c r="L2472" s="1506"/>
      <c r="M2472" s="1502"/>
      <c r="N2472" s="1502"/>
      <c r="O2472" s="1502"/>
      <c r="P2472" s="1502"/>
      <c r="Q2472" s="1502"/>
      <c r="R2472" s="1502"/>
      <c r="S2472" s="1502"/>
      <c r="T2472" s="1502"/>
      <c r="U2472" s="1502"/>
      <c r="V2472" s="1502"/>
      <c r="W2472" s="9" t="s">
        <v>973</v>
      </c>
    </row>
    <row r="2473" spans="1:23" s="77" customFormat="1" ht="46.5" customHeight="1" x14ac:dyDescent="0.25">
      <c r="A2473" s="1566"/>
      <c r="B2473" s="1501" t="s">
        <v>2834</v>
      </c>
      <c r="C2473" s="1521" t="s">
        <v>1141</v>
      </c>
      <c r="D2473" s="1535" t="s">
        <v>810</v>
      </c>
      <c r="E2473" s="1535" t="s">
        <v>972</v>
      </c>
      <c r="F2473" s="114">
        <v>236</v>
      </c>
      <c r="G2473" s="1080"/>
      <c r="H2473" s="114"/>
      <c r="I2473" s="114"/>
      <c r="J2473" s="1506"/>
      <c r="K2473" s="1506"/>
      <c r="L2473" s="1506"/>
      <c r="M2473" s="1502"/>
      <c r="N2473" s="1502"/>
      <c r="O2473" s="1502"/>
      <c r="P2473" s="1502"/>
      <c r="Q2473" s="1502"/>
      <c r="R2473" s="1502"/>
      <c r="S2473" s="1502"/>
      <c r="T2473" s="1502"/>
      <c r="U2473" s="1502"/>
      <c r="V2473" s="1502"/>
      <c r="W2473" s="9" t="s">
        <v>973</v>
      </c>
    </row>
    <row r="2474" spans="1:23" s="1" customFormat="1" ht="131.25" customHeight="1" x14ac:dyDescent="0.2">
      <c r="A2474" s="1566"/>
      <c r="B2474" s="1501" t="s">
        <v>2835</v>
      </c>
      <c r="C2474" s="1521" t="s">
        <v>1368</v>
      </c>
      <c r="D2474" s="1503" t="s">
        <v>810</v>
      </c>
      <c r="E2474" s="1503" t="s">
        <v>972</v>
      </c>
      <c r="F2474" s="373">
        <v>1137.5</v>
      </c>
      <c r="G2474" s="1080"/>
      <c r="H2474" s="114"/>
      <c r="I2474" s="114"/>
      <c r="J2474" s="1506" t="s">
        <v>3554</v>
      </c>
      <c r="K2474" s="1506" t="s">
        <v>3848</v>
      </c>
      <c r="L2474" s="1506"/>
      <c r="M2474" s="1502"/>
      <c r="N2474" s="1502"/>
      <c r="O2474" s="1502"/>
      <c r="P2474" s="1502"/>
      <c r="Q2474" s="1502"/>
      <c r="R2474" s="1502"/>
      <c r="S2474" s="1502"/>
      <c r="T2474" s="1502"/>
      <c r="U2474" s="1502"/>
      <c r="V2474" s="1502"/>
      <c r="W2474" s="9" t="s">
        <v>973</v>
      </c>
    </row>
    <row r="2475" spans="1:23" s="1" customFormat="1" ht="161.25" customHeight="1" x14ac:dyDescent="0.2">
      <c r="A2475" s="1566"/>
      <c r="B2475" s="1501" t="s">
        <v>3555</v>
      </c>
      <c r="C2475" s="1521" t="s">
        <v>5909</v>
      </c>
      <c r="D2475" s="1503" t="s">
        <v>810</v>
      </c>
      <c r="E2475" s="1503" t="s">
        <v>972</v>
      </c>
      <c r="F2475" s="114">
        <v>400</v>
      </c>
      <c r="G2475" s="114">
        <v>200</v>
      </c>
      <c r="H2475" s="114"/>
      <c r="I2475" s="114"/>
      <c r="J2475" s="1506" t="s">
        <v>3557</v>
      </c>
      <c r="K2475" s="1506" t="s">
        <v>4286</v>
      </c>
      <c r="L2475" s="1506" t="s">
        <v>6013</v>
      </c>
      <c r="M2475" s="1502"/>
      <c r="N2475" s="1502"/>
      <c r="O2475" s="1502"/>
      <c r="P2475" s="1502"/>
      <c r="Q2475" s="1502"/>
      <c r="R2475" s="1502"/>
      <c r="S2475" s="1502"/>
      <c r="T2475" s="1502"/>
      <c r="U2475" s="1502"/>
      <c r="V2475" s="1502"/>
      <c r="W2475" s="9"/>
    </row>
    <row r="2476" spans="1:23" s="1" customFormat="1" ht="83.25" customHeight="1" x14ac:dyDescent="0.2">
      <c r="A2476" s="1566"/>
      <c r="B2476" s="1501" t="s">
        <v>5384</v>
      </c>
      <c r="C2476" s="1001" t="s">
        <v>5385</v>
      </c>
      <c r="D2476" s="1503" t="s">
        <v>810</v>
      </c>
      <c r="E2476" s="1503" t="s">
        <v>972</v>
      </c>
      <c r="F2476" s="998"/>
      <c r="G2476" s="1071"/>
      <c r="H2476" s="114"/>
      <c r="I2476" s="114"/>
      <c r="J2476" s="1597" t="s">
        <v>5589</v>
      </c>
      <c r="K2476" s="1506" t="s">
        <v>6187</v>
      </c>
      <c r="L2476" s="1506"/>
      <c r="M2476" s="1502"/>
      <c r="N2476" s="1502"/>
      <c r="O2476" s="1502"/>
      <c r="P2476" s="1502"/>
      <c r="Q2476" s="1502"/>
      <c r="R2476" s="1502"/>
      <c r="S2476" s="1502"/>
      <c r="T2476" s="1502"/>
      <c r="U2476" s="1502"/>
      <c r="V2476" s="1502"/>
      <c r="W2476" s="9"/>
    </row>
    <row r="2477" spans="1:23" s="1" customFormat="1" ht="123" customHeight="1" x14ac:dyDescent="0.2">
      <c r="A2477" s="1566"/>
      <c r="B2477" s="1501" t="s">
        <v>5387</v>
      </c>
      <c r="C2477" s="1001" t="s">
        <v>7248</v>
      </c>
      <c r="D2477" s="1503" t="s">
        <v>810</v>
      </c>
      <c r="E2477" s="1503" t="s">
        <v>972</v>
      </c>
      <c r="F2477" s="998"/>
      <c r="G2477" s="1071">
        <v>900</v>
      </c>
      <c r="H2477" s="114">
        <v>1374</v>
      </c>
      <c r="I2477" s="114"/>
      <c r="J2477" s="1597"/>
      <c r="K2477" s="1506" t="s">
        <v>7249</v>
      </c>
      <c r="L2477" s="1506" t="s">
        <v>8443</v>
      </c>
      <c r="M2477" s="1502" t="s">
        <v>9009</v>
      </c>
      <c r="N2477" s="1502"/>
      <c r="O2477" s="1502"/>
      <c r="P2477" s="1502"/>
      <c r="Q2477" s="1502"/>
      <c r="R2477" s="1502"/>
      <c r="S2477" s="1502"/>
      <c r="T2477" s="1502"/>
      <c r="U2477" s="1502"/>
      <c r="V2477" s="1502"/>
      <c r="W2477" s="9"/>
    </row>
    <row r="2478" spans="1:23" s="1" customFormat="1" ht="117.75" customHeight="1" x14ac:dyDescent="0.2">
      <c r="A2478" s="1566"/>
      <c r="B2478" s="1501" t="s">
        <v>6449</v>
      </c>
      <c r="C2478" s="1001" t="s">
        <v>6448</v>
      </c>
      <c r="D2478" s="1503" t="s">
        <v>810</v>
      </c>
      <c r="E2478" s="1503" t="s">
        <v>972</v>
      </c>
      <c r="F2478" s="998"/>
      <c r="G2478" s="1071">
        <v>1490</v>
      </c>
      <c r="H2478" s="373">
        <v>717.47</v>
      </c>
      <c r="I2478" s="114"/>
      <c r="J2478" s="1506" t="s">
        <v>6445</v>
      </c>
      <c r="K2478" s="1506" t="s">
        <v>7480</v>
      </c>
      <c r="L2478" s="1506"/>
      <c r="M2478" s="1502"/>
      <c r="N2478" s="1502"/>
      <c r="O2478" s="1502"/>
      <c r="P2478" s="1502"/>
      <c r="Q2478" s="1502"/>
      <c r="R2478" s="1502"/>
      <c r="S2478" s="1502"/>
      <c r="T2478" s="1502"/>
      <c r="U2478" s="1502"/>
      <c r="V2478" s="1502"/>
      <c r="W2478" s="9"/>
    </row>
    <row r="2479" spans="1:23" s="1" customFormat="1" ht="78.75" customHeight="1" x14ac:dyDescent="0.2">
      <c r="A2479" s="1566"/>
      <c r="B2479" s="1501" t="s">
        <v>6509</v>
      </c>
      <c r="C2479" s="1001" t="s">
        <v>6510</v>
      </c>
      <c r="D2479" s="1503" t="s">
        <v>810</v>
      </c>
      <c r="E2479" s="1503" t="s">
        <v>972</v>
      </c>
      <c r="F2479" s="998"/>
      <c r="G2479" s="1071">
        <v>300</v>
      </c>
      <c r="H2479" s="998">
        <v>2.0499999999999998</v>
      </c>
      <c r="I2479" s="114"/>
      <c r="J2479" s="1506" t="s">
        <v>6445</v>
      </c>
      <c r="K2479" s="1506" t="s">
        <v>7250</v>
      </c>
      <c r="L2479" s="1506"/>
      <c r="M2479" s="1502"/>
      <c r="N2479" s="1502"/>
      <c r="O2479" s="1502"/>
      <c r="P2479" s="1502"/>
      <c r="Q2479" s="1502"/>
      <c r="R2479" s="1502"/>
      <c r="S2479" s="1502"/>
      <c r="T2479" s="1502"/>
      <c r="U2479" s="1502"/>
      <c r="V2479" s="1502"/>
      <c r="W2479" s="9"/>
    </row>
    <row r="2480" spans="1:23" s="1" customFormat="1" ht="78.75" customHeight="1" x14ac:dyDescent="0.2">
      <c r="A2480" s="1567"/>
      <c r="B2480" s="1501" t="s">
        <v>8801</v>
      </c>
      <c r="C2480" s="1001" t="s">
        <v>8802</v>
      </c>
      <c r="D2480" s="1503" t="s">
        <v>810</v>
      </c>
      <c r="E2480" s="1503" t="s">
        <v>972</v>
      </c>
      <c r="F2480" s="998"/>
      <c r="G2480" s="1071"/>
      <c r="H2480" s="998"/>
      <c r="I2480" s="114"/>
      <c r="J2480" s="1506" t="s">
        <v>8803</v>
      </c>
      <c r="K2480" s="1506" t="s">
        <v>9010</v>
      </c>
      <c r="L2480" s="1506"/>
      <c r="M2480" s="1502"/>
      <c r="N2480" s="1502"/>
      <c r="O2480" s="1502"/>
      <c r="P2480" s="1502"/>
      <c r="Q2480" s="1502"/>
      <c r="R2480" s="1502"/>
      <c r="S2480" s="1502"/>
      <c r="T2480" s="1502"/>
      <c r="U2480" s="1502"/>
      <c r="V2480" s="1502"/>
      <c r="W2480" s="9"/>
    </row>
    <row r="2481" spans="1:23" s="1" customFormat="1" ht="104.25" customHeight="1" x14ac:dyDescent="0.2">
      <c r="A2481" s="1565" t="s">
        <v>1593</v>
      </c>
      <c r="B2481" s="1501" t="s">
        <v>2836</v>
      </c>
      <c r="C2481" s="1501" t="s">
        <v>5388</v>
      </c>
      <c r="D2481" s="1503" t="s">
        <v>810</v>
      </c>
      <c r="E2481" s="1503" t="s">
        <v>972</v>
      </c>
      <c r="F2481" s="114">
        <v>1313</v>
      </c>
      <c r="G2481" s="1080">
        <v>72.459999999999994</v>
      </c>
      <c r="H2481" s="114"/>
      <c r="I2481" s="114"/>
      <c r="J2481" s="1506" t="s">
        <v>5679</v>
      </c>
      <c r="K2481" s="1506"/>
      <c r="L2481" s="1506"/>
      <c r="M2481" s="1502"/>
      <c r="N2481" s="1502"/>
      <c r="O2481" s="1502"/>
      <c r="P2481" s="1502"/>
      <c r="Q2481" s="1502"/>
      <c r="R2481" s="1502"/>
      <c r="S2481" s="1502"/>
      <c r="T2481" s="1502"/>
      <c r="U2481" s="1502"/>
      <c r="V2481" s="1502"/>
      <c r="W2481" s="9" t="s">
        <v>973</v>
      </c>
    </row>
    <row r="2482" spans="1:23" s="1" customFormat="1" ht="116.25" customHeight="1" x14ac:dyDescent="0.2">
      <c r="A2482" s="1566"/>
      <c r="B2482" s="1525" t="s">
        <v>4399</v>
      </c>
      <c r="C2482" s="920" t="s">
        <v>5389</v>
      </c>
      <c r="D2482" s="1525" t="s">
        <v>810</v>
      </c>
      <c r="E2482" s="1525" t="s">
        <v>972</v>
      </c>
      <c r="F2482" s="1525">
        <v>412</v>
      </c>
      <c r="G2482" s="1080">
        <v>395.08922999999999</v>
      </c>
      <c r="H2482" s="114"/>
      <c r="I2482" s="114"/>
      <c r="J2482" s="1506" t="s">
        <v>4401</v>
      </c>
      <c r="K2482" s="1506" t="s">
        <v>5739</v>
      </c>
      <c r="L2482" s="1506"/>
      <c r="M2482" s="1502"/>
      <c r="N2482" s="1502"/>
      <c r="O2482" s="1502"/>
      <c r="P2482" s="1502"/>
      <c r="Q2482" s="1502"/>
      <c r="R2482" s="1502"/>
      <c r="S2482" s="1502"/>
      <c r="T2482" s="1502"/>
      <c r="U2482" s="1502"/>
      <c r="V2482" s="1502"/>
      <c r="W2482" s="9"/>
    </row>
    <row r="2483" spans="1:23" s="1" customFormat="1" ht="90.75" customHeight="1" x14ac:dyDescent="0.2">
      <c r="A2483" s="1566"/>
      <c r="B2483" s="1525" t="s">
        <v>5910</v>
      </c>
      <c r="C2483" s="920" t="s">
        <v>5911</v>
      </c>
      <c r="D2483" s="1525" t="s">
        <v>810</v>
      </c>
      <c r="E2483" s="1525" t="s">
        <v>972</v>
      </c>
      <c r="F2483" s="1525"/>
      <c r="G2483" s="114">
        <v>650</v>
      </c>
      <c r="H2483" s="114"/>
      <c r="I2483" s="114"/>
      <c r="J2483" s="1506" t="s">
        <v>6014</v>
      </c>
      <c r="K2483" s="1506"/>
      <c r="L2483" s="1506"/>
      <c r="M2483" s="1502"/>
      <c r="N2483" s="1502"/>
      <c r="O2483" s="1502"/>
      <c r="P2483" s="1502"/>
      <c r="Q2483" s="1502"/>
      <c r="R2483" s="1502"/>
      <c r="S2483" s="1502"/>
      <c r="T2483" s="1502"/>
      <c r="U2483" s="1502"/>
      <c r="V2483" s="1502"/>
      <c r="W2483" s="9"/>
    </row>
    <row r="2484" spans="1:23" s="1" customFormat="1" ht="90.75" customHeight="1" x14ac:dyDescent="0.2">
      <c r="A2484" s="1567"/>
      <c r="B2484" s="1525" t="s">
        <v>6454</v>
      </c>
      <c r="C2484" s="920" t="s">
        <v>6455</v>
      </c>
      <c r="D2484" s="1525" t="s">
        <v>810</v>
      </c>
      <c r="E2484" s="1525" t="s">
        <v>972</v>
      </c>
      <c r="F2484" s="1525"/>
      <c r="G2484" s="114">
        <v>1490</v>
      </c>
      <c r="H2484" s="114"/>
      <c r="I2484" s="114"/>
      <c r="J2484" s="1506" t="s">
        <v>6456</v>
      </c>
      <c r="K2484" s="1506"/>
      <c r="L2484" s="1506"/>
      <c r="M2484" s="1502"/>
      <c r="N2484" s="1502"/>
      <c r="O2484" s="1502"/>
      <c r="P2484" s="1502"/>
      <c r="Q2484" s="1502"/>
      <c r="R2484" s="1502"/>
      <c r="S2484" s="1502"/>
      <c r="T2484" s="1502"/>
      <c r="U2484" s="1502"/>
      <c r="V2484" s="1502"/>
      <c r="W2484" s="9"/>
    </row>
    <row r="2485" spans="1:23" s="1" customFormat="1" ht="36.75" customHeight="1" x14ac:dyDescent="0.2">
      <c r="A2485" s="1565" t="s">
        <v>1594</v>
      </c>
      <c r="B2485" s="1501" t="s">
        <v>2837</v>
      </c>
      <c r="C2485" s="1501" t="s">
        <v>1348</v>
      </c>
      <c r="D2485" s="1503" t="s">
        <v>13</v>
      </c>
      <c r="E2485" s="1503" t="s">
        <v>972</v>
      </c>
      <c r="F2485" s="114">
        <v>1470</v>
      </c>
      <c r="G2485" s="1080"/>
      <c r="H2485" s="114"/>
      <c r="I2485" s="114"/>
      <c r="J2485" s="1506"/>
      <c r="K2485" s="1506"/>
      <c r="L2485" s="1506"/>
      <c r="M2485" s="1502"/>
      <c r="N2485" s="1502"/>
      <c r="O2485" s="1502"/>
      <c r="P2485" s="1502"/>
      <c r="Q2485" s="1502"/>
      <c r="R2485" s="1502"/>
      <c r="S2485" s="1502"/>
      <c r="T2485" s="1502"/>
      <c r="U2485" s="1502"/>
      <c r="V2485" s="1502"/>
      <c r="W2485" s="9" t="s">
        <v>973</v>
      </c>
    </row>
    <row r="2486" spans="1:23" s="1" customFormat="1" ht="119.25" customHeight="1" x14ac:dyDescent="0.2">
      <c r="A2486" s="1566"/>
      <c r="B2486" s="1501" t="s">
        <v>2838</v>
      </c>
      <c r="C2486" s="1521" t="s">
        <v>3125</v>
      </c>
      <c r="D2486" s="1503" t="s">
        <v>810</v>
      </c>
      <c r="E2486" s="1503" t="s">
        <v>972</v>
      </c>
      <c r="F2486" s="114">
        <v>1894</v>
      </c>
      <c r="G2486" s="1080"/>
      <c r="H2486" s="114"/>
      <c r="I2486" s="114"/>
      <c r="J2486" s="1506" t="s">
        <v>3124</v>
      </c>
      <c r="K2486" s="1506" t="s">
        <v>3849</v>
      </c>
      <c r="L2486" s="1506"/>
      <c r="M2486" s="1502"/>
      <c r="N2486" s="1502"/>
      <c r="O2486" s="1502"/>
      <c r="P2486" s="1502"/>
      <c r="Q2486" s="1502"/>
      <c r="R2486" s="1502"/>
      <c r="S2486" s="1502"/>
      <c r="T2486" s="1502"/>
      <c r="U2486" s="1502"/>
      <c r="V2486" s="1502"/>
      <c r="W2486" s="9" t="s">
        <v>973</v>
      </c>
    </row>
    <row r="2487" spans="1:23" s="1" customFormat="1" ht="135.75" customHeight="1" x14ac:dyDescent="0.2">
      <c r="A2487" s="1566"/>
      <c r="B2487" s="1501" t="s">
        <v>2839</v>
      </c>
      <c r="C2487" s="1501" t="s">
        <v>5390</v>
      </c>
      <c r="D2487" s="1503" t="s">
        <v>810</v>
      </c>
      <c r="E2487" s="1503" t="s">
        <v>972</v>
      </c>
      <c r="F2487" s="114">
        <v>3135</v>
      </c>
      <c r="G2487" s="1080"/>
      <c r="H2487" s="114"/>
      <c r="I2487" s="114"/>
      <c r="J2487" s="1506" t="s">
        <v>3850</v>
      </c>
      <c r="K2487" s="1506" t="s">
        <v>4619</v>
      </c>
      <c r="L2487" s="1506" t="s">
        <v>4870</v>
      </c>
      <c r="M2487" s="1502" t="s">
        <v>5680</v>
      </c>
      <c r="N2487" s="1502" t="s">
        <v>6462</v>
      </c>
      <c r="O2487" s="1502" t="s">
        <v>6463</v>
      </c>
      <c r="P2487" s="1502" t="s">
        <v>7025</v>
      </c>
      <c r="Q2487" s="1502"/>
      <c r="R2487" s="1502"/>
      <c r="S2487" s="1502"/>
      <c r="T2487" s="1502"/>
      <c r="U2487" s="1502"/>
      <c r="V2487" s="1502"/>
      <c r="W2487" s="9" t="s">
        <v>973</v>
      </c>
    </row>
    <row r="2488" spans="1:23" s="1" customFormat="1" ht="108.75" customHeight="1" x14ac:dyDescent="0.2">
      <c r="A2488" s="1566"/>
      <c r="B2488" s="1501" t="s">
        <v>3956</v>
      </c>
      <c r="C2488" s="1501" t="s">
        <v>5391</v>
      </c>
      <c r="D2488" s="1503" t="s">
        <v>810</v>
      </c>
      <c r="E2488" s="1503" t="s">
        <v>972</v>
      </c>
      <c r="F2488" s="114">
        <v>600</v>
      </c>
      <c r="G2488" s="1080">
        <v>134.529</v>
      </c>
      <c r="H2488" s="114"/>
      <c r="I2488" s="114"/>
      <c r="J2488" s="1506" t="s">
        <v>3957</v>
      </c>
      <c r="K2488" s="1506" t="s">
        <v>5681</v>
      </c>
      <c r="L2488" s="1506"/>
      <c r="M2488" s="1502"/>
      <c r="N2488" s="1502"/>
      <c r="O2488" s="1502"/>
      <c r="P2488" s="1502"/>
      <c r="Q2488" s="1502"/>
      <c r="R2488" s="1502"/>
      <c r="S2488" s="1502"/>
      <c r="T2488" s="1502"/>
      <c r="U2488" s="1502"/>
      <c r="V2488" s="1502"/>
      <c r="W2488" s="9"/>
    </row>
    <row r="2489" spans="1:23" s="1" customFormat="1" ht="159.75" customHeight="1" x14ac:dyDescent="0.2">
      <c r="A2489" s="1566"/>
      <c r="B2489" s="1525" t="s">
        <v>4287</v>
      </c>
      <c r="C2489" s="920" t="s">
        <v>4288</v>
      </c>
      <c r="D2489" s="1525" t="s">
        <v>810</v>
      </c>
      <c r="E2489" s="1525" t="s">
        <v>972</v>
      </c>
      <c r="F2489" s="1525">
        <v>1400</v>
      </c>
      <c r="G2489" s="1080">
        <v>625.17399999999998</v>
      </c>
      <c r="H2489" s="114"/>
      <c r="I2489" s="114"/>
      <c r="J2489" s="1506" t="s">
        <v>4289</v>
      </c>
      <c r="K2489" s="1506" t="s">
        <v>6015</v>
      </c>
      <c r="L2489" s="1506" t="s">
        <v>6443</v>
      </c>
      <c r="M2489" s="1502"/>
      <c r="N2489" s="1502"/>
      <c r="O2489" s="1502"/>
      <c r="P2489" s="1502"/>
      <c r="Q2489" s="1502"/>
      <c r="R2489" s="1502"/>
      <c r="S2489" s="1502"/>
      <c r="T2489" s="1502"/>
      <c r="U2489" s="1502"/>
      <c r="V2489" s="1502"/>
      <c r="W2489" s="9"/>
    </row>
    <row r="2490" spans="1:23" s="1" customFormat="1" ht="61.5" customHeight="1" x14ac:dyDescent="0.2">
      <c r="A2490" s="1566"/>
      <c r="B2490" s="1525" t="s">
        <v>5392</v>
      </c>
      <c r="C2490" s="1501" t="s">
        <v>5393</v>
      </c>
      <c r="D2490" s="1503" t="s">
        <v>810</v>
      </c>
      <c r="E2490" s="1503" t="s">
        <v>972</v>
      </c>
      <c r="F2490" s="998"/>
      <c r="G2490" s="1071">
        <v>200</v>
      </c>
      <c r="H2490" s="114"/>
      <c r="I2490" s="114"/>
      <c r="J2490" s="1506" t="s">
        <v>5485</v>
      </c>
      <c r="K2490" s="1506"/>
      <c r="L2490" s="1506"/>
      <c r="M2490" s="1502"/>
      <c r="N2490" s="1502"/>
      <c r="O2490" s="1502"/>
      <c r="P2490" s="1502"/>
      <c r="Q2490" s="1502"/>
      <c r="R2490" s="1502"/>
      <c r="S2490" s="1502"/>
      <c r="T2490" s="1502"/>
      <c r="U2490" s="1502"/>
      <c r="V2490" s="1502"/>
      <c r="W2490" s="9"/>
    </row>
    <row r="2491" spans="1:23" s="1" customFormat="1" ht="102.75" customHeight="1" x14ac:dyDescent="0.2">
      <c r="A2491" s="1566"/>
      <c r="B2491" s="1525" t="s">
        <v>6459</v>
      </c>
      <c r="C2491" s="1501" t="s">
        <v>6460</v>
      </c>
      <c r="D2491" s="1503" t="s">
        <v>810</v>
      </c>
      <c r="E2491" s="1503" t="s">
        <v>972</v>
      </c>
      <c r="F2491" s="998"/>
      <c r="G2491" s="1071">
        <v>300</v>
      </c>
      <c r="H2491" s="114"/>
      <c r="I2491" s="114"/>
      <c r="J2491" s="1506" t="s">
        <v>6457</v>
      </c>
      <c r="K2491" s="1506"/>
      <c r="L2491" s="1506"/>
      <c r="M2491" s="1502"/>
      <c r="N2491" s="1502"/>
      <c r="O2491" s="1502"/>
      <c r="P2491" s="1502"/>
      <c r="Q2491" s="1502"/>
      <c r="R2491" s="1502"/>
      <c r="S2491" s="1502"/>
      <c r="T2491" s="1502"/>
      <c r="U2491" s="1502"/>
      <c r="V2491" s="1502"/>
      <c r="W2491" s="9"/>
    </row>
    <row r="2492" spans="1:23" s="1" customFormat="1" ht="102.75" customHeight="1" x14ac:dyDescent="0.2">
      <c r="A2492" s="1566"/>
      <c r="B2492" s="1525" t="s">
        <v>7251</v>
      </c>
      <c r="C2492" s="1501" t="s">
        <v>7252</v>
      </c>
      <c r="D2492" s="1503" t="s">
        <v>810</v>
      </c>
      <c r="E2492" s="1503" t="s">
        <v>972</v>
      </c>
      <c r="F2492" s="998"/>
      <c r="G2492" s="1071"/>
      <c r="H2492" s="114">
        <v>1489.21</v>
      </c>
      <c r="I2492" s="114"/>
      <c r="J2492" s="1506" t="s">
        <v>7086</v>
      </c>
      <c r="K2492" s="1506" t="s">
        <v>8804</v>
      </c>
      <c r="L2492" s="1506" t="s">
        <v>9126</v>
      </c>
      <c r="M2492" s="1502"/>
      <c r="N2492" s="1502"/>
      <c r="O2492" s="1502"/>
      <c r="P2492" s="1502"/>
      <c r="Q2492" s="1502"/>
      <c r="R2492" s="1502"/>
      <c r="S2492" s="1502"/>
      <c r="T2492" s="1502"/>
      <c r="U2492" s="1502"/>
      <c r="V2492" s="1502"/>
      <c r="W2492" s="9"/>
    </row>
    <row r="2493" spans="1:23" s="1" customFormat="1" ht="102.75" customHeight="1" x14ac:dyDescent="0.2">
      <c r="A2493" s="1566"/>
      <c r="B2493" s="1525" t="s">
        <v>8425</v>
      </c>
      <c r="C2493" s="1501" t="s">
        <v>8426</v>
      </c>
      <c r="D2493" s="1503" t="s">
        <v>810</v>
      </c>
      <c r="E2493" s="1503" t="s">
        <v>972</v>
      </c>
      <c r="F2493" s="998"/>
      <c r="G2493" s="1071"/>
      <c r="H2493" s="114">
        <v>406.84924000000001</v>
      </c>
      <c r="I2493" s="114"/>
      <c r="J2493" s="1506"/>
      <c r="K2493" s="1506" t="s">
        <v>8863</v>
      </c>
      <c r="L2493" s="1506"/>
      <c r="M2493" s="1502"/>
      <c r="N2493" s="1502"/>
      <c r="O2493" s="1502"/>
      <c r="P2493" s="1502"/>
      <c r="Q2493" s="1502"/>
      <c r="R2493" s="1502"/>
      <c r="S2493" s="1502"/>
      <c r="T2493" s="1502"/>
      <c r="U2493" s="1502"/>
      <c r="V2493" s="1502"/>
      <c r="W2493" s="9"/>
    </row>
    <row r="2494" spans="1:23" s="1" customFormat="1" ht="102.75" customHeight="1" x14ac:dyDescent="0.2">
      <c r="A2494" s="1567"/>
      <c r="B2494" s="1525" t="s">
        <v>8805</v>
      </c>
      <c r="C2494" s="1501" t="s">
        <v>5390</v>
      </c>
      <c r="D2494" s="1503" t="s">
        <v>810</v>
      </c>
      <c r="E2494" s="1503" t="s">
        <v>972</v>
      </c>
      <c r="F2494" s="998"/>
      <c r="G2494" s="1071"/>
      <c r="H2494" s="114">
        <v>200</v>
      </c>
      <c r="I2494" s="114"/>
      <c r="J2494" s="1506" t="s">
        <v>8806</v>
      </c>
      <c r="K2494" s="1506"/>
      <c r="L2494" s="1506"/>
      <c r="M2494" s="1502"/>
      <c r="N2494" s="1502"/>
      <c r="O2494" s="1502"/>
      <c r="P2494" s="1502"/>
      <c r="Q2494" s="1502"/>
      <c r="R2494" s="1502"/>
      <c r="S2494" s="1502"/>
      <c r="T2494" s="1502"/>
      <c r="U2494" s="1502"/>
      <c r="V2494" s="1502"/>
      <c r="W2494" s="9"/>
    </row>
    <row r="2495" spans="1:23" s="1" customFormat="1" ht="50.25" customHeight="1" x14ac:dyDescent="0.2">
      <c r="A2495" s="1565" t="s">
        <v>1595</v>
      </c>
      <c r="B2495" s="1501" t="s">
        <v>2840</v>
      </c>
      <c r="C2495" s="1521" t="s">
        <v>1143</v>
      </c>
      <c r="D2495" s="1503" t="s">
        <v>1000</v>
      </c>
      <c r="E2495" s="1503" t="s">
        <v>972</v>
      </c>
      <c r="F2495" s="114">
        <v>100</v>
      </c>
      <c r="G2495" s="1080"/>
      <c r="H2495" s="114"/>
      <c r="I2495" s="114"/>
      <c r="J2495" s="1506"/>
      <c r="K2495" s="1506"/>
      <c r="L2495" s="1506"/>
      <c r="M2495" s="1502"/>
      <c r="N2495" s="1502"/>
      <c r="O2495" s="1502"/>
      <c r="P2495" s="1502"/>
      <c r="Q2495" s="1502"/>
      <c r="R2495" s="1502"/>
      <c r="S2495" s="1502"/>
      <c r="T2495" s="1502"/>
      <c r="U2495" s="1502"/>
      <c r="V2495" s="1502"/>
      <c r="W2495" s="9" t="s">
        <v>973</v>
      </c>
    </row>
    <row r="2496" spans="1:23" s="1" customFormat="1" ht="36.75" customHeight="1" x14ac:dyDescent="0.2">
      <c r="A2496" s="1566"/>
      <c r="B2496" s="1501" t="s">
        <v>2841</v>
      </c>
      <c r="C2496" s="1521" t="s">
        <v>1144</v>
      </c>
      <c r="D2496" s="1503" t="s">
        <v>1000</v>
      </c>
      <c r="E2496" s="1503" t="s">
        <v>972</v>
      </c>
      <c r="F2496" s="114">
        <v>60</v>
      </c>
      <c r="G2496" s="1080"/>
      <c r="H2496" s="114"/>
      <c r="I2496" s="114"/>
      <c r="J2496" s="1506"/>
      <c r="K2496" s="1506"/>
      <c r="L2496" s="1506"/>
      <c r="M2496" s="1502"/>
      <c r="N2496" s="1502"/>
      <c r="O2496" s="1502"/>
      <c r="P2496" s="1502"/>
      <c r="Q2496" s="1502"/>
      <c r="R2496" s="1502"/>
      <c r="S2496" s="1502"/>
      <c r="T2496" s="1502"/>
      <c r="U2496" s="1502"/>
      <c r="V2496" s="1502"/>
      <c r="W2496" s="9" t="s">
        <v>973</v>
      </c>
    </row>
    <row r="2497" spans="1:24" s="1" customFormat="1" ht="36.75" customHeight="1" x14ac:dyDescent="0.2">
      <c r="A2497" s="1566"/>
      <c r="B2497" s="1501" t="s">
        <v>2842</v>
      </c>
      <c r="C2497" s="1521" t="s">
        <v>1145</v>
      </c>
      <c r="D2497" s="1503" t="s">
        <v>1000</v>
      </c>
      <c r="E2497" s="1503" t="s">
        <v>972</v>
      </c>
      <c r="F2497" s="114">
        <v>320</v>
      </c>
      <c r="G2497" s="1080"/>
      <c r="H2497" s="114"/>
      <c r="I2497" s="114"/>
      <c r="J2497" s="1506"/>
      <c r="K2497" s="1506"/>
      <c r="L2497" s="1506"/>
      <c r="M2497" s="1502"/>
      <c r="N2497" s="1502"/>
      <c r="O2497" s="1502"/>
      <c r="P2497" s="1502"/>
      <c r="Q2497" s="1502"/>
      <c r="R2497" s="1502"/>
      <c r="S2497" s="1502"/>
      <c r="T2497" s="1502"/>
      <c r="U2497" s="1502"/>
      <c r="V2497" s="1502"/>
      <c r="W2497" s="9" t="s">
        <v>973</v>
      </c>
    </row>
    <row r="2498" spans="1:24" s="1" customFormat="1" ht="25.5" customHeight="1" x14ac:dyDescent="0.2">
      <c r="A2498" s="1566"/>
      <c r="B2498" s="1501" t="s">
        <v>2843</v>
      </c>
      <c r="C2498" s="1521" t="s">
        <v>1146</v>
      </c>
      <c r="D2498" s="1503" t="s">
        <v>1000</v>
      </c>
      <c r="E2498" s="1503" t="s">
        <v>972</v>
      </c>
      <c r="F2498" s="114">
        <v>60</v>
      </c>
      <c r="G2498" s="1080"/>
      <c r="H2498" s="114"/>
      <c r="I2498" s="114"/>
      <c r="J2498" s="1506"/>
      <c r="K2498" s="1506"/>
      <c r="L2498" s="1506"/>
      <c r="M2498" s="1502"/>
      <c r="N2498" s="1502"/>
      <c r="O2498" s="1502"/>
      <c r="P2498" s="1502"/>
      <c r="Q2498" s="1502"/>
      <c r="R2498" s="1502"/>
      <c r="S2498" s="1502"/>
      <c r="T2498" s="1502"/>
      <c r="U2498" s="1502"/>
      <c r="V2498" s="1502"/>
      <c r="W2498" s="9" t="s">
        <v>973</v>
      </c>
    </row>
    <row r="2499" spans="1:24" s="1" customFormat="1" ht="63" customHeight="1" x14ac:dyDescent="0.2">
      <c r="A2499" s="1567"/>
      <c r="B2499" s="1501" t="s">
        <v>7168</v>
      </c>
      <c r="C2499" s="1521" t="s">
        <v>7169</v>
      </c>
      <c r="D2499" s="1503" t="s">
        <v>1000</v>
      </c>
      <c r="E2499" s="1503" t="s">
        <v>972</v>
      </c>
      <c r="F2499" s="114"/>
      <c r="G2499" s="1080"/>
      <c r="H2499" s="114">
        <v>150</v>
      </c>
      <c r="I2499" s="114"/>
      <c r="J2499" s="1506" t="s">
        <v>7086</v>
      </c>
      <c r="K2499" s="1506"/>
      <c r="L2499" s="1506"/>
      <c r="M2499" s="1502"/>
      <c r="N2499" s="1502"/>
      <c r="O2499" s="1502"/>
      <c r="P2499" s="1502"/>
      <c r="Q2499" s="1502"/>
      <c r="R2499" s="1502"/>
      <c r="S2499" s="1502"/>
      <c r="T2499" s="1502"/>
      <c r="U2499" s="1502"/>
      <c r="V2499" s="1502"/>
      <c r="W2499" s="9"/>
    </row>
    <row r="2500" spans="1:24" s="1" customFormat="1" ht="108.75" customHeight="1" x14ac:dyDescent="0.2">
      <c r="A2500" s="1600" t="s">
        <v>1596</v>
      </c>
      <c r="B2500" s="1501" t="s">
        <v>2844</v>
      </c>
      <c r="C2500" s="1521" t="s">
        <v>1154</v>
      </c>
      <c r="D2500" s="1503" t="s">
        <v>1000</v>
      </c>
      <c r="E2500" s="1503" t="s">
        <v>972</v>
      </c>
      <c r="F2500" s="114"/>
      <c r="G2500" s="1176"/>
      <c r="H2500" s="1038"/>
      <c r="I2500" s="1038"/>
      <c r="J2500" s="1506" t="s">
        <v>3958</v>
      </c>
      <c r="K2500" s="1506"/>
      <c r="L2500" s="1506"/>
      <c r="M2500" s="1502"/>
      <c r="N2500" s="1502"/>
      <c r="O2500" s="1502"/>
      <c r="P2500" s="1502"/>
      <c r="Q2500" s="1502"/>
      <c r="R2500" s="1502"/>
      <c r="S2500" s="1502"/>
      <c r="T2500" s="1502"/>
      <c r="U2500" s="1502"/>
      <c r="V2500" s="1502"/>
      <c r="W2500" s="9" t="s">
        <v>973</v>
      </c>
    </row>
    <row r="2501" spans="1:24" ht="114" customHeight="1" x14ac:dyDescent="0.2">
      <c r="A2501" s="1600"/>
      <c r="B2501" s="1501" t="s">
        <v>2845</v>
      </c>
      <c r="C2501" s="1521" t="s">
        <v>1155</v>
      </c>
      <c r="D2501" s="1503" t="s">
        <v>1000</v>
      </c>
      <c r="E2501" s="1503" t="s">
        <v>972</v>
      </c>
      <c r="F2501" s="114"/>
      <c r="G2501" s="1176"/>
      <c r="H2501" s="1038"/>
      <c r="I2501" s="1038"/>
      <c r="J2501" s="1506" t="s">
        <v>3418</v>
      </c>
      <c r="K2501" s="1506" t="s">
        <v>4031</v>
      </c>
      <c r="L2501" s="1506"/>
      <c r="M2501" s="1506"/>
      <c r="N2501" s="1506"/>
      <c r="O2501" s="1506"/>
      <c r="P2501" s="1506"/>
      <c r="Q2501" s="1506"/>
      <c r="R2501" s="1506"/>
      <c r="S2501" s="1506"/>
      <c r="T2501" s="1506"/>
      <c r="U2501" s="1506"/>
      <c r="V2501" s="1506"/>
      <c r="W2501" s="95" t="s">
        <v>973</v>
      </c>
      <c r="X2501" s="96"/>
    </row>
    <row r="2502" spans="1:24" s="1" customFormat="1" ht="84.75" customHeight="1" x14ac:dyDescent="0.2">
      <c r="A2502" s="1600"/>
      <c r="B2502" s="1501" t="s">
        <v>2846</v>
      </c>
      <c r="C2502" s="1521" t="s">
        <v>1156</v>
      </c>
      <c r="D2502" s="1503" t="s">
        <v>1000</v>
      </c>
      <c r="E2502" s="1503" t="s">
        <v>972</v>
      </c>
      <c r="F2502" s="373"/>
      <c r="G2502" s="1176"/>
      <c r="H2502" s="1038"/>
      <c r="I2502" s="1038"/>
      <c r="J2502" s="1506" t="s">
        <v>3419</v>
      </c>
      <c r="K2502" s="1506" t="s">
        <v>3851</v>
      </c>
      <c r="L2502" s="1506"/>
      <c r="M2502" s="1502"/>
      <c r="N2502" s="1502"/>
      <c r="O2502" s="1502"/>
      <c r="P2502" s="1502"/>
      <c r="Q2502" s="1502"/>
      <c r="R2502" s="1502"/>
      <c r="S2502" s="1502"/>
      <c r="T2502" s="1502"/>
      <c r="U2502" s="1502"/>
      <c r="V2502" s="1502"/>
      <c r="W2502" s="9" t="s">
        <v>973</v>
      </c>
    </row>
    <row r="2503" spans="1:24" s="1" customFormat="1" ht="27.75" customHeight="1" x14ac:dyDescent="0.2">
      <c r="A2503" s="1565" t="s">
        <v>2847</v>
      </c>
      <c r="B2503" s="1501" t="s">
        <v>2848</v>
      </c>
      <c r="C2503" s="1521" t="s">
        <v>1150</v>
      </c>
      <c r="D2503" s="1503" t="s">
        <v>1000</v>
      </c>
      <c r="E2503" s="1503" t="s">
        <v>972</v>
      </c>
      <c r="F2503" s="114">
        <v>0</v>
      </c>
      <c r="G2503" s="1176"/>
      <c r="H2503" s="1038"/>
      <c r="I2503" s="1038"/>
      <c r="J2503" s="1506"/>
      <c r="K2503" s="1506"/>
      <c r="L2503" s="1506"/>
      <c r="M2503" s="1502"/>
      <c r="N2503" s="1502"/>
      <c r="O2503" s="1502"/>
      <c r="P2503" s="1502"/>
      <c r="Q2503" s="1502"/>
      <c r="R2503" s="1502"/>
      <c r="S2503" s="1502"/>
      <c r="T2503" s="1502"/>
      <c r="U2503" s="1502"/>
      <c r="V2503" s="1502"/>
      <c r="W2503" s="9" t="s">
        <v>973</v>
      </c>
    </row>
    <row r="2504" spans="1:24" s="1" customFormat="1" ht="27.75" customHeight="1" x14ac:dyDescent="0.2">
      <c r="A2504" s="1566"/>
      <c r="B2504" s="1501" t="s">
        <v>2849</v>
      </c>
      <c r="C2504" s="1521" t="s">
        <v>3167</v>
      </c>
      <c r="D2504" s="1503" t="s">
        <v>810</v>
      </c>
      <c r="E2504" s="1503" t="s">
        <v>972</v>
      </c>
      <c r="F2504" s="114">
        <v>250</v>
      </c>
      <c r="G2504" s="1176"/>
      <c r="H2504" s="1038"/>
      <c r="I2504" s="1038"/>
      <c r="J2504" s="1506" t="s">
        <v>3420</v>
      </c>
      <c r="K2504" s="1506"/>
      <c r="L2504" s="1506"/>
      <c r="M2504" s="1502"/>
      <c r="N2504" s="1502"/>
      <c r="O2504" s="1502"/>
      <c r="P2504" s="1502"/>
      <c r="Q2504" s="1502"/>
      <c r="R2504" s="1502"/>
      <c r="S2504" s="1502"/>
      <c r="T2504" s="1502"/>
      <c r="U2504" s="1502"/>
      <c r="V2504" s="1502"/>
      <c r="W2504" s="9" t="s">
        <v>973</v>
      </c>
    </row>
    <row r="2505" spans="1:24" s="1" customFormat="1" ht="106.5" customHeight="1" x14ac:dyDescent="0.2">
      <c r="A2505" s="1566"/>
      <c r="B2505" s="1501" t="s">
        <v>2850</v>
      </c>
      <c r="C2505" s="1521" t="s">
        <v>1151</v>
      </c>
      <c r="D2505" s="1503" t="s">
        <v>1000</v>
      </c>
      <c r="E2505" s="1503" t="s">
        <v>972</v>
      </c>
      <c r="F2505" s="373"/>
      <c r="G2505" s="1176"/>
      <c r="H2505" s="1038"/>
      <c r="I2505" s="1038"/>
      <c r="J2505" s="1506" t="s">
        <v>3558</v>
      </c>
      <c r="K2505" s="1506" t="s">
        <v>4620</v>
      </c>
      <c r="L2505" s="1506"/>
      <c r="M2505" s="1502"/>
      <c r="N2505" s="1502"/>
      <c r="O2505" s="1502"/>
      <c r="P2505" s="1502"/>
      <c r="Q2505" s="1502"/>
      <c r="R2505" s="1502"/>
      <c r="S2505" s="1502"/>
      <c r="T2505" s="1502"/>
      <c r="U2505" s="1502"/>
      <c r="V2505" s="1502"/>
      <c r="W2505" s="9" t="s">
        <v>973</v>
      </c>
    </row>
    <row r="2506" spans="1:24" s="1" customFormat="1" ht="75.75" customHeight="1" x14ac:dyDescent="0.2">
      <c r="A2506" s="1566"/>
      <c r="B2506" s="1501" t="s">
        <v>2851</v>
      </c>
      <c r="C2506" s="1521" t="s">
        <v>1152</v>
      </c>
      <c r="D2506" s="1503" t="s">
        <v>810</v>
      </c>
      <c r="E2506" s="1503" t="s">
        <v>972</v>
      </c>
      <c r="F2506" s="114"/>
      <c r="G2506" s="1176"/>
      <c r="H2506" s="1038"/>
      <c r="I2506" s="1038"/>
      <c r="J2506" s="1506" t="s">
        <v>3559</v>
      </c>
      <c r="K2506" s="1506"/>
      <c r="L2506" s="1506"/>
      <c r="M2506" s="1502"/>
      <c r="N2506" s="1502"/>
      <c r="O2506" s="1502"/>
      <c r="P2506" s="1502"/>
      <c r="Q2506" s="1502"/>
      <c r="R2506" s="1502"/>
      <c r="S2506" s="1502"/>
      <c r="T2506" s="1502"/>
      <c r="U2506" s="1502"/>
      <c r="V2506" s="1502"/>
      <c r="W2506" s="9" t="s">
        <v>973</v>
      </c>
    </row>
    <row r="2507" spans="1:24" s="1" customFormat="1" ht="117.75" customHeight="1" x14ac:dyDescent="0.2">
      <c r="A2507" s="1566"/>
      <c r="B2507" s="1501" t="s">
        <v>2852</v>
      </c>
      <c r="C2507" s="1521" t="s">
        <v>1153</v>
      </c>
      <c r="D2507" s="1503" t="s">
        <v>810</v>
      </c>
      <c r="E2507" s="1503" t="s">
        <v>972</v>
      </c>
      <c r="F2507" s="114">
        <v>5071.9579999999996</v>
      </c>
      <c r="G2507" s="1080">
        <v>2994.982</v>
      </c>
      <c r="H2507" s="1038"/>
      <c r="I2507" s="1038"/>
      <c r="J2507" s="1506" t="s">
        <v>4032</v>
      </c>
      <c r="K2507" s="1506" t="s">
        <v>4402</v>
      </c>
      <c r="L2507" s="1506" t="s">
        <v>4871</v>
      </c>
      <c r="M2507" s="1502" t="s">
        <v>4938</v>
      </c>
      <c r="N2507" s="1502" t="s">
        <v>5682</v>
      </c>
      <c r="O2507" s="1502" t="s">
        <v>6618</v>
      </c>
      <c r="P2507" s="1502"/>
      <c r="Q2507" s="1502"/>
      <c r="R2507" s="1502"/>
      <c r="S2507" s="1502"/>
      <c r="T2507" s="1502"/>
      <c r="U2507" s="1502"/>
      <c r="V2507" s="1502"/>
      <c r="W2507" s="9" t="s">
        <v>973</v>
      </c>
    </row>
    <row r="2508" spans="1:24" s="1" customFormat="1" ht="99" customHeight="1" x14ac:dyDescent="0.2">
      <c r="A2508" s="1566"/>
      <c r="B2508" s="1501" t="s">
        <v>2853</v>
      </c>
      <c r="C2508" s="1521" t="s">
        <v>1325</v>
      </c>
      <c r="D2508" s="1503" t="s">
        <v>810</v>
      </c>
      <c r="E2508" s="1503" t="s">
        <v>972</v>
      </c>
      <c r="F2508" s="114"/>
      <c r="G2508" s="1176"/>
      <c r="H2508" s="1038"/>
      <c r="I2508" s="1038"/>
      <c r="J2508" s="1506" t="s">
        <v>4290</v>
      </c>
      <c r="K2508" s="1506"/>
      <c r="L2508" s="1506"/>
      <c r="M2508" s="1502"/>
      <c r="N2508" s="1502"/>
      <c r="O2508" s="1502"/>
      <c r="P2508" s="1502"/>
      <c r="Q2508" s="1502"/>
      <c r="R2508" s="1502"/>
      <c r="S2508" s="1502"/>
      <c r="T2508" s="1502"/>
      <c r="U2508" s="1502"/>
      <c r="V2508" s="1502"/>
      <c r="W2508" s="9" t="s">
        <v>973</v>
      </c>
    </row>
    <row r="2509" spans="1:24" s="1" customFormat="1" ht="99" customHeight="1" x14ac:dyDescent="0.2">
      <c r="A2509" s="1567"/>
      <c r="B2509" s="1501" t="s">
        <v>6511</v>
      </c>
      <c r="C2509" s="1521" t="s">
        <v>6512</v>
      </c>
      <c r="D2509" s="1503" t="s">
        <v>810</v>
      </c>
      <c r="E2509" s="1503" t="s">
        <v>972</v>
      </c>
      <c r="F2509" s="114"/>
      <c r="G2509" s="114">
        <v>500</v>
      </c>
      <c r="H2509" s="1038"/>
      <c r="I2509" s="1038"/>
      <c r="J2509" s="1506" t="s">
        <v>6513</v>
      </c>
      <c r="K2509" s="1506"/>
      <c r="L2509" s="1506"/>
      <c r="M2509" s="1502"/>
      <c r="N2509" s="1502"/>
      <c r="O2509" s="1502"/>
      <c r="P2509" s="1502"/>
      <c r="Q2509" s="1502"/>
      <c r="R2509" s="1502"/>
      <c r="S2509" s="1502"/>
      <c r="T2509" s="1502"/>
      <c r="U2509" s="1502"/>
      <c r="V2509" s="1502"/>
      <c r="W2509" s="9"/>
    </row>
    <row r="2510" spans="1:24" s="1" customFormat="1" ht="25.5" customHeight="1" x14ac:dyDescent="0.2">
      <c r="A2510" s="1565" t="s">
        <v>2854</v>
      </c>
      <c r="B2510" s="1501" t="s">
        <v>2855</v>
      </c>
      <c r="C2510" s="1521" t="s">
        <v>1147</v>
      </c>
      <c r="D2510" s="1503" t="s">
        <v>13</v>
      </c>
      <c r="E2510" s="1503" t="s">
        <v>972</v>
      </c>
      <c r="F2510" s="114">
        <v>1450</v>
      </c>
      <c r="G2510" s="1176"/>
      <c r="H2510" s="1038"/>
      <c r="I2510" s="1038"/>
      <c r="J2510" s="1506"/>
      <c r="K2510" s="1506"/>
      <c r="L2510" s="1506"/>
      <c r="M2510" s="1502"/>
      <c r="N2510" s="1502"/>
      <c r="O2510" s="1502"/>
      <c r="P2510" s="1502"/>
      <c r="Q2510" s="1502"/>
      <c r="R2510" s="1502"/>
      <c r="S2510" s="1502"/>
      <c r="T2510" s="1502"/>
      <c r="U2510" s="1502"/>
      <c r="V2510" s="1502"/>
      <c r="W2510" s="9" t="s">
        <v>973</v>
      </c>
    </row>
    <row r="2511" spans="1:24" s="1" customFormat="1" ht="87" customHeight="1" x14ac:dyDescent="0.2">
      <c r="A2511" s="1566"/>
      <c r="B2511" s="1501" t="s">
        <v>2856</v>
      </c>
      <c r="C2511" s="1001" t="s">
        <v>1148</v>
      </c>
      <c r="D2511" s="1503" t="s">
        <v>810</v>
      </c>
      <c r="E2511" s="1503" t="s">
        <v>972</v>
      </c>
      <c r="F2511" s="717"/>
      <c r="G2511" s="1176"/>
      <c r="H2511" s="1038"/>
      <c r="I2511" s="1038"/>
      <c r="J2511" s="1506" t="s">
        <v>3852</v>
      </c>
      <c r="K2511" s="1506"/>
      <c r="L2511" s="1506"/>
      <c r="M2511" s="1502"/>
      <c r="N2511" s="1502"/>
      <c r="O2511" s="1502"/>
      <c r="P2511" s="1502"/>
      <c r="Q2511" s="1502"/>
      <c r="R2511" s="1502"/>
      <c r="S2511" s="1502"/>
      <c r="T2511" s="1502"/>
      <c r="U2511" s="1502"/>
      <c r="V2511" s="1502"/>
      <c r="W2511" s="9" t="s">
        <v>973</v>
      </c>
    </row>
    <row r="2512" spans="1:24" s="1" customFormat="1" ht="75" customHeight="1" x14ac:dyDescent="0.2">
      <c r="A2512" s="1566"/>
      <c r="B2512" s="1501" t="s">
        <v>2857</v>
      </c>
      <c r="C2512" s="1001" t="s">
        <v>1149</v>
      </c>
      <c r="D2512" s="1503" t="s">
        <v>810</v>
      </c>
      <c r="E2512" s="1503" t="s">
        <v>972</v>
      </c>
      <c r="F2512" s="717"/>
      <c r="G2512" s="1176"/>
      <c r="H2512" s="1038"/>
      <c r="I2512" s="1038"/>
      <c r="J2512" s="1506" t="s">
        <v>3853</v>
      </c>
      <c r="K2512" s="1506"/>
      <c r="L2512" s="1506"/>
      <c r="M2512" s="1502"/>
      <c r="N2512" s="1502"/>
      <c r="O2512" s="1502"/>
      <c r="P2512" s="1502"/>
      <c r="Q2512" s="1502"/>
      <c r="R2512" s="1502"/>
      <c r="S2512" s="1502"/>
      <c r="T2512" s="1502"/>
      <c r="U2512" s="1502"/>
      <c r="V2512" s="1502"/>
      <c r="W2512" s="9" t="s">
        <v>973</v>
      </c>
    </row>
    <row r="2513" spans="1:23" s="1" customFormat="1" ht="114.75" customHeight="1" x14ac:dyDescent="0.2">
      <c r="A2513" s="1566"/>
      <c r="B2513" s="1503" t="s">
        <v>4033</v>
      </c>
      <c r="C2513" s="596" t="s">
        <v>5406</v>
      </c>
      <c r="D2513" s="1503" t="s">
        <v>810</v>
      </c>
      <c r="E2513" s="1503" t="s">
        <v>972</v>
      </c>
      <c r="F2513" s="114">
        <v>240</v>
      </c>
      <c r="G2513" s="1080">
        <v>18.762</v>
      </c>
      <c r="H2513" s="114">
        <v>10.199999999999999</v>
      </c>
      <c r="I2513" s="1038"/>
      <c r="J2513" s="1506" t="s">
        <v>4035</v>
      </c>
      <c r="K2513" s="1506" t="s">
        <v>5683</v>
      </c>
      <c r="L2513" s="1506" t="s">
        <v>7268</v>
      </c>
      <c r="M2513" s="1502"/>
      <c r="N2513" s="1502"/>
      <c r="O2513" s="1502"/>
      <c r="P2513" s="1502"/>
      <c r="Q2513" s="1502"/>
      <c r="R2513" s="1502"/>
      <c r="S2513" s="1502"/>
      <c r="T2513" s="1502"/>
      <c r="U2513" s="1502"/>
      <c r="V2513" s="1502"/>
      <c r="W2513" s="9"/>
    </row>
    <row r="2514" spans="1:23" s="1" customFormat="1" ht="109.5" customHeight="1" x14ac:dyDescent="0.2">
      <c r="A2514" s="1566"/>
      <c r="B2514" s="1503" t="s">
        <v>4036</v>
      </c>
      <c r="C2514" s="596" t="s">
        <v>5407</v>
      </c>
      <c r="D2514" s="1503" t="s">
        <v>810</v>
      </c>
      <c r="E2514" s="1503" t="s">
        <v>972</v>
      </c>
      <c r="F2514" s="114">
        <v>150</v>
      </c>
      <c r="G2514" s="1080">
        <v>14.340999999999999</v>
      </c>
      <c r="H2514" s="114">
        <v>9</v>
      </c>
      <c r="I2514" s="1038"/>
      <c r="J2514" s="1506" t="s">
        <v>4035</v>
      </c>
      <c r="K2514" s="1506" t="s">
        <v>5684</v>
      </c>
      <c r="L2514" s="1506" t="s">
        <v>7234</v>
      </c>
      <c r="M2514" s="1502"/>
      <c r="N2514" s="1502"/>
      <c r="O2514" s="1502"/>
      <c r="P2514" s="1502"/>
      <c r="Q2514" s="1502"/>
      <c r="R2514" s="1502"/>
      <c r="S2514" s="1502"/>
      <c r="T2514" s="1502"/>
      <c r="U2514" s="1502"/>
      <c r="V2514" s="1502"/>
      <c r="W2514" s="9"/>
    </row>
    <row r="2515" spans="1:23" s="1" customFormat="1" ht="134.25" customHeight="1" x14ac:dyDescent="0.2">
      <c r="A2515" s="1566"/>
      <c r="B2515" s="1503" t="s">
        <v>5401</v>
      </c>
      <c r="C2515" s="1003" t="s">
        <v>9128</v>
      </c>
      <c r="D2515" s="1503" t="s">
        <v>810</v>
      </c>
      <c r="E2515" s="1503" t="s">
        <v>972</v>
      </c>
      <c r="F2515" s="998"/>
      <c r="G2515" s="718">
        <v>228</v>
      </c>
      <c r="H2515" s="114">
        <v>300</v>
      </c>
      <c r="I2515" s="1038"/>
      <c r="J2515" s="1506" t="s">
        <v>5589</v>
      </c>
      <c r="K2515" s="1506" t="s">
        <v>7261</v>
      </c>
      <c r="L2515" s="1506" t="s">
        <v>9127</v>
      </c>
      <c r="M2515" s="1502"/>
      <c r="N2515" s="1502"/>
      <c r="O2515" s="1502"/>
      <c r="P2515" s="1502"/>
      <c r="Q2515" s="1502"/>
      <c r="R2515" s="1502"/>
      <c r="S2515" s="1502"/>
      <c r="T2515" s="1502"/>
      <c r="U2515" s="1502"/>
      <c r="V2515" s="1502"/>
      <c r="W2515" s="9"/>
    </row>
    <row r="2516" spans="1:23" s="1" customFormat="1" ht="75" customHeight="1" x14ac:dyDescent="0.2">
      <c r="A2516" s="1566"/>
      <c r="B2516" s="1503" t="s">
        <v>5403</v>
      </c>
      <c r="C2516" s="1003" t="s">
        <v>5402</v>
      </c>
      <c r="D2516" s="1503" t="s">
        <v>810</v>
      </c>
      <c r="E2516" s="1503" t="s">
        <v>972</v>
      </c>
      <c r="F2516" s="998"/>
      <c r="G2516" s="1175"/>
      <c r="H2516" s="1038"/>
      <c r="I2516" s="1038"/>
      <c r="J2516" s="1506" t="s">
        <v>6189</v>
      </c>
      <c r="K2516" s="1506"/>
      <c r="L2516" s="1506"/>
      <c r="M2516" s="1502"/>
      <c r="N2516" s="1502"/>
      <c r="O2516" s="1502"/>
      <c r="P2516" s="1502"/>
      <c r="Q2516" s="1502"/>
      <c r="R2516" s="1502"/>
      <c r="S2516" s="1502"/>
      <c r="T2516" s="1502"/>
      <c r="U2516" s="1502"/>
      <c r="V2516" s="1502"/>
      <c r="W2516" s="9"/>
    </row>
    <row r="2517" spans="1:23" s="1" customFormat="1" ht="119.25" customHeight="1" x14ac:dyDescent="0.2">
      <c r="A2517" s="1566"/>
      <c r="B2517" s="1503" t="s">
        <v>5405</v>
      </c>
      <c r="C2517" s="1003" t="s">
        <v>6294</v>
      </c>
      <c r="D2517" s="1503" t="s">
        <v>810</v>
      </c>
      <c r="E2517" s="1503" t="s">
        <v>972</v>
      </c>
      <c r="F2517" s="998"/>
      <c r="G2517" s="718">
        <v>992</v>
      </c>
      <c r="H2517" s="998">
        <v>5.22</v>
      </c>
      <c r="I2517" s="1038"/>
      <c r="J2517" s="1506" t="s">
        <v>6295</v>
      </c>
      <c r="K2517" s="1506" t="s">
        <v>7267</v>
      </c>
      <c r="L2517" s="1506"/>
      <c r="M2517" s="1502"/>
      <c r="N2517" s="1502"/>
      <c r="O2517" s="1502"/>
      <c r="P2517" s="1502"/>
      <c r="Q2517" s="1502"/>
      <c r="R2517" s="1502"/>
      <c r="S2517" s="1502"/>
      <c r="T2517" s="1502"/>
      <c r="U2517" s="1502"/>
      <c r="V2517" s="1502"/>
      <c r="W2517" s="9"/>
    </row>
    <row r="2518" spans="1:23" s="1" customFormat="1" ht="108.75" customHeight="1" x14ac:dyDescent="0.2">
      <c r="A2518" s="1566"/>
      <c r="B2518" s="1503" t="s">
        <v>5410</v>
      </c>
      <c r="C2518" s="1003" t="s">
        <v>8867</v>
      </c>
      <c r="D2518" s="1503" t="s">
        <v>810</v>
      </c>
      <c r="E2518" s="1503" t="s">
        <v>972</v>
      </c>
      <c r="F2518" s="998"/>
      <c r="G2518" s="718">
        <v>290</v>
      </c>
      <c r="H2518" s="114">
        <v>990</v>
      </c>
      <c r="I2518" s="1038"/>
      <c r="J2518" s="1506" t="s">
        <v>8866</v>
      </c>
      <c r="K2518" s="1506"/>
      <c r="L2518" s="1506"/>
      <c r="M2518" s="1502"/>
      <c r="N2518" s="1502"/>
      <c r="O2518" s="1502"/>
      <c r="P2518" s="1502"/>
      <c r="Q2518" s="1502"/>
      <c r="R2518" s="1502"/>
      <c r="S2518" s="1502"/>
      <c r="T2518" s="1502"/>
      <c r="U2518" s="1502"/>
      <c r="V2518" s="1502"/>
      <c r="W2518" s="9"/>
    </row>
    <row r="2519" spans="1:23" s="1" customFormat="1" ht="111" customHeight="1" x14ac:dyDescent="0.2">
      <c r="A2519" s="1566"/>
      <c r="B2519" s="1503" t="s">
        <v>5411</v>
      </c>
      <c r="C2519" s="1521" t="s">
        <v>6191</v>
      </c>
      <c r="D2519" s="1503" t="s">
        <v>810</v>
      </c>
      <c r="E2519" s="1503" t="s">
        <v>972</v>
      </c>
      <c r="F2519" s="998"/>
      <c r="G2519" s="718">
        <v>1200</v>
      </c>
      <c r="H2519" s="998">
        <v>354.61</v>
      </c>
      <c r="I2519" s="1038"/>
      <c r="J2519" s="1506" t="s">
        <v>6190</v>
      </c>
      <c r="K2519" s="1506" t="s">
        <v>6293</v>
      </c>
      <c r="L2519" s="1506" t="s">
        <v>7269</v>
      </c>
      <c r="M2519" s="1502"/>
      <c r="N2519" s="1502"/>
      <c r="O2519" s="1502"/>
      <c r="P2519" s="1502"/>
      <c r="Q2519" s="1502"/>
      <c r="R2519" s="1502"/>
      <c r="S2519" s="1502"/>
      <c r="T2519" s="1502"/>
      <c r="U2519" s="1502"/>
      <c r="V2519" s="1502"/>
      <c r="W2519" s="9"/>
    </row>
    <row r="2520" spans="1:23" s="1" customFormat="1" ht="75" customHeight="1" x14ac:dyDescent="0.2">
      <c r="A2520" s="1566"/>
      <c r="B2520" s="1503" t="s">
        <v>6192</v>
      </c>
      <c r="C2520" s="1521" t="s">
        <v>6193</v>
      </c>
      <c r="D2520" s="1503" t="s">
        <v>810</v>
      </c>
      <c r="E2520" s="1503" t="s">
        <v>972</v>
      </c>
      <c r="F2520" s="998"/>
      <c r="G2520" s="718">
        <v>290</v>
      </c>
      <c r="H2520" s="1038"/>
      <c r="I2520" s="1038"/>
      <c r="J2520" s="1506" t="s">
        <v>6194</v>
      </c>
      <c r="K2520" s="1506"/>
      <c r="L2520" s="1506"/>
      <c r="M2520" s="1502"/>
      <c r="N2520" s="1502"/>
      <c r="O2520" s="1502"/>
      <c r="P2520" s="1502"/>
      <c r="Q2520" s="1502"/>
      <c r="R2520" s="1502"/>
      <c r="S2520" s="1502"/>
      <c r="T2520" s="1502"/>
      <c r="U2520" s="1502"/>
      <c r="V2520" s="1502"/>
      <c r="W2520" s="9"/>
    </row>
    <row r="2521" spans="1:23" s="1" customFormat="1" ht="113.25" customHeight="1" x14ac:dyDescent="0.2">
      <c r="A2521" s="1566"/>
      <c r="B2521" s="1503" t="s">
        <v>6441</v>
      </c>
      <c r="C2521" s="1521" t="s">
        <v>6442</v>
      </c>
      <c r="D2521" s="1503" t="s">
        <v>810</v>
      </c>
      <c r="E2521" s="1503" t="s">
        <v>972</v>
      </c>
      <c r="F2521" s="998"/>
      <c r="G2521" s="1175">
        <v>69.9602</v>
      </c>
      <c r="H2521" s="998">
        <v>50.77</v>
      </c>
      <c r="I2521" s="1038"/>
      <c r="J2521" s="1506" t="s">
        <v>6440</v>
      </c>
      <c r="K2521" s="1506" t="s">
        <v>7483</v>
      </c>
      <c r="L2521" s="1506"/>
      <c r="M2521" s="1502"/>
      <c r="N2521" s="1502"/>
      <c r="O2521" s="1502"/>
      <c r="P2521" s="1502"/>
      <c r="Q2521" s="1502"/>
      <c r="R2521" s="1502"/>
      <c r="S2521" s="1502"/>
      <c r="T2521" s="1502"/>
      <c r="U2521" s="1502"/>
      <c r="V2521" s="1502"/>
      <c r="W2521" s="9"/>
    </row>
    <row r="2522" spans="1:23" s="1" customFormat="1" ht="157.5" customHeight="1" x14ac:dyDescent="0.2">
      <c r="A2522" s="1566"/>
      <c r="B2522" s="1503" t="s">
        <v>7259</v>
      </c>
      <c r="C2522" s="1521" t="s">
        <v>9130</v>
      </c>
      <c r="D2522" s="1503" t="s">
        <v>810</v>
      </c>
      <c r="E2522" s="1503" t="s">
        <v>972</v>
      </c>
      <c r="F2522" s="998"/>
      <c r="G2522" s="1175"/>
      <c r="H2522" s="114">
        <v>1196</v>
      </c>
      <c r="I2522" s="1038"/>
      <c r="J2522" s="1506" t="s">
        <v>7086</v>
      </c>
      <c r="K2522" s="1506" t="s">
        <v>9129</v>
      </c>
      <c r="L2522" s="1506"/>
      <c r="M2522" s="1502"/>
      <c r="N2522" s="1502"/>
      <c r="O2522" s="1502"/>
      <c r="P2522" s="1502"/>
      <c r="Q2522" s="1502"/>
      <c r="R2522" s="1502"/>
      <c r="S2522" s="1502"/>
      <c r="T2522" s="1502"/>
      <c r="U2522" s="1502"/>
      <c r="V2522" s="1502"/>
      <c r="W2522" s="9"/>
    </row>
    <row r="2523" spans="1:23" s="1" customFormat="1" ht="61.5" customHeight="1" x14ac:dyDescent="0.2">
      <c r="A2523" s="1566"/>
      <c r="B2523" s="1503" t="s">
        <v>7263</v>
      </c>
      <c r="C2523" s="1521" t="s">
        <v>9132</v>
      </c>
      <c r="D2523" s="1503" t="s">
        <v>810</v>
      </c>
      <c r="E2523" s="1503" t="s">
        <v>972</v>
      </c>
      <c r="F2523" s="998"/>
      <c r="G2523" s="1175"/>
      <c r="H2523" s="114">
        <v>200</v>
      </c>
      <c r="I2523" s="1038"/>
      <c r="J2523" s="1506" t="s">
        <v>7086</v>
      </c>
      <c r="K2523" s="1506" t="s">
        <v>9131</v>
      </c>
      <c r="L2523" s="1506"/>
      <c r="M2523" s="1502"/>
      <c r="N2523" s="1502"/>
      <c r="O2523" s="1502"/>
      <c r="P2523" s="1502"/>
      <c r="Q2523" s="1502"/>
      <c r="R2523" s="1502"/>
      <c r="S2523" s="1502"/>
      <c r="T2523" s="1502"/>
      <c r="U2523" s="1502"/>
      <c r="V2523" s="1502"/>
      <c r="W2523" s="9"/>
    </row>
    <row r="2524" spans="1:23" s="1" customFormat="1" ht="95.25" customHeight="1" x14ac:dyDescent="0.2">
      <c r="A2524" s="1567"/>
      <c r="B2524" s="1503" t="s">
        <v>8807</v>
      </c>
      <c r="C2524" s="1521" t="s">
        <v>8808</v>
      </c>
      <c r="D2524" s="1503" t="s">
        <v>810</v>
      </c>
      <c r="E2524" s="1503" t="s">
        <v>972</v>
      </c>
      <c r="F2524" s="998"/>
      <c r="G2524" s="1175"/>
      <c r="H2524" s="114"/>
      <c r="I2524" s="1038"/>
      <c r="J2524" s="1506" t="s">
        <v>8682</v>
      </c>
      <c r="K2524" s="1506" t="s">
        <v>9133</v>
      </c>
      <c r="L2524" s="1506"/>
      <c r="M2524" s="1502"/>
      <c r="N2524" s="1502"/>
      <c r="O2524" s="1502"/>
      <c r="P2524" s="1502"/>
      <c r="Q2524" s="1502"/>
      <c r="R2524" s="1502"/>
      <c r="S2524" s="1502"/>
      <c r="T2524" s="1502"/>
      <c r="U2524" s="1502"/>
      <c r="V2524" s="1502"/>
      <c r="W2524" s="9"/>
    </row>
    <row r="2525" spans="1:23" s="1" customFormat="1" ht="44.25" customHeight="1" x14ac:dyDescent="0.2">
      <c r="A2525" s="1600" t="s">
        <v>2858</v>
      </c>
      <c r="B2525" s="1501" t="s">
        <v>2859</v>
      </c>
      <c r="C2525" s="1521" t="s">
        <v>1157</v>
      </c>
      <c r="D2525" s="1503" t="s">
        <v>1000</v>
      </c>
      <c r="E2525" s="1503" t="s">
        <v>972</v>
      </c>
      <c r="F2525" s="114">
        <v>376</v>
      </c>
      <c r="G2525" s="1176"/>
      <c r="H2525" s="1038"/>
      <c r="I2525" s="1038"/>
      <c r="J2525" s="1506" t="s">
        <v>3560</v>
      </c>
      <c r="K2525" s="1506" t="s">
        <v>3959</v>
      </c>
      <c r="L2525" s="1506" t="s">
        <v>4291</v>
      </c>
      <c r="M2525" s="1502" t="s">
        <v>4872</v>
      </c>
      <c r="N2525" s="1502"/>
      <c r="O2525" s="1502"/>
      <c r="P2525" s="1502"/>
      <c r="Q2525" s="1502"/>
      <c r="R2525" s="1502"/>
      <c r="S2525" s="1502"/>
      <c r="T2525" s="1502"/>
      <c r="U2525" s="1502"/>
      <c r="V2525" s="1502"/>
      <c r="W2525" s="9" t="s">
        <v>973</v>
      </c>
    </row>
    <row r="2526" spans="1:23" s="1" customFormat="1" ht="54.6" customHeight="1" x14ac:dyDescent="0.2">
      <c r="A2526" s="1600"/>
      <c r="B2526" s="1501" t="s">
        <v>2860</v>
      </c>
      <c r="C2526" s="1521" t="s">
        <v>1370</v>
      </c>
      <c r="D2526" s="1503" t="s">
        <v>810</v>
      </c>
      <c r="E2526" s="1503" t="s">
        <v>972</v>
      </c>
      <c r="F2526" s="114">
        <v>150</v>
      </c>
      <c r="G2526" s="1176"/>
      <c r="H2526" s="1038"/>
      <c r="I2526" s="1038"/>
      <c r="J2526" s="1506"/>
      <c r="K2526" s="1506"/>
      <c r="L2526" s="1506"/>
      <c r="M2526" s="1502"/>
      <c r="N2526" s="1502"/>
      <c r="O2526" s="1502"/>
      <c r="P2526" s="1502"/>
      <c r="Q2526" s="1502"/>
      <c r="R2526" s="1502"/>
      <c r="S2526" s="1502"/>
      <c r="T2526" s="1502"/>
      <c r="U2526" s="1502"/>
      <c r="V2526" s="1502"/>
      <c r="W2526" s="9"/>
    </row>
    <row r="2527" spans="1:23" s="1" customFormat="1" ht="74.25" customHeight="1" x14ac:dyDescent="0.2">
      <c r="A2527" s="1600"/>
      <c r="B2527" s="1501" t="s">
        <v>2861</v>
      </c>
      <c r="C2527" s="1521" t="s">
        <v>1158</v>
      </c>
      <c r="D2527" s="1503" t="s">
        <v>810</v>
      </c>
      <c r="E2527" s="1503" t="s">
        <v>972</v>
      </c>
      <c r="F2527" s="114">
        <v>794.6</v>
      </c>
      <c r="G2527" s="1176"/>
      <c r="H2527" s="1038"/>
      <c r="I2527" s="1038"/>
      <c r="J2527" s="1506" t="s">
        <v>4621</v>
      </c>
      <c r="K2527" s="1506"/>
      <c r="L2527" s="1506"/>
      <c r="M2527" s="1502"/>
      <c r="N2527" s="1502"/>
      <c r="O2527" s="1502"/>
      <c r="P2527" s="1502"/>
      <c r="Q2527" s="1502"/>
      <c r="R2527" s="1502"/>
      <c r="S2527" s="1502"/>
      <c r="T2527" s="1502"/>
      <c r="U2527" s="1502"/>
      <c r="V2527" s="1502"/>
      <c r="W2527" s="9" t="s">
        <v>973</v>
      </c>
    </row>
    <row r="2528" spans="1:23" s="1" customFormat="1" ht="124.5" customHeight="1" x14ac:dyDescent="0.2">
      <c r="A2528" s="1600"/>
      <c r="B2528" s="1525" t="s">
        <v>4403</v>
      </c>
      <c r="C2528" s="920" t="s">
        <v>5412</v>
      </c>
      <c r="D2528" s="1525" t="s">
        <v>810</v>
      </c>
      <c r="E2528" s="1525" t="s">
        <v>972</v>
      </c>
      <c r="F2528" s="1525">
        <v>515</v>
      </c>
      <c r="G2528" s="1080"/>
      <c r="H2528" s="1038"/>
      <c r="I2528" s="1038"/>
      <c r="J2528" s="1506" t="s">
        <v>4405</v>
      </c>
      <c r="K2528" s="1506" t="s">
        <v>5723</v>
      </c>
      <c r="L2528" s="1506" t="s">
        <v>6258</v>
      </c>
      <c r="M2528" s="1502"/>
      <c r="N2528" s="1502"/>
      <c r="O2528" s="1502"/>
      <c r="P2528" s="1502"/>
      <c r="Q2528" s="1502"/>
      <c r="R2528" s="1502"/>
      <c r="S2528" s="1502"/>
      <c r="T2528" s="1502"/>
      <c r="U2528" s="1502"/>
      <c r="V2528" s="1502"/>
      <c r="W2528" s="9"/>
    </row>
    <row r="2529" spans="1:27" s="1" customFormat="1" ht="39.75" customHeight="1" x14ac:dyDescent="0.2">
      <c r="A2529" s="1600"/>
      <c r="B2529" s="1525" t="s">
        <v>4873</v>
      </c>
      <c r="C2529" s="920" t="s">
        <v>4874</v>
      </c>
      <c r="D2529" s="1525" t="s">
        <v>1000</v>
      </c>
      <c r="E2529" s="1525" t="s">
        <v>972</v>
      </c>
      <c r="F2529" s="1525">
        <v>125</v>
      </c>
      <c r="G2529" s="1176"/>
      <c r="H2529" s="1038"/>
      <c r="I2529" s="1038"/>
      <c r="J2529" s="1506" t="s">
        <v>4875</v>
      </c>
      <c r="K2529" s="1506"/>
      <c r="L2529" s="1506"/>
      <c r="M2529" s="1502"/>
      <c r="N2529" s="1502"/>
      <c r="O2529" s="1502"/>
      <c r="P2529" s="1502"/>
      <c r="Q2529" s="1502"/>
      <c r="R2529" s="1502"/>
      <c r="S2529" s="1502"/>
      <c r="T2529" s="1502"/>
      <c r="U2529" s="1502"/>
      <c r="V2529" s="1502"/>
      <c r="W2529" s="9"/>
    </row>
    <row r="2530" spans="1:27" s="1" customFormat="1" ht="23.25" customHeight="1" x14ac:dyDescent="0.2">
      <c r="A2530" s="1565" t="s">
        <v>2862</v>
      </c>
      <c r="B2530" s="1501" t="s">
        <v>2863</v>
      </c>
      <c r="C2530" s="1521" t="s">
        <v>1295</v>
      </c>
      <c r="D2530" s="1503" t="s">
        <v>975</v>
      </c>
      <c r="E2530" s="1503" t="s">
        <v>972</v>
      </c>
      <c r="F2530" s="114">
        <v>0</v>
      </c>
      <c r="G2530" s="1173"/>
      <c r="H2530" s="1038"/>
      <c r="I2530" s="114">
        <v>500</v>
      </c>
      <c r="J2530" s="1506" t="s">
        <v>5749</v>
      </c>
      <c r="K2530" s="1506"/>
      <c r="L2530" s="1506"/>
      <c r="M2530" s="1502"/>
      <c r="N2530" s="1502"/>
      <c r="O2530" s="1502"/>
      <c r="P2530" s="1502"/>
      <c r="Q2530" s="1502"/>
      <c r="R2530" s="1502"/>
      <c r="S2530" s="1502"/>
      <c r="T2530" s="1502"/>
      <c r="U2530" s="1502"/>
      <c r="V2530" s="1502"/>
      <c r="W2530" s="9" t="s">
        <v>973</v>
      </c>
    </row>
    <row r="2531" spans="1:27" ht="94.5" customHeight="1" x14ac:dyDescent="0.2">
      <c r="A2531" s="1566"/>
      <c r="B2531" s="1501" t="s">
        <v>2864</v>
      </c>
      <c r="C2531" s="1521" t="s">
        <v>1159</v>
      </c>
      <c r="D2531" s="1503" t="s">
        <v>810</v>
      </c>
      <c r="E2531" s="1503" t="s">
        <v>972</v>
      </c>
      <c r="F2531" s="114"/>
      <c r="G2531" s="1176"/>
      <c r="H2531" s="1038"/>
      <c r="I2531" s="1038"/>
      <c r="J2531" s="1506" t="s">
        <v>3854</v>
      </c>
      <c r="K2531" s="1506" t="s">
        <v>4357</v>
      </c>
      <c r="L2531" s="1506" t="s">
        <v>4876</v>
      </c>
      <c r="M2531" s="1506"/>
      <c r="N2531" s="1506"/>
      <c r="O2531" s="1506"/>
      <c r="P2531" s="1506"/>
      <c r="Q2531" s="1506"/>
      <c r="R2531" s="1506"/>
      <c r="S2531" s="1506"/>
      <c r="T2531" s="1506"/>
      <c r="U2531" s="1506"/>
      <c r="V2531" s="1506"/>
      <c r="W2531" s="95" t="s">
        <v>973</v>
      </c>
      <c r="X2531" s="96"/>
    </row>
    <row r="2532" spans="1:27" s="1" customFormat="1" ht="101.25" customHeight="1" x14ac:dyDescent="0.2">
      <c r="A2532" s="1566"/>
      <c r="B2532" s="1501" t="s">
        <v>2865</v>
      </c>
      <c r="C2532" s="1001" t="s">
        <v>1160</v>
      </c>
      <c r="D2532" s="1503" t="s">
        <v>810</v>
      </c>
      <c r="E2532" s="1503" t="s">
        <v>972</v>
      </c>
      <c r="F2532" s="114"/>
      <c r="G2532" s="1176"/>
      <c r="H2532" s="1038"/>
      <c r="I2532" s="1038"/>
      <c r="J2532" s="1506" t="s">
        <v>3855</v>
      </c>
      <c r="K2532" s="1506"/>
      <c r="L2532" s="1506"/>
      <c r="M2532" s="1502"/>
      <c r="N2532" s="1502"/>
      <c r="O2532" s="1502"/>
      <c r="P2532" s="1502"/>
      <c r="Q2532" s="1502"/>
      <c r="R2532" s="1502"/>
      <c r="S2532" s="1502"/>
      <c r="T2532" s="1502"/>
      <c r="U2532" s="1502"/>
      <c r="V2532" s="1502"/>
      <c r="W2532" s="9" t="s">
        <v>973</v>
      </c>
    </row>
    <row r="2533" spans="1:27" s="1" customFormat="1" ht="96" customHeight="1" x14ac:dyDescent="0.2">
      <c r="A2533" s="1566"/>
      <c r="B2533" s="1501" t="s">
        <v>2866</v>
      </c>
      <c r="C2533" s="1001" t="s">
        <v>1161</v>
      </c>
      <c r="D2533" s="1503" t="s">
        <v>810</v>
      </c>
      <c r="E2533" s="1503" t="s">
        <v>972</v>
      </c>
      <c r="F2533" s="114"/>
      <c r="G2533" s="1176"/>
      <c r="H2533" s="1038"/>
      <c r="I2533" s="1038"/>
      <c r="J2533" s="1506" t="s">
        <v>3960</v>
      </c>
      <c r="K2533" s="1506"/>
      <c r="L2533" s="1506"/>
      <c r="M2533" s="1502"/>
      <c r="N2533" s="1502"/>
      <c r="O2533" s="1502"/>
      <c r="P2533" s="1502"/>
      <c r="Q2533" s="1502"/>
      <c r="R2533" s="1502"/>
      <c r="S2533" s="1502"/>
      <c r="T2533" s="1502"/>
      <c r="U2533" s="1502"/>
      <c r="V2533" s="1502"/>
      <c r="W2533" s="9" t="s">
        <v>973</v>
      </c>
      <c r="X2533" s="86">
        <f>SUM(F1663:F2533)</f>
        <v>189578.61118000004</v>
      </c>
      <c r="Y2533" s="86">
        <f>SUM(G1663:G2533)</f>
        <v>106995.21448898989</v>
      </c>
      <c r="Z2533" s="86">
        <f>SUM(H1663:H2533)</f>
        <v>141698.57143989895</v>
      </c>
      <c r="AA2533" s="86">
        <f>SUM(I1663:I2533)</f>
        <v>46406.520000000004</v>
      </c>
    </row>
    <row r="2534" spans="1:27" s="1" customFormat="1" ht="96" customHeight="1" x14ac:dyDescent="0.2">
      <c r="A2534" s="1567"/>
      <c r="B2534" s="1501" t="s">
        <v>8122</v>
      </c>
      <c r="C2534" s="1001" t="s">
        <v>8124</v>
      </c>
      <c r="D2534" s="1503" t="s">
        <v>810</v>
      </c>
      <c r="E2534" s="1503" t="s">
        <v>972</v>
      </c>
      <c r="F2534" s="114"/>
      <c r="G2534" s="1176"/>
      <c r="H2534" s="114">
        <v>200</v>
      </c>
      <c r="I2534" s="1038"/>
      <c r="J2534" s="1506" t="s">
        <v>8123</v>
      </c>
      <c r="K2534" s="1506"/>
      <c r="L2534" s="1506"/>
      <c r="M2534" s="1502"/>
      <c r="N2534" s="1502"/>
      <c r="O2534" s="1502"/>
      <c r="P2534" s="1502"/>
      <c r="Q2534" s="1502"/>
      <c r="R2534" s="1502"/>
      <c r="S2534" s="1502"/>
      <c r="T2534" s="1502"/>
      <c r="U2534" s="1502"/>
      <c r="V2534" s="1502"/>
      <c r="W2534" s="9"/>
      <c r="X2534" s="86"/>
      <c r="Y2534" s="86"/>
      <c r="Z2534" s="86"/>
      <c r="AA2534" s="86"/>
    </row>
    <row r="2535" spans="1:27" s="1" customFormat="1" ht="110.25" customHeight="1" x14ac:dyDescent="0.2">
      <c r="A2535" s="1501" t="s">
        <v>3962</v>
      </c>
      <c r="B2535" s="1501" t="s">
        <v>3961</v>
      </c>
      <c r="C2535" s="1001" t="s">
        <v>6532</v>
      </c>
      <c r="D2535" s="1503" t="s">
        <v>810</v>
      </c>
      <c r="E2535" s="1503" t="s">
        <v>972</v>
      </c>
      <c r="F2535" s="114">
        <v>400</v>
      </c>
      <c r="G2535" s="1080">
        <v>120.29900000000001</v>
      </c>
      <c r="H2535" s="1038"/>
      <c r="I2535" s="1038"/>
      <c r="J2535" s="1506" t="s">
        <v>3964</v>
      </c>
      <c r="K2535" s="1506" t="s">
        <v>6531</v>
      </c>
      <c r="L2535" s="1506"/>
      <c r="M2535" s="1502"/>
      <c r="N2535" s="1502"/>
      <c r="O2535" s="1502"/>
      <c r="P2535" s="1502"/>
      <c r="Q2535" s="1502"/>
      <c r="R2535" s="1502"/>
      <c r="S2535" s="1502"/>
      <c r="T2535" s="1502"/>
      <c r="U2535" s="1502"/>
      <c r="V2535" s="1502"/>
      <c r="W2535" s="9"/>
      <c r="X2535" s="86"/>
      <c r="Y2535" s="86"/>
      <c r="Z2535" s="86"/>
      <c r="AA2535" s="86"/>
    </row>
    <row r="2536" spans="1:27" s="1" customFormat="1" ht="69" customHeight="1" x14ac:dyDescent="0.2">
      <c r="A2536" s="1573" t="s">
        <v>4406</v>
      </c>
      <c r="B2536" s="1525" t="s">
        <v>4407</v>
      </c>
      <c r="C2536" s="920" t="s">
        <v>4244</v>
      </c>
      <c r="D2536" s="1525" t="s">
        <v>275</v>
      </c>
      <c r="E2536" s="1525" t="s">
        <v>972</v>
      </c>
      <c r="F2536" s="1525">
        <v>412</v>
      </c>
      <c r="G2536" s="1176"/>
      <c r="H2536" s="1038"/>
      <c r="I2536" s="1038"/>
      <c r="J2536" s="1506" t="s">
        <v>4408</v>
      </c>
      <c r="K2536" s="1506"/>
      <c r="L2536" s="1506"/>
      <c r="M2536" s="1502"/>
      <c r="N2536" s="1502"/>
      <c r="O2536" s="1502"/>
      <c r="P2536" s="1502"/>
      <c r="Q2536" s="1502"/>
      <c r="R2536" s="1502"/>
      <c r="S2536" s="1502"/>
      <c r="T2536" s="1502"/>
      <c r="U2536" s="1502"/>
      <c r="V2536" s="1502"/>
      <c r="W2536" s="9"/>
      <c r="X2536" s="86"/>
      <c r="Y2536" s="86"/>
      <c r="Z2536" s="86"/>
      <c r="AA2536" s="86"/>
    </row>
    <row r="2537" spans="1:27" s="1" customFormat="1" ht="114" customHeight="1" x14ac:dyDescent="0.2">
      <c r="A2537" s="1574"/>
      <c r="B2537" s="1525" t="s">
        <v>4409</v>
      </c>
      <c r="C2537" s="920" t="s">
        <v>5915</v>
      </c>
      <c r="D2537" s="1525" t="s">
        <v>810</v>
      </c>
      <c r="E2537" s="1525" t="s">
        <v>972</v>
      </c>
      <c r="F2537" s="1525">
        <v>30</v>
      </c>
      <c r="G2537" s="114">
        <v>1400</v>
      </c>
      <c r="H2537" s="1038"/>
      <c r="I2537" s="1038"/>
      <c r="J2537" s="1506" t="s">
        <v>4410</v>
      </c>
      <c r="K2537" s="1506" t="s">
        <v>6016</v>
      </c>
      <c r="L2537" s="1506" t="s">
        <v>6453</v>
      </c>
      <c r="M2537" s="1502"/>
      <c r="N2537" s="1502"/>
      <c r="O2537" s="1502"/>
      <c r="P2537" s="1502"/>
      <c r="Q2537" s="1502"/>
      <c r="R2537" s="1502"/>
      <c r="S2537" s="1502"/>
      <c r="T2537" s="1502"/>
      <c r="U2537" s="1502"/>
      <c r="V2537" s="1502"/>
      <c r="W2537" s="9"/>
      <c r="X2537" s="86"/>
      <c r="Y2537" s="86"/>
      <c r="Z2537" s="86"/>
      <c r="AA2537" s="86"/>
    </row>
    <row r="2538" spans="1:27" s="1" customFormat="1" ht="114" customHeight="1" x14ac:dyDescent="0.2">
      <c r="A2538" s="1575"/>
      <c r="B2538" s="1525" t="s">
        <v>5916</v>
      </c>
      <c r="C2538" s="920" t="s">
        <v>5917</v>
      </c>
      <c r="D2538" s="1525" t="s">
        <v>810</v>
      </c>
      <c r="E2538" s="1525" t="s">
        <v>972</v>
      </c>
      <c r="F2538" s="1525"/>
      <c r="G2538" s="114">
        <v>200</v>
      </c>
      <c r="H2538" s="1038"/>
      <c r="I2538" s="1038"/>
      <c r="J2538" s="1506" t="s">
        <v>6017</v>
      </c>
      <c r="K2538" s="1506"/>
      <c r="L2538" s="1506"/>
      <c r="M2538" s="1502"/>
      <c r="N2538" s="1502"/>
      <c r="O2538" s="1502"/>
      <c r="P2538" s="1502"/>
      <c r="Q2538" s="1502"/>
      <c r="R2538" s="1502"/>
      <c r="S2538" s="1502"/>
      <c r="T2538" s="1502"/>
      <c r="U2538" s="1502"/>
      <c r="V2538" s="1502"/>
      <c r="W2538" s="9"/>
      <c r="X2538" s="86"/>
      <c r="Y2538" s="86"/>
      <c r="Z2538" s="86"/>
      <c r="AA2538" s="86"/>
    </row>
    <row r="2539" spans="1:27" s="1" customFormat="1" ht="69" customHeight="1" x14ac:dyDescent="0.2">
      <c r="A2539" s="1573" t="s">
        <v>4414</v>
      </c>
      <c r="B2539" s="1525" t="s">
        <v>4415</v>
      </c>
      <c r="C2539" s="920" t="s">
        <v>4411</v>
      </c>
      <c r="D2539" s="1525" t="s">
        <v>810</v>
      </c>
      <c r="E2539" s="1525" t="s">
        <v>972</v>
      </c>
      <c r="F2539" s="1525">
        <v>412</v>
      </c>
      <c r="G2539" s="1176"/>
      <c r="H2539" s="1038"/>
      <c r="I2539" s="1038"/>
      <c r="J2539" s="1506" t="s">
        <v>4408</v>
      </c>
      <c r="K2539" s="1506"/>
      <c r="L2539" s="1506"/>
      <c r="M2539" s="1502"/>
      <c r="N2539" s="1502"/>
      <c r="O2539" s="1502"/>
      <c r="P2539" s="1502"/>
      <c r="Q2539" s="1502"/>
      <c r="R2539" s="1502"/>
      <c r="S2539" s="1502"/>
      <c r="T2539" s="1502"/>
      <c r="U2539" s="1502"/>
      <c r="V2539" s="1502"/>
      <c r="W2539" s="9"/>
      <c r="X2539" s="86"/>
      <c r="Y2539" s="86"/>
      <c r="Z2539" s="86"/>
      <c r="AA2539" s="86"/>
    </row>
    <row r="2540" spans="1:27" s="1" customFormat="1" ht="69" customHeight="1" x14ac:dyDescent="0.2">
      <c r="A2540" s="1574"/>
      <c r="B2540" s="1525" t="s">
        <v>4412</v>
      </c>
      <c r="C2540" s="920" t="s">
        <v>4413</v>
      </c>
      <c r="D2540" s="1525" t="s">
        <v>810</v>
      </c>
      <c r="E2540" s="1525" t="s">
        <v>972</v>
      </c>
      <c r="F2540" s="1525">
        <v>30</v>
      </c>
      <c r="G2540" s="1176"/>
      <c r="H2540" s="1038"/>
      <c r="I2540" s="1038"/>
      <c r="J2540" s="1506" t="s">
        <v>4410</v>
      </c>
      <c r="K2540" s="1506"/>
      <c r="L2540" s="1506"/>
      <c r="M2540" s="1502"/>
      <c r="N2540" s="1502"/>
      <c r="O2540" s="1502"/>
      <c r="P2540" s="1502"/>
      <c r="Q2540" s="1502"/>
      <c r="R2540" s="1502"/>
      <c r="S2540" s="1502"/>
      <c r="T2540" s="1502"/>
      <c r="U2540" s="1502"/>
      <c r="V2540" s="1502"/>
      <c r="W2540" s="9"/>
      <c r="X2540" s="86"/>
      <c r="Y2540" s="86"/>
      <c r="Z2540" s="86"/>
      <c r="AA2540" s="86"/>
    </row>
    <row r="2541" spans="1:27" s="1" customFormat="1" ht="69" customHeight="1" x14ac:dyDescent="0.2">
      <c r="A2541" s="1574"/>
      <c r="B2541" s="1525" t="s">
        <v>5734</v>
      </c>
      <c r="C2541" s="1521" t="s">
        <v>1329</v>
      </c>
      <c r="D2541" s="1503" t="s">
        <v>810</v>
      </c>
      <c r="E2541" s="1503" t="s">
        <v>972</v>
      </c>
      <c r="F2541" s="114">
        <v>495</v>
      </c>
      <c r="G2541" s="1080"/>
      <c r="H2541" s="114"/>
      <c r="I2541" s="114"/>
      <c r="J2541" s="1506" t="s">
        <v>4600</v>
      </c>
      <c r="K2541" s="1506" t="s">
        <v>4835</v>
      </c>
      <c r="L2541" s="1506"/>
      <c r="M2541" s="1502"/>
      <c r="N2541" s="1502"/>
      <c r="O2541" s="1502"/>
      <c r="P2541" s="1502"/>
      <c r="Q2541" s="1502"/>
      <c r="R2541" s="1502"/>
      <c r="S2541" s="1502"/>
      <c r="T2541" s="1502"/>
      <c r="U2541" s="1502"/>
      <c r="V2541" s="1502"/>
      <c r="W2541" s="9"/>
      <c r="X2541" s="86"/>
      <c r="Y2541" s="86"/>
      <c r="Z2541" s="86"/>
      <c r="AA2541" s="86"/>
    </row>
    <row r="2542" spans="1:27" s="1" customFormat="1" ht="69" customHeight="1" x14ac:dyDescent="0.2">
      <c r="A2542" s="1574"/>
      <c r="B2542" s="1525" t="s">
        <v>5735</v>
      </c>
      <c r="C2542" s="1521" t="s">
        <v>5344</v>
      </c>
      <c r="D2542" s="1503" t="s">
        <v>810</v>
      </c>
      <c r="E2542" s="1503" t="s">
        <v>972</v>
      </c>
      <c r="F2542" s="998"/>
      <c r="G2542" s="1174">
        <v>396.55991</v>
      </c>
      <c r="H2542" s="998"/>
      <c r="I2542" s="998">
        <v>1333.33</v>
      </c>
      <c r="J2542" s="1506" t="s">
        <v>5733</v>
      </c>
      <c r="K2542" s="1506"/>
      <c r="L2542" s="1506"/>
      <c r="M2542" s="1502"/>
      <c r="N2542" s="1502"/>
      <c r="O2542" s="1502"/>
      <c r="P2542" s="1502"/>
      <c r="Q2542" s="1502"/>
      <c r="R2542" s="1502"/>
      <c r="S2542" s="1502"/>
      <c r="T2542" s="1502"/>
      <c r="U2542" s="1502"/>
      <c r="V2542" s="1502"/>
      <c r="W2542" s="9"/>
      <c r="X2542" s="86"/>
      <c r="Y2542" s="86"/>
      <c r="Z2542" s="86"/>
      <c r="AA2542" s="86"/>
    </row>
    <row r="2543" spans="1:27" s="1" customFormat="1" ht="69" customHeight="1" x14ac:dyDescent="0.2">
      <c r="A2543" s="1574"/>
      <c r="B2543" s="1525" t="s">
        <v>5918</v>
      </c>
      <c r="C2543" s="1521" t="s">
        <v>5919</v>
      </c>
      <c r="D2543" s="1503" t="s">
        <v>810</v>
      </c>
      <c r="E2543" s="1503" t="s">
        <v>972</v>
      </c>
      <c r="F2543" s="998"/>
      <c r="G2543" s="1071">
        <v>150</v>
      </c>
      <c r="H2543" s="998"/>
      <c r="I2543" s="998"/>
      <c r="J2543" s="1506" t="s">
        <v>5950</v>
      </c>
      <c r="K2543" s="1506"/>
      <c r="L2543" s="1506"/>
      <c r="M2543" s="1502"/>
      <c r="N2543" s="1502"/>
      <c r="O2543" s="1502"/>
      <c r="P2543" s="1502"/>
      <c r="Q2543" s="1502"/>
      <c r="R2543" s="1502"/>
      <c r="S2543" s="1502"/>
      <c r="T2543" s="1502"/>
      <c r="U2543" s="1502"/>
      <c r="V2543" s="1502"/>
      <c r="W2543" s="9"/>
      <c r="X2543" s="86"/>
      <c r="Y2543" s="86"/>
      <c r="Z2543" s="86"/>
      <c r="AA2543" s="86"/>
    </row>
    <row r="2544" spans="1:27" s="1" customFormat="1" ht="95.25" customHeight="1" x14ac:dyDescent="0.2">
      <c r="A2544" s="1575"/>
      <c r="B2544" s="1525" t="s">
        <v>7187</v>
      </c>
      <c r="C2544" s="1521" t="s">
        <v>8444</v>
      </c>
      <c r="D2544" s="1503" t="s">
        <v>810</v>
      </c>
      <c r="E2544" s="1503" t="s">
        <v>972</v>
      </c>
      <c r="F2544" s="998"/>
      <c r="G2544" s="1071"/>
      <c r="H2544" s="998">
        <v>988.91600000000005</v>
      </c>
      <c r="I2544" s="998"/>
      <c r="J2544" s="1506" t="s">
        <v>7086</v>
      </c>
      <c r="K2544" s="1506" t="s">
        <v>8427</v>
      </c>
      <c r="L2544" s="1506"/>
      <c r="M2544" s="1502"/>
      <c r="N2544" s="1502"/>
      <c r="O2544" s="1502"/>
      <c r="P2544" s="1502"/>
      <c r="Q2544" s="1502"/>
      <c r="R2544" s="1502"/>
      <c r="S2544" s="1502"/>
      <c r="T2544" s="1502"/>
      <c r="U2544" s="1502"/>
      <c r="V2544" s="1502"/>
      <c r="W2544" s="9"/>
      <c r="X2544" s="86"/>
      <c r="Y2544" s="86"/>
      <c r="Z2544" s="86"/>
      <c r="AA2544" s="86"/>
    </row>
    <row r="2545" spans="1:27" s="1" customFormat="1" ht="165.75" customHeight="1" x14ac:dyDescent="0.2">
      <c r="A2545" s="1573" t="s">
        <v>4941</v>
      </c>
      <c r="B2545" s="1525" t="s">
        <v>4417</v>
      </c>
      <c r="C2545" s="920" t="s">
        <v>5394</v>
      </c>
      <c r="D2545" s="1525" t="s">
        <v>275</v>
      </c>
      <c r="E2545" s="1525" t="s">
        <v>972</v>
      </c>
      <c r="F2545" s="1525">
        <v>412</v>
      </c>
      <c r="G2545" s="1175">
        <v>396.49700000000001</v>
      </c>
      <c r="H2545" s="1044"/>
      <c r="I2545" s="998">
        <v>1333.33</v>
      </c>
      <c r="J2545" s="1506" t="s">
        <v>4408</v>
      </c>
      <c r="K2545" s="1506" t="s">
        <v>5740</v>
      </c>
      <c r="L2545" s="1506"/>
      <c r="M2545" s="1502"/>
      <c r="N2545" s="1502"/>
      <c r="O2545" s="1502"/>
      <c r="P2545" s="1502"/>
      <c r="Q2545" s="1502"/>
      <c r="R2545" s="1502"/>
      <c r="S2545" s="1502"/>
      <c r="T2545" s="1502"/>
      <c r="U2545" s="1502"/>
      <c r="V2545" s="1502"/>
      <c r="W2545" s="9"/>
      <c r="X2545" s="86"/>
      <c r="Y2545" s="86"/>
      <c r="Z2545" s="86"/>
      <c r="AA2545" s="86"/>
    </row>
    <row r="2546" spans="1:27" s="1" customFormat="1" ht="69" customHeight="1" x14ac:dyDescent="0.2">
      <c r="A2546" s="1574"/>
      <c r="B2546" s="1525" t="s">
        <v>4419</v>
      </c>
      <c r="C2546" s="920" t="s">
        <v>4420</v>
      </c>
      <c r="D2546" s="1525" t="s">
        <v>810</v>
      </c>
      <c r="E2546" s="1525" t="s">
        <v>972</v>
      </c>
      <c r="F2546" s="1525">
        <v>30</v>
      </c>
      <c r="G2546" s="1176"/>
      <c r="H2546" s="1038"/>
      <c r="I2546" s="1038"/>
      <c r="J2546" s="1506" t="s">
        <v>4410</v>
      </c>
      <c r="K2546" s="1506"/>
      <c r="L2546" s="1506"/>
      <c r="M2546" s="1502"/>
      <c r="N2546" s="1502"/>
      <c r="O2546" s="1502"/>
      <c r="P2546" s="1502"/>
      <c r="Q2546" s="1502"/>
      <c r="R2546" s="1502"/>
      <c r="S2546" s="1502"/>
      <c r="T2546" s="1502"/>
      <c r="U2546" s="1502"/>
      <c r="V2546" s="1502"/>
      <c r="W2546" s="9"/>
      <c r="X2546" s="86"/>
      <c r="Y2546" s="86"/>
      <c r="Z2546" s="86"/>
      <c r="AA2546" s="86"/>
    </row>
    <row r="2547" spans="1:27" s="1" customFormat="1" ht="70.5" customHeight="1" x14ac:dyDescent="0.2">
      <c r="A2547" s="1574"/>
      <c r="B2547" s="1525" t="s">
        <v>4958</v>
      </c>
      <c r="C2547" s="920" t="s">
        <v>4942</v>
      </c>
      <c r="D2547" s="1525" t="s">
        <v>286</v>
      </c>
      <c r="E2547" s="1525" t="s">
        <v>972</v>
      </c>
      <c r="F2547" s="1525"/>
      <c r="G2547" s="1180">
        <v>558.23400000000004</v>
      </c>
      <c r="H2547" s="1182"/>
      <c r="I2547" s="1182"/>
      <c r="J2547" s="1524" t="s">
        <v>4950</v>
      </c>
      <c r="K2547" s="1506" t="s">
        <v>5485</v>
      </c>
      <c r="L2547" s="1506"/>
      <c r="M2547" s="1502"/>
      <c r="N2547" s="1502"/>
      <c r="O2547" s="1502"/>
      <c r="P2547" s="1502"/>
      <c r="Q2547" s="1502"/>
      <c r="R2547" s="1502"/>
      <c r="S2547" s="1502"/>
      <c r="T2547" s="1502"/>
      <c r="U2547" s="1502"/>
      <c r="V2547" s="1502"/>
      <c r="W2547" s="9"/>
      <c r="X2547" s="86"/>
      <c r="Y2547" s="86"/>
      <c r="Z2547" s="86"/>
      <c r="AA2547" s="86"/>
    </row>
    <row r="2548" spans="1:27" s="1" customFormat="1" ht="49.5" customHeight="1" x14ac:dyDescent="0.2">
      <c r="A2548" s="1574"/>
      <c r="B2548" s="1525" t="s">
        <v>4959</v>
      </c>
      <c r="C2548" s="38" t="s">
        <v>4943</v>
      </c>
      <c r="D2548" s="1525" t="s">
        <v>810</v>
      </c>
      <c r="E2548" s="1525" t="s">
        <v>972</v>
      </c>
      <c r="F2548" s="1525"/>
      <c r="G2548" s="49">
        <v>1328</v>
      </c>
      <c r="H2548" s="1182"/>
      <c r="I2548" s="1182"/>
      <c r="J2548" s="1524"/>
      <c r="K2548" s="1506" t="s">
        <v>5124</v>
      </c>
      <c r="L2548" s="1506"/>
      <c r="M2548" s="1502"/>
      <c r="N2548" s="1502"/>
      <c r="O2548" s="1502"/>
      <c r="P2548" s="1502"/>
      <c r="Q2548" s="1502"/>
      <c r="R2548" s="1502"/>
      <c r="S2548" s="1502"/>
      <c r="T2548" s="1502"/>
      <c r="U2548" s="1502"/>
      <c r="V2548" s="1502"/>
      <c r="W2548" s="9"/>
      <c r="X2548" s="86"/>
      <c r="Y2548" s="86"/>
      <c r="Z2548" s="86"/>
      <c r="AA2548" s="86"/>
    </row>
    <row r="2549" spans="1:27" s="1" customFormat="1" ht="49.5" customHeight="1" x14ac:dyDescent="0.2">
      <c r="A2549" s="1574"/>
      <c r="B2549" s="1525" t="s">
        <v>7255</v>
      </c>
      <c r="C2549" s="38" t="s">
        <v>7256</v>
      </c>
      <c r="D2549" s="1525" t="s">
        <v>810</v>
      </c>
      <c r="E2549" s="1525" t="s">
        <v>972</v>
      </c>
      <c r="F2549" s="1525"/>
      <c r="G2549" s="49"/>
      <c r="H2549" s="1525">
        <v>997.20159999999998</v>
      </c>
      <c r="I2549" s="1182"/>
      <c r="J2549" s="1524" t="s">
        <v>7086</v>
      </c>
      <c r="K2549" s="1506"/>
      <c r="L2549" s="1506"/>
      <c r="M2549" s="1502"/>
      <c r="N2549" s="1502"/>
      <c r="O2549" s="1502"/>
      <c r="P2549" s="1502"/>
      <c r="Q2549" s="1502"/>
      <c r="R2549" s="1502"/>
      <c r="S2549" s="1502"/>
      <c r="T2549" s="1502"/>
      <c r="U2549" s="1502"/>
      <c r="V2549" s="1502"/>
      <c r="W2549" s="9"/>
      <c r="X2549" s="86"/>
      <c r="Y2549" s="86"/>
      <c r="Z2549" s="86"/>
      <c r="AA2549" s="86"/>
    </row>
    <row r="2550" spans="1:27" s="1" customFormat="1" ht="49.5" customHeight="1" x14ac:dyDescent="0.2">
      <c r="A2550" s="1574"/>
      <c r="B2550" s="1525" t="s">
        <v>7170</v>
      </c>
      <c r="C2550" s="38" t="s">
        <v>7171</v>
      </c>
      <c r="D2550" s="1525" t="s">
        <v>286</v>
      </c>
      <c r="E2550" s="1525" t="s">
        <v>972</v>
      </c>
      <c r="F2550" s="1525"/>
      <c r="G2550" s="49"/>
      <c r="H2550" s="49">
        <v>150</v>
      </c>
      <c r="I2550" s="1182"/>
      <c r="J2550" s="1524" t="s">
        <v>7086</v>
      </c>
      <c r="K2550" s="1506"/>
      <c r="L2550" s="1506"/>
      <c r="M2550" s="1502"/>
      <c r="N2550" s="1502"/>
      <c r="O2550" s="1502"/>
      <c r="P2550" s="1502"/>
      <c r="Q2550" s="1502"/>
      <c r="R2550" s="1502"/>
      <c r="S2550" s="1502"/>
      <c r="T2550" s="1502"/>
      <c r="U2550" s="1502"/>
      <c r="V2550" s="1502"/>
      <c r="W2550" s="9"/>
      <c r="X2550" s="86"/>
      <c r="Y2550" s="86"/>
      <c r="Z2550" s="86"/>
      <c r="AA2550" s="86"/>
    </row>
    <row r="2551" spans="1:27" s="1" customFormat="1" ht="49.5" customHeight="1" x14ac:dyDescent="0.2">
      <c r="A2551" s="1574"/>
      <c r="B2551" s="1525" t="s">
        <v>8227</v>
      </c>
      <c r="C2551" s="38" t="s">
        <v>8226</v>
      </c>
      <c r="D2551" s="1525" t="s">
        <v>304</v>
      </c>
      <c r="E2551" s="1525" t="s">
        <v>972</v>
      </c>
      <c r="F2551" s="1525"/>
      <c r="G2551" s="49"/>
      <c r="H2551" s="49">
        <v>500</v>
      </c>
      <c r="I2551" s="1525">
        <v>250</v>
      </c>
      <c r="J2551" s="1524" t="s">
        <v>8164</v>
      </c>
      <c r="K2551" s="1506" t="s">
        <v>9011</v>
      </c>
      <c r="L2551" s="1506"/>
      <c r="M2551" s="1502"/>
      <c r="N2551" s="1502"/>
      <c r="O2551" s="1502"/>
      <c r="P2551" s="1502"/>
      <c r="Q2551" s="1502"/>
      <c r="R2551" s="1502"/>
      <c r="S2551" s="1502"/>
      <c r="T2551" s="1502"/>
      <c r="U2551" s="1502"/>
      <c r="V2551" s="1502"/>
      <c r="W2551" s="9"/>
      <c r="X2551" s="86"/>
      <c r="Y2551" s="86"/>
      <c r="Z2551" s="86"/>
      <c r="AA2551" s="86"/>
    </row>
    <row r="2552" spans="1:27" s="1" customFormat="1" ht="71.25" customHeight="1" x14ac:dyDescent="0.2">
      <c r="A2552" s="1574"/>
      <c r="B2552" s="1525" t="s">
        <v>8809</v>
      </c>
      <c r="C2552" s="38" t="s">
        <v>8810</v>
      </c>
      <c r="D2552" s="1525" t="s">
        <v>810</v>
      </c>
      <c r="E2552" s="1525" t="s">
        <v>972</v>
      </c>
      <c r="F2552" s="1525"/>
      <c r="G2552" s="49"/>
      <c r="H2552" s="49">
        <v>785</v>
      </c>
      <c r="I2552" s="1525"/>
      <c r="J2552" s="1524" t="s">
        <v>8811</v>
      </c>
      <c r="K2552" s="1506"/>
      <c r="L2552" s="1506"/>
      <c r="M2552" s="1502"/>
      <c r="N2552" s="1502"/>
      <c r="O2552" s="1502"/>
      <c r="P2552" s="1502"/>
      <c r="Q2552" s="1502"/>
      <c r="R2552" s="1502"/>
      <c r="S2552" s="1502"/>
      <c r="T2552" s="1502"/>
      <c r="U2552" s="1502"/>
      <c r="V2552" s="1502"/>
      <c r="W2552" s="9"/>
      <c r="X2552" s="86"/>
      <c r="Y2552" s="86"/>
      <c r="Z2552" s="86"/>
      <c r="AA2552" s="86"/>
    </row>
    <row r="2553" spans="1:27" s="1" customFormat="1" ht="188.25" customHeight="1" x14ac:dyDescent="0.2">
      <c r="A2553" s="1575"/>
      <c r="B2553" s="1525" t="s">
        <v>8812</v>
      </c>
      <c r="C2553" s="38" t="s">
        <v>9012</v>
      </c>
      <c r="D2553" s="1525" t="s">
        <v>810</v>
      </c>
      <c r="E2553" s="1525" t="s">
        <v>972</v>
      </c>
      <c r="F2553" s="1525"/>
      <c r="G2553" s="49"/>
      <c r="H2553" s="49">
        <v>800</v>
      </c>
      <c r="I2553" s="1525"/>
      <c r="J2553" s="1524" t="s">
        <v>8554</v>
      </c>
      <c r="K2553" s="1506" t="s">
        <v>9013</v>
      </c>
      <c r="L2553" s="1506"/>
      <c r="M2553" s="1502"/>
      <c r="N2553" s="1502"/>
      <c r="O2553" s="1502"/>
      <c r="P2553" s="1502"/>
      <c r="Q2553" s="1502"/>
      <c r="R2553" s="1502"/>
      <c r="S2553" s="1502"/>
      <c r="T2553" s="1502"/>
      <c r="U2553" s="1502"/>
      <c r="V2553" s="1502"/>
      <c r="W2553" s="9"/>
      <c r="X2553" s="86"/>
      <c r="Y2553" s="86"/>
      <c r="Z2553" s="86"/>
      <c r="AA2553" s="86"/>
    </row>
    <row r="2554" spans="1:27" s="1" customFormat="1" ht="95.25" customHeight="1" x14ac:dyDescent="0.2">
      <c r="A2554" s="1546" t="s">
        <v>7493</v>
      </c>
      <c r="B2554" s="1525" t="s">
        <v>7495</v>
      </c>
      <c r="C2554" s="38" t="s">
        <v>7494</v>
      </c>
      <c r="D2554" s="1525" t="s">
        <v>286</v>
      </c>
      <c r="E2554" s="1525" t="s">
        <v>972</v>
      </c>
      <c r="F2554" s="1525"/>
      <c r="G2554" s="49"/>
      <c r="H2554" s="49">
        <v>515</v>
      </c>
      <c r="I2554" s="1182"/>
      <c r="J2554" s="1524" t="s">
        <v>7086</v>
      </c>
      <c r="K2554" s="1506"/>
      <c r="L2554" s="1506"/>
      <c r="M2554" s="1502"/>
      <c r="N2554" s="1502"/>
      <c r="O2554" s="1502"/>
      <c r="P2554" s="1502"/>
      <c r="Q2554" s="1502"/>
      <c r="R2554" s="1502"/>
      <c r="S2554" s="1502"/>
      <c r="T2554" s="1502"/>
      <c r="U2554" s="1502"/>
      <c r="V2554" s="1502"/>
      <c r="W2554" s="9"/>
      <c r="X2554" s="86"/>
      <c r="Y2554" s="86"/>
      <c r="Z2554" s="86"/>
      <c r="AA2554" s="86"/>
    </row>
    <row r="2555" spans="1:27" s="1" customFormat="1" ht="87" customHeight="1" x14ac:dyDescent="0.2">
      <c r="A2555" s="1546" t="s">
        <v>7270</v>
      </c>
      <c r="B2555" s="1525" t="s">
        <v>7272</v>
      </c>
      <c r="C2555" s="38" t="s">
        <v>7271</v>
      </c>
      <c r="D2555" s="1525" t="s">
        <v>286</v>
      </c>
      <c r="E2555" s="1525" t="s">
        <v>972</v>
      </c>
      <c r="F2555" s="1525"/>
      <c r="G2555" s="49"/>
      <c r="H2555" s="49">
        <v>140</v>
      </c>
      <c r="I2555" s="1182"/>
      <c r="J2555" s="1524" t="s">
        <v>7086</v>
      </c>
      <c r="K2555" s="1506"/>
      <c r="L2555" s="1506"/>
      <c r="M2555" s="1502"/>
      <c r="N2555" s="1502"/>
      <c r="O2555" s="1502"/>
      <c r="P2555" s="1502"/>
      <c r="Q2555" s="1502"/>
      <c r="R2555" s="1502"/>
      <c r="S2555" s="1502"/>
      <c r="T2555" s="1502"/>
      <c r="U2555" s="1502"/>
      <c r="V2555" s="1502"/>
      <c r="W2555" s="9"/>
      <c r="X2555" s="86"/>
      <c r="Y2555" s="86"/>
      <c r="Z2555" s="86"/>
      <c r="AA2555" s="86"/>
    </row>
    <row r="2556" spans="1:27" s="1" customFormat="1" ht="49.5" customHeight="1" x14ac:dyDescent="0.2">
      <c r="A2556" s="443"/>
      <c r="B2556" s="443"/>
      <c r="C2556" s="3"/>
      <c r="D2556" s="443"/>
      <c r="E2556" s="443"/>
      <c r="F2556" s="443"/>
      <c r="G2556" s="443"/>
      <c r="H2556" s="972"/>
      <c r="I2556" s="972"/>
      <c r="J2556" s="1506"/>
      <c r="K2556" s="1506"/>
      <c r="L2556" s="1506"/>
      <c r="M2556" s="1502"/>
      <c r="N2556" s="1502"/>
      <c r="O2556" s="1502"/>
      <c r="P2556" s="1502"/>
      <c r="Q2556" s="1502"/>
      <c r="R2556" s="1502"/>
      <c r="S2556" s="1502"/>
      <c r="T2556" s="1502"/>
      <c r="U2556" s="1502"/>
      <c r="V2556" s="1502"/>
      <c r="W2556" s="9"/>
      <c r="X2556" s="86"/>
      <c r="Y2556" s="86"/>
      <c r="Z2556" s="86"/>
      <c r="AA2556" s="86"/>
    </row>
    <row r="2557" spans="1:27" s="1" customFormat="1" ht="11.25" customHeight="1" x14ac:dyDescent="0.2">
      <c r="A2557" s="128"/>
      <c r="B2557" s="128"/>
      <c r="C2557" s="128"/>
      <c r="D2557" s="128"/>
      <c r="E2557" s="128"/>
      <c r="F2557" s="1016"/>
      <c r="G2557" s="1016"/>
      <c r="H2557" s="1016"/>
      <c r="I2557" s="1016"/>
      <c r="J2557" s="396"/>
      <c r="K2557" s="396"/>
      <c r="L2557" s="396"/>
      <c r="M2557" s="155"/>
      <c r="N2557" s="155"/>
      <c r="O2557" s="155"/>
      <c r="P2557" s="155"/>
      <c r="Q2557" s="155"/>
      <c r="R2557" s="155"/>
      <c r="S2557" s="155"/>
      <c r="T2557" s="155"/>
      <c r="U2557" s="155"/>
      <c r="V2557" s="155"/>
      <c r="W2557" s="9"/>
    </row>
    <row r="2558" spans="1:27" s="1" customFormat="1" ht="15" customHeight="1" x14ac:dyDescent="0.2">
      <c r="A2558" s="1603" t="s">
        <v>1597</v>
      </c>
      <c r="B2558" s="1603"/>
      <c r="C2558" s="1603"/>
      <c r="D2558" s="1603"/>
      <c r="E2558" s="1603"/>
      <c r="F2558" s="1603"/>
      <c r="G2558" s="1603"/>
      <c r="H2558" s="1603"/>
      <c r="I2558" s="1603"/>
      <c r="J2558" s="254"/>
      <c r="K2558" s="254"/>
      <c r="L2558" s="254"/>
      <c r="M2558" s="140"/>
      <c r="N2558" s="140"/>
      <c r="O2558" s="140"/>
      <c r="P2558" s="140"/>
      <c r="Q2558" s="140"/>
      <c r="R2558" s="140"/>
      <c r="S2558" s="140"/>
      <c r="T2558" s="140"/>
      <c r="U2558" s="140"/>
      <c r="V2558" s="140"/>
      <c r="W2558" s="80"/>
    </row>
    <row r="2559" spans="1:27" s="1" customFormat="1" ht="15" customHeight="1" x14ac:dyDescent="0.2">
      <c r="A2559" s="1601" t="s">
        <v>2</v>
      </c>
      <c r="B2559" s="1627" t="s">
        <v>1162</v>
      </c>
      <c r="C2559" s="1628"/>
      <c r="D2559" s="1601" t="s">
        <v>1163</v>
      </c>
      <c r="E2559" s="1601" t="s">
        <v>5</v>
      </c>
      <c r="F2559" s="1601" t="s">
        <v>1164</v>
      </c>
      <c r="G2559" s="1601"/>
      <c r="H2559" s="1601"/>
      <c r="I2559" s="1601" t="s">
        <v>7</v>
      </c>
      <c r="J2559" s="1504"/>
      <c r="K2559" s="1504"/>
      <c r="L2559" s="1504"/>
      <c r="M2559" s="1527"/>
      <c r="N2559" s="1527"/>
      <c r="O2559" s="1527"/>
      <c r="P2559" s="1527"/>
      <c r="Q2559" s="1527"/>
      <c r="R2559" s="1527"/>
      <c r="S2559" s="1527"/>
      <c r="T2559" s="1527"/>
      <c r="U2559" s="1527"/>
      <c r="V2559" s="1527"/>
      <c r="W2559" s="9"/>
    </row>
    <row r="2560" spans="1:27" s="1" customFormat="1" ht="11.25" customHeight="1" x14ac:dyDescent="0.2">
      <c r="A2560" s="1601"/>
      <c r="B2560" s="1629"/>
      <c r="C2560" s="1630"/>
      <c r="D2560" s="1601"/>
      <c r="E2560" s="1601"/>
      <c r="F2560" s="1510">
        <v>2017</v>
      </c>
      <c r="G2560" s="1510">
        <v>2018</v>
      </c>
      <c r="H2560" s="1510">
        <v>2019</v>
      </c>
      <c r="I2560" s="1601"/>
      <c r="J2560" s="1504"/>
      <c r="K2560" s="1504"/>
      <c r="L2560" s="1504"/>
      <c r="M2560" s="1527"/>
      <c r="N2560" s="1527"/>
      <c r="O2560" s="1527"/>
      <c r="P2560" s="1527"/>
      <c r="Q2560" s="1527"/>
      <c r="R2560" s="1527"/>
      <c r="S2560" s="1527"/>
      <c r="T2560" s="1527"/>
      <c r="U2560" s="1527"/>
      <c r="V2560" s="1527"/>
      <c r="W2560" s="9"/>
    </row>
    <row r="2561" spans="1:24" s="1" customFormat="1" ht="11.25" customHeight="1" x14ac:dyDescent="0.2">
      <c r="A2561" s="1531">
        <v>1</v>
      </c>
      <c r="B2561" s="1588">
        <v>2</v>
      </c>
      <c r="C2561" s="1589"/>
      <c r="D2561" s="1510">
        <v>3</v>
      </c>
      <c r="E2561" s="1510">
        <v>4</v>
      </c>
      <c r="F2561" s="1510">
        <v>5</v>
      </c>
      <c r="G2561" s="1510">
        <v>6</v>
      </c>
      <c r="H2561" s="397">
        <v>7</v>
      </c>
      <c r="I2561" s="1510">
        <v>8</v>
      </c>
      <c r="J2561" s="1504"/>
      <c r="K2561" s="1504"/>
      <c r="L2561" s="1504"/>
      <c r="M2561" s="1527"/>
      <c r="N2561" s="1527"/>
      <c r="O2561" s="1527"/>
      <c r="P2561" s="1527"/>
      <c r="Q2561" s="1527"/>
      <c r="R2561" s="1527"/>
      <c r="S2561" s="1527"/>
      <c r="T2561" s="1527"/>
      <c r="U2561" s="1527"/>
      <c r="V2561" s="1527"/>
      <c r="W2561" s="9"/>
    </row>
    <row r="2562" spans="1:24" s="1" customFormat="1" ht="15" customHeight="1" x14ac:dyDescent="0.2">
      <c r="A2562" s="1604" t="s">
        <v>1598</v>
      </c>
      <c r="B2562" s="1605"/>
      <c r="C2562" s="1605"/>
      <c r="D2562" s="1605"/>
      <c r="E2562" s="1605"/>
      <c r="F2562" s="1605"/>
      <c r="G2562" s="1605"/>
      <c r="H2562" s="1605"/>
      <c r="I2562" s="1606"/>
      <c r="J2562" s="254"/>
      <c r="K2562" s="254"/>
      <c r="L2562" s="254"/>
      <c r="M2562" s="140"/>
      <c r="N2562" s="140"/>
      <c r="O2562" s="140"/>
      <c r="P2562" s="140"/>
      <c r="Q2562" s="140"/>
      <c r="R2562" s="140"/>
      <c r="S2562" s="140"/>
      <c r="T2562" s="140"/>
      <c r="U2562" s="140"/>
      <c r="V2562" s="140"/>
      <c r="W2562" s="9"/>
    </row>
    <row r="2563" spans="1:24" ht="130.5" customHeight="1" x14ac:dyDescent="0.2">
      <c r="A2563" s="1563" t="s">
        <v>1599</v>
      </c>
      <c r="B2563" s="1492" t="s">
        <v>2867</v>
      </c>
      <c r="C2563" s="1492" t="s">
        <v>7530</v>
      </c>
      <c r="D2563" s="1496" t="s">
        <v>304</v>
      </c>
      <c r="E2563" s="398" t="s">
        <v>1166</v>
      </c>
      <c r="F2563" s="1544">
        <v>36400.199999999997</v>
      </c>
      <c r="G2563" s="279">
        <v>5035.4306299999998</v>
      </c>
      <c r="H2563" s="1544">
        <v>37452.07</v>
      </c>
      <c r="I2563" s="1544"/>
      <c r="J2563" s="1511" t="s">
        <v>5685</v>
      </c>
      <c r="K2563" s="1511" t="s">
        <v>6018</v>
      </c>
      <c r="L2563" s="1511" t="s">
        <v>6354</v>
      </c>
      <c r="M2563" s="1511" t="s">
        <v>7026</v>
      </c>
      <c r="N2563" s="1511" t="s">
        <v>7531</v>
      </c>
      <c r="O2563" s="1511" t="s">
        <v>9014</v>
      </c>
      <c r="P2563" s="1511" t="s">
        <v>9134</v>
      </c>
      <c r="Q2563" s="1511"/>
      <c r="R2563" s="1511"/>
      <c r="S2563" s="1511"/>
      <c r="T2563" s="1511"/>
      <c r="U2563" s="1511"/>
      <c r="V2563" s="1511"/>
      <c r="W2563" s="95" t="s">
        <v>1167</v>
      </c>
      <c r="X2563" s="96"/>
    </row>
    <row r="2564" spans="1:24" ht="118.5" customHeight="1" x14ac:dyDescent="0.2">
      <c r="A2564" s="1561"/>
      <c r="B2564" s="1492" t="s">
        <v>2868</v>
      </c>
      <c r="C2564" s="1492" t="s">
        <v>7532</v>
      </c>
      <c r="D2564" s="1496" t="s">
        <v>304</v>
      </c>
      <c r="E2564" s="398" t="s">
        <v>1166</v>
      </c>
      <c r="F2564" s="1544">
        <v>1311.0681</v>
      </c>
      <c r="G2564" s="1544"/>
      <c r="H2564" s="1544">
        <v>519.03800000000001</v>
      </c>
      <c r="I2564" s="1496">
        <v>530.23099999999999</v>
      </c>
      <c r="J2564" s="95" t="s">
        <v>3421</v>
      </c>
      <c r="K2564" s="1511" t="s">
        <v>4877</v>
      </c>
      <c r="L2564" s="1511" t="s">
        <v>5749</v>
      </c>
      <c r="M2564" s="1511" t="s">
        <v>7533</v>
      </c>
      <c r="N2564" s="1511" t="s">
        <v>8814</v>
      </c>
      <c r="O2564" s="1511"/>
      <c r="P2564" s="1511"/>
      <c r="Q2564" s="1511"/>
      <c r="R2564" s="1511"/>
      <c r="S2564" s="1511"/>
      <c r="T2564" s="1511"/>
      <c r="U2564" s="1511"/>
      <c r="V2564" s="1511"/>
      <c r="W2564" s="95" t="s">
        <v>1167</v>
      </c>
      <c r="X2564" s="96"/>
    </row>
    <row r="2565" spans="1:24" ht="190.5" customHeight="1" x14ac:dyDescent="0.2">
      <c r="A2565" s="1561"/>
      <c r="B2565" s="1492" t="s">
        <v>2869</v>
      </c>
      <c r="C2565" s="1492" t="s">
        <v>8155</v>
      </c>
      <c r="D2565" s="1496" t="s">
        <v>304</v>
      </c>
      <c r="E2565" s="398" t="s">
        <v>1166</v>
      </c>
      <c r="F2565" s="1544">
        <v>21498.194</v>
      </c>
      <c r="G2565" s="1544">
        <v>16473.557000000001</v>
      </c>
      <c r="H2565" s="1544">
        <v>16846.782800000001</v>
      </c>
      <c r="I2565" s="1544"/>
      <c r="J2565" s="1511" t="s">
        <v>3561</v>
      </c>
      <c r="K2565" s="1511" t="s">
        <v>4082</v>
      </c>
      <c r="L2565" s="1511" t="s">
        <v>4292</v>
      </c>
      <c r="M2565" s="1511" t="s">
        <v>4622</v>
      </c>
      <c r="N2565" s="1511" t="s">
        <v>5686</v>
      </c>
      <c r="O2565" s="1511" t="s">
        <v>6019</v>
      </c>
      <c r="P2565" s="1511" t="s">
        <v>6226</v>
      </c>
      <c r="Q2565" s="1511" t="s">
        <v>7027</v>
      </c>
      <c r="R2565" s="1511" t="s">
        <v>7534</v>
      </c>
      <c r="S2565" s="1511" t="s">
        <v>8125</v>
      </c>
      <c r="T2565" s="1511" t="s">
        <v>8445</v>
      </c>
      <c r="U2565" s="1511" t="s">
        <v>8815</v>
      </c>
      <c r="V2565" s="1511" t="s">
        <v>9169</v>
      </c>
      <c r="W2565" s="95" t="s">
        <v>1167</v>
      </c>
      <c r="X2565" s="96"/>
    </row>
    <row r="2566" spans="1:24" ht="161.25" customHeight="1" x14ac:dyDescent="0.2">
      <c r="A2566" s="1561"/>
      <c r="B2566" s="1492" t="s">
        <v>2870</v>
      </c>
      <c r="C2566" s="1492" t="s">
        <v>7537</v>
      </c>
      <c r="D2566" s="1496" t="s">
        <v>304</v>
      </c>
      <c r="E2566" s="398" t="s">
        <v>1166</v>
      </c>
      <c r="F2566" s="1544">
        <v>84</v>
      </c>
      <c r="G2566" s="1544">
        <v>1599</v>
      </c>
      <c r="H2566" s="1544">
        <v>1708</v>
      </c>
      <c r="I2566" s="1544"/>
      <c r="J2566" s="1511" t="s">
        <v>4293</v>
      </c>
      <c r="K2566" s="1511" t="s">
        <v>5687</v>
      </c>
      <c r="L2566" s="1511" t="s">
        <v>6363</v>
      </c>
      <c r="M2566" s="1511" t="s">
        <v>7536</v>
      </c>
      <c r="N2566" s="1511"/>
      <c r="O2566" s="1511"/>
      <c r="P2566" s="1511"/>
      <c r="Q2566" s="1511"/>
      <c r="R2566" s="1511"/>
      <c r="S2566" s="1511"/>
      <c r="T2566" s="1511"/>
      <c r="U2566" s="1511"/>
      <c r="V2566" s="1511"/>
      <c r="W2566" s="95" t="s">
        <v>1167</v>
      </c>
      <c r="X2566" s="96"/>
    </row>
    <row r="2567" spans="1:24" ht="157.5" customHeight="1" x14ac:dyDescent="0.2">
      <c r="A2567" s="1561"/>
      <c r="B2567" s="1492" t="s">
        <v>2871</v>
      </c>
      <c r="C2567" s="1492" t="s">
        <v>7539</v>
      </c>
      <c r="D2567" s="1496" t="s">
        <v>304</v>
      </c>
      <c r="E2567" s="398" t="s">
        <v>1166</v>
      </c>
      <c r="F2567" s="1544"/>
      <c r="G2567" s="1544">
        <v>40.580159999999999</v>
      </c>
      <c r="H2567" s="1544">
        <v>394.73700000000002</v>
      </c>
      <c r="I2567" s="1544"/>
      <c r="J2567" s="1511" t="s">
        <v>5688</v>
      </c>
      <c r="K2567" s="1511" t="s">
        <v>6362</v>
      </c>
      <c r="L2567" s="1511" t="s">
        <v>7538</v>
      </c>
      <c r="M2567" s="1511" t="s">
        <v>8816</v>
      </c>
      <c r="N2567" s="1511"/>
      <c r="O2567" s="1511"/>
      <c r="P2567" s="1511"/>
      <c r="Q2567" s="1511"/>
      <c r="R2567" s="1511"/>
      <c r="S2567" s="1511"/>
      <c r="T2567" s="1511"/>
      <c r="U2567" s="1511"/>
      <c r="V2567" s="1511"/>
      <c r="W2567" s="95" t="s">
        <v>1167</v>
      </c>
      <c r="X2567" s="96"/>
    </row>
    <row r="2568" spans="1:24" ht="158.25" customHeight="1" x14ac:dyDescent="0.2">
      <c r="A2568" s="1561"/>
      <c r="B2568" s="1492" t="s">
        <v>2872</v>
      </c>
      <c r="C2568" s="1492" t="s">
        <v>7541</v>
      </c>
      <c r="D2568" s="1496" t="s">
        <v>304</v>
      </c>
      <c r="E2568" s="398" t="s">
        <v>1166</v>
      </c>
      <c r="F2568" s="1005">
        <v>6242.5129999999999</v>
      </c>
      <c r="G2568" s="1005">
        <v>267.69072</v>
      </c>
      <c r="H2568" s="1005">
        <v>2050.4325199999998</v>
      </c>
      <c r="I2568" s="1496"/>
      <c r="J2568" s="95" t="s">
        <v>3422</v>
      </c>
      <c r="K2568" s="1511" t="s">
        <v>5753</v>
      </c>
      <c r="L2568" s="1511" t="s">
        <v>7028</v>
      </c>
      <c r="M2568" s="1511" t="s">
        <v>7540</v>
      </c>
      <c r="N2568" s="1511" t="s">
        <v>8817</v>
      </c>
      <c r="O2568" s="1511" t="s">
        <v>9170</v>
      </c>
      <c r="P2568" s="1511"/>
      <c r="Q2568" s="1511"/>
      <c r="R2568" s="1511"/>
      <c r="S2568" s="1511"/>
      <c r="T2568" s="1511"/>
      <c r="U2568" s="1511"/>
      <c r="V2568" s="1511"/>
      <c r="W2568" s="95" t="s">
        <v>1167</v>
      </c>
      <c r="X2568" s="96"/>
    </row>
    <row r="2569" spans="1:24" ht="101.25" customHeight="1" x14ac:dyDescent="0.2">
      <c r="A2569" s="1561"/>
      <c r="B2569" s="1492" t="s">
        <v>2873</v>
      </c>
      <c r="C2569" s="1492" t="s">
        <v>1173</v>
      </c>
      <c r="D2569" s="1496" t="s">
        <v>304</v>
      </c>
      <c r="E2569" s="398" t="s">
        <v>1166</v>
      </c>
      <c r="F2569" s="1544"/>
      <c r="G2569" s="1544">
        <v>55.639899999999997</v>
      </c>
      <c r="H2569" s="1507">
        <v>0</v>
      </c>
      <c r="I2569" s="1544"/>
      <c r="J2569" s="1511" t="s">
        <v>5689</v>
      </c>
      <c r="K2569" s="1511" t="s">
        <v>6375</v>
      </c>
      <c r="L2569" s="1511" t="s">
        <v>8034</v>
      </c>
      <c r="M2569" s="1511"/>
      <c r="N2569" s="1511"/>
      <c r="O2569" s="1511"/>
      <c r="P2569" s="1511"/>
      <c r="Q2569" s="1511"/>
      <c r="R2569" s="1511"/>
      <c r="S2569" s="1511"/>
      <c r="T2569" s="1511"/>
      <c r="U2569" s="1511"/>
      <c r="V2569" s="1511"/>
      <c r="W2569" s="95" t="s">
        <v>1167</v>
      </c>
      <c r="X2569" s="96"/>
    </row>
    <row r="2570" spans="1:24" ht="111" customHeight="1" x14ac:dyDescent="0.2">
      <c r="A2570" s="1561"/>
      <c r="B2570" s="1492" t="s">
        <v>2874</v>
      </c>
      <c r="C2570" s="1492" t="s">
        <v>1174</v>
      </c>
      <c r="D2570" s="1496" t="s">
        <v>304</v>
      </c>
      <c r="E2570" s="398" t="s">
        <v>1166</v>
      </c>
      <c r="F2570" s="1544">
        <v>100</v>
      </c>
      <c r="G2570" s="1544">
        <v>111.2559</v>
      </c>
      <c r="H2570" s="1507">
        <v>0</v>
      </c>
      <c r="I2570" s="1544"/>
      <c r="J2570" s="1511" t="s">
        <v>4878</v>
      </c>
      <c r="K2570" s="1511" t="s">
        <v>5690</v>
      </c>
      <c r="L2570" s="1511" t="s">
        <v>6370</v>
      </c>
      <c r="M2570" s="1511" t="s">
        <v>8030</v>
      </c>
      <c r="N2570" s="1511"/>
      <c r="O2570" s="1511"/>
      <c r="P2570" s="1511"/>
      <c r="Q2570" s="1511"/>
      <c r="R2570" s="1511"/>
      <c r="S2570" s="1511"/>
      <c r="T2570" s="1511"/>
      <c r="U2570" s="1511"/>
      <c r="V2570" s="1511"/>
      <c r="W2570" s="95" t="s">
        <v>1167</v>
      </c>
      <c r="X2570" s="96"/>
    </row>
    <row r="2571" spans="1:24" ht="82.5" customHeight="1" x14ac:dyDescent="0.2">
      <c r="A2571" s="1561"/>
      <c r="B2571" s="1492" t="s">
        <v>2875</v>
      </c>
      <c r="C2571" s="1492" t="s">
        <v>1175</v>
      </c>
      <c r="D2571" s="1496" t="s">
        <v>304</v>
      </c>
      <c r="E2571" s="398" t="s">
        <v>1166</v>
      </c>
      <c r="F2571" s="1544"/>
      <c r="G2571" s="1544">
        <v>174.10499999999999</v>
      </c>
      <c r="H2571" s="1507">
        <v>0</v>
      </c>
      <c r="I2571" s="1544"/>
      <c r="J2571" s="1511" t="s">
        <v>5691</v>
      </c>
      <c r="K2571" s="1511" t="s">
        <v>8030</v>
      </c>
      <c r="L2571" s="1511"/>
      <c r="M2571" s="1511"/>
      <c r="N2571" s="1511"/>
      <c r="O2571" s="1511"/>
      <c r="P2571" s="1511"/>
      <c r="Q2571" s="1511"/>
      <c r="R2571" s="1511"/>
      <c r="S2571" s="1511"/>
      <c r="T2571" s="1511"/>
      <c r="U2571" s="1511"/>
      <c r="V2571" s="1511"/>
      <c r="W2571" s="95" t="s">
        <v>1167</v>
      </c>
      <c r="X2571" s="96"/>
    </row>
    <row r="2572" spans="1:24" ht="33" customHeight="1" x14ac:dyDescent="0.2">
      <c r="A2572" s="1561"/>
      <c r="B2572" s="1492" t="s">
        <v>2876</v>
      </c>
      <c r="C2572" s="1492" t="s">
        <v>1176</v>
      </c>
      <c r="D2572" s="1496" t="s">
        <v>304</v>
      </c>
      <c r="E2572" s="398" t="s">
        <v>1166</v>
      </c>
      <c r="F2572" s="1257"/>
      <c r="G2572" s="1012"/>
      <c r="H2572" s="309">
        <v>0</v>
      </c>
      <c r="I2572" s="1257">
        <f>1224.558+4549.929</f>
        <v>5774.4870000000001</v>
      </c>
      <c r="J2572" s="1511" t="s">
        <v>5749</v>
      </c>
      <c r="K2572" s="1511" t="s">
        <v>8034</v>
      </c>
      <c r="L2572" s="1511"/>
      <c r="M2572" s="1511"/>
      <c r="N2572" s="1511"/>
      <c r="O2572" s="1511"/>
      <c r="P2572" s="1511"/>
      <c r="Q2572" s="1511"/>
      <c r="R2572" s="1511"/>
      <c r="S2572" s="1511"/>
      <c r="T2572" s="1511"/>
      <c r="U2572" s="1511"/>
      <c r="V2572" s="1511"/>
      <c r="W2572" s="95" t="s">
        <v>1167</v>
      </c>
      <c r="X2572" s="96"/>
    </row>
    <row r="2573" spans="1:24" ht="95.25" customHeight="1" x14ac:dyDescent="0.2">
      <c r="A2573" s="1561"/>
      <c r="B2573" s="1492" t="s">
        <v>2877</v>
      </c>
      <c r="C2573" s="1492" t="s">
        <v>1177</v>
      </c>
      <c r="D2573" s="1496" t="s">
        <v>304</v>
      </c>
      <c r="E2573" s="398" t="s">
        <v>1166</v>
      </c>
      <c r="F2573" s="1544"/>
      <c r="G2573" s="1544">
        <v>81.73312</v>
      </c>
      <c r="H2573" s="1507">
        <v>0</v>
      </c>
      <c r="I2573" s="1544"/>
      <c r="J2573" s="1511" t="s">
        <v>5692</v>
      </c>
      <c r="K2573" s="1511" t="s">
        <v>6371</v>
      </c>
      <c r="L2573" s="1511" t="s">
        <v>8030</v>
      </c>
      <c r="M2573" s="1511"/>
      <c r="N2573" s="1511"/>
      <c r="O2573" s="1511"/>
      <c r="P2573" s="1511"/>
      <c r="Q2573" s="1511"/>
      <c r="R2573" s="1511"/>
      <c r="S2573" s="1511"/>
      <c r="T2573" s="1511"/>
      <c r="U2573" s="1511"/>
      <c r="V2573" s="1511"/>
      <c r="W2573" s="95" t="s">
        <v>1167</v>
      </c>
      <c r="X2573" s="96"/>
    </row>
    <row r="2574" spans="1:24" ht="147" customHeight="1" x14ac:dyDescent="0.2">
      <c r="A2574" s="1561"/>
      <c r="B2574" s="1492" t="s">
        <v>2878</v>
      </c>
      <c r="C2574" s="1492" t="s">
        <v>1178</v>
      </c>
      <c r="D2574" s="1496" t="s">
        <v>304</v>
      </c>
      <c r="E2574" s="398" t="s">
        <v>1166</v>
      </c>
      <c r="F2574" s="1544"/>
      <c r="G2574" s="988">
        <v>1212.6020000000001</v>
      </c>
      <c r="H2574" s="1507">
        <v>0</v>
      </c>
      <c r="I2574" s="1544">
        <v>112.64</v>
      </c>
      <c r="J2574" s="1511" t="s">
        <v>5749</v>
      </c>
      <c r="K2574" s="1511" t="s">
        <v>6224</v>
      </c>
      <c r="L2574" s="1511" t="s">
        <v>7029</v>
      </c>
      <c r="M2574" s="1511"/>
      <c r="N2574" s="1511"/>
      <c r="O2574" s="1511"/>
      <c r="P2574" s="1511"/>
      <c r="Q2574" s="1511"/>
      <c r="R2574" s="1511"/>
      <c r="S2574" s="1511"/>
      <c r="T2574" s="1511"/>
      <c r="U2574" s="1511"/>
      <c r="V2574" s="1511"/>
      <c r="W2574" s="95" t="s">
        <v>1167</v>
      </c>
      <c r="X2574" s="96"/>
    </row>
    <row r="2575" spans="1:24" ht="170.25" customHeight="1" x14ac:dyDescent="0.2">
      <c r="A2575" s="1561"/>
      <c r="B2575" s="1492" t="s">
        <v>2879</v>
      </c>
      <c r="C2575" s="1492" t="s">
        <v>7521</v>
      </c>
      <c r="D2575" s="1496" t="s">
        <v>304</v>
      </c>
      <c r="E2575" s="398" t="s">
        <v>1166</v>
      </c>
      <c r="F2575" s="1544"/>
      <c r="G2575" s="1544">
        <v>514.19799999999998</v>
      </c>
      <c r="H2575" s="1544">
        <v>112.77</v>
      </c>
      <c r="I2575" s="1544"/>
      <c r="J2575" s="1511" t="s">
        <v>5693</v>
      </c>
      <c r="K2575" s="1511" t="s">
        <v>7030</v>
      </c>
      <c r="L2575" s="1511" t="s">
        <v>7520</v>
      </c>
      <c r="M2575" s="1511"/>
      <c r="N2575" s="1511"/>
      <c r="O2575" s="1511"/>
      <c r="P2575" s="1511"/>
      <c r="Q2575" s="1511"/>
      <c r="R2575" s="1511"/>
      <c r="S2575" s="1511"/>
      <c r="T2575" s="1511"/>
      <c r="U2575" s="1511"/>
      <c r="V2575" s="1511"/>
      <c r="W2575" s="95" t="s">
        <v>1167</v>
      </c>
      <c r="X2575" s="96"/>
    </row>
    <row r="2576" spans="1:24" ht="140.25" customHeight="1" x14ac:dyDescent="0.2">
      <c r="A2576" s="1561"/>
      <c r="B2576" s="1492" t="s">
        <v>2880</v>
      </c>
      <c r="C2576" s="1492" t="s">
        <v>1180</v>
      </c>
      <c r="D2576" s="1496" t="s">
        <v>304</v>
      </c>
      <c r="E2576" s="398" t="s">
        <v>1166</v>
      </c>
      <c r="F2576" s="1544"/>
      <c r="G2576" s="1544">
        <v>285.99869000000001</v>
      </c>
      <c r="H2576" s="1507">
        <v>0</v>
      </c>
      <c r="I2576" s="1544"/>
      <c r="J2576" s="1511" t="s">
        <v>5694</v>
      </c>
      <c r="K2576" s="1511" t="s">
        <v>6223</v>
      </c>
      <c r="L2576" s="1511" t="s">
        <v>7031</v>
      </c>
      <c r="M2576" s="1511" t="s">
        <v>8030</v>
      </c>
      <c r="N2576" s="1511"/>
      <c r="O2576" s="1511"/>
      <c r="P2576" s="1511"/>
      <c r="Q2576" s="1511"/>
      <c r="R2576" s="1511"/>
      <c r="S2576" s="1511"/>
      <c r="T2576" s="1511"/>
      <c r="U2576" s="1511"/>
      <c r="V2576" s="1511"/>
      <c r="W2576" s="95" t="s">
        <v>1167</v>
      </c>
      <c r="X2576" s="96"/>
    </row>
    <row r="2577" spans="1:24" ht="141" customHeight="1" x14ac:dyDescent="0.2">
      <c r="A2577" s="1561"/>
      <c r="B2577" s="1492" t="s">
        <v>2881</v>
      </c>
      <c r="C2577" s="1492" t="s">
        <v>7523</v>
      </c>
      <c r="D2577" s="1496" t="s">
        <v>304</v>
      </c>
      <c r="E2577" s="398" t="s">
        <v>1166</v>
      </c>
      <c r="F2577" s="1544"/>
      <c r="G2577" s="1544">
        <v>53.5</v>
      </c>
      <c r="H2577" s="1544">
        <v>43.1</v>
      </c>
      <c r="I2577" s="1544"/>
      <c r="J2577" s="1511" t="s">
        <v>5695</v>
      </c>
      <c r="K2577" s="1511" t="s">
        <v>7522</v>
      </c>
      <c r="L2577" s="1511"/>
      <c r="M2577" s="1511"/>
      <c r="N2577" s="1511"/>
      <c r="O2577" s="1511"/>
      <c r="P2577" s="1511"/>
      <c r="Q2577" s="1511"/>
      <c r="R2577" s="1511"/>
      <c r="S2577" s="1511"/>
      <c r="T2577" s="1511"/>
      <c r="U2577" s="1511"/>
      <c r="V2577" s="1511"/>
      <c r="W2577" s="95" t="s">
        <v>1167</v>
      </c>
      <c r="X2577" s="96"/>
    </row>
    <row r="2578" spans="1:24" ht="175.5" customHeight="1" x14ac:dyDescent="0.2">
      <c r="A2578" s="1561"/>
      <c r="B2578" s="1492" t="s">
        <v>5429</v>
      </c>
      <c r="C2578" s="1027" t="s">
        <v>5423</v>
      </c>
      <c r="D2578" s="1496" t="s">
        <v>286</v>
      </c>
      <c r="E2578" s="1496" t="s">
        <v>1166</v>
      </c>
      <c r="F2578" s="1043"/>
      <c r="G2578" s="279">
        <v>462.13299999999998</v>
      </c>
      <c r="H2578" s="1544"/>
      <c r="I2578" s="1544"/>
      <c r="J2578" s="1612" t="s">
        <v>5589</v>
      </c>
      <c r="K2578" s="1511" t="s">
        <v>6020</v>
      </c>
      <c r="L2578" s="1511" t="s">
        <v>6355</v>
      </c>
      <c r="M2578" s="1511"/>
      <c r="N2578" s="1511"/>
      <c r="O2578" s="1511"/>
      <c r="P2578" s="1511"/>
      <c r="Q2578" s="1511"/>
      <c r="R2578" s="1511"/>
      <c r="S2578" s="1511"/>
      <c r="T2578" s="1511"/>
      <c r="U2578" s="1511"/>
      <c r="V2578" s="1511"/>
      <c r="W2578" s="95"/>
      <c r="X2578" s="96"/>
    </row>
    <row r="2579" spans="1:24" ht="135.75" customHeight="1" x14ac:dyDescent="0.2">
      <c r="A2579" s="1561"/>
      <c r="B2579" s="1492" t="s">
        <v>5430</v>
      </c>
      <c r="C2579" s="1027" t="s">
        <v>5424</v>
      </c>
      <c r="D2579" s="1496" t="s">
        <v>286</v>
      </c>
      <c r="E2579" s="1496" t="s">
        <v>1166</v>
      </c>
      <c r="F2579" s="1043"/>
      <c r="G2579" s="279">
        <v>3199.1019999999999</v>
      </c>
      <c r="H2579" s="1544"/>
      <c r="I2579" s="1544"/>
      <c r="J2579" s="1612"/>
      <c r="K2579" s="1511" t="s">
        <v>6021</v>
      </c>
      <c r="L2579" s="1511" t="s">
        <v>6356</v>
      </c>
      <c r="M2579" s="1511" t="s">
        <v>7032</v>
      </c>
      <c r="N2579" s="1511"/>
      <c r="O2579" s="1511"/>
      <c r="P2579" s="1511"/>
      <c r="Q2579" s="1511"/>
      <c r="R2579" s="1511"/>
      <c r="S2579" s="1511"/>
      <c r="T2579" s="1511"/>
      <c r="U2579" s="1511"/>
      <c r="V2579" s="1511"/>
      <c r="W2579" s="95"/>
      <c r="X2579" s="96"/>
    </row>
    <row r="2580" spans="1:24" ht="147.75" customHeight="1" x14ac:dyDescent="0.2">
      <c r="A2580" s="1561"/>
      <c r="B2580" s="1492" t="s">
        <v>5431</v>
      </c>
      <c r="C2580" s="1027" t="s">
        <v>5425</v>
      </c>
      <c r="D2580" s="1496" t="s">
        <v>286</v>
      </c>
      <c r="E2580" s="1496" t="s">
        <v>1166</v>
      </c>
      <c r="F2580" s="1043"/>
      <c r="G2580" s="279">
        <v>948.5</v>
      </c>
      <c r="H2580" s="1544"/>
      <c r="I2580" s="1544"/>
      <c r="J2580" s="1612"/>
      <c r="K2580" s="1511" t="s">
        <v>6022</v>
      </c>
      <c r="L2580" s="1511" t="s">
        <v>6357</v>
      </c>
      <c r="M2580" s="1511"/>
      <c r="N2580" s="1511"/>
      <c r="O2580" s="1511"/>
      <c r="P2580" s="1511"/>
      <c r="Q2580" s="1511"/>
      <c r="R2580" s="1511"/>
      <c r="S2580" s="1511"/>
      <c r="T2580" s="1511"/>
      <c r="U2580" s="1511"/>
      <c r="V2580" s="1511"/>
      <c r="W2580" s="95"/>
      <c r="X2580" s="96"/>
    </row>
    <row r="2581" spans="1:24" ht="143.25" customHeight="1" x14ac:dyDescent="0.2">
      <c r="A2581" s="1561"/>
      <c r="B2581" s="1492" t="s">
        <v>5432</v>
      </c>
      <c r="C2581" s="1027" t="s">
        <v>5426</v>
      </c>
      <c r="D2581" s="1496" t="s">
        <v>286</v>
      </c>
      <c r="E2581" s="1496" t="s">
        <v>1166</v>
      </c>
      <c r="F2581" s="1043"/>
      <c r="G2581" s="279">
        <v>3218.8800700000002</v>
      </c>
      <c r="H2581" s="1544"/>
      <c r="I2581" s="1544"/>
      <c r="J2581" s="1612"/>
      <c r="K2581" s="1511" t="s">
        <v>6023</v>
      </c>
      <c r="L2581" s="1511" t="s">
        <v>6358</v>
      </c>
      <c r="M2581" s="1511" t="s">
        <v>7033</v>
      </c>
      <c r="N2581" s="1511"/>
      <c r="O2581" s="1511"/>
      <c r="P2581" s="1511"/>
      <c r="Q2581" s="1511"/>
      <c r="R2581" s="1511"/>
      <c r="S2581" s="1511"/>
      <c r="T2581" s="1511"/>
      <c r="U2581" s="1511"/>
      <c r="V2581" s="1511"/>
      <c r="W2581" s="95"/>
      <c r="X2581" s="96"/>
    </row>
    <row r="2582" spans="1:24" ht="159" customHeight="1" x14ac:dyDescent="0.2">
      <c r="A2582" s="1561"/>
      <c r="B2582" s="1492" t="s">
        <v>5433</v>
      </c>
      <c r="C2582" s="1027" t="s">
        <v>5427</v>
      </c>
      <c r="D2582" s="1496" t="s">
        <v>286</v>
      </c>
      <c r="E2582" s="1496" t="s">
        <v>1166</v>
      </c>
      <c r="F2582" s="1043"/>
      <c r="G2582" s="279">
        <v>785</v>
      </c>
      <c r="H2582" s="1544"/>
      <c r="I2582" s="1544"/>
      <c r="J2582" s="1612"/>
      <c r="K2582" s="1511" t="s">
        <v>6024</v>
      </c>
      <c r="L2582" s="1511"/>
      <c r="M2582" s="1511"/>
      <c r="N2582" s="1511"/>
      <c r="O2582" s="1511"/>
      <c r="P2582" s="1511"/>
      <c r="Q2582" s="1511"/>
      <c r="R2582" s="1511"/>
      <c r="S2582" s="1511"/>
      <c r="T2582" s="1511"/>
      <c r="U2582" s="1511"/>
      <c r="V2582" s="1511"/>
      <c r="W2582" s="95"/>
      <c r="X2582" s="96"/>
    </row>
    <row r="2583" spans="1:24" ht="87.75" customHeight="1" x14ac:dyDescent="0.2">
      <c r="A2583" s="1561"/>
      <c r="B2583" s="1492" t="s">
        <v>5434</v>
      </c>
      <c r="C2583" s="1027" t="s">
        <v>5428</v>
      </c>
      <c r="D2583" s="1496" t="s">
        <v>286</v>
      </c>
      <c r="E2583" s="1496" t="s">
        <v>1166</v>
      </c>
      <c r="F2583" s="1043"/>
      <c r="G2583" s="279">
        <v>198</v>
      </c>
      <c r="H2583" s="1544"/>
      <c r="I2583" s="1544"/>
      <c r="J2583" s="1612"/>
      <c r="K2583" s="1511" t="s">
        <v>6025</v>
      </c>
      <c r="L2583" s="1511"/>
      <c r="M2583" s="1511"/>
      <c r="N2583" s="1511"/>
      <c r="O2583" s="1511"/>
      <c r="P2583" s="1511"/>
      <c r="Q2583" s="1511"/>
      <c r="R2583" s="1511"/>
      <c r="S2583" s="1511"/>
      <c r="T2583" s="1511"/>
      <c r="U2583" s="1511"/>
      <c r="V2583" s="1511"/>
      <c r="W2583" s="95"/>
      <c r="X2583" s="96"/>
    </row>
    <row r="2584" spans="1:24" ht="87.75" customHeight="1" x14ac:dyDescent="0.2">
      <c r="A2584" s="1561"/>
      <c r="B2584" s="1492" t="s">
        <v>5921</v>
      </c>
      <c r="C2584" s="1027" t="s">
        <v>5922</v>
      </c>
      <c r="D2584" s="1496" t="s">
        <v>3490</v>
      </c>
      <c r="E2584" s="1496" t="s">
        <v>5923</v>
      </c>
      <c r="F2584" s="1043"/>
      <c r="G2584" s="279"/>
      <c r="H2584" s="1544"/>
      <c r="I2584" s="1544"/>
      <c r="J2584" s="1089" t="s">
        <v>6026</v>
      </c>
      <c r="K2584" s="1511" t="s">
        <v>6845</v>
      </c>
      <c r="L2584" s="1511"/>
      <c r="M2584" s="1511"/>
      <c r="N2584" s="1511"/>
      <c r="O2584" s="1511"/>
      <c r="P2584" s="1511"/>
      <c r="Q2584" s="1511"/>
      <c r="R2584" s="1511"/>
      <c r="S2584" s="1511"/>
      <c r="T2584" s="1511"/>
      <c r="U2584" s="1511"/>
      <c r="V2584" s="1511"/>
      <c r="W2584" s="95"/>
      <c r="X2584" s="96"/>
    </row>
    <row r="2585" spans="1:24" ht="143.25" customHeight="1" x14ac:dyDescent="0.2">
      <c r="A2585" s="1561"/>
      <c r="B2585" s="1492" t="s">
        <v>5924</v>
      </c>
      <c r="C2585" s="1027" t="s">
        <v>8819</v>
      </c>
      <c r="D2585" s="1496" t="s">
        <v>3490</v>
      </c>
      <c r="E2585" s="1496" t="s">
        <v>5923</v>
      </c>
      <c r="F2585" s="1043"/>
      <c r="G2585" s="279">
        <v>2099.8000000000002</v>
      </c>
      <c r="H2585" s="1544">
        <v>180</v>
      </c>
      <c r="I2585" s="1544"/>
      <c r="J2585" s="1511" t="s">
        <v>6027</v>
      </c>
      <c r="K2585" s="1511" t="s">
        <v>6225</v>
      </c>
      <c r="L2585" s="1511" t="s">
        <v>8818</v>
      </c>
      <c r="M2585" s="1511"/>
      <c r="N2585" s="1511"/>
      <c r="O2585" s="1511"/>
      <c r="P2585" s="1511"/>
      <c r="Q2585" s="1511"/>
      <c r="R2585" s="1511"/>
      <c r="S2585" s="1511"/>
      <c r="T2585" s="1511"/>
      <c r="U2585" s="1511"/>
      <c r="V2585" s="1511"/>
      <c r="W2585" s="95"/>
      <c r="X2585" s="96"/>
    </row>
    <row r="2586" spans="1:24" ht="87.75" customHeight="1" x14ac:dyDescent="0.2">
      <c r="A2586" s="1561"/>
      <c r="B2586" s="1492" t="s">
        <v>5925</v>
      </c>
      <c r="C2586" s="1027" t="s">
        <v>5927</v>
      </c>
      <c r="D2586" s="1496" t="s">
        <v>3490</v>
      </c>
      <c r="E2586" s="1496" t="s">
        <v>5923</v>
      </c>
      <c r="F2586" s="1043"/>
      <c r="G2586" s="279">
        <v>3499.415</v>
      </c>
      <c r="H2586" s="1544"/>
      <c r="I2586" s="1544"/>
      <c r="J2586" s="1511" t="s">
        <v>6028</v>
      </c>
      <c r="K2586" s="1511" t="s">
        <v>6623</v>
      </c>
      <c r="L2586" s="1511" t="s">
        <v>7034</v>
      </c>
      <c r="M2586" s="1511"/>
      <c r="N2586" s="1511"/>
      <c r="O2586" s="1511"/>
      <c r="P2586" s="1511"/>
      <c r="Q2586" s="1511"/>
      <c r="R2586" s="1511"/>
      <c r="S2586" s="1511"/>
      <c r="T2586" s="1511"/>
      <c r="U2586" s="1511"/>
      <c r="V2586" s="1511"/>
      <c r="W2586" s="95"/>
      <c r="X2586" s="96"/>
    </row>
    <row r="2587" spans="1:24" ht="87.75" customHeight="1" x14ac:dyDescent="0.2">
      <c r="A2587" s="1561"/>
      <c r="B2587" s="1492" t="s">
        <v>7542</v>
      </c>
      <c r="C2587" s="1027" t="s">
        <v>7543</v>
      </c>
      <c r="D2587" s="1496" t="s">
        <v>3490</v>
      </c>
      <c r="E2587" s="1496" t="s">
        <v>5923</v>
      </c>
      <c r="F2587" s="1043"/>
      <c r="G2587" s="279"/>
      <c r="H2587" s="1544">
        <v>2620.1999989999999</v>
      </c>
      <c r="I2587" s="1544"/>
      <c r="J2587" s="1511" t="s">
        <v>7066</v>
      </c>
      <c r="K2587" s="1511"/>
      <c r="L2587" s="1511"/>
      <c r="M2587" s="1511"/>
      <c r="N2587" s="1511"/>
      <c r="O2587" s="1511"/>
      <c r="P2587" s="1511"/>
      <c r="Q2587" s="1511"/>
      <c r="R2587" s="1511"/>
      <c r="S2587" s="1511"/>
      <c r="T2587" s="1511"/>
      <c r="U2587" s="1511"/>
      <c r="V2587" s="1511"/>
      <c r="W2587" s="95"/>
      <c r="X2587" s="96"/>
    </row>
    <row r="2588" spans="1:24" ht="138.75" customHeight="1" x14ac:dyDescent="0.2">
      <c r="A2588" s="1561"/>
      <c r="B2588" s="1492" t="s">
        <v>8820</v>
      </c>
      <c r="C2588" s="1027" t="s">
        <v>9135</v>
      </c>
      <c r="D2588" s="1496" t="s">
        <v>304</v>
      </c>
      <c r="E2588" s="1496" t="s">
        <v>5923</v>
      </c>
      <c r="F2588" s="1043"/>
      <c r="G2588" s="279"/>
      <c r="H2588" s="1507">
        <v>2200</v>
      </c>
      <c r="I2588" s="1544"/>
      <c r="J2588" s="1511" t="s">
        <v>8821</v>
      </c>
      <c r="K2588" s="1511" t="s">
        <v>9171</v>
      </c>
      <c r="L2588" s="1511"/>
      <c r="M2588" s="1511"/>
      <c r="N2588" s="1511"/>
      <c r="O2588" s="1511"/>
      <c r="P2588" s="1511"/>
      <c r="Q2588" s="1511"/>
      <c r="R2588" s="1511"/>
      <c r="S2588" s="1511"/>
      <c r="T2588" s="1511"/>
      <c r="U2588" s="1511"/>
      <c r="V2588" s="1511"/>
      <c r="W2588" s="95"/>
      <c r="X2588" s="96"/>
    </row>
    <row r="2589" spans="1:24" ht="154.5" customHeight="1" x14ac:dyDescent="0.2">
      <c r="A2589" s="1561"/>
      <c r="B2589" s="1491" t="s">
        <v>8823</v>
      </c>
      <c r="C2589" s="1542" t="s">
        <v>9015</v>
      </c>
      <c r="D2589" s="1518" t="s">
        <v>8825</v>
      </c>
      <c r="E2589" s="1518" t="s">
        <v>5923</v>
      </c>
      <c r="F2589" s="1440"/>
      <c r="G2589" s="1414"/>
      <c r="H2589" s="1415"/>
      <c r="I2589" s="1544"/>
      <c r="J2589" s="1511" t="s">
        <v>8826</v>
      </c>
      <c r="K2589" s="1511" t="s">
        <v>9016</v>
      </c>
      <c r="L2589" s="1511"/>
      <c r="M2589" s="1511"/>
      <c r="N2589" s="1511"/>
      <c r="O2589" s="1511"/>
      <c r="P2589" s="1511"/>
      <c r="Q2589" s="1511"/>
      <c r="R2589" s="1511"/>
      <c r="S2589" s="1511"/>
      <c r="T2589" s="1511"/>
      <c r="U2589" s="1511"/>
      <c r="V2589" s="1511"/>
      <c r="W2589" s="95"/>
      <c r="X2589" s="96"/>
    </row>
    <row r="2590" spans="1:24" ht="96" customHeight="1" x14ac:dyDescent="0.2">
      <c r="A2590" s="1562"/>
      <c r="B2590" s="1028" t="s">
        <v>9017</v>
      </c>
      <c r="C2590" s="455" t="s">
        <v>9018</v>
      </c>
      <c r="D2590" s="1028" t="s">
        <v>304</v>
      </c>
      <c r="E2590" s="1028" t="s">
        <v>5923</v>
      </c>
      <c r="F2590" s="1530">
        <v>0</v>
      </c>
      <c r="G2590" s="1530">
        <v>0</v>
      </c>
      <c r="H2590" s="1530"/>
      <c r="I2590" s="1441"/>
      <c r="J2590" s="1511" t="s">
        <v>9019</v>
      </c>
      <c r="K2590" s="1511" t="s">
        <v>9136</v>
      </c>
      <c r="L2590" s="1511"/>
      <c r="M2590" s="1511"/>
      <c r="N2590" s="1511"/>
      <c r="O2590" s="1511"/>
      <c r="P2590" s="1511"/>
      <c r="Q2590" s="1511"/>
      <c r="R2590" s="1511"/>
      <c r="S2590" s="1511"/>
      <c r="T2590" s="1511"/>
      <c r="U2590" s="1511"/>
      <c r="V2590" s="1511"/>
      <c r="W2590" s="95"/>
      <c r="X2590" s="96"/>
    </row>
    <row r="2591" spans="1:24" ht="104.25" customHeight="1" x14ac:dyDescent="0.2">
      <c r="A2591" s="1492" t="s">
        <v>1600</v>
      </c>
      <c r="B2591" s="1490" t="s">
        <v>2882</v>
      </c>
      <c r="C2591" s="1490" t="s">
        <v>1182</v>
      </c>
      <c r="D2591" s="1519" t="s">
        <v>304</v>
      </c>
      <c r="E2591" s="1428" t="s">
        <v>1166</v>
      </c>
      <c r="F2591" s="1429">
        <v>475.59399999999999</v>
      </c>
      <c r="G2591" s="1420"/>
      <c r="H2591" s="1429"/>
      <c r="I2591" s="1544">
        <v>15.134</v>
      </c>
      <c r="J2591" s="1511" t="s">
        <v>4879</v>
      </c>
      <c r="K2591" s="1511" t="s">
        <v>5749</v>
      </c>
      <c r="L2591" s="1511"/>
      <c r="M2591" s="1511"/>
      <c r="N2591" s="1511"/>
      <c r="O2591" s="1511"/>
      <c r="P2591" s="1511"/>
      <c r="Q2591" s="1511"/>
      <c r="R2591" s="1511"/>
      <c r="S2591" s="1511"/>
      <c r="T2591" s="1511"/>
      <c r="U2591" s="1511"/>
      <c r="V2591" s="1511"/>
      <c r="W2591" s="95" t="s">
        <v>1167</v>
      </c>
      <c r="X2591" s="96"/>
    </row>
    <row r="2592" spans="1:24" s="1" customFormat="1" ht="42" customHeight="1" x14ac:dyDescent="0.2">
      <c r="A2592" s="1564" t="s">
        <v>1601</v>
      </c>
      <c r="B2592" s="1492" t="s">
        <v>2883</v>
      </c>
      <c r="C2592" s="1039" t="s">
        <v>1183</v>
      </c>
      <c r="D2592" s="1496" t="s">
        <v>13</v>
      </c>
      <c r="E2592" s="1497" t="s">
        <v>1184</v>
      </c>
      <c r="F2592" s="1544"/>
      <c r="G2592" s="1544"/>
      <c r="H2592" s="1544"/>
      <c r="I2592" s="1544">
        <v>12500</v>
      </c>
      <c r="J2592" s="1511"/>
      <c r="K2592" s="1511"/>
      <c r="L2592" s="1511"/>
      <c r="M2592" s="146"/>
      <c r="N2592" s="146"/>
      <c r="O2592" s="146"/>
      <c r="P2592" s="146"/>
      <c r="Q2592" s="146"/>
      <c r="R2592" s="146"/>
      <c r="S2592" s="146"/>
      <c r="T2592" s="146"/>
      <c r="U2592" s="146"/>
      <c r="V2592" s="146"/>
      <c r="W2592" s="9" t="s">
        <v>329</v>
      </c>
    </row>
    <row r="2593" spans="1:29" s="1" customFormat="1" ht="46.5" customHeight="1" x14ac:dyDescent="0.2">
      <c r="A2593" s="1564"/>
      <c r="B2593" s="1492" t="s">
        <v>2884</v>
      </c>
      <c r="C2593" s="1039" t="s">
        <v>1185</v>
      </c>
      <c r="D2593" s="1496" t="s">
        <v>1186</v>
      </c>
      <c r="E2593" s="1497" t="s">
        <v>1187</v>
      </c>
      <c r="F2593" s="1544"/>
      <c r="G2593" s="1544"/>
      <c r="H2593" s="1544"/>
      <c r="I2593" s="1544"/>
      <c r="J2593" s="1511"/>
      <c r="K2593" s="1511"/>
      <c r="L2593" s="1511"/>
      <c r="M2593" s="146"/>
      <c r="N2593" s="146"/>
      <c r="O2593" s="146"/>
      <c r="P2593" s="146"/>
      <c r="Q2593" s="146"/>
      <c r="R2593" s="146"/>
      <c r="S2593" s="146"/>
      <c r="T2593" s="146"/>
      <c r="U2593" s="146"/>
      <c r="V2593" s="146"/>
      <c r="W2593" s="9" t="s">
        <v>329</v>
      </c>
    </row>
    <row r="2594" spans="1:29" ht="32.25" customHeight="1" x14ac:dyDescent="0.2">
      <c r="A2594" s="1564"/>
      <c r="B2594" s="1492" t="s">
        <v>2885</v>
      </c>
      <c r="C2594" s="1039" t="s">
        <v>1188</v>
      </c>
      <c r="D2594" s="1496" t="s">
        <v>13</v>
      </c>
      <c r="E2594" s="398" t="s">
        <v>1166</v>
      </c>
      <c r="F2594" s="1544"/>
      <c r="G2594" s="1544"/>
      <c r="H2594" s="1544"/>
      <c r="I2594" s="1544">
        <v>10000</v>
      </c>
      <c r="J2594" s="1511"/>
      <c r="K2594" s="1511"/>
      <c r="L2594" s="1511"/>
      <c r="M2594" s="1511"/>
      <c r="N2594" s="1511"/>
      <c r="O2594" s="1511"/>
      <c r="P2594" s="1511"/>
      <c r="Q2594" s="1511"/>
      <c r="R2594" s="1511"/>
      <c r="S2594" s="1511"/>
      <c r="T2594" s="1511"/>
      <c r="U2594" s="1511"/>
      <c r="V2594" s="1511"/>
      <c r="W2594" s="95" t="s">
        <v>1167</v>
      </c>
      <c r="X2594" s="559">
        <f>SUM(F2563:F2594)</f>
        <v>66111.569099999979</v>
      </c>
      <c r="Y2594" s="559">
        <f>SUM(G2563:G2594)</f>
        <v>40316.121190000005</v>
      </c>
      <c r="Z2594" s="559">
        <f>SUM(H2563:H2594)</f>
        <v>64127.130318999996</v>
      </c>
      <c r="AA2594" s="559">
        <f>SUM(I2563:I2594)</f>
        <v>28932.491999999998</v>
      </c>
      <c r="AB2594" s="559"/>
      <c r="AC2594" s="559"/>
    </row>
    <row r="2595" spans="1:29" s="1" customFormat="1" ht="14.25" customHeight="1" x14ac:dyDescent="0.2">
      <c r="A2595" s="1604" t="s">
        <v>1602</v>
      </c>
      <c r="B2595" s="1605"/>
      <c r="C2595" s="1605"/>
      <c r="D2595" s="1605"/>
      <c r="E2595" s="1605"/>
      <c r="F2595" s="1605"/>
      <c r="G2595" s="1605"/>
      <c r="H2595" s="1605"/>
      <c r="I2595" s="1606"/>
      <c r="J2595" s="254"/>
      <c r="K2595" s="254"/>
      <c r="L2595" s="254"/>
      <c r="M2595" s="140"/>
      <c r="N2595" s="140"/>
      <c r="O2595" s="140"/>
      <c r="P2595" s="140"/>
      <c r="Q2595" s="140"/>
      <c r="R2595" s="140"/>
      <c r="S2595" s="140"/>
      <c r="T2595" s="140"/>
      <c r="U2595" s="140"/>
      <c r="V2595" s="140"/>
      <c r="W2595" s="9"/>
    </row>
    <row r="2596" spans="1:29" ht="153" customHeight="1" x14ac:dyDescent="0.2">
      <c r="A2596" s="1563" t="s">
        <v>1603</v>
      </c>
      <c r="B2596" s="1492" t="s">
        <v>2886</v>
      </c>
      <c r="C2596" s="1492" t="s">
        <v>5435</v>
      </c>
      <c r="D2596" s="1496" t="s">
        <v>13</v>
      </c>
      <c r="E2596" s="398" t="s">
        <v>1166</v>
      </c>
      <c r="F2596" s="1507">
        <v>578.7672</v>
      </c>
      <c r="G2596" s="1507">
        <v>684.38400000000001</v>
      </c>
      <c r="H2596" s="1507">
        <v>390</v>
      </c>
      <c r="I2596" s="1507"/>
      <c r="J2596" s="1506" t="s">
        <v>4038</v>
      </c>
      <c r="K2596" s="1506" t="s">
        <v>5696</v>
      </c>
      <c r="L2596" s="1506" t="s">
        <v>6029</v>
      </c>
      <c r="M2596" s="1506" t="s">
        <v>8030</v>
      </c>
      <c r="N2596" s="1506" t="s">
        <v>9020</v>
      </c>
      <c r="O2596" s="1506" t="s">
        <v>9172</v>
      </c>
      <c r="P2596" s="1506"/>
      <c r="Q2596" s="1506"/>
      <c r="R2596" s="1506"/>
      <c r="S2596" s="1506"/>
      <c r="T2596" s="1506"/>
      <c r="U2596" s="1506"/>
      <c r="V2596" s="1506"/>
      <c r="W2596" s="95" t="s">
        <v>1167</v>
      </c>
      <c r="X2596" s="96"/>
    </row>
    <row r="2597" spans="1:29" ht="123" customHeight="1" x14ac:dyDescent="0.2">
      <c r="A2597" s="1561"/>
      <c r="B2597" s="1492" t="s">
        <v>2887</v>
      </c>
      <c r="C2597" s="1492" t="s">
        <v>7545</v>
      </c>
      <c r="D2597" s="1496" t="s">
        <v>13</v>
      </c>
      <c r="E2597" s="398" t="s">
        <v>1166</v>
      </c>
      <c r="F2597" s="1507"/>
      <c r="G2597" s="1012"/>
      <c r="H2597" s="1507">
        <v>1470.0934199999999</v>
      </c>
      <c r="I2597" s="1507">
        <f>1461.512+681.03</f>
        <v>2142.5419999999999</v>
      </c>
      <c r="J2597" s="1599" t="s">
        <v>5749</v>
      </c>
      <c r="K2597" s="1506" t="s">
        <v>7544</v>
      </c>
      <c r="L2597" s="1506" t="s">
        <v>9021</v>
      </c>
      <c r="M2597" s="1506" t="s">
        <v>9173</v>
      </c>
      <c r="N2597" s="1506"/>
      <c r="O2597" s="1506"/>
      <c r="P2597" s="1506"/>
      <c r="Q2597" s="1506"/>
      <c r="R2597" s="1506"/>
      <c r="S2597" s="1506"/>
      <c r="T2597" s="1506"/>
      <c r="U2597" s="1506"/>
      <c r="V2597" s="1506"/>
      <c r="W2597" s="95" t="s">
        <v>1167</v>
      </c>
      <c r="X2597" s="96"/>
    </row>
    <row r="2598" spans="1:29" ht="48" customHeight="1" x14ac:dyDescent="0.2">
      <c r="A2598" s="1561"/>
      <c r="B2598" s="1492" t="s">
        <v>2888</v>
      </c>
      <c r="C2598" s="1492" t="s">
        <v>1190</v>
      </c>
      <c r="D2598" s="1496" t="s">
        <v>13</v>
      </c>
      <c r="E2598" s="398" t="s">
        <v>1166</v>
      </c>
      <c r="F2598" s="1507"/>
      <c r="G2598" s="1012"/>
      <c r="H2598" s="1507"/>
      <c r="I2598" s="1507">
        <v>7058.93</v>
      </c>
      <c r="J2598" s="1599"/>
      <c r="K2598" s="1506"/>
      <c r="L2598" s="1506"/>
      <c r="M2598" s="1506"/>
      <c r="N2598" s="1506"/>
      <c r="O2598" s="1506"/>
      <c r="P2598" s="1506"/>
      <c r="Q2598" s="1506"/>
      <c r="R2598" s="1506"/>
      <c r="S2598" s="1506"/>
      <c r="T2598" s="1506"/>
      <c r="U2598" s="1506"/>
      <c r="V2598" s="1506"/>
      <c r="W2598" s="95" t="s">
        <v>1167</v>
      </c>
      <c r="X2598" s="96"/>
    </row>
    <row r="2599" spans="1:29" ht="143.25" customHeight="1" x14ac:dyDescent="0.2">
      <c r="A2599" s="1561"/>
      <c r="B2599" s="1492" t="s">
        <v>2889</v>
      </c>
      <c r="C2599" s="1492" t="s">
        <v>7547</v>
      </c>
      <c r="D2599" s="1496" t="s">
        <v>13</v>
      </c>
      <c r="E2599" s="398" t="s">
        <v>1166</v>
      </c>
      <c r="F2599" s="1507">
        <v>6950.5659999999998</v>
      </c>
      <c r="G2599" s="975">
        <v>9194.3169990000006</v>
      </c>
      <c r="H2599" s="279">
        <v>3289.0812000000001</v>
      </c>
      <c r="I2599" s="1507"/>
      <c r="J2599" s="1506" t="s">
        <v>4039</v>
      </c>
      <c r="K2599" s="1506" t="s">
        <v>5697</v>
      </c>
      <c r="L2599" s="1506" t="s">
        <v>6030</v>
      </c>
      <c r="M2599" s="1506" t="s">
        <v>6365</v>
      </c>
      <c r="N2599" s="1506" t="s">
        <v>7546</v>
      </c>
      <c r="O2599" s="1506" t="s">
        <v>8827</v>
      </c>
      <c r="P2599" s="1506" t="s">
        <v>9022</v>
      </c>
      <c r="Q2599" s="1506" t="s">
        <v>9174</v>
      </c>
      <c r="R2599" s="1506"/>
      <c r="S2599" s="1506"/>
      <c r="T2599" s="1506"/>
      <c r="U2599" s="1506"/>
      <c r="V2599" s="1506"/>
      <c r="W2599" s="95" t="s">
        <v>1167</v>
      </c>
      <c r="X2599" s="96"/>
    </row>
    <row r="2600" spans="1:29" ht="118.5" customHeight="1" x14ac:dyDescent="0.2">
      <c r="A2600" s="1561"/>
      <c r="B2600" s="1492" t="s">
        <v>2890</v>
      </c>
      <c r="C2600" s="1492" t="s">
        <v>1192</v>
      </c>
      <c r="D2600" s="1496" t="s">
        <v>13</v>
      </c>
      <c r="E2600" s="398" t="s">
        <v>1166</v>
      </c>
      <c r="F2600" s="1507">
        <v>771.43100000000004</v>
      </c>
      <c r="G2600" s="1507"/>
      <c r="H2600" s="1507"/>
      <c r="I2600" s="1507"/>
      <c r="J2600" s="1506" t="s">
        <v>4294</v>
      </c>
      <c r="K2600" s="1506"/>
      <c r="L2600" s="1506"/>
      <c r="M2600" s="1506"/>
      <c r="N2600" s="1506"/>
      <c r="O2600" s="1506"/>
      <c r="P2600" s="1506"/>
      <c r="Q2600" s="1506"/>
      <c r="R2600" s="1506"/>
      <c r="S2600" s="1506"/>
      <c r="T2600" s="1506"/>
      <c r="U2600" s="1506"/>
      <c r="V2600" s="1506"/>
      <c r="W2600" s="95" t="s">
        <v>1167</v>
      </c>
      <c r="X2600" s="96"/>
    </row>
    <row r="2601" spans="1:29" ht="162.75" customHeight="1" x14ac:dyDescent="0.2">
      <c r="A2601" s="1561"/>
      <c r="B2601" s="1492" t="s">
        <v>2891</v>
      </c>
      <c r="C2601" s="1492" t="s">
        <v>5437</v>
      </c>
      <c r="D2601" s="1496" t="s">
        <v>13</v>
      </c>
      <c r="E2601" s="398" t="s">
        <v>1166</v>
      </c>
      <c r="F2601" s="1544">
        <v>1569.7809999999999</v>
      </c>
      <c r="G2601" s="975">
        <v>114.495</v>
      </c>
      <c r="H2601" s="1507">
        <v>0</v>
      </c>
      <c r="I2601" s="1507"/>
      <c r="J2601" s="1506" t="s">
        <v>4295</v>
      </c>
      <c r="K2601" s="1506" t="s">
        <v>4880</v>
      </c>
      <c r="L2601" s="1506" t="s">
        <v>5698</v>
      </c>
      <c r="M2601" s="1506" t="s">
        <v>6366</v>
      </c>
      <c r="N2601" s="1506" t="s">
        <v>8030</v>
      </c>
      <c r="O2601" s="1506"/>
      <c r="P2601" s="1506"/>
      <c r="Q2601" s="1506"/>
      <c r="R2601" s="1506"/>
      <c r="S2601" s="1506"/>
      <c r="T2601" s="1506"/>
      <c r="U2601" s="1506"/>
      <c r="V2601" s="1506"/>
      <c r="W2601" s="95" t="s">
        <v>1167</v>
      </c>
      <c r="X2601" s="96"/>
    </row>
    <row r="2602" spans="1:29" ht="120.75" customHeight="1" x14ac:dyDescent="0.2">
      <c r="A2602" s="1561"/>
      <c r="B2602" s="1492" t="s">
        <v>2892</v>
      </c>
      <c r="C2602" s="1492" t="s">
        <v>5438</v>
      </c>
      <c r="D2602" s="1496" t="s">
        <v>13</v>
      </c>
      <c r="E2602" s="398" t="s">
        <v>1166</v>
      </c>
      <c r="F2602" s="1507">
        <v>788.4</v>
      </c>
      <c r="G2602" s="1507">
        <v>191.50307000000001</v>
      </c>
      <c r="H2602" s="1507"/>
      <c r="I2602" s="1507"/>
      <c r="J2602" s="1506" t="s">
        <v>4881</v>
      </c>
      <c r="K2602" s="1506" t="s">
        <v>5699</v>
      </c>
      <c r="L2602" s="1506" t="s">
        <v>6367</v>
      </c>
      <c r="M2602" s="1506"/>
      <c r="N2602" s="1506"/>
      <c r="O2602" s="1506"/>
      <c r="P2602" s="1506"/>
      <c r="Q2602" s="1506"/>
      <c r="R2602" s="1506"/>
      <c r="S2602" s="1506"/>
      <c r="T2602" s="1506"/>
      <c r="U2602" s="1506"/>
      <c r="V2602" s="1506"/>
      <c r="W2602" s="95" t="s">
        <v>1167</v>
      </c>
      <c r="X2602" s="96"/>
    </row>
    <row r="2603" spans="1:29" ht="121.5" customHeight="1" x14ac:dyDescent="0.2">
      <c r="A2603" s="1561"/>
      <c r="B2603" s="1492" t="s">
        <v>2893</v>
      </c>
      <c r="C2603" s="1492" t="s">
        <v>7548</v>
      </c>
      <c r="D2603" s="1496" t="s">
        <v>13</v>
      </c>
      <c r="E2603" s="398" t="s">
        <v>1166</v>
      </c>
      <c r="F2603" s="987">
        <v>25.084800000000001</v>
      </c>
      <c r="G2603" s="309">
        <v>1490</v>
      </c>
      <c r="H2603" s="1507">
        <v>37.590000000000003</v>
      </c>
      <c r="I2603" s="1507">
        <f>4376.235+2546.844</f>
        <v>6923.0789999999997</v>
      </c>
      <c r="J2603" s="1506" t="s">
        <v>4882</v>
      </c>
      <c r="K2603" s="1506" t="s">
        <v>5749</v>
      </c>
      <c r="L2603" s="1506" t="s">
        <v>6622</v>
      </c>
      <c r="M2603" s="1506" t="s">
        <v>7549</v>
      </c>
      <c r="N2603" s="1506"/>
      <c r="O2603" s="1506"/>
      <c r="P2603" s="1506"/>
      <c r="Q2603" s="1506"/>
      <c r="R2603" s="1506"/>
      <c r="S2603" s="1506"/>
      <c r="T2603" s="1506"/>
      <c r="U2603" s="1506"/>
      <c r="V2603" s="1506"/>
      <c r="W2603" s="95" t="s">
        <v>1167</v>
      </c>
      <c r="X2603" s="96"/>
    </row>
    <row r="2604" spans="1:29" ht="129.75" customHeight="1" x14ac:dyDescent="0.2">
      <c r="A2604" s="1561"/>
      <c r="B2604" s="1492" t="s">
        <v>2894</v>
      </c>
      <c r="C2604" s="1492" t="s">
        <v>7550</v>
      </c>
      <c r="D2604" s="1496" t="s">
        <v>13</v>
      </c>
      <c r="E2604" s="398" t="s">
        <v>1166</v>
      </c>
      <c r="F2604" s="1507"/>
      <c r="G2604" s="988">
        <v>16.029</v>
      </c>
      <c r="H2604" s="1507">
        <v>1452.4209599999999</v>
      </c>
      <c r="I2604" s="1507">
        <f>578.4+251.873+1092.21</f>
        <v>1922.4829999999999</v>
      </c>
      <c r="J2604" s="1506"/>
      <c r="K2604" s="1506" t="s">
        <v>5749</v>
      </c>
      <c r="L2604" s="1597" t="s">
        <v>5749</v>
      </c>
      <c r="M2604" s="1506" t="s">
        <v>6619</v>
      </c>
      <c r="N2604" s="1506" t="s">
        <v>7035</v>
      </c>
      <c r="O2604" s="1506" t="s">
        <v>7551</v>
      </c>
      <c r="P2604" s="1506" t="s">
        <v>9175</v>
      </c>
      <c r="Q2604" s="1506"/>
      <c r="R2604" s="1506"/>
      <c r="S2604" s="1506"/>
      <c r="T2604" s="1506"/>
      <c r="U2604" s="1506"/>
      <c r="V2604" s="1506"/>
      <c r="W2604" s="95" t="s">
        <v>1167</v>
      </c>
      <c r="X2604" s="96"/>
    </row>
    <row r="2605" spans="1:29" ht="128.25" customHeight="1" x14ac:dyDescent="0.2">
      <c r="A2605" s="1561"/>
      <c r="B2605" s="1492" t="s">
        <v>2895</v>
      </c>
      <c r="C2605" s="1492" t="s">
        <v>1197</v>
      </c>
      <c r="D2605" s="1496" t="s">
        <v>13</v>
      </c>
      <c r="E2605" s="398" t="s">
        <v>1166</v>
      </c>
      <c r="F2605" s="1507">
        <v>881.35536000000002</v>
      </c>
      <c r="G2605" s="1012"/>
      <c r="H2605" s="1507">
        <v>0</v>
      </c>
      <c r="I2605" s="1507">
        <f>30300.432+1714.1</f>
        <v>32014.531999999999</v>
      </c>
      <c r="J2605" s="95" t="s">
        <v>3423</v>
      </c>
      <c r="K2605" s="1506" t="s">
        <v>4296</v>
      </c>
      <c r="L2605" s="1597"/>
      <c r="M2605" s="1506" t="s">
        <v>8030</v>
      </c>
      <c r="N2605" s="1506"/>
      <c r="O2605" s="1506"/>
      <c r="P2605" s="1506"/>
      <c r="Q2605" s="1506"/>
      <c r="R2605" s="1506"/>
      <c r="S2605" s="1506"/>
      <c r="T2605" s="1506"/>
      <c r="U2605" s="1506"/>
      <c r="V2605" s="1506"/>
      <c r="W2605" s="95" t="s">
        <v>1167</v>
      </c>
      <c r="X2605" s="96"/>
    </row>
    <row r="2606" spans="1:29" ht="102" customHeight="1" x14ac:dyDescent="0.2">
      <c r="A2606" s="1561"/>
      <c r="B2606" s="1492" t="s">
        <v>2896</v>
      </c>
      <c r="C2606" s="1492" t="s">
        <v>7552</v>
      </c>
      <c r="D2606" s="1496" t="s">
        <v>13</v>
      </c>
      <c r="E2606" s="398" t="s">
        <v>1166</v>
      </c>
      <c r="F2606" s="1507">
        <v>886.72942999999998</v>
      </c>
      <c r="G2606" s="1012"/>
      <c r="H2606" s="1507">
        <v>103.18019</v>
      </c>
      <c r="I2606" s="279">
        <v>509.08</v>
      </c>
      <c r="J2606" s="95" t="s">
        <v>3424</v>
      </c>
      <c r="K2606" s="1506" t="s">
        <v>4297</v>
      </c>
      <c r="L2606" s="1597"/>
      <c r="M2606" s="1506" t="s">
        <v>8020</v>
      </c>
      <c r="N2606" s="1506" t="s">
        <v>8828</v>
      </c>
      <c r="O2606" s="1506" t="s">
        <v>9176</v>
      </c>
      <c r="P2606" s="1506"/>
      <c r="Q2606" s="1506"/>
      <c r="R2606" s="1506"/>
      <c r="S2606" s="1506"/>
      <c r="T2606" s="1506"/>
      <c r="U2606" s="1506"/>
      <c r="V2606" s="1506"/>
      <c r="W2606" s="95" t="s">
        <v>1167</v>
      </c>
      <c r="X2606" s="96"/>
    </row>
    <row r="2607" spans="1:29" ht="165.75" customHeight="1" x14ac:dyDescent="0.2">
      <c r="A2607" s="1561"/>
      <c r="B2607" s="1492" t="s">
        <v>2897</v>
      </c>
      <c r="C2607" s="1492" t="s">
        <v>6392</v>
      </c>
      <c r="D2607" s="1496" t="s">
        <v>13</v>
      </c>
      <c r="E2607" s="398" t="s">
        <v>1166</v>
      </c>
      <c r="F2607" s="1507"/>
      <c r="G2607" s="988"/>
      <c r="H2607" s="1507">
        <v>148.97412</v>
      </c>
      <c r="I2607" s="1507">
        <f>140.227+1143.698+1529.172</f>
        <v>2813.0970000000002</v>
      </c>
      <c r="J2607" s="1506" t="s">
        <v>6393</v>
      </c>
      <c r="K2607" s="1506" t="s">
        <v>7036</v>
      </c>
      <c r="L2607" s="1597"/>
      <c r="M2607" s="1506" t="s">
        <v>8034</v>
      </c>
      <c r="N2607" s="1506" t="s">
        <v>8829</v>
      </c>
      <c r="O2607" s="1506" t="s">
        <v>9177</v>
      </c>
      <c r="P2607" s="1506"/>
      <c r="Q2607" s="1506"/>
      <c r="R2607" s="1506"/>
      <c r="S2607" s="1506"/>
      <c r="T2607" s="1506"/>
      <c r="U2607" s="1506"/>
      <c r="V2607" s="1506"/>
      <c r="W2607" s="95" t="s">
        <v>1167</v>
      </c>
      <c r="X2607" s="96"/>
    </row>
    <row r="2608" spans="1:29" ht="143.25" customHeight="1" x14ac:dyDescent="0.2">
      <c r="A2608" s="1561"/>
      <c r="B2608" s="1492" t="s">
        <v>2898</v>
      </c>
      <c r="C2608" s="1492" t="s">
        <v>5439</v>
      </c>
      <c r="D2608" s="1496" t="s">
        <v>13</v>
      </c>
      <c r="E2608" s="398" t="s">
        <v>1166</v>
      </c>
      <c r="F2608" s="1507">
        <v>833.33299999999997</v>
      </c>
      <c r="G2608" s="1507">
        <v>14.329000000000001</v>
      </c>
      <c r="H2608" s="1507">
        <v>0</v>
      </c>
      <c r="I2608" s="1507"/>
      <c r="J2608" s="1506" t="s">
        <v>5700</v>
      </c>
      <c r="K2608" s="1506" t="s">
        <v>6381</v>
      </c>
      <c r="L2608" s="1506" t="s">
        <v>8030</v>
      </c>
      <c r="M2608" s="1506"/>
      <c r="N2608" s="1506"/>
      <c r="O2608" s="1506"/>
      <c r="P2608" s="1506"/>
      <c r="Q2608" s="1506"/>
      <c r="R2608" s="1506"/>
      <c r="S2608" s="1506"/>
      <c r="T2608" s="1506"/>
      <c r="U2608" s="1506"/>
      <c r="V2608" s="1506"/>
      <c r="W2608" s="95" t="s">
        <v>1167</v>
      </c>
      <c r="X2608" s="96"/>
    </row>
    <row r="2609" spans="1:24" ht="149.25" customHeight="1" x14ac:dyDescent="0.2">
      <c r="A2609" s="1561"/>
      <c r="B2609" s="1492" t="s">
        <v>2899</v>
      </c>
      <c r="C2609" s="1492" t="s">
        <v>1199</v>
      </c>
      <c r="D2609" s="1496" t="s">
        <v>13</v>
      </c>
      <c r="E2609" s="398" t="s">
        <v>1166</v>
      </c>
      <c r="F2609" s="1507">
        <v>833.33299999999997</v>
      </c>
      <c r="G2609" s="988">
        <v>16.58633</v>
      </c>
      <c r="H2609" s="1507"/>
      <c r="I2609" s="1507"/>
      <c r="J2609" s="1506" t="s">
        <v>5749</v>
      </c>
      <c r="K2609" s="1506" t="s">
        <v>6383</v>
      </c>
      <c r="L2609" s="1506"/>
      <c r="M2609" s="1506"/>
      <c r="N2609" s="1506"/>
      <c r="O2609" s="1506"/>
      <c r="P2609" s="1506"/>
      <c r="Q2609" s="1506"/>
      <c r="R2609" s="1506"/>
      <c r="S2609" s="1506"/>
      <c r="T2609" s="1506"/>
      <c r="U2609" s="1506"/>
      <c r="V2609" s="1506"/>
      <c r="W2609" s="95" t="s">
        <v>1167</v>
      </c>
      <c r="X2609" s="96"/>
    </row>
    <row r="2610" spans="1:24" ht="175.5" customHeight="1" x14ac:dyDescent="0.2">
      <c r="A2610" s="1561"/>
      <c r="B2610" s="1492" t="s">
        <v>2900</v>
      </c>
      <c r="C2610" s="1492" t="s">
        <v>5440</v>
      </c>
      <c r="D2610" s="1496" t="s">
        <v>13</v>
      </c>
      <c r="E2610" s="398" t="s">
        <v>1166</v>
      </c>
      <c r="F2610" s="1023">
        <v>933.60059999999999</v>
      </c>
      <c r="G2610" s="1507">
        <v>421.77390000000003</v>
      </c>
      <c r="H2610" s="1507">
        <v>0</v>
      </c>
      <c r="I2610" s="1507"/>
      <c r="J2610" s="1506" t="s">
        <v>4298</v>
      </c>
      <c r="K2610" s="1506" t="s">
        <v>4883</v>
      </c>
      <c r="L2610" s="1506" t="s">
        <v>5701</v>
      </c>
      <c r="M2610" s="1506" t="s">
        <v>6031</v>
      </c>
      <c r="N2610" s="1506" t="s">
        <v>6382</v>
      </c>
      <c r="O2610" s="1506" t="s">
        <v>8030</v>
      </c>
      <c r="P2610" s="1506"/>
      <c r="Q2610" s="1506"/>
      <c r="R2610" s="1506"/>
      <c r="S2610" s="1506"/>
      <c r="T2610" s="1506"/>
      <c r="U2610" s="1506"/>
      <c r="V2610" s="1506"/>
      <c r="W2610" s="95" t="s">
        <v>1167</v>
      </c>
      <c r="X2610" s="96"/>
    </row>
    <row r="2611" spans="1:24" ht="156.75" customHeight="1" x14ac:dyDescent="0.2">
      <c r="A2611" s="1561"/>
      <c r="B2611" s="1492" t="s">
        <v>2901</v>
      </c>
      <c r="C2611" s="1492" t="s">
        <v>5441</v>
      </c>
      <c r="D2611" s="1496" t="s">
        <v>13</v>
      </c>
      <c r="E2611" s="398" t="s">
        <v>1166</v>
      </c>
      <c r="F2611" s="1507">
        <f>1373.832</f>
        <v>1373.8320000000001</v>
      </c>
      <c r="G2611" s="1507">
        <v>133.45513</v>
      </c>
      <c r="H2611" s="1507"/>
      <c r="I2611" s="1507"/>
      <c r="J2611" s="1506" t="s">
        <v>5702</v>
      </c>
      <c r="K2611" s="1506" t="s">
        <v>6387</v>
      </c>
      <c r="L2611" s="1506"/>
      <c r="M2611" s="1506"/>
      <c r="N2611" s="1506"/>
      <c r="O2611" s="1506"/>
      <c r="P2611" s="1506"/>
      <c r="Q2611" s="1506"/>
      <c r="R2611" s="1506"/>
      <c r="S2611" s="1506"/>
      <c r="T2611" s="1506"/>
      <c r="U2611" s="1506"/>
      <c r="V2611" s="1506"/>
      <c r="W2611" s="95" t="s">
        <v>1167</v>
      </c>
      <c r="X2611" s="96"/>
    </row>
    <row r="2612" spans="1:24" ht="95.25" customHeight="1" x14ac:dyDescent="0.2">
      <c r="A2612" s="1561"/>
      <c r="B2612" s="1492" t="s">
        <v>2902</v>
      </c>
      <c r="C2612" s="1492" t="s">
        <v>1201</v>
      </c>
      <c r="D2612" s="1496" t="s">
        <v>13</v>
      </c>
      <c r="E2612" s="398" t="s">
        <v>1166</v>
      </c>
      <c r="F2612" s="1507"/>
      <c r="G2612" s="1507">
        <v>804.85900000000004</v>
      </c>
      <c r="H2612" s="1507"/>
      <c r="I2612" s="1507">
        <f>3040.312+920.71</f>
        <v>3961.0219999999999</v>
      </c>
      <c r="J2612" s="1506" t="s">
        <v>6032</v>
      </c>
      <c r="K2612" s="1506" t="s">
        <v>6624</v>
      </c>
      <c r="L2612" s="1506"/>
      <c r="M2612" s="1506"/>
      <c r="N2612" s="1506"/>
      <c r="O2612" s="1506"/>
      <c r="P2612" s="1506"/>
      <c r="Q2612" s="1506"/>
      <c r="R2612" s="1506"/>
      <c r="S2612" s="1506"/>
      <c r="T2612" s="1506"/>
      <c r="U2612" s="1506"/>
      <c r="V2612" s="1506"/>
      <c r="W2612" s="95" t="s">
        <v>1167</v>
      </c>
      <c r="X2612" s="96"/>
    </row>
    <row r="2613" spans="1:24" ht="110.25" customHeight="1" x14ac:dyDescent="0.2">
      <c r="A2613" s="1561"/>
      <c r="B2613" s="1492" t="s">
        <v>2903</v>
      </c>
      <c r="C2613" s="1492" t="s">
        <v>1202</v>
      </c>
      <c r="D2613" s="1496" t="s">
        <v>13</v>
      </c>
      <c r="E2613" s="398" t="s">
        <v>1166</v>
      </c>
      <c r="F2613" s="1544">
        <v>1135.7190000000001</v>
      </c>
      <c r="G2613" s="1544">
        <v>150.61772999999999</v>
      </c>
      <c r="H2613" s="1507"/>
      <c r="I2613" s="1544">
        <v>2182.33</v>
      </c>
      <c r="J2613" s="1506" t="s">
        <v>3126</v>
      </c>
      <c r="K2613" s="1506" t="s">
        <v>4299</v>
      </c>
      <c r="L2613" s="1506" t="s">
        <v>6033</v>
      </c>
      <c r="M2613" s="1506" t="s">
        <v>6359</v>
      </c>
      <c r="N2613" s="1506" t="s">
        <v>7037</v>
      </c>
      <c r="O2613" s="1506"/>
      <c r="P2613" s="1506"/>
      <c r="Q2613" s="1506"/>
      <c r="R2613" s="1506"/>
      <c r="S2613" s="1506"/>
      <c r="T2613" s="1506"/>
      <c r="U2613" s="1506"/>
      <c r="V2613" s="1506"/>
      <c r="W2613" s="95" t="s">
        <v>1167</v>
      </c>
      <c r="X2613" s="96"/>
    </row>
    <row r="2614" spans="1:24" ht="124.5" customHeight="1" x14ac:dyDescent="0.2">
      <c r="A2614" s="1561"/>
      <c r="B2614" s="1492" t="s">
        <v>2904</v>
      </c>
      <c r="C2614" s="1539" t="s">
        <v>5442</v>
      </c>
      <c r="D2614" s="1496" t="s">
        <v>13</v>
      </c>
      <c r="E2614" s="398" t="s">
        <v>1166</v>
      </c>
      <c r="F2614" s="1544">
        <v>194.6</v>
      </c>
      <c r="G2614" s="1507">
        <v>0</v>
      </c>
      <c r="H2614" s="1507">
        <v>0</v>
      </c>
      <c r="I2614" s="1507">
        <f>194.6-194.6</f>
        <v>0</v>
      </c>
      <c r="J2614" s="1506" t="s">
        <v>5703</v>
      </c>
      <c r="K2614" s="1506" t="s">
        <v>6034</v>
      </c>
      <c r="L2614" s="1506" t="s">
        <v>8030</v>
      </c>
      <c r="M2614" s="1506"/>
      <c r="N2614" s="1506"/>
      <c r="O2614" s="1506"/>
      <c r="P2614" s="1506"/>
      <c r="Q2614" s="1506"/>
      <c r="R2614" s="1506"/>
      <c r="S2614" s="1506"/>
      <c r="T2614" s="1506"/>
      <c r="U2614" s="1506"/>
      <c r="V2614" s="1506"/>
      <c r="W2614" s="95" t="s">
        <v>1167</v>
      </c>
      <c r="X2614" s="96"/>
    </row>
    <row r="2615" spans="1:24" ht="36" customHeight="1" x14ac:dyDescent="0.2">
      <c r="A2615" s="1561"/>
      <c r="B2615" s="1492" t="s">
        <v>2905</v>
      </c>
      <c r="C2615" s="1492" t="s">
        <v>1203</v>
      </c>
      <c r="D2615" s="1496" t="s">
        <v>13</v>
      </c>
      <c r="E2615" s="398" t="s">
        <v>1166</v>
      </c>
      <c r="F2615" s="1507"/>
      <c r="G2615" s="1012"/>
      <c r="H2615" s="1507"/>
      <c r="I2615" s="1507">
        <v>162.15</v>
      </c>
      <c r="J2615" s="1506" t="s">
        <v>5749</v>
      </c>
      <c r="K2615" s="1506"/>
      <c r="L2615" s="1506"/>
      <c r="M2615" s="1506"/>
      <c r="N2615" s="1506"/>
      <c r="O2615" s="1506"/>
      <c r="P2615" s="1506"/>
      <c r="Q2615" s="1506"/>
      <c r="R2615" s="1506"/>
      <c r="S2615" s="1506"/>
      <c r="T2615" s="1506"/>
      <c r="U2615" s="1506"/>
      <c r="V2615" s="1506"/>
      <c r="W2615" s="95" t="s">
        <v>1167</v>
      </c>
      <c r="X2615" s="96"/>
    </row>
    <row r="2616" spans="1:24" ht="88.5" customHeight="1" x14ac:dyDescent="0.2">
      <c r="A2616" s="1561"/>
      <c r="B2616" s="1492" t="s">
        <v>2906</v>
      </c>
      <c r="C2616" s="1492" t="s">
        <v>1204</v>
      </c>
      <c r="D2616" s="1496" t="s">
        <v>13</v>
      </c>
      <c r="E2616" s="398" t="s">
        <v>1166</v>
      </c>
      <c r="F2616" s="1507">
        <v>109.3158</v>
      </c>
      <c r="G2616" s="1507"/>
      <c r="H2616" s="1507"/>
      <c r="I2616" s="1507"/>
      <c r="J2616" s="1506" t="s">
        <v>3965</v>
      </c>
      <c r="K2616" s="1506"/>
      <c r="L2616" s="1506"/>
      <c r="M2616" s="1506"/>
      <c r="N2616" s="1506"/>
      <c r="O2616" s="1506"/>
      <c r="P2616" s="1506"/>
      <c r="Q2616" s="1506"/>
      <c r="R2616" s="1506"/>
      <c r="S2616" s="1506"/>
      <c r="T2616" s="1506"/>
      <c r="U2616" s="1506"/>
      <c r="V2616" s="1506"/>
      <c r="W2616" s="95" t="s">
        <v>1167</v>
      </c>
      <c r="X2616" s="96"/>
    </row>
    <row r="2617" spans="1:24" ht="153" customHeight="1" x14ac:dyDescent="0.2">
      <c r="A2617" s="1561"/>
      <c r="B2617" s="1492" t="s">
        <v>2907</v>
      </c>
      <c r="C2617" s="1492" t="s">
        <v>1205</v>
      </c>
      <c r="D2617" s="1496" t="s">
        <v>13</v>
      </c>
      <c r="E2617" s="398" t="s">
        <v>1166</v>
      </c>
      <c r="F2617" s="1544">
        <v>1034.4712</v>
      </c>
      <c r="G2617" s="1507"/>
      <c r="H2617" s="1507"/>
      <c r="I2617" s="1507"/>
      <c r="J2617" s="1506" t="s">
        <v>4300</v>
      </c>
      <c r="K2617" s="1506" t="s">
        <v>4884</v>
      </c>
      <c r="L2617" s="1506" t="s">
        <v>5704</v>
      </c>
      <c r="M2617" s="1506" t="s">
        <v>6377</v>
      </c>
      <c r="N2617" s="1506"/>
      <c r="O2617" s="1506"/>
      <c r="P2617" s="1506"/>
      <c r="Q2617" s="1506"/>
      <c r="R2617" s="1506"/>
      <c r="S2617" s="1506"/>
      <c r="T2617" s="1506"/>
      <c r="U2617" s="1506"/>
      <c r="V2617" s="1506"/>
      <c r="W2617" s="95" t="s">
        <v>1167</v>
      </c>
      <c r="X2617" s="96"/>
    </row>
    <row r="2618" spans="1:24" ht="119.25" customHeight="1" x14ac:dyDescent="0.2">
      <c r="A2618" s="1561"/>
      <c r="B2618" s="1492" t="s">
        <v>2908</v>
      </c>
      <c r="C2618" s="1492" t="s">
        <v>1206</v>
      </c>
      <c r="D2618" s="1496" t="s">
        <v>13</v>
      </c>
      <c r="E2618" s="398" t="s">
        <v>1166</v>
      </c>
      <c r="F2618" s="1507">
        <v>464.16800000000001</v>
      </c>
      <c r="G2618" s="1507"/>
      <c r="H2618" s="1507"/>
      <c r="I2618" s="1507"/>
      <c r="J2618" s="1506" t="s">
        <v>5705</v>
      </c>
      <c r="K2618" s="1506" t="s">
        <v>6388</v>
      </c>
      <c r="L2618" s="1506"/>
      <c r="M2618" s="1506"/>
      <c r="N2618" s="1506"/>
      <c r="O2618" s="1506"/>
      <c r="P2618" s="1506"/>
      <c r="Q2618" s="1506"/>
      <c r="R2618" s="1506"/>
      <c r="S2618" s="1506"/>
      <c r="T2618" s="1506"/>
      <c r="U2618" s="1506"/>
      <c r="V2618" s="1506"/>
      <c r="W2618" s="95" t="s">
        <v>1167</v>
      </c>
      <c r="X2618" s="96"/>
    </row>
    <row r="2619" spans="1:24" ht="69" customHeight="1" x14ac:dyDescent="0.2">
      <c r="A2619" s="1561"/>
      <c r="B2619" s="1492" t="s">
        <v>2909</v>
      </c>
      <c r="C2619" s="1492" t="s">
        <v>1207</v>
      </c>
      <c r="D2619" s="1496" t="s">
        <v>13</v>
      </c>
      <c r="E2619" s="398" t="s">
        <v>1166</v>
      </c>
      <c r="F2619" s="1507"/>
      <c r="G2619" s="1012"/>
      <c r="H2619" s="1507">
        <v>0</v>
      </c>
      <c r="I2619" s="1507">
        <v>150</v>
      </c>
      <c r="J2619" s="1599" t="s">
        <v>5749</v>
      </c>
      <c r="K2619" s="1506" t="s">
        <v>8030</v>
      </c>
      <c r="L2619" s="1506"/>
      <c r="M2619" s="1506"/>
      <c r="N2619" s="1506"/>
      <c r="O2619" s="1506"/>
      <c r="P2619" s="1506"/>
      <c r="Q2619" s="1506"/>
      <c r="R2619" s="1506"/>
      <c r="S2619" s="1506"/>
      <c r="T2619" s="1506"/>
      <c r="U2619" s="1506"/>
      <c r="V2619" s="1506"/>
      <c r="W2619" s="95" t="s">
        <v>1167</v>
      </c>
      <c r="X2619" s="96"/>
    </row>
    <row r="2620" spans="1:24" ht="45" customHeight="1" x14ac:dyDescent="0.2">
      <c r="A2620" s="1561"/>
      <c r="B2620" s="1492" t="s">
        <v>2910</v>
      </c>
      <c r="C2620" s="1492" t="s">
        <v>1208</v>
      </c>
      <c r="D2620" s="1496" t="s">
        <v>13</v>
      </c>
      <c r="E2620" s="398" t="s">
        <v>1166</v>
      </c>
      <c r="F2620" s="1507"/>
      <c r="G2620" s="1012"/>
      <c r="H2620" s="1507"/>
      <c r="I2620" s="1507">
        <v>971.40200000000004</v>
      </c>
      <c r="J2620" s="1599"/>
      <c r="K2620" s="1506"/>
      <c r="L2620" s="1506"/>
      <c r="M2620" s="1506"/>
      <c r="N2620" s="1506"/>
      <c r="O2620" s="1506"/>
      <c r="P2620" s="1506"/>
      <c r="Q2620" s="1506"/>
      <c r="R2620" s="1506"/>
      <c r="S2620" s="1506"/>
      <c r="T2620" s="1506"/>
      <c r="U2620" s="1506"/>
      <c r="V2620" s="1506"/>
      <c r="W2620" s="95" t="s">
        <v>1167</v>
      </c>
      <c r="X2620" s="96"/>
    </row>
    <row r="2621" spans="1:24" ht="154.5" customHeight="1" x14ac:dyDescent="0.2">
      <c r="A2621" s="1561"/>
      <c r="B2621" s="1492" t="s">
        <v>2911</v>
      </c>
      <c r="C2621" s="1492" t="s">
        <v>5445</v>
      </c>
      <c r="D2621" s="1496" t="s">
        <v>13</v>
      </c>
      <c r="E2621" s="398" t="s">
        <v>1166</v>
      </c>
      <c r="F2621" s="1507">
        <v>48.636769999999999</v>
      </c>
      <c r="G2621" s="1507">
        <v>0</v>
      </c>
      <c r="H2621" s="1507">
        <v>0</v>
      </c>
      <c r="I2621" s="1496"/>
      <c r="J2621" s="95" t="s">
        <v>3425</v>
      </c>
      <c r="K2621" s="1506" t="s">
        <v>4301</v>
      </c>
      <c r="L2621" s="1506" t="s">
        <v>5706</v>
      </c>
      <c r="M2621" s="1506" t="s">
        <v>7038</v>
      </c>
      <c r="N2621" s="1506" t="s">
        <v>8030</v>
      </c>
      <c r="O2621" s="1506"/>
      <c r="P2621" s="1506"/>
      <c r="Q2621" s="1506"/>
      <c r="R2621" s="1506"/>
      <c r="S2621" s="1506"/>
      <c r="T2621" s="1506"/>
      <c r="U2621" s="1506"/>
      <c r="V2621" s="1506"/>
      <c r="W2621" s="95" t="s">
        <v>1167</v>
      </c>
      <c r="X2621" s="96"/>
    </row>
    <row r="2622" spans="1:24" ht="83.25" customHeight="1" x14ac:dyDescent="0.2">
      <c r="A2622" s="1561"/>
      <c r="B2622" s="1492" t="s">
        <v>2912</v>
      </c>
      <c r="C2622" s="1492" t="s">
        <v>1209</v>
      </c>
      <c r="D2622" s="1496" t="s">
        <v>13</v>
      </c>
      <c r="E2622" s="398" t="s">
        <v>1166</v>
      </c>
      <c r="F2622" s="1507"/>
      <c r="G2622" s="1012"/>
      <c r="H2622" s="1507">
        <v>0</v>
      </c>
      <c r="I2622" s="1507">
        <v>1664.502</v>
      </c>
      <c r="J2622" s="1599" t="s">
        <v>5749</v>
      </c>
      <c r="K2622" s="1506" t="s">
        <v>8030</v>
      </c>
      <c r="L2622" s="1506"/>
      <c r="M2622" s="1506"/>
      <c r="N2622" s="1506"/>
      <c r="O2622" s="1506"/>
      <c r="P2622" s="1506"/>
      <c r="Q2622" s="1506"/>
      <c r="R2622" s="1506"/>
      <c r="S2622" s="1506"/>
      <c r="T2622" s="1506"/>
      <c r="U2622" s="1506"/>
      <c r="V2622" s="1506"/>
      <c r="W2622" s="95" t="s">
        <v>1167</v>
      </c>
      <c r="X2622" s="96"/>
    </row>
    <row r="2623" spans="1:24" ht="87" customHeight="1" x14ac:dyDescent="0.2">
      <c r="A2623" s="1561"/>
      <c r="B2623" s="1492" t="s">
        <v>2913</v>
      </c>
      <c r="C2623" s="1492" t="s">
        <v>1210</v>
      </c>
      <c r="D2623" s="1496" t="s">
        <v>13</v>
      </c>
      <c r="E2623" s="398" t="s">
        <v>1166</v>
      </c>
      <c r="F2623" s="1507"/>
      <c r="G2623" s="1012"/>
      <c r="H2623" s="1507">
        <v>0</v>
      </c>
      <c r="I2623" s="1507">
        <v>519.28499999999997</v>
      </c>
      <c r="J2623" s="1599"/>
      <c r="K2623" s="1506" t="s">
        <v>8030</v>
      </c>
      <c r="L2623" s="1506"/>
      <c r="M2623" s="1506"/>
      <c r="N2623" s="1506"/>
      <c r="O2623" s="1506"/>
      <c r="P2623" s="1506"/>
      <c r="Q2623" s="1506"/>
      <c r="R2623" s="1506"/>
      <c r="S2623" s="1506"/>
      <c r="T2623" s="1506"/>
      <c r="U2623" s="1506"/>
      <c r="V2623" s="1506"/>
      <c r="W2623" s="95" t="s">
        <v>1167</v>
      </c>
      <c r="X2623" s="96"/>
    </row>
    <row r="2624" spans="1:24" ht="156" customHeight="1" x14ac:dyDescent="0.2">
      <c r="A2624" s="1561"/>
      <c r="B2624" s="1492" t="s">
        <v>3127</v>
      </c>
      <c r="C2624" s="1492" t="s">
        <v>3128</v>
      </c>
      <c r="D2624" s="1496" t="s">
        <v>891</v>
      </c>
      <c r="E2624" s="398" t="s">
        <v>3129</v>
      </c>
      <c r="F2624" s="1507">
        <v>1132.3699999999999</v>
      </c>
      <c r="G2624" s="1507">
        <v>51.714779999999998</v>
      </c>
      <c r="H2624" s="1507"/>
      <c r="I2624" s="1507"/>
      <c r="J2624" s="1506" t="s">
        <v>3130</v>
      </c>
      <c r="K2624" s="1506" t="s">
        <v>4623</v>
      </c>
      <c r="L2624" s="1506" t="s">
        <v>6360</v>
      </c>
      <c r="M2624" s="1506" t="s">
        <v>7039</v>
      </c>
      <c r="N2624" s="1506"/>
      <c r="O2624" s="1506"/>
      <c r="P2624" s="1506"/>
      <c r="Q2624" s="1506"/>
      <c r="R2624" s="1506"/>
      <c r="S2624" s="1506"/>
      <c r="T2624" s="1506"/>
      <c r="U2624" s="1506"/>
      <c r="V2624" s="1506"/>
      <c r="W2624" s="95"/>
      <c r="X2624" s="96"/>
    </row>
    <row r="2625" spans="1:24" ht="73.5" customHeight="1" x14ac:dyDescent="0.2">
      <c r="A2625" s="1561"/>
      <c r="B2625" s="1492" t="s">
        <v>5444</v>
      </c>
      <c r="C2625" s="1492" t="s">
        <v>5443</v>
      </c>
      <c r="D2625" s="1496" t="s">
        <v>13</v>
      </c>
      <c r="E2625" s="398" t="s">
        <v>1166</v>
      </c>
      <c r="F2625" s="279"/>
      <c r="G2625" s="975">
        <v>993.24095</v>
      </c>
      <c r="H2625" s="1507"/>
      <c r="I2625" s="1507"/>
      <c r="J2625" s="1506" t="s">
        <v>5485</v>
      </c>
      <c r="K2625" s="1506" t="s">
        <v>7040</v>
      </c>
      <c r="L2625" s="1506"/>
      <c r="M2625" s="1506"/>
      <c r="N2625" s="1506"/>
      <c r="O2625" s="1506"/>
      <c r="P2625" s="1506"/>
      <c r="Q2625" s="1506"/>
      <c r="R2625" s="1506"/>
      <c r="S2625" s="1506"/>
      <c r="T2625" s="1506"/>
      <c r="U2625" s="1506"/>
      <c r="V2625" s="1506"/>
      <c r="W2625" s="95"/>
      <c r="X2625" s="96"/>
    </row>
    <row r="2626" spans="1:24" ht="105.75" customHeight="1" x14ac:dyDescent="0.2">
      <c r="A2626" s="1561"/>
      <c r="B2626" s="1492" t="s">
        <v>5928</v>
      </c>
      <c r="C2626" s="1492" t="s">
        <v>8831</v>
      </c>
      <c r="D2626" s="1496" t="s">
        <v>13</v>
      </c>
      <c r="E2626" s="398" t="s">
        <v>1166</v>
      </c>
      <c r="F2626" s="279"/>
      <c r="G2626" s="975">
        <v>53.27928</v>
      </c>
      <c r="H2626" s="1507">
        <v>58</v>
      </c>
      <c r="I2626" s="1507">
        <v>7630.4</v>
      </c>
      <c r="J2626" s="1506" t="s">
        <v>6035</v>
      </c>
      <c r="K2626" s="1506" t="s">
        <v>7041</v>
      </c>
      <c r="L2626" s="1506" t="s">
        <v>8016</v>
      </c>
      <c r="M2626" s="1506" t="s">
        <v>8830</v>
      </c>
      <c r="N2626" s="1506"/>
      <c r="O2626" s="1506"/>
      <c r="P2626" s="1506"/>
      <c r="Q2626" s="1506"/>
      <c r="R2626" s="1506"/>
      <c r="S2626" s="1506"/>
      <c r="T2626" s="1506"/>
      <c r="U2626" s="1506"/>
      <c r="V2626" s="1506"/>
      <c r="W2626" s="95"/>
      <c r="X2626" s="96"/>
    </row>
    <row r="2627" spans="1:24" ht="118.5" customHeight="1" x14ac:dyDescent="0.2">
      <c r="A2627" s="1561"/>
      <c r="B2627" s="1492" t="s">
        <v>5929</v>
      </c>
      <c r="C2627" s="1492" t="s">
        <v>6844</v>
      </c>
      <c r="D2627" s="1496" t="s">
        <v>13</v>
      </c>
      <c r="E2627" s="398" t="s">
        <v>1166</v>
      </c>
      <c r="F2627" s="279"/>
      <c r="G2627" s="975">
        <v>113.994</v>
      </c>
      <c r="H2627" s="1507"/>
      <c r="I2627" s="1507"/>
      <c r="J2627" s="1506" t="s">
        <v>6035</v>
      </c>
      <c r="K2627" s="1506" t="s">
        <v>6376</v>
      </c>
      <c r="L2627" s="1506"/>
      <c r="M2627" s="1506"/>
      <c r="N2627" s="1506"/>
      <c r="O2627" s="1506"/>
      <c r="P2627" s="1506"/>
      <c r="Q2627" s="1506"/>
      <c r="R2627" s="1506"/>
      <c r="S2627" s="1506"/>
      <c r="T2627" s="1506"/>
      <c r="U2627" s="1506"/>
      <c r="V2627" s="1506"/>
      <c r="W2627" s="95"/>
      <c r="X2627" s="96"/>
    </row>
    <row r="2628" spans="1:24" ht="195" customHeight="1" x14ac:dyDescent="0.2">
      <c r="A2628" s="1561"/>
      <c r="B2628" s="1492" t="s">
        <v>5931</v>
      </c>
      <c r="C2628" s="1492" t="s">
        <v>6397</v>
      </c>
      <c r="D2628" s="1496" t="s">
        <v>13</v>
      </c>
      <c r="E2628" s="398" t="s">
        <v>1166</v>
      </c>
      <c r="F2628" s="279"/>
      <c r="G2628" s="975">
        <v>38.505710000000001</v>
      </c>
      <c r="H2628" s="1507">
        <v>0</v>
      </c>
      <c r="I2628" s="1507">
        <v>3125.97</v>
      </c>
      <c r="J2628" s="1506" t="s">
        <v>6035</v>
      </c>
      <c r="K2628" s="1506" t="s">
        <v>6398</v>
      </c>
      <c r="L2628" s="1506" t="s">
        <v>7042</v>
      </c>
      <c r="M2628" s="1506" t="s">
        <v>8030</v>
      </c>
      <c r="N2628" s="1506"/>
      <c r="O2628" s="1506"/>
      <c r="P2628" s="1506"/>
      <c r="Q2628" s="1506"/>
      <c r="R2628" s="1506"/>
      <c r="S2628" s="1506"/>
      <c r="T2628" s="1506"/>
      <c r="U2628" s="1506"/>
      <c r="V2628" s="1506"/>
      <c r="W2628" s="95"/>
      <c r="X2628" s="96"/>
    </row>
    <row r="2629" spans="1:24" ht="85.5" customHeight="1" x14ac:dyDescent="0.2">
      <c r="A2629" s="1561"/>
      <c r="B2629" s="1492" t="s">
        <v>6227</v>
      </c>
      <c r="C2629" s="1492" t="s">
        <v>8289</v>
      </c>
      <c r="D2629" s="1496" t="s">
        <v>13</v>
      </c>
      <c r="E2629" s="398" t="s">
        <v>1166</v>
      </c>
      <c r="F2629" s="279"/>
      <c r="G2629" s="975">
        <v>1027.78493</v>
      </c>
      <c r="H2629" s="1507">
        <v>101.4504</v>
      </c>
      <c r="I2629" s="1544">
        <v>0</v>
      </c>
      <c r="J2629" s="1506" t="s">
        <v>6369</v>
      </c>
      <c r="K2629" s="1506" t="s">
        <v>8018</v>
      </c>
      <c r="L2629" s="1506" t="s">
        <v>8288</v>
      </c>
      <c r="M2629" s="1506" t="s">
        <v>8832</v>
      </c>
      <c r="N2629" s="1506"/>
      <c r="O2629" s="1506"/>
      <c r="P2629" s="1506"/>
      <c r="Q2629" s="1506"/>
      <c r="R2629" s="1506"/>
      <c r="S2629" s="1506"/>
      <c r="T2629" s="1506"/>
      <c r="U2629" s="1506"/>
      <c r="V2629" s="1506"/>
      <c r="W2629" s="95"/>
      <c r="X2629" s="96"/>
    </row>
    <row r="2630" spans="1:24" ht="99" customHeight="1" x14ac:dyDescent="0.2">
      <c r="A2630" s="1561"/>
      <c r="B2630" s="1492" t="s">
        <v>6228</v>
      </c>
      <c r="C2630" s="1492" t="s">
        <v>6378</v>
      </c>
      <c r="D2630" s="1496" t="s">
        <v>13</v>
      </c>
      <c r="E2630" s="398" t="s">
        <v>1166</v>
      </c>
      <c r="F2630" s="279"/>
      <c r="G2630" s="975">
        <v>274.67500000000001</v>
      </c>
      <c r="H2630" s="1507"/>
      <c r="I2630" s="1544">
        <v>95.605000000000004</v>
      </c>
      <c r="J2630" s="1506" t="s">
        <v>6380</v>
      </c>
      <c r="K2630" s="1506" t="s">
        <v>8019</v>
      </c>
      <c r="L2630" s="1506"/>
      <c r="M2630" s="1506"/>
      <c r="N2630" s="1506"/>
      <c r="O2630" s="1506"/>
      <c r="P2630" s="1506"/>
      <c r="Q2630" s="1506"/>
      <c r="R2630" s="1506"/>
      <c r="S2630" s="1506"/>
      <c r="T2630" s="1506"/>
      <c r="U2630" s="1506"/>
      <c r="V2630" s="1506"/>
      <c r="W2630" s="95"/>
      <c r="X2630" s="96"/>
    </row>
    <row r="2631" spans="1:24" ht="99" customHeight="1" x14ac:dyDescent="0.2">
      <c r="A2631" s="1561"/>
      <c r="B2631" s="1492" t="s">
        <v>6394</v>
      </c>
      <c r="C2631" s="1492" t="s">
        <v>6396</v>
      </c>
      <c r="D2631" s="1496" t="s">
        <v>13</v>
      </c>
      <c r="E2631" s="398" t="s">
        <v>1166</v>
      </c>
      <c r="F2631" s="279"/>
      <c r="G2631" s="975">
        <v>350.82100000000003</v>
      </c>
      <c r="H2631" s="1507">
        <v>0</v>
      </c>
      <c r="I2631" s="1507"/>
      <c r="J2631" s="1506" t="s">
        <v>6395</v>
      </c>
      <c r="K2631" s="1506" t="s">
        <v>8034</v>
      </c>
      <c r="L2631" s="1506"/>
      <c r="M2631" s="1506"/>
      <c r="N2631" s="1506"/>
      <c r="O2631" s="1506"/>
      <c r="P2631" s="1506"/>
      <c r="Q2631" s="1506"/>
      <c r="R2631" s="1506"/>
      <c r="S2631" s="1506"/>
      <c r="T2631" s="1506"/>
      <c r="U2631" s="1506"/>
      <c r="V2631" s="1506"/>
      <c r="W2631" s="95"/>
      <c r="X2631" s="96"/>
    </row>
    <row r="2632" spans="1:24" ht="103.5" customHeight="1" x14ac:dyDescent="0.2">
      <c r="A2632" s="1561"/>
      <c r="B2632" s="1492" t="s">
        <v>6372</v>
      </c>
      <c r="C2632" s="1492" t="s">
        <v>6374</v>
      </c>
      <c r="D2632" s="1496" t="s">
        <v>13</v>
      </c>
      <c r="E2632" s="398" t="s">
        <v>1166</v>
      </c>
      <c r="F2632" s="279"/>
      <c r="G2632" s="975">
        <v>224.68799999999999</v>
      </c>
      <c r="H2632" s="1507">
        <v>91.873000000000005</v>
      </c>
      <c r="I2632" s="1507">
        <v>149.93</v>
      </c>
      <c r="J2632" s="1506" t="s">
        <v>6373</v>
      </c>
      <c r="K2632" s="1506" t="s">
        <v>7043</v>
      </c>
      <c r="L2632" s="1506" t="s">
        <v>8021</v>
      </c>
      <c r="M2632" s="1506" t="s">
        <v>8833</v>
      </c>
      <c r="N2632" s="1506" t="s">
        <v>9178</v>
      </c>
      <c r="O2632" s="1506"/>
      <c r="P2632" s="1506"/>
      <c r="Q2632" s="1506"/>
      <c r="R2632" s="1506"/>
      <c r="S2632" s="1506"/>
      <c r="T2632" s="1506"/>
      <c r="U2632" s="1506"/>
      <c r="V2632" s="1506"/>
      <c r="W2632" s="95"/>
      <c r="X2632" s="96"/>
    </row>
    <row r="2633" spans="1:24" ht="108" customHeight="1" x14ac:dyDescent="0.2">
      <c r="A2633" s="1561"/>
      <c r="B2633" s="1492" t="s">
        <v>6384</v>
      </c>
      <c r="C2633" s="1492" t="s">
        <v>6385</v>
      </c>
      <c r="D2633" s="1496" t="s">
        <v>13</v>
      </c>
      <c r="E2633" s="398" t="s">
        <v>1166</v>
      </c>
      <c r="F2633" s="279"/>
      <c r="G2633" s="975">
        <v>281.19787000000002</v>
      </c>
      <c r="H2633" s="1507">
        <v>0</v>
      </c>
      <c r="I2633" s="1507">
        <v>121.6</v>
      </c>
      <c r="J2633" s="1506" t="s">
        <v>6386</v>
      </c>
      <c r="K2633" s="1506" t="s">
        <v>8022</v>
      </c>
      <c r="L2633" s="1506"/>
      <c r="M2633" s="1506"/>
      <c r="N2633" s="1506"/>
      <c r="O2633" s="1506"/>
      <c r="P2633" s="1506"/>
      <c r="Q2633" s="1506"/>
      <c r="R2633" s="1506"/>
      <c r="S2633" s="1506"/>
      <c r="T2633" s="1506"/>
      <c r="U2633" s="1506"/>
      <c r="V2633" s="1506"/>
      <c r="W2633" s="95"/>
      <c r="X2633" s="96"/>
    </row>
    <row r="2634" spans="1:24" ht="66.75" customHeight="1" x14ac:dyDescent="0.2">
      <c r="A2634" s="1561"/>
      <c r="B2634" s="1492" t="s">
        <v>6389</v>
      </c>
      <c r="C2634" s="1492" t="s">
        <v>6391</v>
      </c>
      <c r="D2634" s="1496" t="s">
        <v>13</v>
      </c>
      <c r="E2634" s="398" t="s">
        <v>1166</v>
      </c>
      <c r="F2634" s="279"/>
      <c r="G2634" s="975">
        <v>160.21700000000001</v>
      </c>
      <c r="H2634" s="1507"/>
      <c r="I2634" s="1507"/>
      <c r="J2634" s="1506" t="s">
        <v>6390</v>
      </c>
      <c r="K2634" s="1506"/>
      <c r="L2634" s="1506"/>
      <c r="M2634" s="1506"/>
      <c r="N2634" s="1506"/>
      <c r="O2634" s="1506"/>
      <c r="P2634" s="1506"/>
      <c r="Q2634" s="1506"/>
      <c r="R2634" s="1506"/>
      <c r="S2634" s="1506"/>
      <c r="T2634" s="1506"/>
      <c r="U2634" s="1506"/>
      <c r="V2634" s="1506"/>
      <c r="W2634" s="95"/>
      <c r="X2634" s="96"/>
    </row>
    <row r="2635" spans="1:24" ht="90.75" customHeight="1" x14ac:dyDescent="0.2">
      <c r="A2635" s="1561"/>
      <c r="B2635" s="1492" t="s">
        <v>6620</v>
      </c>
      <c r="C2635" s="1492" t="s">
        <v>6621</v>
      </c>
      <c r="D2635" s="1496" t="s">
        <v>13</v>
      </c>
      <c r="E2635" s="398" t="s">
        <v>1166</v>
      </c>
      <c r="F2635" s="279"/>
      <c r="G2635" s="975">
        <v>232.2533</v>
      </c>
      <c r="H2635" s="1507"/>
      <c r="I2635" s="1507"/>
      <c r="J2635" s="1506" t="s">
        <v>6445</v>
      </c>
      <c r="K2635" s="1506" t="s">
        <v>7044</v>
      </c>
      <c r="L2635" s="1506"/>
      <c r="M2635" s="1506"/>
      <c r="N2635" s="1506"/>
      <c r="O2635" s="1506"/>
      <c r="P2635" s="1506"/>
      <c r="Q2635" s="1506"/>
      <c r="R2635" s="1506"/>
      <c r="S2635" s="1506"/>
      <c r="T2635" s="1506"/>
      <c r="U2635" s="1506"/>
      <c r="V2635" s="1506"/>
      <c r="W2635" s="95"/>
      <c r="X2635" s="96"/>
    </row>
    <row r="2636" spans="1:24" ht="132.75" customHeight="1" x14ac:dyDescent="0.2">
      <c r="A2636" s="1561"/>
      <c r="B2636" s="1492" t="s">
        <v>6820</v>
      </c>
      <c r="C2636" s="1492" t="s">
        <v>7553</v>
      </c>
      <c r="D2636" s="1496" t="s">
        <v>13</v>
      </c>
      <c r="E2636" s="398" t="s">
        <v>1166</v>
      </c>
      <c r="F2636" s="279"/>
      <c r="G2636" s="975">
        <v>1300</v>
      </c>
      <c r="H2636" s="1507">
        <v>1237.2952</v>
      </c>
      <c r="I2636" s="1507"/>
      <c r="J2636" s="1506" t="s">
        <v>6200</v>
      </c>
      <c r="K2636" s="1506" t="s">
        <v>7554</v>
      </c>
      <c r="L2636" s="1506"/>
      <c r="M2636" s="1506"/>
      <c r="N2636" s="1506"/>
      <c r="O2636" s="1506"/>
      <c r="P2636" s="1506"/>
      <c r="Q2636" s="1506"/>
      <c r="R2636" s="1506"/>
      <c r="S2636" s="1506"/>
      <c r="T2636" s="1506"/>
      <c r="U2636" s="1506"/>
      <c r="V2636" s="1506"/>
      <c r="W2636" s="95"/>
      <c r="X2636" s="96"/>
    </row>
    <row r="2637" spans="1:24" ht="73.5" customHeight="1" x14ac:dyDescent="0.2">
      <c r="A2637" s="1561"/>
      <c r="B2637" s="1492" t="s">
        <v>6821</v>
      </c>
      <c r="C2637" s="1492" t="s">
        <v>8024</v>
      </c>
      <c r="D2637" s="1496" t="s">
        <v>13</v>
      </c>
      <c r="E2637" s="398" t="s">
        <v>1166</v>
      </c>
      <c r="F2637" s="279"/>
      <c r="G2637" s="975">
        <v>489.202</v>
      </c>
      <c r="H2637" s="1507"/>
      <c r="I2637" s="1507">
        <v>744.99220000000003</v>
      </c>
      <c r="J2637" s="1506" t="s">
        <v>6200</v>
      </c>
      <c r="K2637" s="1506" t="s">
        <v>8023</v>
      </c>
      <c r="L2637" s="1506"/>
      <c r="M2637" s="1506"/>
      <c r="N2637" s="1506"/>
      <c r="O2637" s="1506"/>
      <c r="P2637" s="1506"/>
      <c r="Q2637" s="1506"/>
      <c r="R2637" s="1506"/>
      <c r="S2637" s="1506"/>
      <c r="T2637" s="1506"/>
      <c r="U2637" s="1506"/>
      <c r="V2637" s="1506"/>
      <c r="W2637" s="95"/>
      <c r="X2637" s="96"/>
    </row>
    <row r="2638" spans="1:24" ht="73.5" customHeight="1" x14ac:dyDescent="0.2">
      <c r="A2638" s="1561"/>
      <c r="B2638" s="1492" t="s">
        <v>7045</v>
      </c>
      <c r="C2638" s="1492" t="s">
        <v>7047</v>
      </c>
      <c r="D2638" s="1496" t="s">
        <v>810</v>
      </c>
      <c r="E2638" s="398" t="s">
        <v>5923</v>
      </c>
      <c r="F2638" s="279"/>
      <c r="G2638" s="975">
        <v>218.5</v>
      </c>
      <c r="H2638" s="1507"/>
      <c r="I2638" s="1507"/>
      <c r="J2638" s="1506" t="s">
        <v>7048</v>
      </c>
      <c r="K2638" s="1506"/>
      <c r="L2638" s="1506"/>
      <c r="M2638" s="1506"/>
      <c r="N2638" s="1506"/>
      <c r="O2638" s="1506"/>
      <c r="P2638" s="1506"/>
      <c r="Q2638" s="1506"/>
      <c r="R2638" s="1506"/>
      <c r="S2638" s="1506"/>
      <c r="T2638" s="1506"/>
      <c r="U2638" s="1506"/>
      <c r="V2638" s="1506"/>
      <c r="W2638" s="95"/>
      <c r="X2638" s="96"/>
    </row>
    <row r="2639" spans="1:24" ht="95.25" customHeight="1" x14ac:dyDescent="0.2">
      <c r="A2639" s="1561"/>
      <c r="B2639" s="1492" t="s">
        <v>7046</v>
      </c>
      <c r="C2639" s="1492" t="s">
        <v>8835</v>
      </c>
      <c r="D2639" s="1496" t="s">
        <v>810</v>
      </c>
      <c r="E2639" s="398" t="s">
        <v>5923</v>
      </c>
      <c r="F2639" s="279"/>
      <c r="G2639" s="975">
        <v>446.82100000000003</v>
      </c>
      <c r="H2639" s="1507">
        <v>338.44245000000001</v>
      </c>
      <c r="I2639" s="1507"/>
      <c r="J2639" s="1506" t="s">
        <v>7050</v>
      </c>
      <c r="K2639" s="1506" t="s">
        <v>8025</v>
      </c>
      <c r="L2639" s="1506" t="s">
        <v>8834</v>
      </c>
      <c r="M2639" s="1506" t="s">
        <v>9179</v>
      </c>
      <c r="N2639" s="1506"/>
      <c r="O2639" s="1506"/>
      <c r="P2639" s="1506"/>
      <c r="Q2639" s="1506"/>
      <c r="R2639" s="1506"/>
      <c r="S2639" s="1506"/>
      <c r="T2639" s="1506"/>
      <c r="U2639" s="1506"/>
      <c r="V2639" s="1506"/>
      <c r="W2639" s="95"/>
      <c r="X2639" s="96"/>
    </row>
    <row r="2640" spans="1:24" ht="73.5" customHeight="1" x14ac:dyDescent="0.2">
      <c r="A2640" s="1561"/>
      <c r="B2640" s="1491" t="s">
        <v>7555</v>
      </c>
      <c r="C2640" s="1491" t="s">
        <v>7556</v>
      </c>
      <c r="D2640" s="1518" t="s">
        <v>13</v>
      </c>
      <c r="E2640" s="1552" t="s">
        <v>1166</v>
      </c>
      <c r="F2640" s="1414"/>
      <c r="G2640" s="1553"/>
      <c r="H2640" s="1415">
        <v>1499.8525</v>
      </c>
      <c r="I2640" s="1507"/>
      <c r="J2640" s="1506" t="s">
        <v>7072</v>
      </c>
      <c r="K2640" s="1506" t="s">
        <v>9180</v>
      </c>
      <c r="L2640" s="1506"/>
      <c r="M2640" s="1506"/>
      <c r="N2640" s="1506"/>
      <c r="O2640" s="1506"/>
      <c r="P2640" s="1506"/>
      <c r="Q2640" s="1506"/>
      <c r="R2640" s="1506"/>
      <c r="S2640" s="1506"/>
      <c r="T2640" s="1506"/>
      <c r="U2640" s="1506"/>
      <c r="V2640" s="1506"/>
      <c r="W2640" s="95"/>
      <c r="X2640" s="96"/>
    </row>
    <row r="2641" spans="1:27" ht="133.5" customHeight="1" x14ac:dyDescent="0.2">
      <c r="A2641" s="1561"/>
      <c r="B2641" s="1028" t="s">
        <v>9023</v>
      </c>
      <c r="C2641" s="204" t="s">
        <v>9137</v>
      </c>
      <c r="D2641" s="1028" t="s">
        <v>275</v>
      </c>
      <c r="E2641" s="1028" t="s">
        <v>5923</v>
      </c>
      <c r="F2641" s="1530">
        <v>0</v>
      </c>
      <c r="G2641" s="1530">
        <v>0</v>
      </c>
      <c r="H2641" s="1530">
        <v>869.71699999999998</v>
      </c>
      <c r="I2641" s="241"/>
      <c r="J2641" s="1506" t="s">
        <v>9025</v>
      </c>
      <c r="K2641" s="1506" t="s">
        <v>9181</v>
      </c>
      <c r="L2641" s="1506"/>
      <c r="M2641" s="1506"/>
      <c r="N2641" s="1506"/>
      <c r="O2641" s="1506"/>
      <c r="P2641" s="1506"/>
      <c r="Q2641" s="1506"/>
      <c r="R2641" s="1506"/>
      <c r="S2641" s="1506"/>
      <c r="T2641" s="1506"/>
      <c r="U2641" s="1506"/>
      <c r="V2641" s="1506"/>
      <c r="W2641" s="95"/>
      <c r="X2641" s="96"/>
    </row>
    <row r="2642" spans="1:27" ht="133.5" customHeight="1" x14ac:dyDescent="0.2">
      <c r="A2642" s="1562"/>
      <c r="B2642" s="1028" t="s">
        <v>9138</v>
      </c>
      <c r="C2642" s="1554" t="s">
        <v>9139</v>
      </c>
      <c r="D2642" s="1028" t="s">
        <v>275</v>
      </c>
      <c r="E2642" s="1028" t="s">
        <v>5923</v>
      </c>
      <c r="F2642" s="1555"/>
      <c r="G2642" s="1555"/>
      <c r="H2642" s="1555">
        <v>1014.949</v>
      </c>
      <c r="I2642" s="241"/>
      <c r="J2642" s="1506" t="s">
        <v>9072</v>
      </c>
      <c r="K2642" s="1506"/>
      <c r="L2642" s="1506"/>
      <c r="M2642" s="1506"/>
      <c r="N2642" s="1506"/>
      <c r="O2642" s="1506"/>
      <c r="P2642" s="1506"/>
      <c r="Q2642" s="1506"/>
      <c r="R2642" s="1506"/>
      <c r="S2642" s="1506"/>
      <c r="T2642" s="1506"/>
      <c r="U2642" s="1506"/>
      <c r="V2642" s="1506"/>
      <c r="W2642" s="95"/>
      <c r="X2642" s="96"/>
    </row>
    <row r="2643" spans="1:27" ht="67.5" customHeight="1" x14ac:dyDescent="0.2">
      <c r="A2643" s="1563" t="s">
        <v>2914</v>
      </c>
      <c r="B2643" s="1490" t="s">
        <v>2916</v>
      </c>
      <c r="C2643" s="1490" t="s">
        <v>1211</v>
      </c>
      <c r="D2643" s="1519" t="s">
        <v>13</v>
      </c>
      <c r="E2643" s="1428" t="s">
        <v>1166</v>
      </c>
      <c r="F2643" s="1429">
        <v>999.19899999999996</v>
      </c>
      <c r="G2643" s="849"/>
      <c r="H2643" s="849"/>
      <c r="I2643" s="1507"/>
      <c r="J2643" s="1506"/>
      <c r="K2643" s="1506"/>
      <c r="L2643" s="1506"/>
      <c r="M2643" s="1506"/>
      <c r="N2643" s="1506"/>
      <c r="O2643" s="1506"/>
      <c r="P2643" s="1506"/>
      <c r="Q2643" s="1506"/>
      <c r="R2643" s="1506"/>
      <c r="S2643" s="1506"/>
      <c r="T2643" s="1506"/>
      <c r="U2643" s="1506"/>
      <c r="V2643" s="1506"/>
      <c r="W2643" s="95" t="s">
        <v>1167</v>
      </c>
      <c r="X2643" s="96"/>
    </row>
    <row r="2644" spans="1:27" ht="105.75" customHeight="1" x14ac:dyDescent="0.2">
      <c r="A2644" s="1561"/>
      <c r="B2644" s="1492" t="s">
        <v>2917</v>
      </c>
      <c r="C2644" s="1492" t="s">
        <v>1212</v>
      </c>
      <c r="D2644" s="1496" t="s">
        <v>13</v>
      </c>
      <c r="E2644" s="398" t="s">
        <v>1166</v>
      </c>
      <c r="F2644" s="1544">
        <v>103.47029000000001</v>
      </c>
      <c r="G2644" s="1507"/>
      <c r="H2644" s="1507"/>
      <c r="I2644" s="1507"/>
      <c r="J2644" s="1506" t="s">
        <v>4302</v>
      </c>
      <c r="K2644" s="1506"/>
      <c r="L2644" s="1506"/>
      <c r="M2644" s="1506"/>
      <c r="N2644" s="1506"/>
      <c r="O2644" s="1506"/>
      <c r="P2644" s="1506"/>
      <c r="Q2644" s="1506"/>
      <c r="R2644" s="1506"/>
      <c r="S2644" s="1506"/>
      <c r="T2644" s="1506"/>
      <c r="U2644" s="1506"/>
      <c r="V2644" s="1506"/>
      <c r="W2644" s="95" t="s">
        <v>1167</v>
      </c>
      <c r="X2644" s="96"/>
    </row>
    <row r="2645" spans="1:27" ht="71.25" customHeight="1" x14ac:dyDescent="0.2">
      <c r="A2645" s="1561"/>
      <c r="B2645" s="1492" t="s">
        <v>4966</v>
      </c>
      <c r="C2645" s="1027" t="s">
        <v>4951</v>
      </c>
      <c r="D2645" s="1496" t="s">
        <v>810</v>
      </c>
      <c r="E2645" s="1496" t="s">
        <v>4952</v>
      </c>
      <c r="F2645" s="1496"/>
      <c r="G2645" s="1507">
        <v>2000</v>
      </c>
      <c r="H2645" s="1507"/>
      <c r="I2645" s="1507"/>
      <c r="J2645" s="974" t="s">
        <v>4950</v>
      </c>
      <c r="K2645" s="1506" t="s">
        <v>5126</v>
      </c>
      <c r="L2645" s="1506"/>
      <c r="M2645" s="1506"/>
      <c r="N2645" s="1506"/>
      <c r="O2645" s="1506"/>
      <c r="P2645" s="1506"/>
      <c r="Q2645" s="1506"/>
      <c r="R2645" s="1506"/>
      <c r="S2645" s="1506"/>
      <c r="T2645" s="1506"/>
      <c r="U2645" s="1506"/>
      <c r="V2645" s="1506"/>
      <c r="W2645" s="95"/>
      <c r="X2645" s="96"/>
    </row>
    <row r="2646" spans="1:27" ht="111.75" customHeight="1" x14ac:dyDescent="0.2">
      <c r="A2646" s="1561"/>
      <c r="B2646" s="1492" t="s">
        <v>4967</v>
      </c>
      <c r="C2646" s="1027" t="s">
        <v>4953</v>
      </c>
      <c r="D2646" s="1496" t="s">
        <v>810</v>
      </c>
      <c r="E2646" s="1496" t="s">
        <v>4952</v>
      </c>
      <c r="F2646" s="1496"/>
      <c r="G2646" s="1496">
        <v>197.50059999999999</v>
      </c>
      <c r="H2646" s="1507"/>
      <c r="I2646" s="1507"/>
      <c r="J2646" s="1506" t="s">
        <v>4975</v>
      </c>
      <c r="K2646" s="1506" t="s">
        <v>6361</v>
      </c>
      <c r="M2646" s="1506"/>
      <c r="N2646" s="1506"/>
      <c r="O2646" s="1506"/>
      <c r="P2646" s="1506"/>
      <c r="Q2646" s="1506"/>
      <c r="R2646" s="1506"/>
      <c r="S2646" s="1506"/>
      <c r="T2646" s="1506"/>
      <c r="U2646" s="1506"/>
      <c r="V2646" s="1506"/>
      <c r="W2646" s="95"/>
      <c r="X2646" s="96"/>
    </row>
    <row r="2647" spans="1:27" ht="111.75" customHeight="1" x14ac:dyDescent="0.2">
      <c r="A2647" s="1561"/>
      <c r="B2647" s="1492" t="s">
        <v>7524</v>
      </c>
      <c r="C2647" s="1027" t="s">
        <v>8290</v>
      </c>
      <c r="D2647" s="1496" t="s">
        <v>286</v>
      </c>
      <c r="E2647" s="1496" t="s">
        <v>4952</v>
      </c>
      <c r="F2647" s="1496"/>
      <c r="G2647" s="1496"/>
      <c r="H2647" s="1507">
        <v>732.41499999999996</v>
      </c>
      <c r="I2647" s="1507"/>
      <c r="J2647" s="1506" t="s">
        <v>7066</v>
      </c>
      <c r="K2647" s="1506" t="s">
        <v>8247</v>
      </c>
      <c r="M2647" s="1506"/>
      <c r="N2647" s="1506"/>
      <c r="O2647" s="1506"/>
      <c r="P2647" s="1506"/>
      <c r="Q2647" s="1506"/>
      <c r="R2647" s="1506"/>
      <c r="S2647" s="1506"/>
      <c r="T2647" s="1506"/>
      <c r="U2647" s="1506"/>
      <c r="V2647" s="1506"/>
      <c r="W2647" s="95"/>
      <c r="X2647" s="96"/>
    </row>
    <row r="2648" spans="1:27" ht="111.75" customHeight="1" x14ac:dyDescent="0.2">
      <c r="A2648" s="1561"/>
      <c r="B2648" s="1492" t="s">
        <v>7527</v>
      </c>
      <c r="C2648" s="1027" t="s">
        <v>7526</v>
      </c>
      <c r="D2648" s="1496" t="s">
        <v>286</v>
      </c>
      <c r="E2648" s="1496" t="s">
        <v>4952</v>
      </c>
      <c r="F2648" s="1496"/>
      <c r="G2648" s="1496"/>
      <c r="H2648" s="279">
        <v>91.2</v>
      </c>
      <c r="I2648" s="1507"/>
      <c r="J2648" s="1506" t="s">
        <v>7066</v>
      </c>
      <c r="K2648" s="1506" t="s">
        <v>8836</v>
      </c>
      <c r="M2648" s="1506"/>
      <c r="N2648" s="1506"/>
      <c r="O2648" s="1506"/>
      <c r="P2648" s="1506"/>
      <c r="Q2648" s="1506"/>
      <c r="R2648" s="1506"/>
      <c r="S2648" s="1506"/>
      <c r="T2648" s="1506"/>
      <c r="U2648" s="1506"/>
      <c r="V2648" s="1506"/>
      <c r="W2648" s="95"/>
      <c r="X2648" s="96"/>
    </row>
    <row r="2649" spans="1:27" ht="111.75" customHeight="1" x14ac:dyDescent="0.2">
      <c r="A2649" s="1562"/>
      <c r="B2649" s="1492" t="s">
        <v>7529</v>
      </c>
      <c r="C2649" s="1027" t="s">
        <v>7528</v>
      </c>
      <c r="D2649" s="1496" t="s">
        <v>810</v>
      </c>
      <c r="E2649" s="1496" t="s">
        <v>4952</v>
      </c>
      <c r="F2649" s="1496"/>
      <c r="G2649" s="1496"/>
      <c r="H2649" s="1544">
        <v>294.15519999999998</v>
      </c>
      <c r="I2649" s="1507"/>
      <c r="J2649" s="1506" t="s">
        <v>7066</v>
      </c>
      <c r="K2649" s="1506" t="s">
        <v>8837</v>
      </c>
      <c r="M2649" s="1506"/>
      <c r="N2649" s="1506"/>
      <c r="O2649" s="1506"/>
      <c r="P2649" s="1506"/>
      <c r="Q2649" s="1506"/>
      <c r="R2649" s="1506"/>
      <c r="S2649" s="1506"/>
      <c r="T2649" s="1506"/>
      <c r="U2649" s="1506"/>
      <c r="V2649" s="1506"/>
      <c r="W2649" s="95"/>
      <c r="X2649" s="96"/>
    </row>
    <row r="2650" spans="1:27" ht="90" customHeight="1" x14ac:dyDescent="0.2">
      <c r="A2650" s="1563" t="s">
        <v>2915</v>
      </c>
      <c r="B2650" s="1492" t="s">
        <v>2918</v>
      </c>
      <c r="C2650" s="1492" t="s">
        <v>1213</v>
      </c>
      <c r="D2650" s="1496" t="s">
        <v>13</v>
      </c>
      <c r="E2650" s="398" t="s">
        <v>1166</v>
      </c>
      <c r="F2650" s="1507"/>
      <c r="G2650" s="1507"/>
      <c r="H2650" s="1507">
        <v>0</v>
      </c>
      <c r="I2650" s="1507"/>
      <c r="J2650" s="1506" t="s">
        <v>8034</v>
      </c>
      <c r="K2650" s="1506"/>
      <c r="L2650" s="1506"/>
      <c r="M2650" s="1506"/>
      <c r="N2650" s="1506"/>
      <c r="O2650" s="1506"/>
      <c r="P2650" s="1506"/>
      <c r="Q2650" s="1506"/>
      <c r="R2650" s="1506"/>
      <c r="S2650" s="1506"/>
      <c r="T2650" s="1506"/>
      <c r="U2650" s="1506"/>
      <c r="V2650" s="1506"/>
      <c r="W2650" s="95" t="s">
        <v>1167</v>
      </c>
      <c r="X2650" s="96"/>
    </row>
    <row r="2651" spans="1:27" ht="72" customHeight="1" x14ac:dyDescent="0.2">
      <c r="A2651" s="1561"/>
      <c r="B2651" s="1492" t="s">
        <v>2919</v>
      </c>
      <c r="C2651" s="1492" t="s">
        <v>8036</v>
      </c>
      <c r="D2651" s="1496" t="s">
        <v>13</v>
      </c>
      <c r="E2651" s="398" t="s">
        <v>1166</v>
      </c>
      <c r="F2651" s="1507"/>
      <c r="G2651" s="1012"/>
      <c r="H2651" s="1507"/>
      <c r="I2651" s="1507">
        <v>0</v>
      </c>
      <c r="J2651" s="1599" t="s">
        <v>5749</v>
      </c>
      <c r="K2651" s="1506" t="s">
        <v>8035</v>
      </c>
      <c r="L2651" s="1506"/>
      <c r="M2651" s="1506"/>
      <c r="N2651" s="1506"/>
      <c r="O2651" s="1506"/>
      <c r="P2651" s="1506"/>
      <c r="Q2651" s="1506"/>
      <c r="R2651" s="1506"/>
      <c r="S2651" s="1506"/>
      <c r="T2651" s="1506"/>
      <c r="U2651" s="1506"/>
      <c r="V2651" s="1506"/>
      <c r="W2651" s="95" t="s">
        <v>1167</v>
      </c>
      <c r="X2651" s="96"/>
    </row>
    <row r="2652" spans="1:27" ht="60.75" customHeight="1" x14ac:dyDescent="0.2">
      <c r="A2652" s="1561"/>
      <c r="B2652" s="1492" t="s">
        <v>2920</v>
      </c>
      <c r="C2652" s="1492" t="s">
        <v>8038</v>
      </c>
      <c r="D2652" s="1496" t="s">
        <v>13</v>
      </c>
      <c r="E2652" s="398" t="s">
        <v>1166</v>
      </c>
      <c r="F2652" s="1507"/>
      <c r="G2652" s="1012"/>
      <c r="H2652" s="1507"/>
      <c r="I2652" s="1507">
        <v>0</v>
      </c>
      <c r="J2652" s="1599"/>
      <c r="K2652" s="1506" t="s">
        <v>8037</v>
      </c>
      <c r="L2652" s="1506"/>
      <c r="M2652" s="1506"/>
      <c r="N2652" s="1506"/>
      <c r="O2652" s="1506"/>
      <c r="P2652" s="1506"/>
      <c r="Q2652" s="1506"/>
      <c r="R2652" s="1506"/>
      <c r="S2652" s="1506"/>
      <c r="T2652" s="1506"/>
      <c r="U2652" s="1506"/>
      <c r="V2652" s="1506"/>
      <c r="W2652" s="95" t="s">
        <v>1167</v>
      </c>
      <c r="X2652" s="96"/>
    </row>
    <row r="2653" spans="1:27" ht="90.75" customHeight="1" x14ac:dyDescent="0.2">
      <c r="A2653" s="1561"/>
      <c r="B2653" s="1492" t="s">
        <v>7557</v>
      </c>
      <c r="C2653" s="1492" t="s">
        <v>7558</v>
      </c>
      <c r="D2653" s="1496" t="s">
        <v>13</v>
      </c>
      <c r="E2653" s="398" t="s">
        <v>1166</v>
      </c>
      <c r="F2653" s="1507"/>
      <c r="G2653" s="1012"/>
      <c r="H2653" s="1507">
        <v>1467.8715199999999</v>
      </c>
      <c r="I2653" s="1507"/>
      <c r="J2653" s="974"/>
      <c r="K2653" s="1506" t="s">
        <v>7066</v>
      </c>
      <c r="L2653" s="1506" t="s">
        <v>9026</v>
      </c>
      <c r="M2653" s="1506" t="s">
        <v>9182</v>
      </c>
      <c r="N2653" s="1506"/>
      <c r="O2653" s="1506"/>
      <c r="P2653" s="1506"/>
      <c r="Q2653" s="1506"/>
      <c r="R2653" s="1506"/>
      <c r="S2653" s="1506"/>
      <c r="T2653" s="1506"/>
      <c r="U2653" s="1506"/>
      <c r="V2653" s="1506"/>
      <c r="W2653" s="95"/>
      <c r="X2653" s="96"/>
    </row>
    <row r="2654" spans="1:27" ht="90.75" customHeight="1" x14ac:dyDescent="0.2">
      <c r="A2654" s="1562"/>
      <c r="B2654" s="1492" t="s">
        <v>7559</v>
      </c>
      <c r="C2654" s="1492" t="s">
        <v>7560</v>
      </c>
      <c r="D2654" s="1496" t="s">
        <v>13</v>
      </c>
      <c r="E2654" s="398" t="s">
        <v>1166</v>
      </c>
      <c r="F2654" s="1507"/>
      <c r="G2654" s="1012"/>
      <c r="H2654" s="1507">
        <v>87.421000000000006</v>
      </c>
      <c r="I2654" s="1507"/>
      <c r="J2654" s="974"/>
      <c r="K2654" s="1506" t="s">
        <v>7066</v>
      </c>
      <c r="L2654" s="1506" t="s">
        <v>8838</v>
      </c>
      <c r="M2654" s="1506"/>
      <c r="N2654" s="1506"/>
      <c r="O2654" s="1506"/>
      <c r="P2654" s="1506"/>
      <c r="Q2654" s="1506"/>
      <c r="R2654" s="1506"/>
      <c r="S2654" s="1506"/>
      <c r="T2654" s="1506"/>
      <c r="U2654" s="1506"/>
      <c r="V2654" s="1506"/>
      <c r="W2654" s="95"/>
      <c r="X2654" s="96"/>
    </row>
    <row r="2655" spans="1:27" ht="48" customHeight="1" x14ac:dyDescent="0.2">
      <c r="A2655" s="1027" t="s">
        <v>2921</v>
      </c>
      <c r="B2655" s="1027" t="s">
        <v>2922</v>
      </c>
      <c r="C2655" s="1492" t="s">
        <v>8040</v>
      </c>
      <c r="D2655" s="1496" t="s">
        <v>13</v>
      </c>
      <c r="E2655" s="398" t="s">
        <v>1166</v>
      </c>
      <c r="F2655" s="1507"/>
      <c r="G2655" s="1012"/>
      <c r="H2655" s="1507"/>
      <c r="I2655" s="1507">
        <v>0</v>
      </c>
      <c r="J2655" s="974"/>
      <c r="K2655" s="1506" t="s">
        <v>8039</v>
      </c>
      <c r="L2655" s="1506"/>
      <c r="M2655" s="1506"/>
      <c r="N2655" s="1506"/>
      <c r="O2655" s="1506"/>
      <c r="P2655" s="1506"/>
      <c r="Q2655" s="1506"/>
      <c r="R2655" s="1506"/>
      <c r="S2655" s="1506"/>
      <c r="T2655" s="1506"/>
      <c r="U2655" s="1506"/>
      <c r="V2655" s="1506"/>
      <c r="W2655" s="95" t="s">
        <v>1167</v>
      </c>
      <c r="X2655" s="96"/>
    </row>
    <row r="2656" spans="1:27" ht="93.75" customHeight="1" x14ac:dyDescent="0.2">
      <c r="A2656" s="1564" t="s">
        <v>2923</v>
      </c>
      <c r="B2656" s="1492" t="s">
        <v>2924</v>
      </c>
      <c r="C2656" s="1492" t="s">
        <v>1296</v>
      </c>
      <c r="D2656" s="1496" t="s">
        <v>1297</v>
      </c>
      <c r="E2656" s="398" t="s">
        <v>1166</v>
      </c>
      <c r="F2656" s="1507">
        <v>699.245</v>
      </c>
      <c r="G2656" s="1507"/>
      <c r="H2656" s="1507"/>
      <c r="I2656" s="1507"/>
      <c r="J2656" s="1506" t="s">
        <v>4303</v>
      </c>
      <c r="K2656" s="1506"/>
      <c r="L2656" s="1506"/>
      <c r="M2656" s="1506"/>
      <c r="N2656" s="1506"/>
      <c r="O2656" s="1506"/>
      <c r="P2656" s="1506"/>
      <c r="Q2656" s="1506"/>
      <c r="R2656" s="1506"/>
      <c r="S2656" s="1506"/>
      <c r="T2656" s="1506"/>
      <c r="U2656" s="1506"/>
      <c r="V2656" s="1506"/>
      <c r="W2656" s="95" t="s">
        <v>1167</v>
      </c>
      <c r="X2656" s="605">
        <f>SUM(F2596:F2656)</f>
        <v>22347.408450000003</v>
      </c>
      <c r="Y2656" s="605">
        <f>SUM(G2596:G2656)</f>
        <v>21686.744579000006</v>
      </c>
      <c r="Z2656" s="605">
        <f>SUM(H2596:H2656)</f>
        <v>14775.982160000003</v>
      </c>
      <c r="AA2656" s="605">
        <f>SUM(I2596:I2656)</f>
        <v>74862.931199999992</v>
      </c>
    </row>
    <row r="2657" spans="1:27" ht="93.75" customHeight="1" x14ac:dyDescent="0.2">
      <c r="A2657" s="1564"/>
      <c r="B2657" s="1492" t="s">
        <v>5448</v>
      </c>
      <c r="C2657" s="1492" t="s">
        <v>5446</v>
      </c>
      <c r="D2657" s="1496" t="s">
        <v>1297</v>
      </c>
      <c r="E2657" s="398" t="s">
        <v>1166</v>
      </c>
      <c r="F2657" s="279"/>
      <c r="G2657" s="975">
        <v>5584.6930000000002</v>
      </c>
      <c r="H2657" s="1507"/>
      <c r="I2657" s="1507"/>
      <c r="J2657" s="1506" t="s">
        <v>4975</v>
      </c>
      <c r="K2657" s="1506" t="s">
        <v>7561</v>
      </c>
      <c r="L2657" s="1506" t="s">
        <v>9183</v>
      </c>
      <c r="M2657" s="1506"/>
      <c r="N2657" s="1506"/>
      <c r="O2657" s="1506"/>
      <c r="P2657" s="1506"/>
      <c r="Q2657" s="1506"/>
      <c r="R2657" s="1506"/>
      <c r="S2657" s="1506"/>
      <c r="T2657" s="1506"/>
      <c r="U2657" s="1506"/>
      <c r="V2657" s="1506"/>
      <c r="W2657" s="95"/>
      <c r="X2657" s="605"/>
      <c r="Y2657" s="605"/>
      <c r="Z2657" s="605"/>
      <c r="AA2657" s="605"/>
    </row>
    <row r="2658" spans="1:27" ht="93.75" customHeight="1" x14ac:dyDescent="0.2">
      <c r="A2658" s="1564"/>
      <c r="B2658" s="1492" t="s">
        <v>5449</v>
      </c>
      <c r="C2658" s="1492" t="s">
        <v>5447</v>
      </c>
      <c r="D2658" s="1496" t="s">
        <v>1297</v>
      </c>
      <c r="E2658" s="398" t="s">
        <v>1166</v>
      </c>
      <c r="F2658" s="279"/>
      <c r="G2658" s="975">
        <v>534.49199999999996</v>
      </c>
      <c r="H2658" s="1507"/>
      <c r="I2658" s="1507"/>
      <c r="J2658" s="1506"/>
      <c r="K2658" s="1506"/>
      <c r="L2658" s="1506"/>
      <c r="M2658" s="1506"/>
      <c r="N2658" s="1506"/>
      <c r="O2658" s="1506"/>
      <c r="P2658" s="1506"/>
      <c r="Q2658" s="1506"/>
      <c r="R2658" s="1506"/>
      <c r="S2658" s="1506"/>
      <c r="T2658" s="1506"/>
      <c r="U2658" s="1506"/>
      <c r="V2658" s="1506"/>
      <c r="W2658" s="95"/>
      <c r="X2658" s="605"/>
      <c r="Y2658" s="605"/>
      <c r="Z2658" s="605"/>
      <c r="AA2658" s="605"/>
    </row>
    <row r="2659" spans="1:27" s="1" customFormat="1" ht="11.25" customHeight="1" x14ac:dyDescent="0.2">
      <c r="A2659" s="96"/>
      <c r="B2659" s="96"/>
      <c r="C2659" s="96"/>
      <c r="D2659" s="96"/>
      <c r="E2659" s="96"/>
      <c r="F2659" s="1017"/>
      <c r="G2659" s="1017"/>
      <c r="H2659" s="1017"/>
      <c r="I2659" s="1018"/>
      <c r="J2659" s="561"/>
      <c r="K2659" s="561"/>
      <c r="L2659" s="561"/>
      <c r="M2659" s="156"/>
      <c r="N2659" s="156"/>
      <c r="O2659" s="156"/>
      <c r="P2659" s="156"/>
      <c r="Q2659" s="156"/>
      <c r="R2659" s="156"/>
      <c r="S2659" s="156"/>
      <c r="T2659" s="156"/>
      <c r="U2659" s="156"/>
      <c r="V2659" s="156"/>
      <c r="W2659" s="9"/>
    </row>
    <row r="2660" spans="1:27" s="1" customFormat="1" ht="12.75" customHeight="1" x14ac:dyDescent="0.2">
      <c r="A2660" s="1602" t="s">
        <v>1604</v>
      </c>
      <c r="B2660" s="1602"/>
      <c r="C2660" s="1602"/>
      <c r="D2660" s="1602"/>
      <c r="E2660" s="1602"/>
      <c r="F2660" s="1602"/>
      <c r="G2660" s="1602"/>
      <c r="H2660" s="1602"/>
      <c r="I2660" s="1602"/>
      <c r="J2660" s="562"/>
      <c r="K2660" s="562"/>
      <c r="L2660" s="562"/>
      <c r="M2660" s="157"/>
      <c r="N2660" s="157"/>
      <c r="O2660" s="157"/>
      <c r="P2660" s="157"/>
      <c r="Q2660" s="157"/>
      <c r="R2660" s="157"/>
      <c r="S2660" s="157"/>
      <c r="T2660" s="157"/>
      <c r="U2660" s="157"/>
      <c r="V2660" s="157"/>
      <c r="W2660" s="9" t="s">
        <v>8</v>
      </c>
    </row>
    <row r="2661" spans="1:27" s="1" customFormat="1" ht="11.25" customHeight="1" x14ac:dyDescent="0.2">
      <c r="A2661" s="96"/>
      <c r="B2661" s="96"/>
      <c r="C2661" s="96"/>
      <c r="D2661" s="96"/>
      <c r="E2661" s="96"/>
      <c r="F2661" s="1019"/>
      <c r="G2661" s="1019"/>
      <c r="H2661" s="1019"/>
      <c r="I2661" s="1013"/>
      <c r="J2661" s="538"/>
      <c r="K2661" s="538"/>
      <c r="L2661" s="538"/>
      <c r="M2661" s="150"/>
      <c r="N2661" s="150"/>
      <c r="O2661" s="150"/>
      <c r="P2661" s="150"/>
      <c r="Q2661" s="150"/>
      <c r="R2661" s="150"/>
      <c r="S2661" s="150"/>
      <c r="T2661" s="150"/>
      <c r="U2661" s="150"/>
      <c r="V2661" s="150"/>
      <c r="W2661" s="9"/>
    </row>
    <row r="2662" spans="1:27" s="1" customFormat="1" ht="24.75" customHeight="1" x14ac:dyDescent="0.2">
      <c r="A2662" s="1576" t="s">
        <v>2</v>
      </c>
      <c r="B2662" s="1617" t="s">
        <v>3</v>
      </c>
      <c r="C2662" s="1621"/>
      <c r="D2662" s="1576" t="s">
        <v>4</v>
      </c>
      <c r="E2662" s="1576" t="s">
        <v>5</v>
      </c>
      <c r="F2662" s="1617" t="s">
        <v>1214</v>
      </c>
      <c r="G2662" s="1618"/>
      <c r="H2662" s="1618"/>
      <c r="I2662" s="1601" t="s">
        <v>7</v>
      </c>
      <c r="J2662" s="1504"/>
      <c r="K2662" s="1504"/>
      <c r="L2662" s="1504"/>
      <c r="M2662" s="1527"/>
      <c r="N2662" s="1527"/>
      <c r="O2662" s="1527"/>
      <c r="P2662" s="1527"/>
      <c r="Q2662" s="1527"/>
      <c r="R2662" s="1527"/>
      <c r="S2662" s="1527"/>
      <c r="T2662" s="1527"/>
      <c r="U2662" s="1527"/>
      <c r="V2662" s="1527"/>
      <c r="W2662" s="9"/>
    </row>
    <row r="2663" spans="1:27" s="1" customFormat="1" ht="11.25" customHeight="1" x14ac:dyDescent="0.2">
      <c r="A2663" s="1576"/>
      <c r="B2663" s="1622"/>
      <c r="C2663" s="1623"/>
      <c r="D2663" s="1576"/>
      <c r="E2663" s="1576"/>
      <c r="F2663" s="1619"/>
      <c r="G2663" s="1620"/>
      <c r="H2663" s="1620"/>
      <c r="I2663" s="1601"/>
      <c r="J2663" s="1504"/>
      <c r="K2663" s="1504"/>
      <c r="L2663" s="1504"/>
      <c r="M2663" s="1527"/>
      <c r="N2663" s="1527"/>
      <c r="O2663" s="1527"/>
      <c r="P2663" s="1527"/>
      <c r="Q2663" s="1527"/>
      <c r="R2663" s="1527"/>
      <c r="S2663" s="1527"/>
      <c r="T2663" s="1527"/>
      <c r="U2663" s="1527"/>
      <c r="V2663" s="1527"/>
      <c r="W2663" s="9"/>
    </row>
    <row r="2664" spans="1:27" s="1" customFormat="1" ht="17.25" customHeight="1" x14ac:dyDescent="0.2">
      <c r="A2664" s="1576"/>
      <c r="B2664" s="1622"/>
      <c r="C2664" s="1623"/>
      <c r="D2664" s="1576"/>
      <c r="E2664" s="1576"/>
      <c r="F2664" s="1576">
        <v>2017</v>
      </c>
      <c r="G2664" s="1625">
        <v>2018</v>
      </c>
      <c r="H2664" s="1586">
        <v>2019</v>
      </c>
      <c r="I2664" s="1601"/>
      <c r="J2664" s="1504"/>
      <c r="K2664" s="1504"/>
      <c r="L2664" s="1504"/>
      <c r="M2664" s="1527"/>
      <c r="N2664" s="1527"/>
      <c r="O2664" s="1527"/>
      <c r="P2664" s="1527"/>
      <c r="Q2664" s="1527"/>
      <c r="R2664" s="1527"/>
      <c r="S2664" s="1527"/>
      <c r="T2664" s="1527"/>
      <c r="U2664" s="1527"/>
      <c r="V2664" s="1527"/>
      <c r="W2664" s="9"/>
    </row>
    <row r="2665" spans="1:27" s="1" customFormat="1" ht="3.75" customHeight="1" x14ac:dyDescent="0.2">
      <c r="A2665" s="1576"/>
      <c r="B2665" s="1619"/>
      <c r="C2665" s="1624"/>
      <c r="D2665" s="1576"/>
      <c r="E2665" s="1576"/>
      <c r="F2665" s="1576"/>
      <c r="G2665" s="1626"/>
      <c r="H2665" s="1586"/>
      <c r="I2665" s="1601"/>
      <c r="J2665" s="1504"/>
      <c r="K2665" s="1504"/>
      <c r="L2665" s="1504"/>
      <c r="M2665" s="1527"/>
      <c r="N2665" s="1527"/>
      <c r="O2665" s="1527"/>
      <c r="P2665" s="1527"/>
      <c r="Q2665" s="1527"/>
      <c r="R2665" s="1527"/>
      <c r="S2665" s="1527"/>
      <c r="T2665" s="1527"/>
      <c r="U2665" s="1527"/>
      <c r="V2665" s="1527"/>
      <c r="W2665" s="9"/>
    </row>
    <row r="2666" spans="1:27" s="1" customFormat="1" ht="11.25" customHeight="1" x14ac:dyDescent="0.2">
      <c r="A2666" s="1503">
        <v>1</v>
      </c>
      <c r="B2666" s="1586">
        <v>2</v>
      </c>
      <c r="C2666" s="1587"/>
      <c r="D2666" s="1503">
        <v>3</v>
      </c>
      <c r="E2666" s="1503">
        <v>4</v>
      </c>
      <c r="F2666" s="1503">
        <v>5</v>
      </c>
      <c r="G2666" s="1503">
        <v>6</v>
      </c>
      <c r="H2666" s="1513">
        <v>7</v>
      </c>
      <c r="I2666" s="1510">
        <v>8</v>
      </c>
      <c r="J2666" s="1504"/>
      <c r="K2666" s="1504"/>
      <c r="L2666" s="1504"/>
      <c r="M2666" s="1527"/>
      <c r="N2666" s="1527"/>
      <c r="O2666" s="1527"/>
      <c r="P2666" s="1527"/>
      <c r="Q2666" s="1527"/>
      <c r="R2666" s="1527"/>
      <c r="S2666" s="1527"/>
      <c r="T2666" s="1527"/>
      <c r="U2666" s="1527"/>
      <c r="V2666" s="1527"/>
      <c r="W2666" s="9"/>
    </row>
    <row r="2667" spans="1:27" s="1" customFormat="1" ht="12.75" customHeight="1" x14ac:dyDescent="0.2">
      <c r="A2667" s="1580" t="s">
        <v>1605</v>
      </c>
      <c r="B2667" s="1581"/>
      <c r="C2667" s="1581"/>
      <c r="D2667" s="1581"/>
      <c r="E2667" s="1581"/>
      <c r="F2667" s="1581"/>
      <c r="G2667" s="1581"/>
      <c r="H2667" s="1581"/>
      <c r="I2667" s="1582"/>
      <c r="J2667" s="349"/>
      <c r="K2667" s="349"/>
      <c r="L2667" s="349"/>
      <c r="M2667" s="154"/>
      <c r="N2667" s="154"/>
      <c r="O2667" s="154"/>
      <c r="P2667" s="154"/>
      <c r="Q2667" s="154"/>
      <c r="R2667" s="154"/>
      <c r="S2667" s="154"/>
      <c r="T2667" s="154"/>
      <c r="U2667" s="154"/>
      <c r="V2667" s="154"/>
      <c r="W2667" s="9"/>
    </row>
    <row r="2668" spans="1:27" s="1" customFormat="1" ht="98.25" customHeight="1" x14ac:dyDescent="0.2">
      <c r="A2668" s="1563" t="s">
        <v>1606</v>
      </c>
      <c r="B2668" s="1492" t="s">
        <v>2925</v>
      </c>
      <c r="C2668" s="1027" t="s">
        <v>1215</v>
      </c>
      <c r="D2668" s="1497" t="s">
        <v>810</v>
      </c>
      <c r="E2668" s="1497" t="s">
        <v>1216</v>
      </c>
      <c r="F2668" s="1507">
        <v>29</v>
      </c>
      <c r="G2668" s="1507">
        <v>29</v>
      </c>
      <c r="H2668" s="1507">
        <v>0</v>
      </c>
      <c r="I2668" s="497"/>
      <c r="J2668" s="1504" t="s">
        <v>8030</v>
      </c>
      <c r="K2668" s="1504"/>
      <c r="L2668" s="1504"/>
      <c r="M2668" s="1527"/>
      <c r="N2668" s="1527"/>
      <c r="O2668" s="1527"/>
      <c r="P2668" s="1527"/>
      <c r="Q2668" s="1527"/>
      <c r="R2668" s="1527"/>
      <c r="S2668" s="1527"/>
      <c r="T2668" s="1527"/>
      <c r="U2668" s="1527"/>
      <c r="V2668" s="1527"/>
      <c r="W2668" s="9" t="s">
        <v>123</v>
      </c>
    </row>
    <row r="2669" spans="1:27" s="1" customFormat="1" ht="72" customHeight="1" x14ac:dyDescent="0.2">
      <c r="A2669" s="1561"/>
      <c r="B2669" s="1492" t="s">
        <v>2926</v>
      </c>
      <c r="C2669" s="1027" t="s">
        <v>1217</v>
      </c>
      <c r="D2669" s="1497" t="s">
        <v>810</v>
      </c>
      <c r="E2669" s="1497" t="s">
        <v>1216</v>
      </c>
      <c r="F2669" s="1507">
        <v>29</v>
      </c>
      <c r="G2669" s="1030"/>
      <c r="H2669" s="1507">
        <v>0</v>
      </c>
      <c r="I2669" s="1507">
        <v>29</v>
      </c>
      <c r="J2669" s="1504" t="s">
        <v>5749</v>
      </c>
      <c r="K2669" s="1504" t="s">
        <v>8030</v>
      </c>
      <c r="L2669" s="1504"/>
      <c r="M2669" s="1527"/>
      <c r="N2669" s="1527"/>
      <c r="O2669" s="1527"/>
      <c r="P2669" s="1527"/>
      <c r="Q2669" s="1527"/>
      <c r="R2669" s="1527"/>
      <c r="S2669" s="1527"/>
      <c r="T2669" s="1527"/>
      <c r="U2669" s="1527"/>
      <c r="V2669" s="1527"/>
      <c r="W2669" s="9" t="s">
        <v>123</v>
      </c>
    </row>
    <row r="2670" spans="1:27" s="1" customFormat="1" ht="79.5" customHeight="1" x14ac:dyDescent="0.2">
      <c r="A2670" s="1561"/>
      <c r="B2670" s="1492" t="s">
        <v>2927</v>
      </c>
      <c r="C2670" s="1027" t="s">
        <v>1218</v>
      </c>
      <c r="D2670" s="1497" t="s">
        <v>810</v>
      </c>
      <c r="E2670" s="1497" t="s">
        <v>1216</v>
      </c>
      <c r="F2670" s="279">
        <v>187.53</v>
      </c>
      <c r="G2670" s="1507">
        <v>494</v>
      </c>
      <c r="H2670" s="1507"/>
      <c r="I2670" s="1507"/>
      <c r="J2670" s="1506" t="s">
        <v>5707</v>
      </c>
      <c r="K2670" s="1506"/>
      <c r="L2670" s="1506"/>
      <c r="M2670" s="1502"/>
      <c r="N2670" s="1502"/>
      <c r="O2670" s="1502"/>
      <c r="P2670" s="1502"/>
      <c r="Q2670" s="1502"/>
      <c r="R2670" s="1502"/>
      <c r="S2670" s="1502"/>
      <c r="T2670" s="1502"/>
      <c r="U2670" s="1502"/>
      <c r="V2670" s="1502"/>
      <c r="W2670" s="9" t="s">
        <v>123</v>
      </c>
    </row>
    <row r="2671" spans="1:27" s="1" customFormat="1" ht="78.75" customHeight="1" x14ac:dyDescent="0.2">
      <c r="A2671" s="1561"/>
      <c r="B2671" s="1492" t="s">
        <v>2928</v>
      </c>
      <c r="C2671" s="1027" t="s">
        <v>1219</v>
      </c>
      <c r="D2671" s="1497" t="s">
        <v>810</v>
      </c>
      <c r="E2671" s="1497" t="s">
        <v>1216</v>
      </c>
      <c r="F2671" s="279"/>
      <c r="G2671" s="1507"/>
      <c r="H2671" s="1507"/>
      <c r="I2671" s="1507"/>
      <c r="J2671" s="1506" t="s">
        <v>3562</v>
      </c>
      <c r="K2671" s="1506"/>
      <c r="L2671" s="1506"/>
      <c r="M2671" s="1502"/>
      <c r="N2671" s="1502"/>
      <c r="O2671" s="1502"/>
      <c r="P2671" s="1502"/>
      <c r="Q2671" s="1502"/>
      <c r="R2671" s="1502"/>
      <c r="S2671" s="1502"/>
      <c r="T2671" s="1502"/>
      <c r="U2671" s="1502"/>
      <c r="V2671" s="1502"/>
      <c r="W2671" s="9" t="s">
        <v>123</v>
      </c>
    </row>
    <row r="2672" spans="1:27" s="1" customFormat="1" ht="76.5" customHeight="1" x14ac:dyDescent="0.2">
      <c r="A2672" s="1561"/>
      <c r="B2672" s="1492" t="s">
        <v>2929</v>
      </c>
      <c r="C2672" s="1027" t="s">
        <v>1220</v>
      </c>
      <c r="D2672" s="1497" t="s">
        <v>810</v>
      </c>
      <c r="E2672" s="1497" t="s">
        <v>1216</v>
      </c>
      <c r="F2672" s="1507"/>
      <c r="G2672" s="1507"/>
      <c r="H2672" s="1507"/>
      <c r="I2672" s="1507"/>
      <c r="J2672" s="1506" t="s">
        <v>4885</v>
      </c>
      <c r="K2672" s="1506"/>
      <c r="L2672" s="1506"/>
      <c r="M2672" s="1502"/>
      <c r="N2672" s="1502"/>
      <c r="O2672" s="1502"/>
      <c r="P2672" s="1502"/>
      <c r="Q2672" s="1502"/>
      <c r="R2672" s="1502"/>
      <c r="S2672" s="1502"/>
      <c r="T2672" s="1502"/>
      <c r="U2672" s="1502"/>
      <c r="V2672" s="1502"/>
      <c r="W2672" s="9" t="s">
        <v>123</v>
      </c>
    </row>
    <row r="2673" spans="1:27" s="1" customFormat="1" ht="23.25" customHeight="1" x14ac:dyDescent="0.2">
      <c r="A2673" s="1561"/>
      <c r="B2673" s="1492" t="s">
        <v>2930</v>
      </c>
      <c r="C2673" s="1027" t="s">
        <v>1221</v>
      </c>
      <c r="D2673" s="1497" t="s">
        <v>810</v>
      </c>
      <c r="E2673" s="1497" t="s">
        <v>1216</v>
      </c>
      <c r="F2673" s="1507">
        <v>229.5</v>
      </c>
      <c r="G2673" s="1507"/>
      <c r="H2673" s="1507"/>
      <c r="I2673" s="1507"/>
      <c r="J2673" s="1506"/>
      <c r="K2673" s="1506"/>
      <c r="L2673" s="1506"/>
      <c r="M2673" s="1502"/>
      <c r="N2673" s="1502"/>
      <c r="O2673" s="1502"/>
      <c r="P2673" s="1502"/>
      <c r="Q2673" s="1502"/>
      <c r="R2673" s="1502"/>
      <c r="S2673" s="1502"/>
      <c r="T2673" s="1502"/>
      <c r="U2673" s="1502"/>
      <c r="V2673" s="1502"/>
      <c r="W2673" s="9" t="s">
        <v>123</v>
      </c>
    </row>
    <row r="2674" spans="1:27" s="1" customFormat="1" ht="23.25" customHeight="1" x14ac:dyDescent="0.2">
      <c r="A2674" s="1561"/>
      <c r="B2674" s="1492" t="s">
        <v>2931</v>
      </c>
      <c r="C2674" s="1027" t="s">
        <v>1222</v>
      </c>
      <c r="D2674" s="1497" t="s">
        <v>810</v>
      </c>
      <c r="E2674" s="1497" t="s">
        <v>1216</v>
      </c>
      <c r="F2674" s="1507">
        <v>117.5</v>
      </c>
      <c r="G2674" s="1507"/>
      <c r="H2674" s="1507"/>
      <c r="I2674" s="1507"/>
      <c r="J2674" s="1506"/>
      <c r="K2674" s="1506"/>
      <c r="L2674" s="1506"/>
      <c r="M2674" s="1502"/>
      <c r="N2674" s="1502"/>
      <c r="O2674" s="1502"/>
      <c r="P2674" s="1502"/>
      <c r="Q2674" s="1502"/>
      <c r="R2674" s="1502"/>
      <c r="S2674" s="1502"/>
      <c r="T2674" s="1502"/>
      <c r="U2674" s="1502"/>
      <c r="V2674" s="1502"/>
      <c r="W2674" s="9" t="s">
        <v>123</v>
      </c>
    </row>
    <row r="2675" spans="1:27" s="1" customFormat="1" ht="56.25" customHeight="1" x14ac:dyDescent="0.2">
      <c r="A2675" s="1561"/>
      <c r="B2675" s="1492" t="s">
        <v>2932</v>
      </c>
      <c r="C2675" s="1027" t="s">
        <v>1223</v>
      </c>
      <c r="D2675" s="1497" t="s">
        <v>810</v>
      </c>
      <c r="E2675" s="1497" t="s">
        <v>1216</v>
      </c>
      <c r="F2675" s="1507">
        <v>350</v>
      </c>
      <c r="G2675" s="1507">
        <v>350</v>
      </c>
      <c r="H2675" s="1507"/>
      <c r="I2675" s="1507"/>
      <c r="J2675" s="1506" t="s">
        <v>5708</v>
      </c>
      <c r="K2675" s="1506"/>
      <c r="L2675" s="1506"/>
      <c r="M2675" s="1502"/>
      <c r="N2675" s="1502"/>
      <c r="O2675" s="1502"/>
      <c r="P2675" s="1502"/>
      <c r="Q2675" s="1502"/>
      <c r="R2675" s="1502"/>
      <c r="S2675" s="1502"/>
      <c r="T2675" s="1502"/>
      <c r="U2675" s="1502"/>
      <c r="V2675" s="1502"/>
      <c r="W2675" s="9" t="s">
        <v>123</v>
      </c>
    </row>
    <row r="2676" spans="1:27" s="1" customFormat="1" ht="23.25" customHeight="1" x14ac:dyDescent="0.2">
      <c r="A2676" s="1561"/>
      <c r="B2676" s="1492" t="s">
        <v>2933</v>
      </c>
      <c r="C2676" s="1027" t="s">
        <v>1224</v>
      </c>
      <c r="D2676" s="1497" t="s">
        <v>810</v>
      </c>
      <c r="E2676" s="1497" t="s">
        <v>1216</v>
      </c>
      <c r="F2676" s="1507"/>
      <c r="G2676" s="1030"/>
      <c r="H2676" s="1507"/>
      <c r="I2676" s="1507">
        <v>304</v>
      </c>
      <c r="J2676" s="1506" t="s">
        <v>5749</v>
      </c>
      <c r="K2676" s="1506"/>
      <c r="L2676" s="1506"/>
      <c r="M2676" s="1502"/>
      <c r="N2676" s="1502"/>
      <c r="O2676" s="1502"/>
      <c r="P2676" s="1502"/>
      <c r="Q2676" s="1502"/>
      <c r="R2676" s="1502"/>
      <c r="S2676" s="1502"/>
      <c r="T2676" s="1502"/>
      <c r="U2676" s="1502"/>
      <c r="V2676" s="1502"/>
      <c r="W2676" s="9" t="s">
        <v>123</v>
      </c>
    </row>
    <row r="2677" spans="1:27" s="1" customFormat="1" ht="68.25" customHeight="1" x14ac:dyDescent="0.2">
      <c r="A2677" s="1561"/>
      <c r="B2677" s="1492" t="s">
        <v>2934</v>
      </c>
      <c r="C2677" s="1027" t="s">
        <v>1225</v>
      </c>
      <c r="D2677" s="1497" t="s">
        <v>810</v>
      </c>
      <c r="E2677" s="1497" t="s">
        <v>1216</v>
      </c>
      <c r="F2677" s="1507"/>
      <c r="G2677" s="1507"/>
      <c r="H2677" s="1507">
        <v>0</v>
      </c>
      <c r="I2677" s="1507"/>
      <c r="J2677" s="1506" t="s">
        <v>8034</v>
      </c>
      <c r="K2677" s="1506"/>
      <c r="L2677" s="1506"/>
      <c r="M2677" s="1502"/>
      <c r="N2677" s="1502"/>
      <c r="O2677" s="1502"/>
      <c r="P2677" s="1502"/>
      <c r="Q2677" s="1502"/>
      <c r="R2677" s="1502"/>
      <c r="S2677" s="1502"/>
      <c r="T2677" s="1502"/>
      <c r="U2677" s="1502"/>
      <c r="V2677" s="1502"/>
      <c r="W2677" s="9" t="s">
        <v>123</v>
      </c>
      <c r="X2677" s="86">
        <f>SUM(F2668:F2677)</f>
        <v>942.53</v>
      </c>
      <c r="Y2677" s="86">
        <f t="shared" ref="Y2677:AA2677" si="0">SUM(G2668:G2677)</f>
        <v>873</v>
      </c>
      <c r="Z2677" s="86">
        <f t="shared" si="0"/>
        <v>0</v>
      </c>
      <c r="AA2677" s="86">
        <f t="shared" si="0"/>
        <v>333</v>
      </c>
    </row>
    <row r="2678" spans="1:27" s="1" customFormat="1" ht="121.5" customHeight="1" x14ac:dyDescent="0.2">
      <c r="A2678" s="1561"/>
      <c r="B2678" s="1492" t="s">
        <v>5450</v>
      </c>
      <c r="C2678" s="1027" t="s">
        <v>1220</v>
      </c>
      <c r="D2678" s="1497" t="s">
        <v>810</v>
      </c>
      <c r="E2678" s="1497" t="s">
        <v>1216</v>
      </c>
      <c r="F2678" s="279"/>
      <c r="G2678" s="279">
        <v>253</v>
      </c>
      <c r="H2678" s="1507"/>
      <c r="I2678" s="1507"/>
      <c r="J2678" s="1506" t="s">
        <v>5485</v>
      </c>
      <c r="K2678" s="1506" t="s">
        <v>6408</v>
      </c>
      <c r="L2678" s="1506"/>
      <c r="M2678" s="1502"/>
      <c r="N2678" s="1502"/>
      <c r="O2678" s="1502"/>
      <c r="P2678" s="1502"/>
      <c r="Q2678" s="1502"/>
      <c r="R2678" s="1502"/>
      <c r="S2678" s="1502"/>
      <c r="T2678" s="1502"/>
      <c r="U2678" s="1502"/>
      <c r="V2678" s="1502"/>
      <c r="W2678" s="9"/>
      <c r="X2678" s="86"/>
      <c r="Y2678" s="86"/>
      <c r="Z2678" s="86"/>
      <c r="AA2678" s="86"/>
    </row>
    <row r="2679" spans="1:27" s="1" customFormat="1" ht="66" customHeight="1" x14ac:dyDescent="0.2">
      <c r="A2679" s="1561"/>
      <c r="B2679" s="1491" t="s">
        <v>8337</v>
      </c>
      <c r="C2679" s="1542" t="s">
        <v>8338</v>
      </c>
      <c r="D2679" s="1412" t="s">
        <v>810</v>
      </c>
      <c r="E2679" s="1412" t="s">
        <v>902</v>
      </c>
      <c r="F2679" s="1414"/>
      <c r="G2679" s="1414"/>
      <c r="H2679" s="1415">
        <v>25</v>
      </c>
      <c r="I2679" s="1507"/>
      <c r="J2679" s="1506" t="s">
        <v>8428</v>
      </c>
      <c r="K2679" s="1506"/>
      <c r="L2679" s="1506"/>
      <c r="M2679" s="1502"/>
      <c r="N2679" s="1502"/>
      <c r="O2679" s="1502"/>
      <c r="P2679" s="1502"/>
      <c r="Q2679" s="1502"/>
      <c r="R2679" s="1502"/>
      <c r="S2679" s="1502"/>
      <c r="T2679" s="1502"/>
      <c r="U2679" s="1502"/>
      <c r="V2679" s="1502"/>
      <c r="W2679" s="9"/>
      <c r="X2679" s="86"/>
      <c r="Y2679" s="86"/>
      <c r="Z2679" s="86"/>
      <c r="AA2679" s="86"/>
    </row>
    <row r="2680" spans="1:27" s="1" customFormat="1" ht="66" customHeight="1" x14ac:dyDescent="0.2">
      <c r="A2680" s="1562"/>
      <c r="B2680" s="1028" t="s">
        <v>9027</v>
      </c>
      <c r="C2680" s="455" t="s">
        <v>9028</v>
      </c>
      <c r="D2680" s="1028" t="s">
        <v>810</v>
      </c>
      <c r="E2680" s="1028" t="s">
        <v>902</v>
      </c>
      <c r="F2680" s="1530">
        <v>0</v>
      </c>
      <c r="G2680" s="1530">
        <v>0</v>
      </c>
      <c r="H2680" s="1530">
        <v>80</v>
      </c>
      <c r="I2680" s="241"/>
      <c r="J2680" s="1506" t="s">
        <v>9029</v>
      </c>
      <c r="K2680" s="1506"/>
      <c r="L2680" s="1506"/>
      <c r="M2680" s="1502"/>
      <c r="N2680" s="1502"/>
      <c r="O2680" s="1502"/>
      <c r="P2680" s="1502"/>
      <c r="Q2680" s="1502"/>
      <c r="R2680" s="1502"/>
      <c r="S2680" s="1502"/>
      <c r="T2680" s="1502"/>
      <c r="U2680" s="1502"/>
      <c r="V2680" s="1502"/>
      <c r="W2680" s="9"/>
      <c r="X2680" s="86"/>
      <c r="Y2680" s="86"/>
      <c r="Z2680" s="86"/>
      <c r="AA2680" s="86"/>
    </row>
    <row r="2681" spans="1:27" s="1" customFormat="1" ht="12" customHeight="1" x14ac:dyDescent="0.2">
      <c r="A2681" s="1583" t="s">
        <v>1607</v>
      </c>
      <c r="B2681" s="1584"/>
      <c r="C2681" s="1584"/>
      <c r="D2681" s="1584"/>
      <c r="E2681" s="1584"/>
      <c r="F2681" s="1584"/>
      <c r="G2681" s="1584"/>
      <c r="H2681" s="1584"/>
      <c r="I2681" s="1585"/>
      <c r="J2681" s="254"/>
      <c r="K2681" s="254"/>
      <c r="L2681" s="254"/>
      <c r="M2681" s="140"/>
      <c r="N2681" s="140"/>
      <c r="O2681" s="140"/>
      <c r="P2681" s="140"/>
      <c r="Q2681" s="140"/>
      <c r="R2681" s="140"/>
      <c r="S2681" s="140"/>
      <c r="T2681" s="140"/>
      <c r="U2681" s="140"/>
      <c r="V2681" s="140"/>
      <c r="W2681" s="9"/>
    </row>
    <row r="2682" spans="1:27" s="1" customFormat="1" ht="82.5" customHeight="1" x14ac:dyDescent="0.2">
      <c r="A2682" s="1563" t="s">
        <v>1608</v>
      </c>
      <c r="B2682" s="1492" t="s">
        <v>2935</v>
      </c>
      <c r="C2682" s="1027" t="s">
        <v>1226</v>
      </c>
      <c r="D2682" s="1496" t="s">
        <v>286</v>
      </c>
      <c r="E2682" s="1497" t="s">
        <v>1216</v>
      </c>
      <c r="F2682" s="1507"/>
      <c r="G2682" s="1507">
        <v>60</v>
      </c>
      <c r="H2682" s="1507">
        <v>0</v>
      </c>
      <c r="I2682" s="497"/>
      <c r="J2682" s="1504" t="s">
        <v>5709</v>
      </c>
      <c r="K2682" s="1504" t="s">
        <v>8030</v>
      </c>
      <c r="L2682" s="1504"/>
      <c r="M2682" s="1527"/>
      <c r="N2682" s="1527"/>
      <c r="O2682" s="1527"/>
      <c r="P2682" s="1527"/>
      <c r="Q2682" s="1527"/>
      <c r="R2682" s="1527"/>
      <c r="S2682" s="1527"/>
      <c r="T2682" s="1527"/>
      <c r="U2682" s="1527"/>
      <c r="V2682" s="1527"/>
      <c r="W2682" s="9" t="s">
        <v>123</v>
      </c>
    </row>
    <row r="2683" spans="1:27" s="1" customFormat="1" ht="130.5" customHeight="1" x14ac:dyDescent="0.2">
      <c r="A2683" s="1561"/>
      <c r="B2683" s="1492" t="s">
        <v>2936</v>
      </c>
      <c r="C2683" s="1027" t="s">
        <v>1227</v>
      </c>
      <c r="D2683" s="1496" t="s">
        <v>286</v>
      </c>
      <c r="E2683" s="1497" t="s">
        <v>1216</v>
      </c>
      <c r="F2683" s="1507">
        <v>414.98</v>
      </c>
      <c r="G2683" s="1507"/>
      <c r="H2683" s="1507"/>
      <c r="I2683" s="497"/>
      <c r="J2683" s="1504" t="s">
        <v>4304</v>
      </c>
      <c r="K2683" s="1504"/>
      <c r="L2683" s="1504"/>
      <c r="M2683" s="1527"/>
      <c r="N2683" s="1527"/>
      <c r="O2683" s="1527"/>
      <c r="P2683" s="1527"/>
      <c r="Q2683" s="1527"/>
      <c r="R2683" s="1527"/>
      <c r="S2683" s="1527"/>
      <c r="T2683" s="1527"/>
      <c r="U2683" s="1527"/>
      <c r="V2683" s="1527"/>
      <c r="W2683" s="9" t="s">
        <v>123</v>
      </c>
    </row>
    <row r="2684" spans="1:27" s="1" customFormat="1" ht="78" customHeight="1" x14ac:dyDescent="0.2">
      <c r="A2684" s="1561"/>
      <c r="B2684" s="1492" t="s">
        <v>2937</v>
      </c>
      <c r="C2684" s="1027" t="s">
        <v>1228</v>
      </c>
      <c r="D2684" s="1496" t="s">
        <v>286</v>
      </c>
      <c r="E2684" s="1497" t="s">
        <v>1216</v>
      </c>
      <c r="F2684" s="1507"/>
      <c r="G2684" s="1507"/>
      <c r="H2684" s="1507">
        <v>0</v>
      </c>
      <c r="I2684" s="497"/>
      <c r="J2684" s="1504" t="s">
        <v>8030</v>
      </c>
      <c r="K2684" s="1504"/>
      <c r="L2684" s="1504"/>
      <c r="M2684" s="1527"/>
      <c r="N2684" s="1527"/>
      <c r="O2684" s="1527"/>
      <c r="P2684" s="1527"/>
      <c r="Q2684" s="1527"/>
      <c r="R2684" s="1527"/>
      <c r="S2684" s="1527"/>
      <c r="T2684" s="1527"/>
      <c r="U2684" s="1527"/>
      <c r="V2684" s="1527"/>
      <c r="W2684" s="9" t="s">
        <v>123</v>
      </c>
    </row>
    <row r="2685" spans="1:27" s="1" customFormat="1" ht="90.75" customHeight="1" x14ac:dyDescent="0.2">
      <c r="A2685" s="1561"/>
      <c r="B2685" s="1492" t="s">
        <v>2938</v>
      </c>
      <c r="C2685" s="1027" t="s">
        <v>1229</v>
      </c>
      <c r="D2685" s="1496" t="s">
        <v>286</v>
      </c>
      <c r="E2685" s="1497" t="s">
        <v>1216</v>
      </c>
      <c r="F2685" s="279"/>
      <c r="G2685" s="1507"/>
      <c r="H2685" s="1507"/>
      <c r="I2685" s="497"/>
      <c r="J2685" s="1504" t="s">
        <v>3563</v>
      </c>
      <c r="K2685" s="1504"/>
      <c r="L2685" s="1504"/>
      <c r="M2685" s="1527"/>
      <c r="N2685" s="1527"/>
      <c r="O2685" s="1527"/>
      <c r="P2685" s="1527"/>
      <c r="Q2685" s="1527"/>
      <c r="R2685" s="1527"/>
      <c r="S2685" s="1527"/>
      <c r="T2685" s="1527"/>
      <c r="U2685" s="1527"/>
      <c r="V2685" s="1527"/>
      <c r="W2685" s="9" t="s">
        <v>123</v>
      </c>
    </row>
    <row r="2686" spans="1:27" s="1" customFormat="1" ht="22.5" customHeight="1" x14ac:dyDescent="0.2">
      <c r="A2686" s="1561"/>
      <c r="B2686" s="1492" t="s">
        <v>2939</v>
      </c>
      <c r="C2686" s="1027" t="s">
        <v>1230</v>
      </c>
      <c r="D2686" s="1496" t="s">
        <v>286</v>
      </c>
      <c r="E2686" s="1497" t="s">
        <v>1216</v>
      </c>
      <c r="F2686" s="1507">
        <v>47</v>
      </c>
      <c r="G2686" s="1507"/>
      <c r="H2686" s="1507"/>
      <c r="I2686" s="497"/>
      <c r="J2686" s="1504"/>
      <c r="K2686" s="1504"/>
      <c r="L2686" s="1504"/>
      <c r="M2686" s="1527"/>
      <c r="N2686" s="1527"/>
      <c r="O2686" s="1527"/>
      <c r="P2686" s="1527"/>
      <c r="Q2686" s="1527"/>
      <c r="R2686" s="1527"/>
      <c r="S2686" s="1527"/>
      <c r="T2686" s="1527"/>
      <c r="U2686" s="1527"/>
      <c r="V2686" s="1527"/>
      <c r="W2686" s="9" t="s">
        <v>123</v>
      </c>
    </row>
    <row r="2687" spans="1:27" s="1" customFormat="1" ht="44.25" customHeight="1" x14ac:dyDescent="0.2">
      <c r="A2687" s="1561"/>
      <c r="B2687" s="1492" t="s">
        <v>2940</v>
      </c>
      <c r="C2687" s="1027" t="s">
        <v>1231</v>
      </c>
      <c r="D2687" s="1496" t="s">
        <v>304</v>
      </c>
      <c r="E2687" s="1497" t="s">
        <v>325</v>
      </c>
      <c r="F2687" s="1507">
        <v>265.3</v>
      </c>
      <c r="G2687" s="497"/>
      <c r="H2687" s="497"/>
      <c r="I2687" s="497"/>
      <c r="J2687" s="95" t="s">
        <v>3426</v>
      </c>
      <c r="K2687" s="1504"/>
      <c r="L2687" s="1504"/>
      <c r="M2687" s="1527"/>
      <c r="N2687" s="1527"/>
      <c r="O2687" s="1527"/>
      <c r="P2687" s="1527"/>
      <c r="Q2687" s="1527"/>
      <c r="R2687" s="1527"/>
      <c r="S2687" s="1527"/>
      <c r="T2687" s="1527"/>
      <c r="U2687" s="1527"/>
      <c r="V2687" s="1527"/>
      <c r="W2687" s="1" t="s">
        <v>326</v>
      </c>
    </row>
    <row r="2688" spans="1:27" s="1" customFormat="1" ht="119.25" customHeight="1" x14ac:dyDescent="0.2">
      <c r="A2688" s="1561"/>
      <c r="B2688" s="1492" t="s">
        <v>2941</v>
      </c>
      <c r="C2688" s="1027" t="s">
        <v>9030</v>
      </c>
      <c r="D2688" s="1496" t="s">
        <v>304</v>
      </c>
      <c r="E2688" s="1497" t="s">
        <v>1245</v>
      </c>
      <c r="F2688" s="1507">
        <v>444.5</v>
      </c>
      <c r="G2688" s="1030"/>
      <c r="H2688" s="1507">
        <v>1240.1515400000001</v>
      </c>
      <c r="I2688" s="1507">
        <v>1500</v>
      </c>
      <c r="J2688" s="1504" t="s">
        <v>4040</v>
      </c>
      <c r="K2688" s="1504" t="s">
        <v>4305</v>
      </c>
      <c r="L2688" s="1504" t="s">
        <v>7737</v>
      </c>
      <c r="M2688" s="1527" t="s">
        <v>8839</v>
      </c>
      <c r="N2688" s="1527" t="s">
        <v>9031</v>
      </c>
      <c r="O2688" s="1527"/>
      <c r="P2688" s="1527"/>
      <c r="Q2688" s="1527"/>
      <c r="R2688" s="1527"/>
      <c r="S2688" s="1527"/>
      <c r="T2688" s="1527"/>
      <c r="U2688" s="1527"/>
      <c r="V2688" s="1527"/>
      <c r="W2688" s="1" t="s">
        <v>326</v>
      </c>
    </row>
    <row r="2689" spans="1:24" s="1" customFormat="1" ht="68.25" customHeight="1" x14ac:dyDescent="0.2">
      <c r="A2689" s="1561"/>
      <c r="B2689" s="1492" t="s">
        <v>2942</v>
      </c>
      <c r="C2689" s="1027" t="s">
        <v>1233</v>
      </c>
      <c r="D2689" s="336" t="s">
        <v>286</v>
      </c>
      <c r="E2689" s="1497" t="s">
        <v>325</v>
      </c>
      <c r="F2689" s="1507"/>
      <c r="G2689" s="1030"/>
      <c r="H2689" s="1507">
        <v>0</v>
      </c>
      <c r="I2689" s="1507"/>
      <c r="J2689" s="1506" t="s">
        <v>8030</v>
      </c>
      <c r="K2689" s="1506"/>
      <c r="L2689" s="1506"/>
      <c r="M2689" s="1502"/>
      <c r="N2689" s="1502"/>
      <c r="O2689" s="1502"/>
      <c r="P2689" s="1502"/>
      <c r="Q2689" s="1502"/>
      <c r="R2689" s="1502"/>
      <c r="S2689" s="1502"/>
      <c r="T2689" s="1502"/>
      <c r="U2689" s="1502"/>
      <c r="V2689" s="1502"/>
      <c r="W2689" s="1" t="s">
        <v>326</v>
      </c>
    </row>
    <row r="2690" spans="1:24" s="1" customFormat="1" ht="52.5" customHeight="1" x14ac:dyDescent="0.2">
      <c r="A2690" s="1561"/>
      <c r="B2690" s="1492" t="s">
        <v>2943</v>
      </c>
      <c r="C2690" s="1027" t="s">
        <v>1234</v>
      </c>
      <c r="D2690" s="336" t="s">
        <v>286</v>
      </c>
      <c r="E2690" s="1497" t="s">
        <v>325</v>
      </c>
      <c r="F2690" s="1507"/>
      <c r="G2690" s="1030"/>
      <c r="H2690" s="1507">
        <v>0</v>
      </c>
      <c r="I2690" s="1507"/>
      <c r="J2690" s="1506" t="s">
        <v>8034</v>
      </c>
      <c r="K2690" s="1506"/>
      <c r="L2690" s="1506"/>
      <c r="M2690" s="1502"/>
      <c r="N2690" s="1502"/>
      <c r="O2690" s="1502"/>
      <c r="P2690" s="1502"/>
      <c r="Q2690" s="1502"/>
      <c r="R2690" s="1502"/>
      <c r="S2690" s="1502"/>
      <c r="T2690" s="1502"/>
      <c r="U2690" s="1502"/>
      <c r="V2690" s="1502"/>
      <c r="W2690" s="1" t="s">
        <v>326</v>
      </c>
    </row>
    <row r="2691" spans="1:24" s="1" customFormat="1" ht="24" customHeight="1" x14ac:dyDescent="0.2">
      <c r="A2691" s="1561"/>
      <c r="B2691" s="1492" t="s">
        <v>2944</v>
      </c>
      <c r="C2691" s="1027" t="s">
        <v>1235</v>
      </c>
      <c r="D2691" s="336" t="s">
        <v>286</v>
      </c>
      <c r="E2691" s="1497" t="s">
        <v>325</v>
      </c>
      <c r="F2691" s="1507"/>
      <c r="G2691" s="1030"/>
      <c r="H2691" s="1507"/>
      <c r="I2691" s="330">
        <v>200</v>
      </c>
      <c r="J2691" s="1597" t="s">
        <v>5749</v>
      </c>
      <c r="K2691" s="1506"/>
      <c r="L2691" s="1506"/>
      <c r="M2691" s="1502"/>
      <c r="N2691" s="1502"/>
      <c r="O2691" s="1502"/>
      <c r="P2691" s="1502"/>
      <c r="Q2691" s="1502"/>
      <c r="R2691" s="1502"/>
      <c r="S2691" s="1502"/>
      <c r="T2691" s="1502"/>
      <c r="U2691" s="1502"/>
      <c r="V2691" s="1502"/>
      <c r="W2691" s="1" t="s">
        <v>326</v>
      </c>
    </row>
    <row r="2692" spans="1:24" s="1" customFormat="1" ht="24" customHeight="1" x14ac:dyDescent="0.2">
      <c r="A2692" s="1561"/>
      <c r="B2692" s="1492" t="s">
        <v>2945</v>
      </c>
      <c r="C2692" s="1027" t="s">
        <v>1236</v>
      </c>
      <c r="D2692" s="336" t="s">
        <v>286</v>
      </c>
      <c r="E2692" s="1497" t="s">
        <v>325</v>
      </c>
      <c r="F2692" s="1507"/>
      <c r="G2692" s="1030"/>
      <c r="H2692" s="1507"/>
      <c r="I2692" s="330">
        <v>900</v>
      </c>
      <c r="J2692" s="1597"/>
      <c r="K2692" s="1506"/>
      <c r="L2692" s="1506"/>
      <c r="M2692" s="1502"/>
      <c r="N2692" s="1502"/>
      <c r="O2692" s="1502"/>
      <c r="P2692" s="1502"/>
      <c r="Q2692" s="1502"/>
      <c r="R2692" s="1502"/>
      <c r="S2692" s="1502"/>
      <c r="T2692" s="1502"/>
      <c r="U2692" s="1502"/>
      <c r="V2692" s="1502"/>
      <c r="W2692" s="1" t="s">
        <v>326</v>
      </c>
    </row>
    <row r="2693" spans="1:24" ht="63.75" customHeight="1" x14ac:dyDescent="0.2">
      <c r="A2693" s="1561"/>
      <c r="B2693" s="1492" t="s">
        <v>2946</v>
      </c>
      <c r="C2693" s="1027" t="s">
        <v>1237</v>
      </c>
      <c r="D2693" s="1507" t="s">
        <v>1238</v>
      </c>
      <c r="E2693" s="1496" t="s">
        <v>913</v>
      </c>
      <c r="F2693" s="1507"/>
      <c r="G2693" s="1012"/>
      <c r="H2693" s="1012"/>
      <c r="I2693" s="988">
        <v>874.5</v>
      </c>
      <c r="J2693" s="1597"/>
      <c r="K2693" s="538"/>
      <c r="L2693" s="538"/>
      <c r="M2693" s="538"/>
      <c r="N2693" s="538"/>
      <c r="O2693" s="538"/>
      <c r="P2693" s="538"/>
      <c r="Q2693" s="538"/>
      <c r="R2693" s="538"/>
      <c r="S2693" s="538"/>
      <c r="T2693" s="538"/>
      <c r="U2693" s="538"/>
      <c r="V2693" s="538"/>
      <c r="W2693" s="96" t="s">
        <v>911</v>
      </c>
      <c r="X2693" s="96"/>
    </row>
    <row r="2694" spans="1:24" ht="133.5" customHeight="1" x14ac:dyDescent="0.2">
      <c r="A2694" s="1561"/>
      <c r="B2694" s="1492" t="s">
        <v>2947</v>
      </c>
      <c r="C2694" s="1027" t="s">
        <v>3638</v>
      </c>
      <c r="D2694" s="1507" t="s">
        <v>1238</v>
      </c>
      <c r="E2694" s="1496" t="s">
        <v>913</v>
      </c>
      <c r="F2694" s="1507"/>
      <c r="G2694" s="1012"/>
      <c r="H2694" s="1012"/>
      <c r="I2694" s="1012"/>
      <c r="J2694" s="1504" t="s">
        <v>3639</v>
      </c>
      <c r="K2694" s="1504" t="s">
        <v>4306</v>
      </c>
      <c r="L2694" s="538"/>
      <c r="M2694" s="538"/>
      <c r="N2694" s="538"/>
      <c r="O2694" s="538"/>
      <c r="P2694" s="538"/>
      <c r="Q2694" s="538"/>
      <c r="R2694" s="538"/>
      <c r="S2694" s="538"/>
      <c r="T2694" s="538"/>
      <c r="U2694" s="538"/>
      <c r="V2694" s="538"/>
      <c r="W2694" s="96" t="s">
        <v>911</v>
      </c>
      <c r="X2694" s="96"/>
    </row>
    <row r="2695" spans="1:24" ht="51.75" customHeight="1" x14ac:dyDescent="0.2">
      <c r="A2695" s="1561"/>
      <c r="B2695" s="1492" t="s">
        <v>2948</v>
      </c>
      <c r="C2695" s="1027" t="s">
        <v>1239</v>
      </c>
      <c r="D2695" s="1507" t="s">
        <v>1238</v>
      </c>
      <c r="E2695" s="1496" t="s">
        <v>913</v>
      </c>
      <c r="F2695" s="1507">
        <v>100</v>
      </c>
      <c r="G2695" s="1012"/>
      <c r="H2695" s="1012"/>
      <c r="I2695" s="1012"/>
      <c r="J2695" s="127" t="s">
        <v>3640</v>
      </c>
      <c r="K2695" s="538"/>
      <c r="L2695" s="538"/>
      <c r="M2695" s="538"/>
      <c r="N2695" s="538"/>
      <c r="O2695" s="538"/>
      <c r="P2695" s="538"/>
      <c r="Q2695" s="538"/>
      <c r="R2695" s="538"/>
      <c r="S2695" s="538"/>
      <c r="T2695" s="538"/>
      <c r="U2695" s="538"/>
      <c r="V2695" s="538"/>
      <c r="W2695" s="96" t="s">
        <v>911</v>
      </c>
      <c r="X2695" s="96"/>
    </row>
    <row r="2696" spans="1:24" s="1" customFormat="1" ht="51.75" customHeight="1" x14ac:dyDescent="0.2">
      <c r="A2696" s="1561"/>
      <c r="B2696" s="1028" t="s">
        <v>4074</v>
      </c>
      <c r="C2696" s="455" t="s">
        <v>4075</v>
      </c>
      <c r="D2696" s="1028" t="s">
        <v>286</v>
      </c>
      <c r="E2696" s="1028" t="s">
        <v>902</v>
      </c>
      <c r="F2696" s="1028">
        <v>52.32</v>
      </c>
      <c r="G2696" s="1012"/>
      <c r="H2696" s="1012"/>
      <c r="I2696" s="1012"/>
      <c r="J2696" s="127" t="s">
        <v>4307</v>
      </c>
      <c r="K2696" s="538"/>
      <c r="L2696" s="538"/>
      <c r="M2696" s="150"/>
      <c r="N2696" s="150"/>
      <c r="O2696" s="150"/>
      <c r="P2696" s="150"/>
      <c r="Q2696" s="150"/>
      <c r="R2696" s="150"/>
      <c r="S2696" s="150"/>
      <c r="T2696" s="150"/>
      <c r="U2696" s="150"/>
      <c r="V2696" s="150"/>
    </row>
    <row r="2697" spans="1:24" s="1" customFormat="1" ht="51.75" customHeight="1" x14ac:dyDescent="0.2">
      <c r="A2697" s="1561"/>
      <c r="B2697" s="1028" t="s">
        <v>5462</v>
      </c>
      <c r="C2697" s="1027" t="s">
        <v>5460</v>
      </c>
      <c r="D2697" s="1497" t="s">
        <v>304</v>
      </c>
      <c r="E2697" s="1497" t="s">
        <v>3810</v>
      </c>
      <c r="F2697" s="279"/>
      <c r="G2697" s="1040"/>
      <c r="H2697" s="279"/>
      <c r="I2697" s="279">
        <v>116.54389999999999</v>
      </c>
      <c r="J2697" s="1593" t="s">
        <v>5662</v>
      </c>
      <c r="K2697" s="538"/>
      <c r="L2697" s="538"/>
      <c r="M2697" s="150"/>
      <c r="N2697" s="150"/>
      <c r="O2697" s="150"/>
      <c r="P2697" s="150"/>
      <c r="Q2697" s="150"/>
      <c r="R2697" s="150"/>
      <c r="S2697" s="150"/>
      <c r="T2697" s="150"/>
      <c r="U2697" s="150"/>
      <c r="V2697" s="150"/>
    </row>
    <row r="2698" spans="1:24" s="1" customFormat="1" ht="51.75" customHeight="1" x14ac:dyDescent="0.2">
      <c r="A2698" s="1561"/>
      <c r="B2698" s="1028" t="s">
        <v>5463</v>
      </c>
      <c r="C2698" s="1027" t="s">
        <v>5461</v>
      </c>
      <c r="D2698" s="1497" t="s">
        <v>304</v>
      </c>
      <c r="E2698" s="1497" t="s">
        <v>3810</v>
      </c>
      <c r="F2698" s="279"/>
      <c r="G2698" s="1040"/>
      <c r="H2698" s="279"/>
      <c r="I2698" s="279">
        <v>250.042</v>
      </c>
      <c r="J2698" s="1593"/>
      <c r="K2698" s="538"/>
      <c r="L2698" s="538"/>
      <c r="M2698" s="150"/>
      <c r="N2698" s="150"/>
      <c r="O2698" s="150"/>
      <c r="P2698" s="150"/>
      <c r="Q2698" s="150"/>
      <c r="R2698" s="150"/>
      <c r="S2698" s="150"/>
      <c r="T2698" s="150"/>
      <c r="U2698" s="150"/>
      <c r="V2698" s="150"/>
    </row>
    <row r="2699" spans="1:24" s="1" customFormat="1" ht="51.75" customHeight="1" x14ac:dyDescent="0.2">
      <c r="A2699" s="1561"/>
      <c r="B2699" s="1028" t="s">
        <v>5466</v>
      </c>
      <c r="C2699" s="1027" t="s">
        <v>5464</v>
      </c>
      <c r="D2699" s="1497" t="s">
        <v>5465</v>
      </c>
      <c r="E2699" s="1497" t="s">
        <v>3810</v>
      </c>
      <c r="F2699" s="279"/>
      <c r="G2699" s="1040"/>
      <c r="H2699" s="279"/>
      <c r="I2699" s="279">
        <v>229.76035999999999</v>
      </c>
      <c r="J2699" s="1593"/>
      <c r="K2699" s="538"/>
      <c r="L2699" s="538"/>
      <c r="M2699" s="150"/>
      <c r="N2699" s="150"/>
      <c r="O2699" s="150"/>
      <c r="P2699" s="150"/>
      <c r="Q2699" s="150"/>
      <c r="R2699" s="150"/>
      <c r="S2699" s="150"/>
      <c r="T2699" s="150"/>
      <c r="U2699" s="150"/>
      <c r="V2699" s="150"/>
    </row>
    <row r="2700" spans="1:24" ht="51.75" customHeight="1" x14ac:dyDescent="0.2">
      <c r="A2700" s="1561"/>
      <c r="B2700" s="1496" t="s">
        <v>5469</v>
      </c>
      <c r="C2700" s="991" t="s">
        <v>5467</v>
      </c>
      <c r="D2700" s="992" t="s">
        <v>1238</v>
      </c>
      <c r="E2700" s="993" t="s">
        <v>5468</v>
      </c>
      <c r="F2700" s="1040"/>
      <c r="G2700" s="994">
        <v>35</v>
      </c>
      <c r="H2700" s="1012"/>
      <c r="I2700" s="1012"/>
      <c r="J2700" s="1593" t="s">
        <v>5605</v>
      </c>
      <c r="K2700" s="538"/>
      <c r="L2700" s="538"/>
      <c r="M2700" s="538"/>
      <c r="N2700" s="538"/>
      <c r="O2700" s="538"/>
      <c r="P2700" s="538"/>
      <c r="Q2700" s="538"/>
      <c r="R2700" s="538"/>
      <c r="S2700" s="538"/>
      <c r="T2700" s="538"/>
      <c r="U2700" s="538"/>
      <c r="V2700" s="538"/>
      <c r="W2700" s="96"/>
      <c r="X2700" s="96"/>
    </row>
    <row r="2701" spans="1:24" s="1" customFormat="1" ht="51.75" customHeight="1" x14ac:dyDescent="0.2">
      <c r="A2701" s="1561"/>
      <c r="B2701" s="1028" t="s">
        <v>5471</v>
      </c>
      <c r="C2701" s="991" t="s">
        <v>5470</v>
      </c>
      <c r="D2701" s="992" t="s">
        <v>286</v>
      </c>
      <c r="E2701" s="993" t="s">
        <v>1245</v>
      </c>
      <c r="F2701" s="1040"/>
      <c r="G2701" s="994">
        <v>1200</v>
      </c>
      <c r="H2701" s="1012"/>
      <c r="I2701" s="1012"/>
      <c r="J2701" s="1593"/>
      <c r="K2701" s="538"/>
      <c r="L2701" s="538"/>
      <c r="M2701" s="150"/>
      <c r="N2701" s="150"/>
      <c r="O2701" s="150"/>
      <c r="P2701" s="150"/>
      <c r="Q2701" s="150"/>
      <c r="R2701" s="150"/>
      <c r="S2701" s="150"/>
      <c r="T2701" s="150"/>
      <c r="U2701" s="150"/>
      <c r="V2701" s="150"/>
    </row>
    <row r="2702" spans="1:24" s="1" customFormat="1" ht="51.75" customHeight="1" x14ac:dyDescent="0.2">
      <c r="A2702" s="1561"/>
      <c r="B2702" s="1028" t="s">
        <v>5474</v>
      </c>
      <c r="C2702" s="497" t="s">
        <v>5472</v>
      </c>
      <c r="D2702" s="992" t="s">
        <v>286</v>
      </c>
      <c r="E2702" s="993" t="s">
        <v>1245</v>
      </c>
      <c r="F2702" s="1040"/>
      <c r="G2702" s="994">
        <v>100</v>
      </c>
      <c r="H2702" s="1012"/>
      <c r="I2702" s="1012"/>
      <c r="J2702" s="1593"/>
      <c r="K2702" s="538"/>
      <c r="L2702" s="538"/>
      <c r="M2702" s="150"/>
      <c r="N2702" s="150"/>
      <c r="O2702" s="150"/>
      <c r="P2702" s="150"/>
      <c r="Q2702" s="150"/>
      <c r="R2702" s="150"/>
      <c r="S2702" s="150"/>
      <c r="T2702" s="150"/>
      <c r="U2702" s="150"/>
      <c r="V2702" s="150"/>
    </row>
    <row r="2703" spans="1:24" s="1" customFormat="1" ht="51.75" customHeight="1" x14ac:dyDescent="0.2">
      <c r="A2703" s="1561"/>
      <c r="B2703" s="1028" t="s">
        <v>5475</v>
      </c>
      <c r="C2703" s="497" t="s">
        <v>5473</v>
      </c>
      <c r="D2703" s="992" t="s">
        <v>286</v>
      </c>
      <c r="E2703" s="993" t="s">
        <v>1245</v>
      </c>
      <c r="F2703" s="1040"/>
      <c r="G2703" s="994">
        <v>85</v>
      </c>
      <c r="H2703" s="1012"/>
      <c r="I2703" s="1012"/>
      <c r="J2703" s="1593"/>
      <c r="K2703" s="538"/>
      <c r="L2703" s="538"/>
      <c r="M2703" s="150"/>
      <c r="N2703" s="150"/>
      <c r="O2703" s="150"/>
      <c r="P2703" s="150"/>
      <c r="Q2703" s="150"/>
      <c r="R2703" s="150"/>
      <c r="S2703" s="150"/>
      <c r="T2703" s="150"/>
      <c r="U2703" s="150"/>
      <c r="V2703" s="150"/>
    </row>
    <row r="2704" spans="1:24" s="1" customFormat="1" ht="51.75" customHeight="1" x14ac:dyDescent="0.2">
      <c r="A2704" s="1561"/>
      <c r="B2704" s="1028" t="s">
        <v>5478</v>
      </c>
      <c r="C2704" s="1027" t="s">
        <v>5476</v>
      </c>
      <c r="D2704" s="1496" t="s">
        <v>286</v>
      </c>
      <c r="E2704" s="1497" t="s">
        <v>1216</v>
      </c>
      <c r="F2704" s="1040"/>
      <c r="G2704" s="994">
        <v>77.400000000000006</v>
      </c>
      <c r="H2704" s="279"/>
      <c r="I2704" s="1043"/>
      <c r="J2704" s="1593"/>
      <c r="K2704" s="538"/>
      <c r="L2704" s="538"/>
      <c r="M2704" s="150"/>
      <c r="N2704" s="150"/>
      <c r="O2704" s="150"/>
      <c r="P2704" s="150"/>
      <c r="Q2704" s="150"/>
      <c r="R2704" s="150"/>
      <c r="S2704" s="150"/>
      <c r="T2704" s="150"/>
      <c r="U2704" s="150"/>
      <c r="V2704" s="150"/>
    </row>
    <row r="2705" spans="1:24" s="1" customFormat="1" ht="97.5" customHeight="1" x14ac:dyDescent="0.2">
      <c r="A2705" s="1561"/>
      <c r="B2705" s="1028" t="s">
        <v>5479</v>
      </c>
      <c r="C2705" s="1027" t="s">
        <v>5477</v>
      </c>
      <c r="D2705" s="1497" t="s">
        <v>304</v>
      </c>
      <c r="E2705" s="1497" t="s">
        <v>8841</v>
      </c>
      <c r="F2705" s="279"/>
      <c r="G2705" s="1040"/>
      <c r="H2705" s="279">
        <v>350</v>
      </c>
      <c r="I2705" s="279">
        <v>200</v>
      </c>
      <c r="J2705" s="1598"/>
      <c r="K2705" s="1504" t="s">
        <v>7744</v>
      </c>
      <c r="L2705" s="1512" t="s">
        <v>8840</v>
      </c>
      <c r="M2705" s="150"/>
      <c r="N2705" s="150"/>
      <c r="O2705" s="150"/>
      <c r="P2705" s="150"/>
      <c r="Q2705" s="150"/>
      <c r="R2705" s="150"/>
      <c r="S2705" s="150"/>
      <c r="T2705" s="150"/>
      <c r="U2705" s="150"/>
      <c r="V2705" s="150"/>
    </row>
    <row r="2706" spans="1:24" s="1" customFormat="1" ht="51.75" customHeight="1" x14ac:dyDescent="0.2">
      <c r="A2706" s="1561"/>
      <c r="B2706" s="1028" t="s">
        <v>5481</v>
      </c>
      <c r="C2706" s="1027" t="s">
        <v>5480</v>
      </c>
      <c r="D2706" s="992" t="s">
        <v>286</v>
      </c>
      <c r="E2706" s="993" t="s">
        <v>1245</v>
      </c>
      <c r="F2706" s="279"/>
      <c r="G2706" s="330">
        <v>15</v>
      </c>
      <c r="H2706" s="279"/>
      <c r="I2706" s="279"/>
      <c r="J2706" s="1598"/>
      <c r="K2706" s="538"/>
      <c r="L2706" s="538"/>
      <c r="M2706" s="150"/>
      <c r="N2706" s="150"/>
      <c r="O2706" s="150"/>
      <c r="P2706" s="150"/>
      <c r="Q2706" s="150"/>
      <c r="R2706" s="150"/>
      <c r="S2706" s="150"/>
      <c r="T2706" s="150"/>
      <c r="U2706" s="150"/>
      <c r="V2706" s="150"/>
    </row>
    <row r="2707" spans="1:24" s="1" customFormat="1" ht="51.75" customHeight="1" x14ac:dyDescent="0.2">
      <c r="A2707" s="1561"/>
      <c r="B2707" s="1028" t="s">
        <v>7051</v>
      </c>
      <c r="C2707" s="1027" t="s">
        <v>7052</v>
      </c>
      <c r="D2707" s="992" t="s">
        <v>286</v>
      </c>
      <c r="E2707" s="993" t="s">
        <v>3810</v>
      </c>
      <c r="F2707" s="279"/>
      <c r="G2707" s="330">
        <v>6.5435999999999996</v>
      </c>
      <c r="H2707" s="279"/>
      <c r="I2707" s="279"/>
      <c r="J2707" s="1504" t="s">
        <v>6967</v>
      </c>
      <c r="K2707" s="538"/>
      <c r="L2707" s="538"/>
      <c r="M2707" s="150"/>
      <c r="N2707" s="150"/>
      <c r="O2707" s="150"/>
      <c r="P2707" s="150"/>
      <c r="Q2707" s="150"/>
      <c r="R2707" s="150"/>
      <c r="S2707" s="150"/>
      <c r="T2707" s="150"/>
      <c r="U2707" s="150"/>
      <c r="V2707" s="150"/>
    </row>
    <row r="2708" spans="1:24" s="1" customFormat="1" ht="84" customHeight="1" x14ac:dyDescent="0.2">
      <c r="A2708" s="1561"/>
      <c r="B2708" s="1028" t="s">
        <v>7739</v>
      </c>
      <c r="C2708" s="1027" t="s">
        <v>7740</v>
      </c>
      <c r="D2708" s="992" t="s">
        <v>286</v>
      </c>
      <c r="E2708" s="993" t="s">
        <v>3810</v>
      </c>
      <c r="F2708" s="279"/>
      <c r="G2708" s="330"/>
      <c r="H2708" s="279"/>
      <c r="I2708" s="279"/>
      <c r="J2708" s="1504" t="s">
        <v>7066</v>
      </c>
      <c r="K2708" s="127" t="s">
        <v>8842</v>
      </c>
      <c r="L2708" s="538"/>
      <c r="M2708" s="150"/>
      <c r="N2708" s="150"/>
      <c r="O2708" s="150"/>
      <c r="P2708" s="150"/>
      <c r="Q2708" s="150"/>
      <c r="R2708" s="150"/>
      <c r="S2708" s="150"/>
      <c r="T2708" s="150"/>
      <c r="U2708" s="150"/>
      <c r="V2708" s="150"/>
    </row>
    <row r="2709" spans="1:24" s="1" customFormat="1" ht="88.5" customHeight="1" x14ac:dyDescent="0.2">
      <c r="A2709" s="1561"/>
      <c r="B2709" s="1028" t="s">
        <v>8339</v>
      </c>
      <c r="C2709" s="1027" t="s">
        <v>1270</v>
      </c>
      <c r="D2709" s="992" t="s">
        <v>304</v>
      </c>
      <c r="E2709" s="993" t="s">
        <v>902</v>
      </c>
      <c r="F2709" s="279"/>
      <c r="G2709" s="330"/>
      <c r="H2709" s="279">
        <v>154.4</v>
      </c>
      <c r="I2709" s="279"/>
      <c r="J2709" s="1504" t="s">
        <v>8429</v>
      </c>
      <c r="K2709" s="127" t="s">
        <v>8843</v>
      </c>
      <c r="L2709" s="538"/>
      <c r="M2709" s="150"/>
      <c r="N2709" s="150"/>
      <c r="O2709" s="150"/>
      <c r="P2709" s="150"/>
      <c r="Q2709" s="150"/>
      <c r="R2709" s="150"/>
      <c r="S2709" s="150"/>
      <c r="T2709" s="150"/>
      <c r="U2709" s="150"/>
      <c r="V2709" s="150"/>
    </row>
    <row r="2710" spans="1:24" s="1" customFormat="1" ht="88.5" customHeight="1" x14ac:dyDescent="0.2">
      <c r="A2710" s="1562"/>
      <c r="B2710" s="1028" t="s">
        <v>8430</v>
      </c>
      <c r="C2710" s="1027" t="s">
        <v>8310</v>
      </c>
      <c r="D2710" s="992" t="s">
        <v>304</v>
      </c>
      <c r="E2710" s="993" t="s">
        <v>3435</v>
      </c>
      <c r="F2710" s="279"/>
      <c r="G2710" s="330"/>
      <c r="H2710" s="279">
        <v>140</v>
      </c>
      <c r="I2710" s="279"/>
      <c r="J2710" s="1504" t="s">
        <v>8431</v>
      </c>
      <c r="K2710" s="538"/>
      <c r="L2710" s="538"/>
      <c r="M2710" s="150"/>
      <c r="N2710" s="150"/>
      <c r="O2710" s="150"/>
      <c r="P2710" s="150"/>
      <c r="Q2710" s="150"/>
      <c r="R2710" s="150"/>
      <c r="S2710" s="150"/>
      <c r="T2710" s="150"/>
      <c r="U2710" s="150"/>
      <c r="V2710" s="150"/>
    </row>
    <row r="2711" spans="1:24" ht="115.5" customHeight="1" x14ac:dyDescent="0.2">
      <c r="A2711" s="1563" t="s">
        <v>5224</v>
      </c>
      <c r="B2711" s="1492" t="s">
        <v>2949</v>
      </c>
      <c r="C2711" s="1492" t="s">
        <v>1241</v>
      </c>
      <c r="D2711" s="1496" t="s">
        <v>304</v>
      </c>
      <c r="E2711" s="398" t="s">
        <v>1166</v>
      </c>
      <c r="F2711" s="1544">
        <v>38.499000000000002</v>
      </c>
      <c r="G2711" s="988">
        <v>70.344229999999996</v>
      </c>
      <c r="H2711" s="1012"/>
      <c r="I2711" s="1496"/>
      <c r="J2711" s="1504" t="s">
        <v>4308</v>
      </c>
      <c r="K2711" s="1504" t="s">
        <v>7053</v>
      </c>
      <c r="L2711" s="1504"/>
      <c r="M2711" s="1504"/>
      <c r="N2711" s="1504"/>
      <c r="O2711" s="1504"/>
      <c r="P2711" s="1504"/>
      <c r="Q2711" s="1504"/>
      <c r="R2711" s="1504"/>
      <c r="S2711" s="1504"/>
      <c r="T2711" s="1504"/>
      <c r="U2711" s="1504"/>
      <c r="V2711" s="1504"/>
      <c r="W2711" s="95" t="s">
        <v>1167</v>
      </c>
      <c r="X2711" s="96"/>
    </row>
    <row r="2712" spans="1:24" s="1" customFormat="1" ht="108.75" customHeight="1" x14ac:dyDescent="0.2">
      <c r="A2712" s="1561"/>
      <c r="B2712" s="1492" t="s">
        <v>2950</v>
      </c>
      <c r="C2712" s="1027" t="s">
        <v>1242</v>
      </c>
      <c r="D2712" s="1497" t="s">
        <v>286</v>
      </c>
      <c r="E2712" s="1497" t="s">
        <v>1243</v>
      </c>
      <c r="F2712" s="1507">
        <v>198.05719999999999</v>
      </c>
      <c r="G2712" s="309">
        <v>120</v>
      </c>
      <c r="H2712" s="988">
        <v>200</v>
      </c>
      <c r="I2712" s="1496"/>
      <c r="J2712" s="1504" t="s">
        <v>4309</v>
      </c>
      <c r="K2712" s="1504" t="s">
        <v>5710</v>
      </c>
      <c r="L2712" s="1504" t="s">
        <v>7761</v>
      </c>
      <c r="M2712" s="1527"/>
      <c r="N2712" s="1527"/>
      <c r="O2712" s="1527"/>
      <c r="P2712" s="1527"/>
      <c r="Q2712" s="1527"/>
      <c r="R2712" s="1527"/>
      <c r="S2712" s="1527"/>
      <c r="T2712" s="1527"/>
      <c r="U2712" s="1527"/>
      <c r="V2712" s="1527"/>
      <c r="W2712" s="9" t="s">
        <v>329</v>
      </c>
    </row>
    <row r="2713" spans="1:24" s="1" customFormat="1" ht="105.75" customHeight="1" x14ac:dyDescent="0.2">
      <c r="A2713" s="1561"/>
      <c r="B2713" s="1492" t="s">
        <v>2951</v>
      </c>
      <c r="C2713" s="1027" t="s">
        <v>7736</v>
      </c>
      <c r="D2713" s="1496" t="s">
        <v>304</v>
      </c>
      <c r="E2713" s="398" t="s">
        <v>325</v>
      </c>
      <c r="F2713" s="1507">
        <v>767.99766999999997</v>
      </c>
      <c r="G2713" s="1030"/>
      <c r="H2713" s="1507">
        <v>221.71788000000001</v>
      </c>
      <c r="I2713" s="1507">
        <v>533</v>
      </c>
      <c r="J2713" s="1504" t="s">
        <v>3966</v>
      </c>
      <c r="K2713" s="1504" t="s">
        <v>5749</v>
      </c>
      <c r="L2713" s="1504" t="s">
        <v>7735</v>
      </c>
      <c r="M2713" s="1527" t="s">
        <v>8432</v>
      </c>
      <c r="N2713" s="1527"/>
      <c r="O2713" s="1527"/>
      <c r="P2713" s="1527"/>
      <c r="Q2713" s="1527"/>
      <c r="R2713" s="1527"/>
      <c r="S2713" s="1527"/>
      <c r="T2713" s="1527"/>
      <c r="U2713" s="1527"/>
      <c r="V2713" s="1527"/>
      <c r="W2713" s="1" t="s">
        <v>326</v>
      </c>
    </row>
    <row r="2714" spans="1:24" s="1" customFormat="1" ht="108" customHeight="1" x14ac:dyDescent="0.2">
      <c r="A2714" s="1561"/>
      <c r="B2714" s="1492" t="s">
        <v>2952</v>
      </c>
      <c r="C2714" s="1492" t="s">
        <v>1242</v>
      </c>
      <c r="D2714" s="1497" t="s">
        <v>304</v>
      </c>
      <c r="E2714" s="1497" t="s">
        <v>1245</v>
      </c>
      <c r="F2714" s="1507">
        <v>292</v>
      </c>
      <c r="G2714" s="1012"/>
      <c r="H2714" s="1012"/>
      <c r="I2714" s="1496"/>
      <c r="J2714" s="1504" t="s">
        <v>3967</v>
      </c>
      <c r="K2714" s="1504" t="s">
        <v>4310</v>
      </c>
      <c r="L2714" s="1504"/>
      <c r="M2714" s="1527"/>
      <c r="N2714" s="1527"/>
      <c r="O2714" s="1527"/>
      <c r="P2714" s="1527"/>
      <c r="Q2714" s="1527"/>
      <c r="R2714" s="1527"/>
      <c r="S2714" s="1527"/>
      <c r="T2714" s="1527"/>
      <c r="U2714" s="1527"/>
      <c r="V2714" s="1527"/>
      <c r="W2714" s="9" t="s">
        <v>1246</v>
      </c>
    </row>
    <row r="2715" spans="1:24" s="1" customFormat="1" ht="125.25" customHeight="1" x14ac:dyDescent="0.2">
      <c r="A2715" s="1561"/>
      <c r="B2715" s="1492" t="s">
        <v>2953</v>
      </c>
      <c r="C2715" s="1492" t="s">
        <v>1247</v>
      </c>
      <c r="D2715" s="1497" t="s">
        <v>304</v>
      </c>
      <c r="E2715" s="1497" t="s">
        <v>1245</v>
      </c>
      <c r="F2715" s="1507">
        <v>235.9</v>
      </c>
      <c r="G2715" s="1012"/>
      <c r="H2715" s="1012"/>
      <c r="I2715" s="1496"/>
      <c r="J2715" s="1504" t="s">
        <v>3968</v>
      </c>
      <c r="K2715" s="1504" t="s">
        <v>4311</v>
      </c>
      <c r="L2715" s="1504"/>
      <c r="M2715" s="1527"/>
      <c r="N2715" s="1527"/>
      <c r="O2715" s="1527"/>
      <c r="P2715" s="1527"/>
      <c r="Q2715" s="1527"/>
      <c r="R2715" s="1527"/>
      <c r="S2715" s="1527"/>
      <c r="T2715" s="1527"/>
      <c r="U2715" s="1527"/>
      <c r="V2715" s="1527"/>
      <c r="W2715" s="9" t="s">
        <v>1246</v>
      </c>
    </row>
    <row r="2716" spans="1:24" s="1" customFormat="1" ht="123" customHeight="1" x14ac:dyDescent="0.2">
      <c r="A2716" s="1561"/>
      <c r="B2716" s="1492" t="s">
        <v>2954</v>
      </c>
      <c r="C2716" s="1492" t="s">
        <v>4625</v>
      </c>
      <c r="D2716" s="1496" t="s">
        <v>286</v>
      </c>
      <c r="E2716" s="1496" t="s">
        <v>1248</v>
      </c>
      <c r="F2716" s="1507">
        <v>71</v>
      </c>
      <c r="G2716" s="1030"/>
      <c r="H2716" s="1507">
        <v>0</v>
      </c>
      <c r="I2716" s="1496">
        <v>110.77500000000001</v>
      </c>
      <c r="J2716" s="1504" t="s">
        <v>4624</v>
      </c>
      <c r="K2716" s="1504" t="s">
        <v>5749</v>
      </c>
      <c r="L2716" s="1504" t="s">
        <v>8030</v>
      </c>
      <c r="M2716" s="1527"/>
      <c r="N2716" s="1527"/>
      <c r="O2716" s="1527"/>
      <c r="P2716" s="1527"/>
      <c r="Q2716" s="1527"/>
      <c r="R2716" s="1527"/>
      <c r="S2716" s="1527"/>
      <c r="T2716" s="1527"/>
      <c r="U2716" s="1527"/>
      <c r="V2716" s="1527"/>
      <c r="W2716" s="1" t="s">
        <v>1249</v>
      </c>
    </row>
    <row r="2717" spans="1:24" ht="107.25" customHeight="1" x14ac:dyDescent="0.2">
      <c r="A2717" s="1561"/>
      <c r="B2717" s="1492" t="s">
        <v>2955</v>
      </c>
      <c r="C2717" s="1027" t="s">
        <v>1250</v>
      </c>
      <c r="D2717" s="1507" t="s">
        <v>1240</v>
      </c>
      <c r="E2717" s="1496" t="s">
        <v>913</v>
      </c>
      <c r="F2717" s="1507">
        <v>196.5</v>
      </c>
      <c r="G2717" s="988">
        <v>598.96298999999999</v>
      </c>
      <c r="H2717" s="1012"/>
      <c r="I2717" s="1012"/>
      <c r="J2717" s="127" t="s">
        <v>5454</v>
      </c>
      <c r="K2717" s="127" t="s">
        <v>7054</v>
      </c>
      <c r="L2717" s="538"/>
      <c r="M2717" s="538"/>
      <c r="N2717" s="538"/>
      <c r="O2717" s="538"/>
      <c r="P2717" s="538"/>
      <c r="Q2717" s="538"/>
      <c r="R2717" s="538"/>
      <c r="S2717" s="538"/>
      <c r="T2717" s="538"/>
      <c r="U2717" s="538"/>
      <c r="V2717" s="538"/>
      <c r="W2717" s="96" t="s">
        <v>911</v>
      </c>
      <c r="X2717" s="96"/>
    </row>
    <row r="2718" spans="1:24" ht="92.25" customHeight="1" x14ac:dyDescent="0.2">
      <c r="A2718" s="1561"/>
      <c r="B2718" s="1492" t="s">
        <v>2956</v>
      </c>
      <c r="C2718" s="1027" t="s">
        <v>1251</v>
      </c>
      <c r="D2718" s="1507" t="s">
        <v>1240</v>
      </c>
      <c r="E2718" s="1496" t="s">
        <v>945</v>
      </c>
      <c r="F2718" s="1507"/>
      <c r="G2718" s="1012"/>
      <c r="H2718" s="1012"/>
      <c r="I2718" s="1012"/>
      <c r="J2718" s="1504" t="s">
        <v>4312</v>
      </c>
      <c r="K2718" s="538"/>
      <c r="L2718" s="538"/>
      <c r="M2718" s="538"/>
      <c r="N2718" s="538"/>
      <c r="O2718" s="538"/>
      <c r="P2718" s="538"/>
      <c r="Q2718" s="538"/>
      <c r="R2718" s="538"/>
      <c r="S2718" s="538"/>
      <c r="T2718" s="538"/>
      <c r="U2718" s="538"/>
      <c r="V2718" s="538"/>
      <c r="W2718" s="96" t="s">
        <v>911</v>
      </c>
      <c r="X2718" s="96"/>
    </row>
    <row r="2719" spans="1:24" s="1" customFormat="1" ht="102" customHeight="1" x14ac:dyDescent="0.2">
      <c r="A2719" s="1561"/>
      <c r="B2719" s="1492" t="s">
        <v>2957</v>
      </c>
      <c r="C2719" s="1027" t="s">
        <v>1252</v>
      </c>
      <c r="D2719" s="1497" t="s">
        <v>1253</v>
      </c>
      <c r="E2719" s="1497" t="s">
        <v>1243</v>
      </c>
      <c r="F2719" s="279">
        <v>78.924779999999998</v>
      </c>
      <c r="G2719" s="1012"/>
      <c r="H2719" s="1012"/>
      <c r="I2719" s="1496"/>
      <c r="J2719" s="1504" t="s">
        <v>4313</v>
      </c>
      <c r="K2719" s="1504"/>
      <c r="L2719" s="1504"/>
      <c r="M2719" s="1527"/>
      <c r="N2719" s="1527"/>
      <c r="O2719" s="1527"/>
      <c r="P2719" s="1527"/>
      <c r="Q2719" s="1527"/>
      <c r="R2719" s="1527"/>
      <c r="S2719" s="1527"/>
      <c r="T2719" s="1527"/>
      <c r="U2719" s="1527"/>
      <c r="V2719" s="1527"/>
      <c r="W2719" s="9" t="s">
        <v>329</v>
      </c>
    </row>
    <row r="2720" spans="1:24" s="1" customFormat="1" ht="60.75" customHeight="1" x14ac:dyDescent="0.2">
      <c r="A2720" s="1561"/>
      <c r="B2720" s="1028" t="s">
        <v>4626</v>
      </c>
      <c r="C2720" s="455" t="s">
        <v>4627</v>
      </c>
      <c r="D2720" s="1028" t="s">
        <v>286</v>
      </c>
      <c r="E2720" s="1028" t="s">
        <v>1248</v>
      </c>
      <c r="F2720" s="1028">
        <v>34</v>
      </c>
      <c r="G2720" s="1012"/>
      <c r="H2720" s="1012"/>
      <c r="I2720" s="1496"/>
      <c r="J2720" s="1504" t="s">
        <v>4628</v>
      </c>
      <c r="K2720" s="1504"/>
      <c r="L2720" s="1504"/>
      <c r="M2720" s="1527"/>
      <c r="N2720" s="1527"/>
      <c r="O2720" s="1527"/>
      <c r="P2720" s="1527"/>
      <c r="Q2720" s="1527"/>
      <c r="R2720" s="1527"/>
      <c r="S2720" s="1527"/>
      <c r="T2720" s="1527"/>
      <c r="U2720" s="1527"/>
      <c r="V2720" s="1527"/>
      <c r="W2720" s="9"/>
    </row>
    <row r="2721" spans="1:24" s="1" customFormat="1" ht="72.75" customHeight="1" x14ac:dyDescent="0.2">
      <c r="A2721" s="1561"/>
      <c r="B2721" s="1492" t="s">
        <v>4629</v>
      </c>
      <c r="C2721" s="1027" t="s">
        <v>4630</v>
      </c>
      <c r="D2721" s="1497" t="s">
        <v>286</v>
      </c>
      <c r="E2721" s="1497" t="s">
        <v>4631</v>
      </c>
      <c r="F2721" s="279">
        <v>307.5</v>
      </c>
      <c r="G2721" s="988">
        <v>225.5</v>
      </c>
      <c r="H2721" s="1012"/>
      <c r="I2721" s="1496"/>
      <c r="J2721" s="1504" t="s">
        <v>4632</v>
      </c>
      <c r="K2721" s="1504" t="s">
        <v>5711</v>
      </c>
      <c r="L2721" s="1504"/>
      <c r="M2721" s="1527"/>
      <c r="N2721" s="1527"/>
      <c r="O2721" s="1527"/>
      <c r="P2721" s="1527"/>
      <c r="Q2721" s="1527"/>
      <c r="R2721" s="1527"/>
      <c r="S2721" s="1527"/>
      <c r="T2721" s="1527"/>
      <c r="U2721" s="1527"/>
      <c r="V2721" s="1527"/>
      <c r="W2721" s="9"/>
    </row>
    <row r="2722" spans="1:24" s="1" customFormat="1" ht="125.25" customHeight="1" x14ac:dyDescent="0.2">
      <c r="A2722" s="1561"/>
      <c r="B2722" s="1492" t="s">
        <v>5453</v>
      </c>
      <c r="C2722" s="1492" t="s">
        <v>5933</v>
      </c>
      <c r="D2722" s="1497" t="s">
        <v>327</v>
      </c>
      <c r="E2722" s="1497" t="s">
        <v>5934</v>
      </c>
      <c r="F2722" s="1040"/>
      <c r="G2722" s="330">
        <v>35.445999999999998</v>
      </c>
      <c r="H2722" s="1012"/>
      <c r="I2722" s="1496"/>
      <c r="J2722" s="1593" t="s">
        <v>5485</v>
      </c>
      <c r="K2722" s="1504" t="s">
        <v>6036</v>
      </c>
      <c r="L2722" s="1504" t="s">
        <v>7055</v>
      </c>
      <c r="M2722" s="1527"/>
      <c r="N2722" s="1527"/>
      <c r="O2722" s="1527"/>
      <c r="P2722" s="1527"/>
      <c r="Q2722" s="1527"/>
      <c r="R2722" s="1527"/>
      <c r="S2722" s="1527"/>
      <c r="T2722" s="1527"/>
      <c r="U2722" s="1527"/>
      <c r="V2722" s="1527"/>
      <c r="W2722" s="9"/>
    </row>
    <row r="2723" spans="1:24" ht="57" customHeight="1" x14ac:dyDescent="0.2">
      <c r="A2723" s="1561"/>
      <c r="B2723" s="1492" t="s">
        <v>5456</v>
      </c>
      <c r="C2723" s="991" t="s">
        <v>5455</v>
      </c>
      <c r="D2723" s="992" t="s">
        <v>1240</v>
      </c>
      <c r="E2723" s="993" t="s">
        <v>3574</v>
      </c>
      <c r="F2723" s="1040"/>
      <c r="G2723" s="994">
        <v>70</v>
      </c>
      <c r="H2723" s="1012"/>
      <c r="I2723" s="1496"/>
      <c r="J2723" s="1593"/>
      <c r="K2723" s="1504"/>
      <c r="L2723" s="1504"/>
      <c r="M2723" s="1504"/>
      <c r="N2723" s="1504"/>
      <c r="O2723" s="1504"/>
      <c r="P2723" s="1504"/>
      <c r="Q2723" s="1504"/>
      <c r="R2723" s="1504"/>
      <c r="S2723" s="1504"/>
      <c r="T2723" s="1504"/>
      <c r="U2723" s="1504"/>
      <c r="V2723" s="1504"/>
      <c r="W2723" s="95"/>
      <c r="X2723" s="96"/>
    </row>
    <row r="2724" spans="1:24" s="1" customFormat="1" ht="57" customHeight="1" x14ac:dyDescent="0.2">
      <c r="A2724" s="1561"/>
      <c r="B2724" s="1492" t="s">
        <v>5458</v>
      </c>
      <c r="C2724" s="1027" t="s">
        <v>5457</v>
      </c>
      <c r="D2724" s="992" t="s">
        <v>286</v>
      </c>
      <c r="E2724" s="993" t="s">
        <v>1245</v>
      </c>
      <c r="F2724" s="1040"/>
      <c r="G2724" s="994">
        <v>65</v>
      </c>
      <c r="H2724" s="1012"/>
      <c r="I2724" s="1496"/>
      <c r="J2724" s="1593"/>
      <c r="K2724" s="1504"/>
      <c r="L2724" s="1504"/>
      <c r="M2724" s="1527"/>
      <c r="N2724" s="1527"/>
      <c r="O2724" s="1527"/>
      <c r="P2724" s="1527"/>
      <c r="Q2724" s="1527"/>
      <c r="R2724" s="1527"/>
      <c r="S2724" s="1527"/>
      <c r="T2724" s="1527"/>
      <c r="U2724" s="1527"/>
      <c r="V2724" s="1527"/>
      <c r="W2724" s="9"/>
    </row>
    <row r="2725" spans="1:24" s="1" customFormat="1" ht="57" customHeight="1" x14ac:dyDescent="0.2">
      <c r="A2725" s="1561"/>
      <c r="B2725" s="1492" t="s">
        <v>5459</v>
      </c>
      <c r="C2725" s="1027" t="s">
        <v>1255</v>
      </c>
      <c r="D2725" s="992" t="s">
        <v>286</v>
      </c>
      <c r="E2725" s="993" t="s">
        <v>1245</v>
      </c>
      <c r="F2725" s="1040"/>
      <c r="G2725" s="994">
        <v>44</v>
      </c>
      <c r="H2725" s="1012"/>
      <c r="I2725" s="1496"/>
      <c r="J2725" s="1593"/>
      <c r="K2725" s="1504"/>
      <c r="L2725" s="1504"/>
      <c r="M2725" s="1527"/>
      <c r="N2725" s="1527"/>
      <c r="O2725" s="1527"/>
      <c r="P2725" s="1527"/>
      <c r="Q2725" s="1527"/>
      <c r="R2725" s="1527"/>
      <c r="S2725" s="1527"/>
      <c r="T2725" s="1527"/>
      <c r="U2725" s="1527"/>
      <c r="V2725" s="1527"/>
      <c r="W2725" s="9"/>
    </row>
    <row r="2726" spans="1:24" ht="57" customHeight="1" x14ac:dyDescent="0.2">
      <c r="A2726" s="1561"/>
      <c r="B2726" s="1492" t="s">
        <v>5935</v>
      </c>
      <c r="C2726" s="1027" t="s">
        <v>5936</v>
      </c>
      <c r="D2726" s="992" t="s">
        <v>810</v>
      </c>
      <c r="E2726" s="993" t="s">
        <v>5824</v>
      </c>
      <c r="F2726" s="1040"/>
      <c r="G2726" s="994">
        <v>25</v>
      </c>
      <c r="H2726" s="1012"/>
      <c r="I2726" s="1496"/>
      <c r="J2726" s="1504" t="s">
        <v>6037</v>
      </c>
      <c r="K2726" s="1504"/>
      <c r="L2726" s="1504"/>
      <c r="M2726" s="1504"/>
      <c r="N2726" s="1504"/>
      <c r="O2726" s="1504"/>
      <c r="P2726" s="1504"/>
      <c r="Q2726" s="1504"/>
      <c r="R2726" s="1504"/>
      <c r="S2726" s="1504"/>
      <c r="T2726" s="1504"/>
      <c r="U2726" s="1504"/>
      <c r="V2726" s="1504"/>
      <c r="W2726" s="95"/>
      <c r="X2726" s="96"/>
    </row>
    <row r="2727" spans="1:24" s="1" customFormat="1" ht="57" customHeight="1" x14ac:dyDescent="0.2">
      <c r="A2727" s="1561"/>
      <c r="B2727" s="1492" t="s">
        <v>5937</v>
      </c>
      <c r="C2727" s="1027" t="s">
        <v>5938</v>
      </c>
      <c r="D2727" s="992" t="s">
        <v>3809</v>
      </c>
      <c r="E2727" s="993" t="s">
        <v>1271</v>
      </c>
      <c r="F2727" s="1040"/>
      <c r="G2727" s="994">
        <v>192.49799999999999</v>
      </c>
      <c r="H2727" s="1012"/>
      <c r="I2727" s="1496"/>
      <c r="J2727" s="1504" t="s">
        <v>5950</v>
      </c>
      <c r="K2727" s="1504"/>
      <c r="L2727" s="1504"/>
      <c r="M2727" s="1527"/>
      <c r="N2727" s="1527"/>
      <c r="O2727" s="1527"/>
      <c r="P2727" s="1527"/>
      <c r="Q2727" s="1527"/>
      <c r="R2727" s="1527"/>
      <c r="S2727" s="1527"/>
      <c r="T2727" s="1527"/>
      <c r="U2727" s="1527"/>
      <c r="V2727" s="1527"/>
      <c r="W2727" s="9"/>
    </row>
    <row r="2728" spans="1:24" s="1" customFormat="1" ht="78" customHeight="1" x14ac:dyDescent="0.2">
      <c r="A2728" s="1561"/>
      <c r="B2728" s="1492" t="s">
        <v>8126</v>
      </c>
      <c r="C2728" s="1027" t="s">
        <v>8156</v>
      </c>
      <c r="D2728" s="992" t="s">
        <v>3809</v>
      </c>
      <c r="E2728" s="993" t="s">
        <v>1271</v>
      </c>
      <c r="F2728" s="1040"/>
      <c r="G2728" s="994"/>
      <c r="H2728" s="309">
        <v>300</v>
      </c>
      <c r="I2728" s="1496"/>
      <c r="J2728" s="1504" t="s">
        <v>8157</v>
      </c>
      <c r="K2728" s="1504"/>
      <c r="L2728" s="1504"/>
      <c r="M2728" s="1527"/>
      <c r="N2728" s="1527"/>
      <c r="O2728" s="1527"/>
      <c r="P2728" s="1527"/>
      <c r="Q2728" s="1527"/>
      <c r="R2728" s="1527"/>
      <c r="S2728" s="1527"/>
      <c r="T2728" s="1527"/>
      <c r="U2728" s="1527"/>
      <c r="V2728" s="1527"/>
      <c r="W2728" s="9"/>
    </row>
    <row r="2729" spans="1:24" s="1" customFormat="1" ht="78" customHeight="1" x14ac:dyDescent="0.2">
      <c r="A2729" s="1562"/>
      <c r="B2729" s="1492" t="s">
        <v>8291</v>
      </c>
      <c r="C2729" s="1027" t="s">
        <v>8298</v>
      </c>
      <c r="D2729" s="992" t="s">
        <v>1240</v>
      </c>
      <c r="E2729" s="993" t="s">
        <v>3574</v>
      </c>
      <c r="F2729" s="1040"/>
      <c r="G2729" s="994"/>
      <c r="H2729" s="309">
        <v>70</v>
      </c>
      <c r="I2729" s="1496"/>
      <c r="J2729" s="1504" t="s">
        <v>8269</v>
      </c>
      <c r="K2729" s="1504"/>
      <c r="L2729" s="1504"/>
      <c r="M2729" s="1527"/>
      <c r="N2729" s="1527"/>
      <c r="O2729" s="1527"/>
      <c r="P2729" s="1527"/>
      <c r="Q2729" s="1527"/>
      <c r="R2729" s="1527"/>
      <c r="S2729" s="1527"/>
      <c r="T2729" s="1527"/>
      <c r="U2729" s="1527"/>
      <c r="V2729" s="1527"/>
      <c r="W2729" s="9"/>
    </row>
    <row r="2730" spans="1:24" s="1" customFormat="1" ht="33.75" customHeight="1" x14ac:dyDescent="0.2">
      <c r="A2730" s="1563" t="s">
        <v>1610</v>
      </c>
      <c r="B2730" s="1492" t="s">
        <v>2958</v>
      </c>
      <c r="C2730" s="1027" t="s">
        <v>1254</v>
      </c>
      <c r="D2730" s="1497" t="s">
        <v>286</v>
      </c>
      <c r="E2730" s="1497" t="s">
        <v>1243</v>
      </c>
      <c r="F2730" s="279">
        <v>65</v>
      </c>
      <c r="G2730" s="1012"/>
      <c r="H2730" s="1012"/>
      <c r="I2730" s="1012"/>
      <c r="J2730" s="538"/>
      <c r="K2730" s="538"/>
      <c r="L2730" s="538"/>
      <c r="M2730" s="150"/>
      <c r="N2730" s="150"/>
      <c r="O2730" s="150"/>
      <c r="P2730" s="150"/>
      <c r="Q2730" s="150"/>
      <c r="R2730" s="150"/>
      <c r="S2730" s="150"/>
      <c r="T2730" s="150"/>
      <c r="U2730" s="150"/>
      <c r="V2730" s="150"/>
      <c r="W2730" s="9" t="s">
        <v>329</v>
      </c>
    </row>
    <row r="2731" spans="1:24" s="1" customFormat="1" ht="81.75" customHeight="1" x14ac:dyDescent="0.2">
      <c r="A2731" s="1561"/>
      <c r="B2731" s="1492" t="s">
        <v>2959</v>
      </c>
      <c r="C2731" s="1027" t="s">
        <v>1255</v>
      </c>
      <c r="D2731" s="1497" t="s">
        <v>286</v>
      </c>
      <c r="E2731" s="1497" t="s">
        <v>1243</v>
      </c>
      <c r="F2731" s="279">
        <v>39.9</v>
      </c>
      <c r="G2731" s="1012"/>
      <c r="H2731" s="1012"/>
      <c r="I2731" s="1012"/>
      <c r="J2731" s="127" t="s">
        <v>4314</v>
      </c>
      <c r="K2731" s="538"/>
      <c r="L2731" s="538"/>
      <c r="M2731" s="150"/>
      <c r="N2731" s="150"/>
      <c r="O2731" s="150"/>
      <c r="P2731" s="150"/>
      <c r="Q2731" s="150"/>
      <c r="R2731" s="150"/>
      <c r="S2731" s="150"/>
      <c r="T2731" s="150"/>
      <c r="U2731" s="150"/>
      <c r="V2731" s="150"/>
      <c r="W2731" s="9" t="s">
        <v>329</v>
      </c>
    </row>
    <row r="2732" spans="1:24" s="1" customFormat="1" ht="87" customHeight="1" x14ac:dyDescent="0.2">
      <c r="A2732" s="1561"/>
      <c r="B2732" s="1492" t="s">
        <v>2960</v>
      </c>
      <c r="C2732" s="1492" t="s">
        <v>1256</v>
      </c>
      <c r="D2732" s="1496" t="s">
        <v>304</v>
      </c>
      <c r="E2732" s="1497" t="s">
        <v>325</v>
      </c>
      <c r="F2732" s="1507"/>
      <c r="G2732" s="1507"/>
      <c r="H2732" s="1507">
        <v>0</v>
      </c>
      <c r="I2732" s="1496"/>
      <c r="J2732" s="1504" t="s">
        <v>8030</v>
      </c>
      <c r="K2732" s="1504"/>
      <c r="L2732" s="1504"/>
      <c r="M2732" s="1527"/>
      <c r="N2732" s="1527"/>
      <c r="O2732" s="1527"/>
      <c r="P2732" s="1527"/>
      <c r="Q2732" s="1527"/>
      <c r="R2732" s="1527"/>
      <c r="S2732" s="1527"/>
      <c r="T2732" s="1527"/>
      <c r="U2732" s="1527"/>
      <c r="V2732" s="1527"/>
      <c r="W2732" s="9" t="s">
        <v>326</v>
      </c>
    </row>
    <row r="2733" spans="1:24" s="1" customFormat="1" ht="123.75" customHeight="1" x14ac:dyDescent="0.2">
      <c r="A2733" s="1561"/>
      <c r="B2733" s="1492" t="s">
        <v>2961</v>
      </c>
      <c r="C2733" s="1492" t="s">
        <v>1257</v>
      </c>
      <c r="D2733" s="1496" t="s">
        <v>304</v>
      </c>
      <c r="E2733" s="1497" t="s">
        <v>325</v>
      </c>
      <c r="F2733" s="1507">
        <v>200</v>
      </c>
      <c r="G2733" s="1030"/>
      <c r="H2733" s="1507">
        <v>0</v>
      </c>
      <c r="I2733" s="1507">
        <v>485</v>
      </c>
      <c r="J2733" s="1504" t="s">
        <v>4315</v>
      </c>
      <c r="K2733" s="1593" t="s">
        <v>5749</v>
      </c>
      <c r="L2733" s="1504" t="s">
        <v>8030</v>
      </c>
      <c r="M2733" s="1527"/>
      <c r="N2733" s="1527"/>
      <c r="O2733" s="1527"/>
      <c r="P2733" s="1527"/>
      <c r="Q2733" s="1527"/>
      <c r="R2733" s="1527"/>
      <c r="S2733" s="1527"/>
      <c r="T2733" s="1527"/>
      <c r="U2733" s="1527"/>
      <c r="V2733" s="1527"/>
      <c r="W2733" s="1" t="s">
        <v>326</v>
      </c>
    </row>
    <row r="2734" spans="1:24" s="1" customFormat="1" ht="45" customHeight="1" x14ac:dyDescent="0.2">
      <c r="A2734" s="1561"/>
      <c r="B2734" s="1492" t="s">
        <v>2962</v>
      </c>
      <c r="C2734" s="1027" t="s">
        <v>1258</v>
      </c>
      <c r="D2734" s="1496" t="s">
        <v>304</v>
      </c>
      <c r="E2734" s="398" t="s">
        <v>1259</v>
      </c>
      <c r="F2734" s="1005"/>
      <c r="G2734" s="1030"/>
      <c r="H2734" s="1005"/>
      <c r="I2734" s="1005">
        <v>100</v>
      </c>
      <c r="J2734" s="1504"/>
      <c r="K2734" s="1593"/>
      <c r="L2734" s="1504"/>
      <c r="M2734" s="1527"/>
      <c r="N2734" s="1527"/>
      <c r="O2734" s="1527"/>
      <c r="P2734" s="1527"/>
      <c r="Q2734" s="1527"/>
      <c r="R2734" s="1527"/>
      <c r="S2734" s="1527"/>
      <c r="T2734" s="1527"/>
      <c r="U2734" s="1527"/>
      <c r="V2734" s="1527"/>
      <c r="W2734" s="9" t="s">
        <v>326</v>
      </c>
    </row>
    <row r="2735" spans="1:24" ht="90.75" customHeight="1" x14ac:dyDescent="0.2">
      <c r="A2735" s="1561"/>
      <c r="B2735" s="1492" t="s">
        <v>2963</v>
      </c>
      <c r="C2735" s="1027" t="s">
        <v>3642</v>
      </c>
      <c r="D2735" s="1507" t="s">
        <v>286</v>
      </c>
      <c r="E2735" s="1496" t="s">
        <v>913</v>
      </c>
      <c r="F2735" s="1507">
        <v>91.5</v>
      </c>
      <c r="G2735" s="1012"/>
      <c r="H2735" s="1012"/>
      <c r="I2735" s="1012"/>
      <c r="J2735" s="1504" t="s">
        <v>3641</v>
      </c>
      <c r="K2735" s="1504" t="s">
        <v>4886</v>
      </c>
      <c r="L2735" s="538"/>
      <c r="M2735" s="538"/>
      <c r="N2735" s="538"/>
      <c r="O2735" s="538"/>
      <c r="P2735" s="538"/>
      <c r="Q2735" s="538"/>
      <c r="R2735" s="538"/>
      <c r="S2735" s="538"/>
      <c r="T2735" s="538"/>
      <c r="U2735" s="538"/>
      <c r="V2735" s="538"/>
      <c r="W2735" s="96" t="s">
        <v>911</v>
      </c>
      <c r="X2735" s="96"/>
    </row>
    <row r="2736" spans="1:24" ht="94.5" customHeight="1" x14ac:dyDescent="0.2">
      <c r="A2736" s="1561"/>
      <c r="B2736" s="1492" t="s">
        <v>2964</v>
      </c>
      <c r="C2736" s="1027" t="s">
        <v>1260</v>
      </c>
      <c r="D2736" s="1507" t="s">
        <v>286</v>
      </c>
      <c r="E2736" s="1496" t="s">
        <v>945</v>
      </c>
      <c r="F2736" s="1507">
        <v>18.7</v>
      </c>
      <c r="G2736" s="1012"/>
      <c r="H2736" s="1012"/>
      <c r="I2736" s="1496"/>
      <c r="J2736" s="1504" t="s">
        <v>4316</v>
      </c>
      <c r="K2736" s="1504"/>
      <c r="L2736" s="1504"/>
      <c r="M2736" s="1504"/>
      <c r="N2736" s="1504"/>
      <c r="O2736" s="1504"/>
      <c r="P2736" s="1504"/>
      <c r="Q2736" s="1504"/>
      <c r="R2736" s="1504"/>
      <c r="S2736" s="1504"/>
      <c r="T2736" s="1504"/>
      <c r="U2736" s="1504"/>
      <c r="V2736" s="1504"/>
      <c r="W2736" s="96" t="s">
        <v>911</v>
      </c>
      <c r="X2736" s="96"/>
    </row>
    <row r="2737" spans="1:24" ht="102" customHeight="1" x14ac:dyDescent="0.2">
      <c r="A2737" s="1561"/>
      <c r="B2737" s="1492" t="s">
        <v>2965</v>
      </c>
      <c r="C2737" s="1027" t="s">
        <v>1261</v>
      </c>
      <c r="D2737" s="1496" t="s">
        <v>1240</v>
      </c>
      <c r="E2737" s="1496" t="s">
        <v>910</v>
      </c>
      <c r="F2737" s="1507">
        <v>17.95</v>
      </c>
      <c r="G2737" s="1544"/>
      <c r="H2737" s="1544"/>
      <c r="I2737" s="1544"/>
      <c r="J2737" s="1511" t="s">
        <v>4317</v>
      </c>
      <c r="K2737" s="1511"/>
      <c r="L2737" s="1511"/>
      <c r="M2737" s="1511"/>
      <c r="N2737" s="1511"/>
      <c r="O2737" s="1511"/>
      <c r="P2737" s="1511"/>
      <c r="Q2737" s="1511"/>
      <c r="R2737" s="1511"/>
      <c r="S2737" s="1511"/>
      <c r="T2737" s="1511"/>
      <c r="U2737" s="1511"/>
      <c r="V2737" s="1511"/>
      <c r="W2737" s="96" t="s">
        <v>911</v>
      </c>
      <c r="X2737" s="96"/>
    </row>
    <row r="2738" spans="1:24" ht="45" customHeight="1" x14ac:dyDescent="0.2">
      <c r="A2738" s="1561"/>
      <c r="B2738" s="1492" t="s">
        <v>2966</v>
      </c>
      <c r="C2738" s="1027" t="s">
        <v>1262</v>
      </c>
      <c r="D2738" s="1496" t="s">
        <v>1240</v>
      </c>
      <c r="E2738" s="1496" t="s">
        <v>945</v>
      </c>
      <c r="F2738" s="1507">
        <v>18</v>
      </c>
      <c r="G2738" s="1544"/>
      <c r="H2738" s="1544"/>
      <c r="I2738" s="1544"/>
      <c r="J2738" s="1511"/>
      <c r="K2738" s="1511"/>
      <c r="L2738" s="1511"/>
      <c r="M2738" s="1511"/>
      <c r="N2738" s="1511"/>
      <c r="O2738" s="1511"/>
      <c r="P2738" s="1511"/>
      <c r="Q2738" s="1511"/>
      <c r="R2738" s="1511"/>
      <c r="S2738" s="1511"/>
      <c r="T2738" s="1511"/>
      <c r="U2738" s="1511"/>
      <c r="V2738" s="1511"/>
      <c r="W2738" s="96" t="s">
        <v>911</v>
      </c>
      <c r="X2738" s="96"/>
    </row>
    <row r="2739" spans="1:24" s="1" customFormat="1" ht="69.75" customHeight="1" x14ac:dyDescent="0.2">
      <c r="A2739" s="1561"/>
      <c r="B2739" s="1492" t="s">
        <v>2967</v>
      </c>
      <c r="C2739" s="1027" t="s">
        <v>1263</v>
      </c>
      <c r="D2739" s="1496" t="s">
        <v>304</v>
      </c>
      <c r="E2739" s="1497" t="s">
        <v>325</v>
      </c>
      <c r="F2739" s="1507"/>
      <c r="G2739" s="1030"/>
      <c r="H2739" s="1507">
        <v>0</v>
      </c>
      <c r="I2739" s="1507">
        <v>100</v>
      </c>
      <c r="J2739" s="1504" t="s">
        <v>5749</v>
      </c>
      <c r="K2739" s="1504" t="s">
        <v>8030</v>
      </c>
      <c r="L2739" s="1504"/>
      <c r="M2739" s="1527"/>
      <c r="N2739" s="1527"/>
      <c r="O2739" s="1527"/>
      <c r="P2739" s="1527"/>
      <c r="Q2739" s="1527"/>
      <c r="R2739" s="1527"/>
      <c r="S2739" s="1527"/>
      <c r="T2739" s="1527"/>
      <c r="U2739" s="1527"/>
      <c r="V2739" s="1527"/>
      <c r="W2739" s="1" t="s">
        <v>326</v>
      </c>
    </row>
    <row r="2740" spans="1:24" s="1" customFormat="1" ht="33.75" customHeight="1" x14ac:dyDescent="0.2">
      <c r="A2740" s="1561"/>
      <c r="B2740" s="1492" t="s">
        <v>2968</v>
      </c>
      <c r="C2740" s="1027" t="s">
        <v>1264</v>
      </c>
      <c r="D2740" s="1496" t="s">
        <v>304</v>
      </c>
      <c r="E2740" s="398" t="s">
        <v>1259</v>
      </c>
      <c r="F2740" s="608">
        <v>754.9</v>
      </c>
      <c r="G2740" s="1030"/>
      <c r="H2740" s="1005"/>
      <c r="I2740" s="1005"/>
      <c r="J2740" s="1504"/>
      <c r="K2740" s="1504"/>
      <c r="L2740" s="1504"/>
      <c r="M2740" s="1527"/>
      <c r="N2740" s="1527"/>
      <c r="O2740" s="1527"/>
      <c r="P2740" s="1527"/>
      <c r="Q2740" s="1527"/>
      <c r="R2740" s="1527"/>
      <c r="S2740" s="1527"/>
      <c r="T2740" s="1527"/>
      <c r="U2740" s="1527"/>
      <c r="V2740" s="1527"/>
      <c r="W2740" s="1" t="s">
        <v>326</v>
      </c>
    </row>
    <row r="2741" spans="1:24" s="1" customFormat="1" ht="98.25" customHeight="1" x14ac:dyDescent="0.2">
      <c r="A2741" s="1561"/>
      <c r="B2741" s="1492" t="s">
        <v>2969</v>
      </c>
      <c r="C2741" s="1027" t="s">
        <v>1265</v>
      </c>
      <c r="D2741" s="1496" t="s">
        <v>304</v>
      </c>
      <c r="E2741" s="398" t="s">
        <v>1259</v>
      </c>
      <c r="F2741" s="608">
        <v>46.900010000000002</v>
      </c>
      <c r="G2741" s="1030"/>
      <c r="H2741" s="1005"/>
      <c r="I2741" s="1005"/>
      <c r="J2741" s="1504" t="s">
        <v>3856</v>
      </c>
      <c r="K2741" s="1504" t="s">
        <v>4318</v>
      </c>
      <c r="L2741" s="1504"/>
      <c r="M2741" s="1527"/>
      <c r="N2741" s="1527"/>
      <c r="O2741" s="1527"/>
      <c r="P2741" s="1527"/>
      <c r="Q2741" s="1527"/>
      <c r="R2741" s="1527"/>
      <c r="S2741" s="1527"/>
      <c r="T2741" s="1527"/>
      <c r="U2741" s="1527"/>
      <c r="V2741" s="1527"/>
      <c r="W2741" s="1" t="s">
        <v>326</v>
      </c>
    </row>
    <row r="2742" spans="1:24" s="1" customFormat="1" ht="22.5" customHeight="1" x14ac:dyDescent="0.2">
      <c r="A2742" s="1561"/>
      <c r="B2742" s="1492" t="s">
        <v>2970</v>
      </c>
      <c r="C2742" s="1027" t="s">
        <v>1266</v>
      </c>
      <c r="D2742" s="1496" t="s">
        <v>304</v>
      </c>
      <c r="E2742" s="398" t="s">
        <v>1259</v>
      </c>
      <c r="F2742" s="608">
        <v>154</v>
      </c>
      <c r="G2742" s="1030"/>
      <c r="H2742" s="1005"/>
      <c r="I2742" s="1005"/>
      <c r="J2742" s="1504"/>
      <c r="K2742" s="1504"/>
      <c r="L2742" s="1504"/>
      <c r="M2742" s="1527"/>
      <c r="N2742" s="1527"/>
      <c r="O2742" s="1527"/>
      <c r="P2742" s="1527"/>
      <c r="Q2742" s="1527"/>
      <c r="R2742" s="1527"/>
      <c r="S2742" s="1527"/>
      <c r="T2742" s="1527"/>
      <c r="U2742" s="1527"/>
      <c r="V2742" s="1527"/>
      <c r="W2742" s="1" t="s">
        <v>326</v>
      </c>
    </row>
    <row r="2743" spans="1:24" s="1" customFormat="1" ht="24.75" customHeight="1" x14ac:dyDescent="0.2">
      <c r="A2743" s="1561"/>
      <c r="B2743" s="1492" t="s">
        <v>2971</v>
      </c>
      <c r="C2743" s="1027" t="s">
        <v>1267</v>
      </c>
      <c r="D2743" s="336" t="s">
        <v>286</v>
      </c>
      <c r="E2743" s="1497" t="s">
        <v>325</v>
      </c>
      <c r="F2743" s="1507"/>
      <c r="G2743" s="1030"/>
      <c r="H2743" s="1507"/>
      <c r="I2743" s="1507">
        <v>100</v>
      </c>
      <c r="J2743" s="1597" t="s">
        <v>5749</v>
      </c>
      <c r="K2743" s="1506"/>
      <c r="L2743" s="1506"/>
      <c r="M2743" s="1502"/>
      <c r="N2743" s="1502"/>
      <c r="O2743" s="1502"/>
      <c r="P2743" s="1502"/>
      <c r="Q2743" s="1502"/>
      <c r="R2743" s="1502"/>
      <c r="S2743" s="1502"/>
      <c r="T2743" s="1502"/>
      <c r="U2743" s="1502"/>
      <c r="V2743" s="1502"/>
      <c r="W2743" s="1" t="s">
        <v>326</v>
      </c>
    </row>
    <row r="2744" spans="1:24" s="1" customFormat="1" ht="24.75" customHeight="1" x14ac:dyDescent="0.2">
      <c r="A2744" s="1561"/>
      <c r="B2744" s="1492" t="s">
        <v>2972</v>
      </c>
      <c r="C2744" s="1027" t="s">
        <v>1268</v>
      </c>
      <c r="D2744" s="336" t="s">
        <v>286</v>
      </c>
      <c r="E2744" s="1497" t="s">
        <v>325</v>
      </c>
      <c r="F2744" s="1507"/>
      <c r="G2744" s="1030"/>
      <c r="H2744" s="1507"/>
      <c r="I2744" s="330">
        <v>90</v>
      </c>
      <c r="J2744" s="1597"/>
      <c r="K2744" s="1506"/>
      <c r="L2744" s="1506"/>
      <c r="M2744" s="1502"/>
      <c r="N2744" s="1502"/>
      <c r="O2744" s="1502"/>
      <c r="P2744" s="1502"/>
      <c r="Q2744" s="1502"/>
      <c r="R2744" s="1502"/>
      <c r="S2744" s="1502"/>
      <c r="T2744" s="1502"/>
      <c r="U2744" s="1502"/>
      <c r="V2744" s="1502"/>
      <c r="W2744" s="1" t="s">
        <v>326</v>
      </c>
    </row>
    <row r="2745" spans="1:24" s="1" customFormat="1" ht="72" customHeight="1" x14ac:dyDescent="0.2">
      <c r="A2745" s="1561"/>
      <c r="B2745" s="1492" t="s">
        <v>2973</v>
      </c>
      <c r="C2745" s="1027" t="s">
        <v>1269</v>
      </c>
      <c r="D2745" s="336" t="s">
        <v>286</v>
      </c>
      <c r="E2745" s="1497" t="s">
        <v>325</v>
      </c>
      <c r="F2745" s="1507"/>
      <c r="G2745" s="1030"/>
      <c r="H2745" s="1507">
        <v>0</v>
      </c>
      <c r="I2745" s="1507"/>
      <c r="J2745" s="1506" t="s">
        <v>8030</v>
      </c>
      <c r="K2745" s="1506"/>
      <c r="L2745" s="1506"/>
      <c r="M2745" s="1502"/>
      <c r="N2745" s="1502"/>
      <c r="O2745" s="1502"/>
      <c r="P2745" s="1502"/>
      <c r="Q2745" s="1502"/>
      <c r="R2745" s="1502"/>
      <c r="S2745" s="1502"/>
      <c r="T2745" s="1502"/>
      <c r="U2745" s="1502"/>
      <c r="V2745" s="1502"/>
      <c r="W2745" s="1" t="s">
        <v>326</v>
      </c>
    </row>
    <row r="2746" spans="1:24" s="1" customFormat="1" ht="57.75" customHeight="1" x14ac:dyDescent="0.2">
      <c r="A2746" s="1561"/>
      <c r="B2746" s="1496" t="s">
        <v>3857</v>
      </c>
      <c r="C2746" s="497" t="s">
        <v>3858</v>
      </c>
      <c r="D2746" s="1496" t="s">
        <v>810</v>
      </c>
      <c r="E2746" s="1496" t="s">
        <v>3810</v>
      </c>
      <c r="F2746" s="1507">
        <v>104</v>
      </c>
      <c r="G2746" s="1507"/>
      <c r="H2746" s="1507"/>
      <c r="I2746" s="1507"/>
      <c r="J2746" s="1506" t="s">
        <v>3692</v>
      </c>
      <c r="K2746" s="1506"/>
      <c r="L2746" s="1506"/>
      <c r="M2746" s="1502"/>
      <c r="N2746" s="1502"/>
      <c r="O2746" s="1502"/>
      <c r="P2746" s="1502"/>
      <c r="Q2746" s="1502"/>
      <c r="R2746" s="1502"/>
      <c r="S2746" s="1502"/>
      <c r="T2746" s="1502"/>
      <c r="U2746" s="1502"/>
      <c r="V2746" s="1502"/>
    </row>
    <row r="2747" spans="1:24" s="1" customFormat="1" ht="57.75" customHeight="1" x14ac:dyDescent="0.2">
      <c r="A2747" s="1561"/>
      <c r="B2747" s="1028" t="s">
        <v>4076</v>
      </c>
      <c r="C2747" s="455" t="s">
        <v>1255</v>
      </c>
      <c r="D2747" s="1028" t="s">
        <v>286</v>
      </c>
      <c r="E2747" s="1028" t="s">
        <v>902</v>
      </c>
      <c r="F2747" s="1028">
        <v>17.600000000000001</v>
      </c>
      <c r="G2747" s="1507"/>
      <c r="H2747" s="1507"/>
      <c r="I2747" s="1507"/>
      <c r="J2747" s="1506" t="s">
        <v>4307</v>
      </c>
      <c r="K2747" s="1506"/>
      <c r="L2747" s="1506"/>
      <c r="M2747" s="1502"/>
      <c r="N2747" s="1502"/>
      <c r="O2747" s="1502"/>
      <c r="P2747" s="1502"/>
      <c r="Q2747" s="1502"/>
      <c r="R2747" s="1502"/>
      <c r="S2747" s="1502"/>
      <c r="T2747" s="1502"/>
      <c r="U2747" s="1502"/>
      <c r="V2747" s="1502"/>
    </row>
    <row r="2748" spans="1:24" s="1" customFormat="1" ht="118.5" customHeight="1" x14ac:dyDescent="0.2">
      <c r="A2748" s="1561"/>
      <c r="B2748" s="1028" t="s">
        <v>4077</v>
      </c>
      <c r="C2748" s="455" t="s">
        <v>4078</v>
      </c>
      <c r="D2748" s="1028" t="s">
        <v>286</v>
      </c>
      <c r="E2748" s="1028" t="s">
        <v>902</v>
      </c>
      <c r="F2748" s="1028">
        <v>29.358000000000001</v>
      </c>
      <c r="G2748" s="1507"/>
      <c r="H2748" s="1507"/>
      <c r="I2748" s="1507"/>
      <c r="J2748" s="1506" t="s">
        <v>4307</v>
      </c>
      <c r="K2748" s="1506" t="s">
        <v>4887</v>
      </c>
      <c r="L2748" s="1506"/>
      <c r="M2748" s="1502"/>
      <c r="N2748" s="1502"/>
      <c r="O2748" s="1502"/>
      <c r="P2748" s="1502"/>
      <c r="Q2748" s="1502"/>
      <c r="R2748" s="1502"/>
      <c r="S2748" s="1502"/>
      <c r="T2748" s="1502"/>
      <c r="U2748" s="1502"/>
      <c r="V2748" s="1502"/>
    </row>
    <row r="2749" spans="1:24" s="1" customFormat="1" ht="57.75" customHeight="1" x14ac:dyDescent="0.2">
      <c r="A2749" s="1561"/>
      <c r="B2749" s="1028" t="s">
        <v>4079</v>
      </c>
      <c r="C2749" s="455" t="s">
        <v>4080</v>
      </c>
      <c r="D2749" s="1028" t="s">
        <v>286</v>
      </c>
      <c r="E2749" s="1028" t="s">
        <v>3810</v>
      </c>
      <c r="F2749" s="1028">
        <v>25.5</v>
      </c>
      <c r="G2749" s="1507"/>
      <c r="H2749" s="1507"/>
      <c r="I2749" s="1507"/>
      <c r="J2749" s="1506" t="s">
        <v>4319</v>
      </c>
      <c r="K2749" s="1506"/>
      <c r="L2749" s="1506"/>
      <c r="M2749" s="1502"/>
      <c r="N2749" s="1502"/>
      <c r="O2749" s="1502"/>
      <c r="P2749" s="1502"/>
      <c r="Q2749" s="1502"/>
      <c r="R2749" s="1502"/>
      <c r="S2749" s="1502"/>
      <c r="T2749" s="1502"/>
      <c r="U2749" s="1502"/>
      <c r="V2749" s="1502"/>
    </row>
    <row r="2750" spans="1:24" ht="57.75" customHeight="1" x14ac:dyDescent="0.2">
      <c r="A2750" s="1561"/>
      <c r="B2750" s="1496" t="s">
        <v>5483</v>
      </c>
      <c r="C2750" s="991" t="s">
        <v>5482</v>
      </c>
      <c r="D2750" s="992" t="s">
        <v>1240</v>
      </c>
      <c r="E2750" s="993" t="s">
        <v>5468</v>
      </c>
      <c r="F2750" s="1040"/>
      <c r="G2750" s="994"/>
      <c r="H2750" s="1507"/>
      <c r="I2750" s="1507"/>
      <c r="J2750" s="1506" t="s">
        <v>5504</v>
      </c>
      <c r="K2750" s="1506" t="s">
        <v>7056</v>
      </c>
      <c r="L2750" s="1506"/>
      <c r="M2750" s="1506"/>
      <c r="N2750" s="1506"/>
      <c r="O2750" s="1506"/>
      <c r="P2750" s="1506"/>
      <c r="Q2750" s="1506"/>
      <c r="R2750" s="1506"/>
      <c r="S2750" s="1506"/>
      <c r="T2750" s="1506"/>
      <c r="U2750" s="1506"/>
      <c r="V2750" s="1506"/>
      <c r="W2750" s="96"/>
      <c r="X2750" s="96"/>
    </row>
    <row r="2751" spans="1:24" ht="57.75" customHeight="1" x14ac:dyDescent="0.2">
      <c r="A2751" s="1561"/>
      <c r="B2751" s="1496" t="s">
        <v>5939</v>
      </c>
      <c r="C2751" s="991" t="s">
        <v>5940</v>
      </c>
      <c r="D2751" s="992" t="s">
        <v>1240</v>
      </c>
      <c r="E2751" s="993" t="s">
        <v>5824</v>
      </c>
      <c r="F2751" s="1040"/>
      <c r="G2751" s="994">
        <v>75</v>
      </c>
      <c r="H2751" s="1507"/>
      <c r="I2751" s="1507"/>
      <c r="J2751" s="1506" t="s">
        <v>6037</v>
      </c>
      <c r="K2751" s="1506"/>
      <c r="L2751" s="1506"/>
      <c r="M2751" s="1506"/>
      <c r="N2751" s="1506"/>
      <c r="O2751" s="1506"/>
      <c r="P2751" s="1506"/>
      <c r="Q2751" s="1506"/>
      <c r="R2751" s="1506"/>
      <c r="S2751" s="1506"/>
      <c r="T2751" s="1506"/>
      <c r="U2751" s="1506"/>
      <c r="V2751" s="1506"/>
      <c r="W2751" s="96"/>
      <c r="X2751" s="96"/>
    </row>
    <row r="2752" spans="1:24" ht="174" customHeight="1" x14ac:dyDescent="0.2">
      <c r="A2752" s="1561"/>
      <c r="B2752" s="1496" t="s">
        <v>7741</v>
      </c>
      <c r="C2752" s="991" t="s">
        <v>7742</v>
      </c>
      <c r="D2752" s="1028" t="s">
        <v>286</v>
      </c>
      <c r="E2752" s="1028" t="s">
        <v>8845</v>
      </c>
      <c r="F2752" s="1040"/>
      <c r="G2752" s="994"/>
      <c r="H2752" s="1507">
        <v>100</v>
      </c>
      <c r="I2752" s="1507"/>
      <c r="J2752" s="1506" t="s">
        <v>7066</v>
      </c>
      <c r="K2752" s="1506" t="s">
        <v>8844</v>
      </c>
      <c r="L2752" s="1506"/>
      <c r="M2752" s="1506"/>
      <c r="N2752" s="1506"/>
      <c r="O2752" s="1506"/>
      <c r="P2752" s="1506"/>
      <c r="Q2752" s="1506"/>
      <c r="R2752" s="1506"/>
      <c r="S2752" s="1506"/>
      <c r="T2752" s="1506"/>
      <c r="U2752" s="1506"/>
      <c r="V2752" s="1506"/>
      <c r="W2752" s="96"/>
      <c r="X2752" s="96"/>
    </row>
    <row r="2753" spans="1:24" ht="66" customHeight="1" x14ac:dyDescent="0.2">
      <c r="A2753" s="1561"/>
      <c r="B2753" s="1518" t="s">
        <v>8846</v>
      </c>
      <c r="C2753" s="1430" t="s">
        <v>8847</v>
      </c>
      <c r="D2753" s="1431" t="s">
        <v>286</v>
      </c>
      <c r="E2753" s="1431" t="s">
        <v>1245</v>
      </c>
      <c r="F2753" s="1418"/>
      <c r="G2753" s="1432"/>
      <c r="H2753" s="1415">
        <v>200</v>
      </c>
      <c r="I2753" s="1507"/>
      <c r="J2753" s="1506" t="s">
        <v>8848</v>
      </c>
      <c r="K2753" s="1506"/>
      <c r="L2753" s="1506"/>
      <c r="M2753" s="1506"/>
      <c r="N2753" s="1506"/>
      <c r="O2753" s="1506"/>
      <c r="P2753" s="1506"/>
      <c r="Q2753" s="1506"/>
      <c r="R2753" s="1506"/>
      <c r="S2753" s="1506"/>
      <c r="T2753" s="1506"/>
      <c r="U2753" s="1506"/>
      <c r="V2753" s="1506"/>
      <c r="W2753" s="96"/>
      <c r="X2753" s="96"/>
    </row>
    <row r="2754" spans="1:24" ht="113.25" customHeight="1" x14ac:dyDescent="0.2">
      <c r="A2754" s="1562"/>
      <c r="B2754" s="1028" t="s">
        <v>9033</v>
      </c>
      <c r="C2754" s="455" t="s">
        <v>9034</v>
      </c>
      <c r="D2754" s="1028" t="s">
        <v>304</v>
      </c>
      <c r="E2754" s="1028" t="s">
        <v>9035</v>
      </c>
      <c r="F2754" s="205">
        <v>0</v>
      </c>
      <c r="G2754" s="205">
        <v>0</v>
      </c>
      <c r="H2754" s="1530">
        <v>11.2</v>
      </c>
      <c r="I2754" s="241"/>
      <c r="J2754" s="1506" t="s">
        <v>9036</v>
      </c>
      <c r="K2754" s="1506"/>
      <c r="L2754" s="1506"/>
      <c r="M2754" s="1506"/>
      <c r="N2754" s="1506"/>
      <c r="O2754" s="1506"/>
      <c r="P2754" s="1506"/>
      <c r="Q2754" s="1506"/>
      <c r="R2754" s="1506"/>
      <c r="S2754" s="1506"/>
      <c r="T2754" s="1506"/>
      <c r="U2754" s="1506"/>
      <c r="V2754" s="1506"/>
      <c r="W2754" s="96"/>
      <c r="X2754" s="96"/>
    </row>
    <row r="2755" spans="1:24" s="1" customFormat="1" ht="145.5" customHeight="1" x14ac:dyDescent="0.2">
      <c r="A2755" s="1560" t="s">
        <v>1611</v>
      </c>
      <c r="B2755" s="1490" t="s">
        <v>2974</v>
      </c>
      <c r="C2755" s="1490" t="s">
        <v>6252</v>
      </c>
      <c r="D2755" s="1519" t="s">
        <v>304</v>
      </c>
      <c r="E2755" s="1519" t="s">
        <v>1271</v>
      </c>
      <c r="F2755" s="849">
        <v>180</v>
      </c>
      <c r="G2755" s="849">
        <v>650</v>
      </c>
      <c r="H2755" s="849">
        <v>0</v>
      </c>
      <c r="I2755" s="1496"/>
      <c r="J2755" s="1504" t="s">
        <v>4320</v>
      </c>
      <c r="K2755" s="1504" t="s">
        <v>5712</v>
      </c>
      <c r="L2755" s="1504" t="s">
        <v>6818</v>
      </c>
      <c r="M2755" s="1527" t="s">
        <v>8030</v>
      </c>
      <c r="N2755" s="1527"/>
      <c r="O2755" s="1527"/>
      <c r="P2755" s="1527"/>
      <c r="Q2755" s="1527"/>
      <c r="R2755" s="1527"/>
      <c r="S2755" s="1527"/>
      <c r="T2755" s="1527"/>
      <c r="U2755" s="1527"/>
      <c r="V2755" s="1527"/>
      <c r="W2755" s="9" t="s">
        <v>1272</v>
      </c>
    </row>
    <row r="2756" spans="1:24" s="1" customFormat="1" ht="99.75" customHeight="1" x14ac:dyDescent="0.2">
      <c r="A2756" s="1561"/>
      <c r="B2756" s="1492" t="s">
        <v>2975</v>
      </c>
      <c r="C2756" s="1027" t="s">
        <v>1273</v>
      </c>
      <c r="D2756" s="1496" t="s">
        <v>304</v>
      </c>
      <c r="E2756" s="398" t="s">
        <v>1259</v>
      </c>
      <c r="F2756" s="608">
        <v>360</v>
      </c>
      <c r="G2756" s="1507">
        <v>300</v>
      </c>
      <c r="H2756" s="1507">
        <v>93.47</v>
      </c>
      <c r="I2756" s="1496"/>
      <c r="J2756" s="1504" t="s">
        <v>4888</v>
      </c>
      <c r="K2756" s="1504" t="s">
        <v>5713</v>
      </c>
      <c r="L2756" s="1504" t="s">
        <v>7743</v>
      </c>
      <c r="M2756" s="1527" t="s">
        <v>8849</v>
      </c>
      <c r="N2756" s="1527"/>
      <c r="O2756" s="1527"/>
      <c r="P2756" s="1527"/>
      <c r="Q2756" s="1527"/>
      <c r="R2756" s="1527"/>
      <c r="S2756" s="1527"/>
      <c r="T2756" s="1527"/>
      <c r="U2756" s="1527"/>
      <c r="V2756" s="1527"/>
      <c r="W2756" s="1" t="s">
        <v>326</v>
      </c>
    </row>
    <row r="2757" spans="1:24" s="1" customFormat="1" ht="84.75" customHeight="1" x14ac:dyDescent="0.2">
      <c r="A2757" s="1561"/>
      <c r="B2757" s="1492" t="s">
        <v>2976</v>
      </c>
      <c r="C2757" s="1027" t="s">
        <v>1274</v>
      </c>
      <c r="D2757" s="1496" t="s">
        <v>304</v>
      </c>
      <c r="E2757" s="398" t="s">
        <v>1259</v>
      </c>
      <c r="F2757" s="608">
        <v>148.30099999999999</v>
      </c>
      <c r="G2757" s="1030"/>
      <c r="H2757" s="1507">
        <v>0</v>
      </c>
      <c r="I2757" s="608">
        <v>150</v>
      </c>
      <c r="J2757" s="1504" t="s">
        <v>3969</v>
      </c>
      <c r="K2757" s="1504" t="s">
        <v>5749</v>
      </c>
      <c r="L2757" s="1504" t="s">
        <v>8030</v>
      </c>
      <c r="M2757" s="1527"/>
      <c r="N2757" s="1527"/>
      <c r="O2757" s="1527"/>
      <c r="P2757" s="1527"/>
      <c r="Q2757" s="1527"/>
      <c r="R2757" s="1527"/>
      <c r="S2757" s="1527"/>
      <c r="T2757" s="1527"/>
      <c r="U2757" s="1527"/>
      <c r="V2757" s="1527"/>
      <c r="W2757" s="1" t="s">
        <v>326</v>
      </c>
    </row>
    <row r="2758" spans="1:24" ht="107.25" customHeight="1" x14ac:dyDescent="0.2">
      <c r="A2758" s="1561"/>
      <c r="B2758" s="1492" t="s">
        <v>2977</v>
      </c>
      <c r="C2758" s="1492" t="s">
        <v>1275</v>
      </c>
      <c r="D2758" s="1507" t="s">
        <v>1276</v>
      </c>
      <c r="E2758" s="1496" t="s">
        <v>913</v>
      </c>
      <c r="F2758" s="1507">
        <v>180</v>
      </c>
      <c r="G2758" s="1012"/>
      <c r="H2758" s="1012"/>
      <c r="I2758" s="1496"/>
      <c r="J2758" s="1504" t="s">
        <v>4321</v>
      </c>
      <c r="K2758" s="1504"/>
      <c r="L2758" s="1504"/>
      <c r="M2758" s="1504"/>
      <c r="N2758" s="1504"/>
      <c r="O2758" s="1504"/>
      <c r="P2758" s="1504"/>
      <c r="Q2758" s="1504"/>
      <c r="R2758" s="1504"/>
      <c r="S2758" s="1504"/>
      <c r="T2758" s="1504"/>
      <c r="U2758" s="1504"/>
      <c r="V2758" s="1504"/>
      <c r="W2758" s="96" t="s">
        <v>911</v>
      </c>
      <c r="X2758" s="96"/>
    </row>
    <row r="2759" spans="1:24" ht="114.75" customHeight="1" x14ac:dyDescent="0.2">
      <c r="A2759" s="1561"/>
      <c r="B2759" s="1492" t="s">
        <v>2978</v>
      </c>
      <c r="C2759" s="1492" t="s">
        <v>3572</v>
      </c>
      <c r="D2759" s="1507" t="s">
        <v>810</v>
      </c>
      <c r="E2759" s="1496" t="s">
        <v>945</v>
      </c>
      <c r="F2759" s="1507"/>
      <c r="G2759" s="1012"/>
      <c r="H2759" s="1012"/>
      <c r="I2759" s="1496"/>
      <c r="J2759" s="1504" t="s">
        <v>3643</v>
      </c>
      <c r="K2759" s="1504" t="s">
        <v>4322</v>
      </c>
      <c r="L2759" s="1504"/>
      <c r="M2759" s="1504"/>
      <c r="N2759" s="1504"/>
      <c r="O2759" s="1504"/>
      <c r="P2759" s="1504"/>
      <c r="Q2759" s="1504"/>
      <c r="R2759" s="1504"/>
      <c r="S2759" s="1504"/>
      <c r="T2759" s="1504"/>
      <c r="U2759" s="1504"/>
      <c r="V2759" s="1504"/>
      <c r="W2759" s="96" t="s">
        <v>911</v>
      </c>
      <c r="X2759" s="96"/>
    </row>
    <row r="2760" spans="1:24" ht="87" customHeight="1" x14ac:dyDescent="0.2">
      <c r="A2760" s="1561"/>
      <c r="B2760" s="1492" t="s">
        <v>2979</v>
      </c>
      <c r="C2760" s="1492" t="s">
        <v>3573</v>
      </c>
      <c r="D2760" s="1507" t="s">
        <v>810</v>
      </c>
      <c r="E2760" s="1496" t="s">
        <v>3574</v>
      </c>
      <c r="F2760" s="1507"/>
      <c r="G2760" s="1012"/>
      <c r="H2760" s="1012"/>
      <c r="I2760" s="1496"/>
      <c r="J2760" s="1504" t="s">
        <v>3644</v>
      </c>
      <c r="K2760" s="1504" t="s">
        <v>4323</v>
      </c>
      <c r="L2760" s="1504"/>
      <c r="M2760" s="1504"/>
      <c r="N2760" s="1504"/>
      <c r="O2760" s="1504"/>
      <c r="P2760" s="1504"/>
      <c r="Q2760" s="1504"/>
      <c r="R2760" s="1504"/>
      <c r="S2760" s="1504"/>
      <c r="T2760" s="1504"/>
      <c r="U2760" s="1504"/>
      <c r="V2760" s="1504"/>
      <c r="W2760" s="96" t="s">
        <v>911</v>
      </c>
      <c r="X2760" s="96"/>
    </row>
    <row r="2761" spans="1:24" ht="145.5" customHeight="1" x14ac:dyDescent="0.2">
      <c r="A2761" s="1561"/>
      <c r="B2761" s="1492" t="s">
        <v>2980</v>
      </c>
      <c r="C2761" s="1027" t="s">
        <v>3575</v>
      </c>
      <c r="D2761" s="1507" t="s">
        <v>1240</v>
      </c>
      <c r="E2761" s="1496" t="s">
        <v>3574</v>
      </c>
      <c r="F2761" s="1544">
        <v>224.57499999999999</v>
      </c>
      <c r="G2761" s="1012"/>
      <c r="H2761" s="1012"/>
      <c r="I2761" s="1496"/>
      <c r="J2761" s="1504" t="s">
        <v>3645</v>
      </c>
      <c r="K2761" s="1504"/>
      <c r="L2761" s="1504"/>
      <c r="M2761" s="1504"/>
      <c r="N2761" s="1504"/>
      <c r="O2761" s="1504"/>
      <c r="P2761" s="1504"/>
      <c r="Q2761" s="1504"/>
      <c r="R2761" s="1504"/>
      <c r="S2761" s="1504"/>
      <c r="T2761" s="1504"/>
      <c r="U2761" s="1504"/>
      <c r="V2761" s="1504"/>
      <c r="W2761" s="96" t="s">
        <v>911</v>
      </c>
      <c r="X2761" s="96"/>
    </row>
    <row r="2762" spans="1:24" ht="67.5" customHeight="1" x14ac:dyDescent="0.2">
      <c r="A2762" s="1561"/>
      <c r="B2762" s="1492" t="s">
        <v>2981</v>
      </c>
      <c r="C2762" s="1027" t="s">
        <v>3576</v>
      </c>
      <c r="D2762" s="1507" t="s">
        <v>1240</v>
      </c>
      <c r="E2762" s="1496" t="s">
        <v>910</v>
      </c>
      <c r="F2762" s="1507">
        <v>195</v>
      </c>
      <c r="G2762" s="1012"/>
      <c r="H2762" s="1012"/>
      <c r="I2762" s="1496"/>
      <c r="J2762" s="1504" t="s">
        <v>3646</v>
      </c>
      <c r="K2762" s="1504"/>
      <c r="L2762" s="1504"/>
      <c r="M2762" s="1504"/>
      <c r="N2762" s="1504"/>
      <c r="O2762" s="1504"/>
      <c r="P2762" s="1504"/>
      <c r="Q2762" s="1504"/>
      <c r="R2762" s="1504"/>
      <c r="S2762" s="1504"/>
      <c r="T2762" s="1504"/>
      <c r="U2762" s="1504"/>
      <c r="V2762" s="1504"/>
      <c r="W2762" s="96" t="s">
        <v>911</v>
      </c>
      <c r="X2762" s="96"/>
    </row>
    <row r="2763" spans="1:24" ht="45" customHeight="1" x14ac:dyDescent="0.2">
      <c r="A2763" s="1561"/>
      <c r="B2763" s="1492" t="s">
        <v>2982</v>
      </c>
      <c r="C2763" s="1027" t="s">
        <v>1277</v>
      </c>
      <c r="D2763" s="1507" t="s">
        <v>1240</v>
      </c>
      <c r="E2763" s="1496" t="s">
        <v>945</v>
      </c>
      <c r="F2763" s="1507">
        <v>195</v>
      </c>
      <c r="G2763" s="1012"/>
      <c r="H2763" s="1012"/>
      <c r="I2763" s="1012"/>
      <c r="J2763" s="538"/>
      <c r="K2763" s="538"/>
      <c r="L2763" s="538"/>
      <c r="M2763" s="538"/>
      <c r="N2763" s="538"/>
      <c r="O2763" s="538"/>
      <c r="P2763" s="538"/>
      <c r="Q2763" s="538"/>
      <c r="R2763" s="538"/>
      <c r="S2763" s="538"/>
      <c r="T2763" s="538"/>
      <c r="U2763" s="538"/>
      <c r="V2763" s="538"/>
      <c r="W2763" s="96" t="s">
        <v>911</v>
      </c>
      <c r="X2763" s="96"/>
    </row>
    <row r="2764" spans="1:24" s="1" customFormat="1" ht="108.75" customHeight="1" x14ac:dyDescent="0.2">
      <c r="A2764" s="1561"/>
      <c r="B2764" s="1492" t="s">
        <v>2983</v>
      </c>
      <c r="C2764" s="1027" t="s">
        <v>1278</v>
      </c>
      <c r="D2764" s="1507" t="s">
        <v>1279</v>
      </c>
      <c r="E2764" s="1496" t="s">
        <v>1280</v>
      </c>
      <c r="F2764" s="1507"/>
      <c r="G2764" s="1178"/>
      <c r="H2764" s="1012"/>
      <c r="I2764" s="1507">
        <v>700</v>
      </c>
      <c r="J2764" s="1506" t="s">
        <v>4324</v>
      </c>
      <c r="K2764" s="1506" t="s">
        <v>4633</v>
      </c>
      <c r="L2764" s="1506"/>
      <c r="M2764" s="1502"/>
      <c r="N2764" s="1502"/>
      <c r="O2764" s="1502"/>
      <c r="P2764" s="1502"/>
      <c r="Q2764" s="1502"/>
      <c r="R2764" s="1502"/>
      <c r="S2764" s="1502"/>
      <c r="T2764" s="1502"/>
      <c r="U2764" s="1502"/>
      <c r="V2764" s="1502"/>
      <c r="W2764" s="9" t="s">
        <v>973</v>
      </c>
    </row>
    <row r="2765" spans="1:24" s="1" customFormat="1" ht="35.25" customHeight="1" x14ac:dyDescent="0.2">
      <c r="A2765" s="1561"/>
      <c r="B2765" s="1492" t="s">
        <v>2984</v>
      </c>
      <c r="C2765" s="1027" t="s">
        <v>1281</v>
      </c>
      <c r="D2765" s="1507" t="s">
        <v>1279</v>
      </c>
      <c r="E2765" s="1496" t="s">
        <v>1282</v>
      </c>
      <c r="F2765" s="1507"/>
      <c r="G2765" s="1012"/>
      <c r="H2765" s="1012"/>
      <c r="I2765" s="1507">
        <v>375</v>
      </c>
      <c r="J2765" s="1506"/>
      <c r="K2765" s="1506"/>
      <c r="L2765" s="1506"/>
      <c r="M2765" s="1502"/>
      <c r="N2765" s="1502"/>
      <c r="O2765" s="1502"/>
      <c r="P2765" s="1502"/>
      <c r="Q2765" s="1502"/>
      <c r="R2765" s="1502"/>
      <c r="S2765" s="1502"/>
      <c r="T2765" s="1502"/>
      <c r="U2765" s="1502"/>
      <c r="V2765" s="1502"/>
      <c r="W2765" s="9" t="s">
        <v>329</v>
      </c>
    </row>
    <row r="2766" spans="1:24" s="1" customFormat="1" ht="93" customHeight="1" x14ac:dyDescent="0.2">
      <c r="A2766" s="1561"/>
      <c r="B2766" s="1492" t="s">
        <v>2985</v>
      </c>
      <c r="C2766" s="1492" t="s">
        <v>4890</v>
      </c>
      <c r="D2766" s="1496" t="s">
        <v>304</v>
      </c>
      <c r="E2766" s="1496" t="s">
        <v>1245</v>
      </c>
      <c r="F2766" s="309">
        <v>74</v>
      </c>
      <c r="G2766" s="1496"/>
      <c r="H2766" s="1496"/>
      <c r="I2766" s="1496"/>
      <c r="J2766" s="1504" t="s">
        <v>3970</v>
      </c>
      <c r="K2766" s="1504" t="s">
        <v>4325</v>
      </c>
      <c r="L2766" s="1504" t="s">
        <v>4889</v>
      </c>
      <c r="M2766" s="1527"/>
      <c r="N2766" s="1527"/>
      <c r="O2766" s="1527"/>
      <c r="P2766" s="1527"/>
      <c r="Q2766" s="1527"/>
      <c r="R2766" s="1527"/>
      <c r="S2766" s="1527"/>
      <c r="T2766" s="1527"/>
      <c r="U2766" s="1527"/>
      <c r="V2766" s="1527"/>
      <c r="W2766" s="9" t="s">
        <v>1246</v>
      </c>
    </row>
    <row r="2767" spans="1:24" s="1" customFormat="1" ht="93" customHeight="1" x14ac:dyDescent="0.2">
      <c r="A2767" s="1561"/>
      <c r="B2767" s="1492" t="s">
        <v>4891</v>
      </c>
      <c r="C2767" s="1492" t="s">
        <v>1270</v>
      </c>
      <c r="D2767" s="1496" t="s">
        <v>304</v>
      </c>
      <c r="E2767" s="1496" t="s">
        <v>3435</v>
      </c>
      <c r="F2767" s="309">
        <v>172.7</v>
      </c>
      <c r="G2767" s="1496"/>
      <c r="H2767" s="1496"/>
      <c r="I2767" s="1496"/>
      <c r="J2767" s="1504" t="s">
        <v>4674</v>
      </c>
      <c r="K2767" s="1504"/>
      <c r="L2767" s="1504"/>
      <c r="M2767" s="1527"/>
      <c r="N2767" s="1527"/>
      <c r="O2767" s="1527"/>
      <c r="P2767" s="1527"/>
      <c r="Q2767" s="1527"/>
      <c r="R2767" s="1527"/>
      <c r="S2767" s="1527"/>
      <c r="T2767" s="1527"/>
      <c r="U2767" s="1527"/>
      <c r="V2767" s="1527"/>
      <c r="W2767" s="9"/>
    </row>
    <row r="2768" spans="1:24" ht="93" customHeight="1" x14ac:dyDescent="0.2">
      <c r="A2768" s="1561"/>
      <c r="B2768" s="1492" t="s">
        <v>6232</v>
      </c>
      <c r="C2768" s="1492" t="s">
        <v>6231</v>
      </c>
      <c r="D2768" s="1496" t="s">
        <v>1279</v>
      </c>
      <c r="E2768" s="1496" t="s">
        <v>4742</v>
      </c>
      <c r="F2768" s="309"/>
      <c r="G2768" s="1496">
        <v>1007.1</v>
      </c>
      <c r="H2768" s="1496"/>
      <c r="I2768" s="1496"/>
      <c r="J2768" s="1504" t="s">
        <v>6199</v>
      </c>
      <c r="K2768" s="1504" t="s">
        <v>7057</v>
      </c>
      <c r="L2768" s="1504"/>
      <c r="M2768" s="1504"/>
      <c r="N2768" s="1504"/>
      <c r="O2768" s="1504"/>
      <c r="P2768" s="1504"/>
      <c r="Q2768" s="1504"/>
      <c r="R2768" s="1504"/>
      <c r="S2768" s="1504"/>
      <c r="T2768" s="1504"/>
      <c r="U2768" s="1504"/>
      <c r="V2768" s="1504"/>
      <c r="W2768" s="95"/>
      <c r="X2768" s="96"/>
    </row>
    <row r="2769" spans="1:44" ht="93" customHeight="1" x14ac:dyDescent="0.2">
      <c r="A2769" s="1561"/>
      <c r="B2769" s="1492" t="s">
        <v>8850</v>
      </c>
      <c r="C2769" s="1492" t="s">
        <v>8853</v>
      </c>
      <c r="D2769" s="1496" t="s">
        <v>3490</v>
      </c>
      <c r="E2769" s="1496" t="s">
        <v>1245</v>
      </c>
      <c r="F2769" s="309"/>
      <c r="G2769" s="1496"/>
      <c r="H2769" s="1496">
        <v>16.03</v>
      </c>
      <c r="I2769" s="1496"/>
      <c r="J2769" s="1504" t="s">
        <v>8854</v>
      </c>
      <c r="K2769" s="1504"/>
      <c r="L2769" s="1504"/>
      <c r="M2769" s="1504"/>
      <c r="N2769" s="1504"/>
      <c r="O2769" s="1504"/>
      <c r="P2769" s="1504"/>
      <c r="Q2769" s="1504"/>
      <c r="R2769" s="1504"/>
      <c r="S2769" s="1504"/>
      <c r="T2769" s="1504"/>
      <c r="U2769" s="1504"/>
      <c r="V2769" s="1504"/>
      <c r="W2769" s="95"/>
      <c r="X2769" s="96"/>
    </row>
    <row r="2770" spans="1:44" ht="93" customHeight="1" x14ac:dyDescent="0.2">
      <c r="A2770" s="1561"/>
      <c r="B2770" s="1492" t="s">
        <v>8851</v>
      </c>
      <c r="C2770" s="1492" t="s">
        <v>5936</v>
      </c>
      <c r="D2770" s="1496" t="s">
        <v>1240</v>
      </c>
      <c r="E2770" s="1496" t="s">
        <v>8855</v>
      </c>
      <c r="F2770" s="309"/>
      <c r="G2770" s="1496"/>
      <c r="H2770" s="1496">
        <v>185</v>
      </c>
      <c r="I2770" s="1496"/>
      <c r="J2770" s="1504" t="s">
        <v>8856</v>
      </c>
      <c r="K2770" s="1504"/>
      <c r="L2770" s="1504"/>
      <c r="M2770" s="1504"/>
      <c r="N2770" s="1504"/>
      <c r="O2770" s="1504"/>
      <c r="P2770" s="1504"/>
      <c r="Q2770" s="1504"/>
      <c r="R2770" s="1504"/>
      <c r="S2770" s="1504"/>
      <c r="T2770" s="1504"/>
      <c r="U2770" s="1504"/>
      <c r="V2770" s="1504"/>
      <c r="W2770" s="95"/>
      <c r="X2770" s="96"/>
    </row>
    <row r="2771" spans="1:44" ht="93" customHeight="1" x14ac:dyDescent="0.2">
      <c r="A2771" s="1561"/>
      <c r="B2771" s="1492" t="s">
        <v>8852</v>
      </c>
      <c r="C2771" s="1492" t="s">
        <v>1242</v>
      </c>
      <c r="D2771" s="973" t="s">
        <v>286</v>
      </c>
      <c r="E2771" s="973" t="s">
        <v>8857</v>
      </c>
      <c r="F2771" s="1443"/>
      <c r="G2771" s="973"/>
      <c r="H2771" s="973">
        <v>113.2</v>
      </c>
      <c r="I2771" s="973"/>
      <c r="J2771" s="1504" t="s">
        <v>8858</v>
      </c>
      <c r="K2771" s="1504" t="s">
        <v>9032</v>
      </c>
      <c r="L2771" s="1504"/>
      <c r="M2771" s="1504"/>
      <c r="N2771" s="1504"/>
      <c r="O2771" s="1504"/>
      <c r="P2771" s="1504"/>
      <c r="Q2771" s="1504"/>
      <c r="R2771" s="1504"/>
      <c r="S2771" s="1504"/>
      <c r="T2771" s="1504"/>
      <c r="U2771" s="1504"/>
      <c r="V2771" s="1504"/>
      <c r="W2771" s="95"/>
      <c r="X2771" s="96"/>
    </row>
    <row r="2772" spans="1:44" ht="93" customHeight="1" x14ac:dyDescent="0.2">
      <c r="A2772" s="1561"/>
      <c r="B2772" s="1492" t="s">
        <v>9043</v>
      </c>
      <c r="C2772" s="1442" t="s">
        <v>9045</v>
      </c>
      <c r="D2772" s="1028" t="s">
        <v>3809</v>
      </c>
      <c r="E2772" s="1028" t="s">
        <v>4742</v>
      </c>
      <c r="F2772" s="230"/>
      <c r="G2772" s="230"/>
      <c r="H2772" s="230"/>
      <c r="I2772" s="230"/>
      <c r="J2772" s="1504" t="s">
        <v>9046</v>
      </c>
      <c r="K2772" s="1504" t="s">
        <v>9141</v>
      </c>
      <c r="L2772" s="1504"/>
      <c r="M2772" s="1504"/>
      <c r="N2772" s="1504"/>
      <c r="O2772" s="1504"/>
      <c r="P2772" s="1504"/>
      <c r="Q2772" s="1504"/>
      <c r="R2772" s="1504"/>
      <c r="S2772" s="1504"/>
      <c r="T2772" s="1504"/>
      <c r="U2772" s="1504"/>
      <c r="V2772" s="1504"/>
      <c r="W2772" s="95"/>
      <c r="X2772" s="96"/>
    </row>
    <row r="2773" spans="1:44" ht="93" customHeight="1" x14ac:dyDescent="0.2">
      <c r="A2773" s="1562"/>
      <c r="B2773" s="1492" t="s">
        <v>9044</v>
      </c>
      <c r="C2773" s="1492" t="s">
        <v>9047</v>
      </c>
      <c r="D2773" s="1028" t="s">
        <v>3809</v>
      </c>
      <c r="E2773" s="1445" t="s">
        <v>4742</v>
      </c>
      <c r="F2773" s="1530"/>
      <c r="G2773" s="1530"/>
      <c r="H2773" s="1530"/>
      <c r="I2773" s="1530"/>
      <c r="J2773" s="1504" t="s">
        <v>9046</v>
      </c>
      <c r="K2773" s="1504" t="s">
        <v>9142</v>
      </c>
      <c r="L2773" s="1504"/>
      <c r="M2773" s="1504"/>
      <c r="N2773" s="1504"/>
      <c r="O2773" s="1504"/>
      <c r="P2773" s="1504"/>
      <c r="Q2773" s="1504"/>
      <c r="R2773" s="1504"/>
      <c r="S2773" s="1504"/>
      <c r="T2773" s="1504"/>
      <c r="U2773" s="1504"/>
      <c r="V2773" s="1504"/>
      <c r="W2773" s="95"/>
      <c r="X2773" s="96"/>
    </row>
    <row r="2774" spans="1:44" ht="33.75" customHeight="1" x14ac:dyDescent="0.2">
      <c r="A2774" s="1560" t="s">
        <v>1612</v>
      </c>
      <c r="B2774" s="1492" t="s">
        <v>2986</v>
      </c>
      <c r="C2774" s="1492" t="s">
        <v>1284</v>
      </c>
      <c r="D2774" s="1496" t="s">
        <v>1240</v>
      </c>
      <c r="E2774" s="1496" t="s">
        <v>910</v>
      </c>
      <c r="F2774" s="849"/>
      <c r="G2774" s="1420"/>
      <c r="H2774" s="1429"/>
      <c r="I2774" s="849">
        <v>370</v>
      </c>
      <c r="J2774" s="1608" t="s">
        <v>5749</v>
      </c>
      <c r="K2774" s="1511"/>
      <c r="L2774" s="1511"/>
      <c r="M2774" s="1511"/>
      <c r="N2774" s="1511"/>
      <c r="O2774" s="1511"/>
      <c r="P2774" s="1511"/>
      <c r="Q2774" s="1511"/>
      <c r="R2774" s="1511"/>
      <c r="S2774" s="1511"/>
      <c r="T2774" s="1511"/>
      <c r="U2774" s="1511"/>
      <c r="V2774" s="1511"/>
      <c r="W2774" s="96" t="s">
        <v>911</v>
      </c>
      <c r="X2774" s="96"/>
    </row>
    <row r="2775" spans="1:44" ht="33.75" customHeight="1" x14ac:dyDescent="0.2">
      <c r="A2775" s="1561"/>
      <c r="B2775" s="1492" t="s">
        <v>2987</v>
      </c>
      <c r="C2775" s="1027" t="s">
        <v>1285</v>
      </c>
      <c r="D2775" s="1507" t="s">
        <v>1240</v>
      </c>
      <c r="E2775" s="1496" t="s">
        <v>910</v>
      </c>
      <c r="F2775" s="1507"/>
      <c r="G2775" s="1012"/>
      <c r="H2775" s="1012"/>
      <c r="I2775" s="309">
        <v>1300</v>
      </c>
      <c r="J2775" s="1608"/>
      <c r="K2775" s="538"/>
      <c r="L2775" s="538"/>
      <c r="M2775" s="538"/>
      <c r="N2775" s="538"/>
      <c r="O2775" s="538"/>
      <c r="P2775" s="538"/>
      <c r="Q2775" s="538"/>
      <c r="R2775" s="538"/>
      <c r="S2775" s="538"/>
      <c r="T2775" s="538"/>
      <c r="U2775" s="538"/>
      <c r="V2775" s="538"/>
      <c r="W2775" s="96" t="s">
        <v>911</v>
      </c>
      <c r="X2775" s="96"/>
    </row>
    <row r="2776" spans="1:44" ht="117" customHeight="1" x14ac:dyDescent="0.2">
      <c r="A2776" s="1561"/>
      <c r="B2776" s="1492" t="s">
        <v>2988</v>
      </c>
      <c r="C2776" s="1027" t="s">
        <v>1286</v>
      </c>
      <c r="D2776" s="1507" t="s">
        <v>1240</v>
      </c>
      <c r="E2776" s="1496" t="s">
        <v>913</v>
      </c>
      <c r="F2776" s="1507">
        <v>1300</v>
      </c>
      <c r="G2776" s="309"/>
      <c r="H2776" s="1012"/>
      <c r="I2776" s="1012"/>
      <c r="J2776" s="127" t="s">
        <v>5714</v>
      </c>
      <c r="K2776" s="127" t="s">
        <v>7058</v>
      </c>
      <c r="L2776" s="538"/>
      <c r="M2776" s="538"/>
      <c r="N2776" s="538"/>
      <c r="O2776" s="538"/>
      <c r="P2776" s="538"/>
      <c r="Q2776" s="538"/>
      <c r="R2776" s="538"/>
      <c r="S2776" s="538"/>
      <c r="T2776" s="538"/>
      <c r="U2776" s="538"/>
      <c r="V2776" s="538"/>
      <c r="W2776" s="96" t="s">
        <v>911</v>
      </c>
      <c r="Y2776" s="128"/>
      <c r="Z2776" s="128"/>
      <c r="AA2776" s="128"/>
      <c r="AB2776" s="128"/>
      <c r="AC2776" s="128"/>
      <c r="AD2776" s="128"/>
      <c r="AE2776" s="128"/>
      <c r="AF2776" s="128"/>
      <c r="AG2776" s="128"/>
      <c r="AH2776" s="128"/>
      <c r="AI2776" s="128"/>
      <c r="AJ2776" s="128"/>
      <c r="AK2776" s="128"/>
      <c r="AL2776" s="128"/>
      <c r="AM2776" s="128"/>
      <c r="AN2776" s="128"/>
      <c r="AO2776" s="128"/>
      <c r="AP2776" s="128"/>
      <c r="AQ2776" s="128"/>
      <c r="AR2776" s="128"/>
    </row>
    <row r="2777" spans="1:44" s="1" customFormat="1" ht="102.75" customHeight="1" x14ac:dyDescent="0.2">
      <c r="A2777" s="1561"/>
      <c r="B2777" s="1492" t="s">
        <v>2989</v>
      </c>
      <c r="C2777" s="1027" t="s">
        <v>1322</v>
      </c>
      <c r="D2777" s="1507" t="s">
        <v>1240</v>
      </c>
      <c r="E2777" s="1496" t="s">
        <v>972</v>
      </c>
      <c r="F2777" s="1507">
        <v>1000</v>
      </c>
      <c r="G2777" s="1178"/>
      <c r="H2777" s="1012"/>
      <c r="I2777" s="1012"/>
      <c r="J2777" s="1504" t="s">
        <v>3859</v>
      </c>
      <c r="K2777" s="538"/>
      <c r="L2777" s="538"/>
      <c r="M2777" s="150"/>
      <c r="N2777" s="150"/>
      <c r="O2777" s="150"/>
      <c r="P2777" s="150"/>
      <c r="Q2777" s="150"/>
      <c r="R2777" s="150"/>
      <c r="S2777" s="150"/>
      <c r="T2777" s="150"/>
      <c r="U2777" s="150"/>
      <c r="V2777" s="150"/>
      <c r="X2777" s="4"/>
      <c r="Y2777" s="4"/>
      <c r="Z2777" s="4"/>
      <c r="AA2777" s="4"/>
      <c r="AB2777" s="4"/>
      <c r="AC2777" s="4"/>
      <c r="AD2777" s="4"/>
      <c r="AE2777" s="4"/>
      <c r="AF2777" s="4"/>
      <c r="AG2777" s="4"/>
      <c r="AH2777" s="4"/>
      <c r="AI2777" s="4"/>
      <c r="AJ2777" s="4"/>
      <c r="AK2777" s="4"/>
      <c r="AL2777" s="4"/>
      <c r="AM2777" s="4"/>
      <c r="AN2777" s="4"/>
      <c r="AO2777" s="4"/>
      <c r="AP2777" s="4"/>
      <c r="AQ2777" s="4"/>
      <c r="AR2777" s="4"/>
    </row>
    <row r="2778" spans="1:44" s="10" customFormat="1" ht="119.25" customHeight="1" x14ac:dyDescent="0.2">
      <c r="A2778" s="1561"/>
      <c r="B2778" s="1492" t="s">
        <v>2990</v>
      </c>
      <c r="C2778" s="1027" t="s">
        <v>1287</v>
      </c>
      <c r="D2778" s="1496" t="s">
        <v>304</v>
      </c>
      <c r="E2778" s="1497" t="s">
        <v>325</v>
      </c>
      <c r="F2778" s="1507"/>
      <c r="G2778" s="203"/>
      <c r="H2778" s="1507"/>
      <c r="I2778" s="1507">
        <v>470</v>
      </c>
      <c r="J2778" s="1504" t="s">
        <v>5749</v>
      </c>
      <c r="K2778" s="1504"/>
      <c r="L2778" s="1504"/>
      <c r="M2778" s="1527"/>
      <c r="N2778" s="1527"/>
      <c r="O2778" s="1527"/>
      <c r="P2778" s="1527"/>
      <c r="Q2778" s="1527"/>
      <c r="R2778" s="1527"/>
      <c r="S2778" s="1527"/>
      <c r="T2778" s="1527"/>
      <c r="U2778" s="1527"/>
      <c r="V2778" s="1527"/>
      <c r="W2778" s="4" t="s">
        <v>326</v>
      </c>
      <c r="X2778" s="87">
        <f>SUM(F2682:F2778)</f>
        <v>9157.3626600000007</v>
      </c>
      <c r="Y2778" s="87">
        <f>SUM(G2682:G2778)</f>
        <v>5057.7948200000001</v>
      </c>
      <c r="Z2778" s="87">
        <f>SUM(H2682:H2778)</f>
        <v>3395.1694200000002</v>
      </c>
      <c r="AA2778" s="87">
        <f>SUM(I2682:I2778)</f>
        <v>9154.6212599999999</v>
      </c>
      <c r="AB2778" s="4"/>
      <c r="AC2778" s="4"/>
      <c r="AD2778" s="4"/>
      <c r="AE2778" s="4"/>
      <c r="AF2778" s="4"/>
      <c r="AG2778" s="4"/>
      <c r="AH2778" s="4"/>
      <c r="AI2778" s="4"/>
      <c r="AJ2778" s="4"/>
      <c r="AK2778" s="4"/>
      <c r="AL2778" s="4"/>
      <c r="AM2778" s="4"/>
      <c r="AN2778" s="4"/>
      <c r="AO2778" s="4"/>
      <c r="AP2778" s="4"/>
      <c r="AQ2778" s="4"/>
      <c r="AR2778" s="4"/>
    </row>
    <row r="2779" spans="1:44" s="1" customFormat="1" ht="106.5" customHeight="1" x14ac:dyDescent="0.2">
      <c r="A2779" s="1561"/>
      <c r="B2779" s="1258" t="s">
        <v>9042</v>
      </c>
      <c r="C2779" s="1533" t="s">
        <v>7565</v>
      </c>
      <c r="D2779" s="973" t="s">
        <v>1240</v>
      </c>
      <c r="E2779" s="973" t="s">
        <v>5829</v>
      </c>
      <c r="F2779" s="1558"/>
      <c r="G2779" s="1558"/>
      <c r="H2779" s="338">
        <v>1481</v>
      </c>
      <c r="I2779" s="1558"/>
      <c r="J2779" s="95" t="s">
        <v>7066</v>
      </c>
      <c r="K2779" s="1409" t="s">
        <v>8859</v>
      </c>
      <c r="L2779" s="1409" t="s">
        <v>9140</v>
      </c>
      <c r="M2779" s="158"/>
      <c r="N2779" s="158"/>
      <c r="O2779" s="158"/>
      <c r="P2779" s="158"/>
      <c r="Q2779" s="158"/>
      <c r="R2779" s="158"/>
      <c r="S2779" s="158"/>
      <c r="T2779" s="158"/>
      <c r="U2779" s="158"/>
      <c r="V2779" s="158"/>
      <c r="W2779" s="3"/>
      <c r="X2779" s="4"/>
      <c r="Y2779" s="4"/>
      <c r="Z2779" s="4"/>
      <c r="AA2779" s="4"/>
      <c r="AB2779" s="4"/>
      <c r="AC2779" s="4"/>
      <c r="AD2779" s="4"/>
      <c r="AE2779" s="4"/>
      <c r="AF2779" s="4"/>
      <c r="AG2779" s="4"/>
      <c r="AH2779" s="4"/>
      <c r="AI2779" s="4"/>
      <c r="AJ2779" s="4"/>
      <c r="AK2779" s="4"/>
      <c r="AL2779" s="4"/>
      <c r="AM2779" s="4"/>
      <c r="AN2779" s="4"/>
      <c r="AO2779" s="4"/>
      <c r="AP2779" s="4"/>
      <c r="AQ2779" s="4"/>
      <c r="AR2779" s="4"/>
    </row>
    <row r="2780" spans="1:44" s="1" customFormat="1" ht="30.75" customHeight="1" x14ac:dyDescent="0.2">
      <c r="A2780" s="1562"/>
      <c r="B2780" s="1444" t="s">
        <v>9048</v>
      </c>
      <c r="C2780" s="455" t="s">
        <v>9049</v>
      </c>
      <c r="D2780" s="1028" t="s">
        <v>921</v>
      </c>
      <c r="E2780" s="1028" t="s">
        <v>972</v>
      </c>
      <c r="F2780" s="1530">
        <v>0</v>
      </c>
      <c r="G2780" s="1530">
        <v>0</v>
      </c>
      <c r="H2780" s="1028">
        <v>1478.5719999999999</v>
      </c>
      <c r="I2780" s="1530">
        <v>0</v>
      </c>
      <c r="J2780" s="9" t="s">
        <v>9046</v>
      </c>
      <c r="K2780" s="137"/>
      <c r="L2780" s="137"/>
      <c r="M2780" s="137"/>
      <c r="N2780" s="137"/>
      <c r="O2780" s="137"/>
      <c r="P2780" s="137"/>
      <c r="Q2780" s="137"/>
      <c r="R2780" s="137"/>
      <c r="S2780" s="137"/>
      <c r="T2780" s="137"/>
      <c r="U2780" s="137"/>
      <c r="V2780" s="137"/>
      <c r="W2780" s="3"/>
      <c r="X2780" s="4"/>
      <c r="Y2780" s="4"/>
      <c r="Z2780" s="4"/>
      <c r="AA2780" s="4"/>
      <c r="AB2780" s="4"/>
      <c r="AC2780" s="4"/>
      <c r="AD2780" s="4"/>
      <c r="AE2780" s="4"/>
      <c r="AF2780" s="4"/>
      <c r="AG2780" s="4"/>
      <c r="AH2780" s="4"/>
      <c r="AI2780" s="4"/>
      <c r="AJ2780" s="4"/>
      <c r="AK2780" s="4"/>
      <c r="AL2780" s="4"/>
      <c r="AM2780" s="4"/>
      <c r="AN2780" s="4"/>
      <c r="AO2780" s="4"/>
      <c r="AP2780" s="4"/>
      <c r="AQ2780" s="4"/>
      <c r="AR2780" s="4"/>
    </row>
    <row r="2781" spans="1:44" s="1" customFormat="1" x14ac:dyDescent="0.2">
      <c r="F2781" s="1009"/>
      <c r="G2781" s="1009"/>
      <c r="H2781" s="1009"/>
      <c r="I2781" s="1009"/>
      <c r="J2781" s="137"/>
      <c r="K2781" s="137"/>
      <c r="L2781" s="137"/>
      <c r="M2781" s="137"/>
      <c r="N2781" s="137"/>
      <c r="O2781" s="137"/>
      <c r="P2781" s="137"/>
      <c r="Q2781" s="137"/>
      <c r="R2781" s="137"/>
      <c r="S2781" s="137"/>
      <c r="T2781" s="137"/>
      <c r="U2781" s="137"/>
      <c r="V2781" s="137"/>
      <c r="W2781" s="3"/>
      <c r="X2781" s="4"/>
      <c r="Y2781" s="4"/>
      <c r="Z2781" s="4"/>
      <c r="AA2781" s="4"/>
      <c r="AB2781" s="4"/>
      <c r="AC2781" s="4"/>
      <c r="AD2781" s="4"/>
      <c r="AE2781" s="4"/>
      <c r="AF2781" s="4"/>
      <c r="AG2781" s="4"/>
      <c r="AH2781" s="4"/>
      <c r="AI2781" s="4"/>
      <c r="AJ2781" s="4"/>
      <c r="AK2781" s="4"/>
      <c r="AL2781" s="4"/>
      <c r="AM2781" s="4"/>
      <c r="AN2781" s="4"/>
      <c r="AO2781" s="4"/>
      <c r="AP2781" s="4"/>
      <c r="AQ2781" s="4"/>
      <c r="AR2781" s="4"/>
    </row>
    <row r="2782" spans="1:44" s="1" customFormat="1" x14ac:dyDescent="0.2">
      <c r="F2782" s="1009"/>
      <c r="G2782" s="1009"/>
      <c r="H2782" s="1009"/>
      <c r="I2782" s="1009"/>
      <c r="J2782" s="137"/>
      <c r="K2782" s="137"/>
      <c r="L2782" s="137"/>
      <c r="M2782" s="137"/>
      <c r="N2782" s="137"/>
      <c r="O2782" s="137"/>
      <c r="P2782" s="137"/>
      <c r="Q2782" s="137"/>
      <c r="R2782" s="137"/>
      <c r="S2782" s="137"/>
      <c r="T2782" s="137"/>
      <c r="U2782" s="137"/>
      <c r="V2782" s="137"/>
      <c r="W2782" s="3"/>
      <c r="X2782" s="4"/>
      <c r="Y2782" s="4"/>
      <c r="Z2782" s="4"/>
      <c r="AA2782" s="4"/>
      <c r="AB2782" s="4"/>
      <c r="AC2782" s="4"/>
      <c r="AD2782" s="4"/>
      <c r="AE2782" s="4"/>
      <c r="AF2782" s="4"/>
      <c r="AG2782" s="4"/>
      <c r="AH2782" s="4"/>
      <c r="AI2782" s="4"/>
      <c r="AJ2782" s="4"/>
      <c r="AK2782" s="4"/>
      <c r="AL2782" s="4"/>
      <c r="AM2782" s="4"/>
      <c r="AN2782" s="4"/>
      <c r="AO2782" s="4"/>
      <c r="AP2782" s="4"/>
      <c r="AQ2782" s="4"/>
      <c r="AR2782" s="4"/>
    </row>
    <row r="2783" spans="1:44" s="1" customFormat="1" x14ac:dyDescent="0.2">
      <c r="F2783" s="1009"/>
      <c r="G2783" s="1009"/>
      <c r="H2783" s="1009"/>
      <c r="I2783" s="1009"/>
      <c r="J2783" s="137"/>
      <c r="K2783" s="137"/>
      <c r="L2783" s="137"/>
      <c r="M2783" s="137"/>
      <c r="N2783" s="137"/>
      <c r="O2783" s="137"/>
      <c r="P2783" s="137"/>
      <c r="Q2783" s="137"/>
      <c r="R2783" s="137"/>
      <c r="S2783" s="137"/>
      <c r="T2783" s="137"/>
      <c r="U2783" s="137"/>
      <c r="V2783" s="137"/>
      <c r="W2783" s="3"/>
      <c r="X2783" s="4"/>
      <c r="Y2783" s="4"/>
      <c r="Z2783" s="4"/>
      <c r="AA2783" s="4"/>
      <c r="AB2783" s="4"/>
      <c r="AC2783" s="4"/>
      <c r="AD2783" s="4"/>
      <c r="AE2783" s="4"/>
      <c r="AF2783" s="4"/>
      <c r="AG2783" s="4"/>
      <c r="AH2783" s="4"/>
      <c r="AI2783" s="4"/>
      <c r="AJ2783" s="4"/>
      <c r="AK2783" s="4"/>
      <c r="AL2783" s="4"/>
      <c r="AM2783" s="4"/>
      <c r="AN2783" s="4"/>
      <c r="AO2783" s="4"/>
      <c r="AP2783" s="4"/>
      <c r="AQ2783" s="4"/>
      <c r="AR2783" s="4"/>
    </row>
    <row r="2784" spans="1:44" s="1" customFormat="1" x14ac:dyDescent="0.2">
      <c r="F2784" s="1009"/>
      <c r="G2784" s="1009"/>
      <c r="H2784" s="1009"/>
      <c r="I2784" s="1009"/>
      <c r="J2784" s="137"/>
      <c r="K2784" s="137"/>
      <c r="L2784" s="137"/>
      <c r="M2784" s="137"/>
      <c r="N2784" s="137"/>
      <c r="O2784" s="137"/>
      <c r="P2784" s="137"/>
      <c r="Q2784" s="137"/>
      <c r="R2784" s="137"/>
      <c r="S2784" s="137"/>
      <c r="T2784" s="137"/>
      <c r="U2784" s="137"/>
      <c r="V2784" s="137"/>
      <c r="W2784" s="3"/>
      <c r="X2784" s="4"/>
      <c r="Y2784" s="4"/>
      <c r="Z2784" s="4"/>
      <c r="AA2784" s="4"/>
      <c r="AB2784" s="4"/>
      <c r="AC2784" s="4"/>
      <c r="AD2784" s="4"/>
      <c r="AE2784" s="4"/>
      <c r="AF2784" s="4"/>
      <c r="AG2784" s="4"/>
      <c r="AH2784" s="4"/>
      <c r="AI2784" s="4"/>
      <c r="AJ2784" s="4"/>
      <c r="AK2784" s="4"/>
      <c r="AL2784" s="4"/>
      <c r="AM2784" s="4"/>
      <c r="AN2784" s="4"/>
      <c r="AO2784" s="4"/>
      <c r="AP2784" s="4"/>
      <c r="AQ2784" s="4"/>
      <c r="AR2784" s="4"/>
    </row>
  </sheetData>
  <autoFilter ref="E1:E2784"/>
  <mergeCells count="323">
    <mergeCell ref="A1378:A1494"/>
    <mergeCell ref="A2122:A2129"/>
    <mergeCell ref="A2130:A2136"/>
    <mergeCell ref="A2137:A2140"/>
    <mergeCell ref="A2064:A2069"/>
    <mergeCell ref="A1993:A2002"/>
    <mergeCell ref="A2016:A2019"/>
    <mergeCell ref="M80:M82"/>
    <mergeCell ref="A1662:I1662"/>
    <mergeCell ref="F1659:F1660"/>
    <mergeCell ref="H1659:H1660"/>
    <mergeCell ref="A1636:A1637"/>
    <mergeCell ref="G1659:G1660"/>
    <mergeCell ref="A1643:A1654"/>
    <mergeCell ref="H80:H82"/>
    <mergeCell ref="I80:I82"/>
    <mergeCell ref="K871:K872"/>
    <mergeCell ref="J231:J233"/>
    <mergeCell ref="A1377:I1377"/>
    <mergeCell ref="K998:K1000"/>
    <mergeCell ref="F468:F471"/>
    <mergeCell ref="D93:D97"/>
    <mergeCell ref="G80:G82"/>
    <mergeCell ref="E523:E529"/>
    <mergeCell ref="A79:A264"/>
    <mergeCell ref="A448:A600"/>
    <mergeCell ref="A610:A952"/>
    <mergeCell ref="F80:F82"/>
    <mergeCell ref="A407:A446"/>
    <mergeCell ref="A606:A609"/>
    <mergeCell ref="A953:A960"/>
    <mergeCell ref="J80:J82"/>
    <mergeCell ref="J98:J101"/>
    <mergeCell ref="D80:D82"/>
    <mergeCell ref="J67:J71"/>
    <mergeCell ref="B40:C40"/>
    <mergeCell ref="J428:J429"/>
    <mergeCell ref="J571:J573"/>
    <mergeCell ref="J448:J454"/>
    <mergeCell ref="E468:E471"/>
    <mergeCell ref="E43:E45"/>
    <mergeCell ref="B43:B45"/>
    <mergeCell ref="J460:J461"/>
    <mergeCell ref="J466:J472"/>
    <mergeCell ref="J379:J380"/>
    <mergeCell ref="J103:J105"/>
    <mergeCell ref="J136:J139"/>
    <mergeCell ref="J169:J171"/>
    <mergeCell ref="I468:I471"/>
    <mergeCell ref="J1283:J1301"/>
    <mergeCell ref="A447:I447"/>
    <mergeCell ref="A265:A406"/>
    <mergeCell ref="J988:J989"/>
    <mergeCell ref="J978:J981"/>
    <mergeCell ref="A970:A1056"/>
    <mergeCell ref="J1368:J1369"/>
    <mergeCell ref="J1868:J1872"/>
    <mergeCell ref="J1923:J1926"/>
    <mergeCell ref="J1952:J1953"/>
    <mergeCell ref="J1965:J1966"/>
    <mergeCell ref="A1845:A1849"/>
    <mergeCell ref="J1449:J1451"/>
    <mergeCell ref="A1607:A1611"/>
    <mergeCell ref="A1880:A1890"/>
    <mergeCell ref="A1521:I1521"/>
    <mergeCell ref="A1612:A1618"/>
    <mergeCell ref="A1951:A1961"/>
    <mergeCell ref="A1656:I1656"/>
    <mergeCell ref="A1669:A1841"/>
    <mergeCell ref="A1910:A1912"/>
    <mergeCell ref="A1913:A1917"/>
    <mergeCell ref="A1856:A1860"/>
    <mergeCell ref="A1918:A1930"/>
    <mergeCell ref="A1668:I1668"/>
    <mergeCell ref="A1850:A1855"/>
    <mergeCell ref="A1842:A1844"/>
    <mergeCell ref="A1622:A1629"/>
    <mergeCell ref="A1630:A1633"/>
    <mergeCell ref="A1634:A1635"/>
    <mergeCell ref="H2:I4"/>
    <mergeCell ref="A8:W8"/>
    <mergeCell ref="A36:A39"/>
    <mergeCell ref="D36:D39"/>
    <mergeCell ref="E36:E39"/>
    <mergeCell ref="F36:H37"/>
    <mergeCell ref="B36:C39"/>
    <mergeCell ref="A6:I6"/>
    <mergeCell ref="A7:I7"/>
    <mergeCell ref="A9:I9"/>
    <mergeCell ref="A10:I10"/>
    <mergeCell ref="I36:I39"/>
    <mergeCell ref="F38:F39"/>
    <mergeCell ref="G38:G39"/>
    <mergeCell ref="H38:H39"/>
    <mergeCell ref="A18:I18"/>
    <mergeCell ref="A11:I11"/>
    <mergeCell ref="A13:I13"/>
    <mergeCell ref="A23:I23"/>
    <mergeCell ref="A24:I24"/>
    <mergeCell ref="A25:I25"/>
    <mergeCell ref="A14:I14"/>
    <mergeCell ref="A29:I29"/>
    <mergeCell ref="A15:I15"/>
    <mergeCell ref="A12:I12"/>
    <mergeCell ref="A16:I16"/>
    <mergeCell ref="A19:I19"/>
    <mergeCell ref="A2368:A2370"/>
    <mergeCell ref="A1334:A1338"/>
    <mergeCell ref="A1339:A1347"/>
    <mergeCell ref="D1340:D1343"/>
    <mergeCell ref="A968:A969"/>
    <mergeCell ref="E343:E348"/>
    <mergeCell ref="D343:D348"/>
    <mergeCell ref="A965:A967"/>
    <mergeCell ref="D339:D341"/>
    <mergeCell ref="B301:B304"/>
    <mergeCell ref="I361:I362"/>
    <mergeCell ref="E301:E304"/>
    <mergeCell ref="D1657:D1660"/>
    <mergeCell ref="A21:I21"/>
    <mergeCell ref="A20:I20"/>
    <mergeCell ref="A22:I22"/>
    <mergeCell ref="A26:I26"/>
    <mergeCell ref="A2241:A2247"/>
    <mergeCell ref="A2148:A2150"/>
    <mergeCell ref="A2094:A2096"/>
    <mergeCell ref="A17:I17"/>
    <mergeCell ref="A2643:A2649"/>
    <mergeCell ref="A2650:A2654"/>
    <mergeCell ref="A2668:A2680"/>
    <mergeCell ref="A2730:A2754"/>
    <mergeCell ref="I2662:I2665"/>
    <mergeCell ref="A2656:A2658"/>
    <mergeCell ref="A2711:A2729"/>
    <mergeCell ref="A2536:A2538"/>
    <mergeCell ref="D2662:D2665"/>
    <mergeCell ref="E2662:E2665"/>
    <mergeCell ref="F2662:H2663"/>
    <mergeCell ref="A2592:A2594"/>
    <mergeCell ref="B2662:C2665"/>
    <mergeCell ref="F2559:H2559"/>
    <mergeCell ref="F2664:F2665"/>
    <mergeCell ref="G2664:G2665"/>
    <mergeCell ref="I2559:I2560"/>
    <mergeCell ref="D2559:D2560"/>
    <mergeCell ref="B2559:C2560"/>
    <mergeCell ref="A2596:A2642"/>
    <mergeCell ref="A1522:A1563"/>
    <mergeCell ref="F1657:H1658"/>
    <mergeCell ref="A28:I28"/>
    <mergeCell ref="A30:I30"/>
    <mergeCell ref="A1936:A1944"/>
    <mergeCell ref="A2162:A2165"/>
    <mergeCell ref="E93:E97"/>
    <mergeCell ref="A2023:A2026"/>
    <mergeCell ref="A2027:A2036"/>
    <mergeCell ref="A2020:A2022"/>
    <mergeCell ref="E1657:E1660"/>
    <mergeCell ref="E339:E341"/>
    <mergeCell ref="A2003:A2015"/>
    <mergeCell ref="A2037:A2040"/>
    <mergeCell ref="E80:E82"/>
    <mergeCell ref="A33:I33"/>
    <mergeCell ref="A1970:A1981"/>
    <mergeCell ref="A32:I32"/>
    <mergeCell ref="A31:I31"/>
    <mergeCell ref="A2058:A2063"/>
    <mergeCell ref="A2118:A2121"/>
    <mergeCell ref="A2151:A2155"/>
    <mergeCell ref="A42:A63"/>
    <mergeCell ref="A64:A78"/>
    <mergeCell ref="A27:I27"/>
    <mergeCell ref="A1348:A1353"/>
    <mergeCell ref="A1354:A1370"/>
    <mergeCell ref="D468:D471"/>
    <mergeCell ref="A602:A605"/>
    <mergeCell ref="D523:D529"/>
    <mergeCell ref="H468:H471"/>
    <mergeCell ref="A41:I41"/>
    <mergeCell ref="E1340:E1343"/>
    <mergeCell ref="J2697:J2699"/>
    <mergeCell ref="J2774:J2775"/>
    <mergeCell ref="L2604:L2607"/>
    <mergeCell ref="L1075:L1076"/>
    <mergeCell ref="J1129:J1130"/>
    <mergeCell ref="J1234:J1240"/>
    <mergeCell ref="J1344:J1345"/>
    <mergeCell ref="J1387:J1388"/>
    <mergeCell ref="J1419:J1420"/>
    <mergeCell ref="J1424:J1425"/>
    <mergeCell ref="K1503:K1504"/>
    <mergeCell ref="J1610:J1611"/>
    <mergeCell ref="J2597:J2598"/>
    <mergeCell ref="J2052:J2053"/>
    <mergeCell ref="J2215:J2216"/>
    <mergeCell ref="J2476:J2477"/>
    <mergeCell ref="J2578:J2583"/>
    <mergeCell ref="K2733:K2734"/>
    <mergeCell ref="J2722:J2725"/>
    <mergeCell ref="J2073:J2074"/>
    <mergeCell ref="J2700:J2704"/>
    <mergeCell ref="J2313:J2318"/>
    <mergeCell ref="J2743:J2744"/>
    <mergeCell ref="J2691:J2693"/>
    <mergeCell ref="A2432:A2438"/>
    <mergeCell ref="A2308:A2331"/>
    <mergeCell ref="A2407:A2422"/>
    <mergeCell ref="A2205:A2207"/>
    <mergeCell ref="A2358:A2367"/>
    <mergeCell ref="B1657:C1660"/>
    <mergeCell ref="A1657:A1660"/>
    <mergeCell ref="A1861:A1863"/>
    <mergeCell ref="B1661:C1661"/>
    <mergeCell ref="A1962:A1969"/>
    <mergeCell ref="A1982:A1986"/>
    <mergeCell ref="A1945:A1946"/>
    <mergeCell ref="A1864:A1872"/>
    <mergeCell ref="A2400:A2406"/>
    <mergeCell ref="A2192:A2204"/>
    <mergeCell ref="A2381:A2399"/>
    <mergeCell ref="A2156:A2161"/>
    <mergeCell ref="A2223:A2229"/>
    <mergeCell ref="A2208:A2218"/>
    <mergeCell ref="A2184:A2191"/>
    <mergeCell ref="A1947:A1950"/>
    <mergeCell ref="A1891:A1893"/>
    <mergeCell ref="A1894:A1903"/>
    <mergeCell ref="J2705:J2706"/>
    <mergeCell ref="J2651:J2652"/>
    <mergeCell ref="J2619:J2620"/>
    <mergeCell ref="J2622:J2623"/>
    <mergeCell ref="A2219:A2222"/>
    <mergeCell ref="J1706:J1707"/>
    <mergeCell ref="A2682:A2710"/>
    <mergeCell ref="A2559:A2560"/>
    <mergeCell ref="A2660:I2660"/>
    <mergeCell ref="E2559:E2560"/>
    <mergeCell ref="A2230:A2240"/>
    <mergeCell ref="A2558:I2558"/>
    <mergeCell ref="A2562:I2562"/>
    <mergeCell ref="A2595:I2595"/>
    <mergeCell ref="A2495:A2499"/>
    <mergeCell ref="A2097:A2107"/>
    <mergeCell ref="A2108:A2117"/>
    <mergeCell ref="A2166:A2170"/>
    <mergeCell ref="A2525:A2529"/>
    <mergeCell ref="A2500:A2502"/>
    <mergeCell ref="A2428:A2431"/>
    <mergeCell ref="A2530:A2534"/>
    <mergeCell ref="A2332:A2340"/>
    <mergeCell ref="A2341:A2357"/>
    <mergeCell ref="Q80:Q82"/>
    <mergeCell ref="A601:I601"/>
    <mergeCell ref="I1657:I1660"/>
    <mergeCell ref="A1509:A1520"/>
    <mergeCell ref="A1564:A1591"/>
    <mergeCell ref="A1592:A1606"/>
    <mergeCell ref="J1571:J1573"/>
    <mergeCell ref="O80:O82"/>
    <mergeCell ref="J301:J304"/>
    <mergeCell ref="J506:J508"/>
    <mergeCell ref="J579:J587"/>
    <mergeCell ref="J1594:J1596"/>
    <mergeCell ref="J1613:J1614"/>
    <mergeCell ref="J1511:J1512"/>
    <mergeCell ref="J1522:J1523"/>
    <mergeCell ref="J252:J261"/>
    <mergeCell ref="J1371:J1376"/>
    <mergeCell ref="J1652:J1653"/>
    <mergeCell ref="P80:P82"/>
    <mergeCell ref="E357:E363"/>
    <mergeCell ref="K80:K82"/>
    <mergeCell ref="N80:N82"/>
    <mergeCell ref="L80:L82"/>
    <mergeCell ref="J1537:J1540"/>
    <mergeCell ref="A2455:A2459"/>
    <mergeCell ref="A2279:A2292"/>
    <mergeCell ref="A2755:A2773"/>
    <mergeCell ref="A2563:A2590"/>
    <mergeCell ref="A2539:A2544"/>
    <mergeCell ref="A2545:A2553"/>
    <mergeCell ref="A2662:A2665"/>
    <mergeCell ref="A2248:A2269"/>
    <mergeCell ref="A2270:A2278"/>
    <mergeCell ref="A2371:A2380"/>
    <mergeCell ref="A2460:A2471"/>
    <mergeCell ref="A2667:I2667"/>
    <mergeCell ref="A2681:I2681"/>
    <mergeCell ref="B2666:C2666"/>
    <mergeCell ref="A2472:A2480"/>
    <mergeCell ref="A2510:A2524"/>
    <mergeCell ref="A2481:A2484"/>
    <mergeCell ref="A2447:A2454"/>
    <mergeCell ref="A2503:A2509"/>
    <mergeCell ref="H2664:H2665"/>
    <mergeCell ref="B2561:C2561"/>
    <mergeCell ref="A2439:A2446"/>
    <mergeCell ref="A2294:A2307"/>
    <mergeCell ref="A2423:A2427"/>
    <mergeCell ref="A2774:A2780"/>
    <mergeCell ref="A1371:A1376"/>
    <mergeCell ref="A1619:A1621"/>
    <mergeCell ref="A1057:A1333"/>
    <mergeCell ref="A1987:A1992"/>
    <mergeCell ref="A1663:A1667"/>
    <mergeCell ref="D43:D45"/>
    <mergeCell ref="D301:D304"/>
    <mergeCell ref="A961:A964"/>
    <mergeCell ref="D357:D363"/>
    <mergeCell ref="A2076:A2077"/>
    <mergeCell ref="A2078:A2081"/>
    <mergeCell ref="A1906:A1909"/>
    <mergeCell ref="A1931:A1935"/>
    <mergeCell ref="A2041:A2047"/>
    <mergeCell ref="A2048:A2057"/>
    <mergeCell ref="A1495:A1508"/>
    <mergeCell ref="A2070:A2075"/>
    <mergeCell ref="A2089:A2093"/>
    <mergeCell ref="A2082:A2088"/>
    <mergeCell ref="A2171:A2183"/>
    <mergeCell ref="A2485:A2494"/>
    <mergeCell ref="A2141:A2147"/>
    <mergeCell ref="A1873:A1879"/>
  </mergeCells>
  <hyperlinks>
    <hyperlink ref="A9:I9" location="'від 15.03.2017 № 2-1797'!A1" display="від 15.03.2017 № 2-1797"/>
    <hyperlink ref="A10:I10" location="'від 19.04.2017 № 2-1967'!A1" display="від 19.04.2017 № 2-1967"/>
    <hyperlink ref="A11:H11" location="'від 07.06.2017 № 2-2182'!A1" display="від 07.06.2017 № 2-2182"/>
    <hyperlink ref="A12:I12" location="'від 27.06.2017 № 2-2221'!A1" display="від 27.06.2017 № 2-2221"/>
    <hyperlink ref="A13:I13" location="'від 13.07.2017 № 2-2297'!A1" display="від 13.07.2017 № 2-2297"/>
    <hyperlink ref="A14:I14" location="'від 10.08.2017 № 2-2320'!A1" display="від 10.08.2017 № 2-2320"/>
    <hyperlink ref="A15:I15" location="'від 05.10.2017 № 2-2378'!A1" display="від 05.10.2017 № 2-2378"/>
    <hyperlink ref="A16:I16" location="'від 11.10.2017 № 2-2397'!A1" display="від 11.10.2017 № 2-2397"/>
    <hyperlink ref="A17:I17" location="'від 10.11.2017 № 2-2570'!A1" display="від 10.11.2017 № 2-2570"/>
    <hyperlink ref="A18:I18" location="'від 12.12.2017 № 2-2815'!A1" display="від 12.12.2017 № 2-2815"/>
    <hyperlink ref="A19:I19" location="'від 17.01.2018 № 2-2868'!A1" display="від 17.01.2018 № 2-2868"/>
    <hyperlink ref="A20:I20" location="'від 20.03.2018 № 2-3167'!A1" display="від 20.03.2018 № 2-3167"/>
    <hyperlink ref="A21:I21" location="'від 17.05.2018 № 2-3386'!A1" display="від 17.05.2018 № 2-3386"/>
    <hyperlink ref="A22:I22" location="'від 12.06.2018 № 2-3392'!A1" display="від 12.06.2018 № 2-3392"/>
    <hyperlink ref="A23:I23" location="'від 22.08.2018 № 2-3442'!A1" display="від 22.08.2018 № 2-3442"/>
    <hyperlink ref="A24:I24" location="'від 17.12.2018 № 2-3725'!A1" display="від 17.12.2018 № 2-3725"/>
    <hyperlink ref="A25:I25" location="'від 05.03.2019 № 2-4027'!A1" display="від 05.03.2019 № 2-4027"/>
    <hyperlink ref="A26:I26" location="'від 21.03.2019 № 2-4176'!A1" display="від 21.03.2019 № 2-4176"/>
    <hyperlink ref="A27:I27" location="'від 08.04.2019 № 2-4280'!A1" display="від 08.04.2019 № 2-4280"/>
    <hyperlink ref="A28:I28" location="'від 25.04.2019 № 2-4285'!A1" display="від 25.04.2019 № 2-4285"/>
    <hyperlink ref="A29:I29" location="'від 04.06.2019 № 2-4682'!A1" display="від 04.06.2019 № 2-4682"/>
    <hyperlink ref="A30:XFD30" location="'від 22.08.2019 № 2-4722'!A1" display="від 22.08.2019 № 2-4722"/>
    <hyperlink ref="A31:I31" location="'від 04.10.2019 № 2-5314'!A1" display="від 04.10.2019 № 2-5314"/>
    <hyperlink ref="A32:I32" location="'від 15.10.2019 № 2-5347'!A1" display="від 15.10.2019 № 2-5347"/>
    <hyperlink ref="A33:I33" location="'від 13.12.2019 № 2-5361'!A1" display="від 13.12.2019 № 2-5361"/>
  </hyperlinks>
  <pageMargins left="0.70866141732283472" right="0.70866141732283472" top="0.74803149606299213" bottom="0.74803149606299213" header="0.31496062992125984" footer="0.31496062992125984"/>
  <pageSetup paperSize="9" scale="59" fitToHeight="0" orientation="landscape" r:id="rId1"/>
  <rowBreaks count="10" manualBreakCount="10">
    <brk id="1037" max="21" man="1"/>
    <brk id="1051" max="21" man="1"/>
    <brk id="1967" max="21" man="1"/>
    <brk id="1983" max="21" man="1"/>
    <brk id="2151" max="21" man="1"/>
    <brk id="2193" max="21" man="1"/>
    <brk id="2376" max="21" man="1"/>
    <brk id="2447" max="21" man="1"/>
    <brk id="2742" max="21" man="1"/>
    <brk id="2778" max="22" man="1"/>
  </rowBreaks>
  <colBreaks count="1" manualBreakCount="1">
    <brk id="10" max="2736"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8"/>
  <sheetViews>
    <sheetView view="pageBreakPreview" zoomScale="80" zoomScaleNormal="100" zoomScaleSheetLayoutView="80" workbookViewId="0">
      <selection activeCell="F32" sqref="F32"/>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2" width="35.5703125" style="243" customWidth="1"/>
    <col min="13" max="13" width="39" style="243" customWidth="1"/>
    <col min="14" max="14" width="6.7109375" style="127" hidden="1" customWidth="1"/>
    <col min="15" max="15" width="21.85546875" style="128"/>
    <col min="16" max="16384" width="21.85546875" style="96"/>
  </cols>
  <sheetData>
    <row r="1" spans="1:15" ht="13.5" customHeight="1" x14ac:dyDescent="0.2">
      <c r="H1" s="242"/>
    </row>
    <row r="2" spans="1:15" ht="14.25" customHeight="1" x14ac:dyDescent="0.2">
      <c r="G2" s="244"/>
      <c r="H2" s="1743" t="s">
        <v>4634</v>
      </c>
      <c r="I2" s="1743"/>
      <c r="J2" s="245"/>
      <c r="K2" s="245"/>
      <c r="L2" s="245"/>
      <c r="M2" s="245"/>
    </row>
    <row r="3" spans="1:15" ht="12.75" customHeight="1" x14ac:dyDescent="0.2">
      <c r="G3" s="244"/>
      <c r="H3" s="1743"/>
      <c r="I3" s="1743"/>
      <c r="J3" s="245"/>
      <c r="K3" s="245"/>
      <c r="L3" s="245"/>
      <c r="M3" s="245"/>
    </row>
    <row r="4" spans="1:15" ht="12.75" customHeight="1" x14ac:dyDescent="0.2">
      <c r="G4" s="244"/>
      <c r="H4" s="1743"/>
      <c r="I4" s="1743"/>
      <c r="J4" s="245"/>
      <c r="K4" s="245"/>
      <c r="L4" s="245"/>
      <c r="M4" s="245"/>
    </row>
    <row r="5" spans="1:15" ht="11.25" customHeight="1" x14ac:dyDescent="0.2"/>
    <row r="6" spans="1:15" s="249" customFormat="1" ht="12.75" customHeight="1" x14ac:dyDescent="0.2">
      <c r="A6" s="1602" t="s">
        <v>0</v>
      </c>
      <c r="B6" s="1602"/>
      <c r="C6" s="1602"/>
      <c r="D6" s="1602"/>
      <c r="E6" s="1602"/>
      <c r="F6" s="1602"/>
      <c r="G6" s="1602"/>
      <c r="H6" s="1602"/>
      <c r="I6" s="1602"/>
      <c r="J6" s="246"/>
      <c r="K6" s="246"/>
      <c r="L6" s="246"/>
      <c r="M6" s="246"/>
      <c r="N6" s="247"/>
      <c r="O6" s="248"/>
    </row>
    <row r="7" spans="1:15" s="249" customFormat="1" ht="12.75" customHeight="1" x14ac:dyDescent="0.2">
      <c r="A7" s="1602" t="s">
        <v>1</v>
      </c>
      <c r="B7" s="1602"/>
      <c r="C7" s="1602"/>
      <c r="D7" s="1602"/>
      <c r="E7" s="1602"/>
      <c r="F7" s="1602"/>
      <c r="G7" s="1602"/>
      <c r="H7" s="1602"/>
      <c r="I7" s="1602"/>
      <c r="J7" s="246"/>
      <c r="K7" s="246"/>
      <c r="L7" s="246"/>
      <c r="M7" s="246"/>
      <c r="N7" s="246"/>
    </row>
    <row r="8" spans="1:15" ht="6.75" customHeight="1" x14ac:dyDescent="0.2">
      <c r="A8" s="1744"/>
      <c r="B8" s="1744"/>
      <c r="C8" s="1744"/>
      <c r="D8" s="1744"/>
      <c r="E8" s="1744"/>
      <c r="F8" s="1744"/>
      <c r="G8" s="1744"/>
      <c r="H8" s="1744"/>
      <c r="I8" s="1744"/>
      <c r="J8" s="1744"/>
      <c r="K8" s="1744"/>
      <c r="L8" s="1744"/>
      <c r="M8" s="1744"/>
      <c r="N8" s="1744"/>
      <c r="O8" s="96"/>
    </row>
    <row r="9" spans="1:15" ht="15.75" customHeight="1" x14ac:dyDescent="0.2">
      <c r="A9" s="1744"/>
      <c r="B9" s="1744"/>
      <c r="C9" s="1744"/>
      <c r="D9" s="1744"/>
      <c r="E9" s="1744"/>
      <c r="F9" s="1744"/>
      <c r="G9" s="1744"/>
      <c r="H9" s="1744"/>
      <c r="I9" s="1744"/>
      <c r="J9" s="828"/>
      <c r="K9" s="828"/>
      <c r="L9" s="828"/>
      <c r="M9" s="828"/>
      <c r="N9" s="828"/>
      <c r="O9" s="96"/>
    </row>
    <row r="10" spans="1:15" ht="15" customHeight="1" x14ac:dyDescent="0.2">
      <c r="A10" s="250"/>
      <c r="B10" s="250"/>
      <c r="C10" s="250"/>
      <c r="D10" s="251" t="s">
        <v>1381</v>
      </c>
      <c r="E10" s="251"/>
      <c r="F10" s="250"/>
      <c r="G10" s="250"/>
      <c r="H10" s="250"/>
      <c r="I10" s="250"/>
      <c r="J10" s="252"/>
      <c r="K10" s="252"/>
      <c r="L10" s="252"/>
      <c r="M10" s="252"/>
      <c r="N10" s="95"/>
      <c r="O10" s="96"/>
    </row>
    <row r="11" spans="1:15" ht="15" customHeight="1" x14ac:dyDescent="0.2">
      <c r="A11" s="1601" t="s">
        <v>2</v>
      </c>
      <c r="B11" s="1634" t="s">
        <v>3</v>
      </c>
      <c r="C11" s="1635"/>
      <c r="D11" s="1601" t="s">
        <v>4</v>
      </c>
      <c r="E11" s="1601" t="s">
        <v>5</v>
      </c>
      <c r="F11" s="1601" t="s">
        <v>6</v>
      </c>
      <c r="G11" s="1601"/>
      <c r="H11" s="1601"/>
      <c r="I11" s="1601" t="s">
        <v>7</v>
      </c>
      <c r="J11" s="727"/>
      <c r="K11" s="727"/>
      <c r="L11" s="727"/>
      <c r="M11" s="727"/>
      <c r="N11" s="95"/>
      <c r="O11" s="96"/>
    </row>
    <row r="12" spans="1:15" ht="11.25" customHeight="1" x14ac:dyDescent="0.2">
      <c r="A12" s="1601"/>
      <c r="B12" s="1636"/>
      <c r="C12" s="1637"/>
      <c r="D12" s="1601"/>
      <c r="E12" s="1601"/>
      <c r="F12" s="1601"/>
      <c r="G12" s="1601"/>
      <c r="H12" s="1601"/>
      <c r="I12" s="1601"/>
      <c r="J12" s="727"/>
      <c r="K12" s="727"/>
      <c r="L12" s="727"/>
      <c r="M12" s="727"/>
      <c r="N12" s="95"/>
      <c r="O12" s="96"/>
    </row>
    <row r="13" spans="1:15" ht="11.25" customHeight="1" x14ac:dyDescent="0.2">
      <c r="A13" s="1601"/>
      <c r="B13" s="1636"/>
      <c r="C13" s="1637"/>
      <c r="D13" s="1601"/>
      <c r="E13" s="1601"/>
      <c r="F13" s="1601">
        <v>2017</v>
      </c>
      <c r="G13" s="1601">
        <v>2018</v>
      </c>
      <c r="H13" s="1601">
        <v>2019</v>
      </c>
      <c r="I13" s="1601"/>
      <c r="J13" s="727"/>
      <c r="K13" s="727"/>
      <c r="L13" s="727"/>
      <c r="M13" s="727"/>
      <c r="N13" s="95"/>
      <c r="O13" s="96"/>
    </row>
    <row r="14" spans="1:15" ht="3.75" customHeight="1" x14ac:dyDescent="0.2">
      <c r="A14" s="1601"/>
      <c r="B14" s="1638"/>
      <c r="C14" s="1639"/>
      <c r="D14" s="1601"/>
      <c r="E14" s="1601"/>
      <c r="F14" s="1601"/>
      <c r="G14" s="1601"/>
      <c r="H14" s="1601"/>
      <c r="I14" s="1601"/>
      <c r="J14" s="727"/>
      <c r="K14" s="727"/>
      <c r="L14" s="727"/>
      <c r="M14" s="727"/>
      <c r="N14" s="95"/>
      <c r="O14" s="96"/>
    </row>
    <row r="15" spans="1:15" ht="11.25" customHeight="1" x14ac:dyDescent="0.2">
      <c r="A15" s="798">
        <v>1</v>
      </c>
      <c r="B15" s="1644">
        <v>2</v>
      </c>
      <c r="C15" s="1645"/>
      <c r="D15" s="798">
        <v>3</v>
      </c>
      <c r="E15" s="798">
        <v>4</v>
      </c>
      <c r="F15" s="798">
        <v>5</v>
      </c>
      <c r="G15" s="798">
        <v>6</v>
      </c>
      <c r="H15" s="798">
        <v>7</v>
      </c>
      <c r="I15" s="798">
        <v>8</v>
      </c>
      <c r="J15" s="727"/>
      <c r="K15" s="727"/>
      <c r="L15" s="727"/>
      <c r="M15" s="727"/>
      <c r="N15" s="95"/>
      <c r="O15" s="96"/>
    </row>
    <row r="16" spans="1:15" ht="12.75" customHeight="1" x14ac:dyDescent="0.2">
      <c r="A16" s="1742" t="s">
        <v>1382</v>
      </c>
      <c r="B16" s="1742"/>
      <c r="C16" s="1742"/>
      <c r="D16" s="1742"/>
      <c r="E16" s="1742"/>
      <c r="F16" s="1742"/>
      <c r="G16" s="1742"/>
      <c r="H16" s="1742"/>
      <c r="I16" s="1742"/>
      <c r="J16" s="254"/>
      <c r="K16" s="254"/>
      <c r="L16" s="254"/>
      <c r="M16" s="254"/>
      <c r="N16" s="95" t="s">
        <v>8</v>
      </c>
      <c r="O16" s="96"/>
    </row>
    <row r="17" spans="1:36" ht="79.5" customHeight="1" x14ac:dyDescent="0.2">
      <c r="A17" s="570" t="s">
        <v>1383</v>
      </c>
      <c r="B17" s="806" t="s">
        <v>4427</v>
      </c>
      <c r="C17" s="826" t="s">
        <v>4428</v>
      </c>
      <c r="D17" s="806" t="s">
        <v>275</v>
      </c>
      <c r="E17" s="795" t="s">
        <v>4429</v>
      </c>
      <c r="F17" s="309">
        <v>468</v>
      </c>
      <c r="G17" s="796"/>
      <c r="H17" s="796"/>
      <c r="I17" s="796"/>
      <c r="J17" s="727" t="s">
        <v>4430</v>
      </c>
      <c r="K17" s="727"/>
      <c r="L17" s="727"/>
      <c r="M17" s="727"/>
    </row>
    <row r="18" spans="1:36" ht="76.5" customHeight="1" x14ac:dyDescent="0.2">
      <c r="A18" s="1821" t="s">
        <v>1402</v>
      </c>
      <c r="B18" s="816" t="s">
        <v>1420</v>
      </c>
      <c r="C18" s="267" t="s">
        <v>4432</v>
      </c>
      <c r="D18" s="797" t="s">
        <v>10</v>
      </c>
      <c r="E18" s="793" t="s">
        <v>54</v>
      </c>
      <c r="F18" s="789">
        <v>42</v>
      </c>
      <c r="G18" s="285"/>
      <c r="H18" s="803"/>
      <c r="I18" s="487"/>
      <c r="J18" s="727" t="s">
        <v>4431</v>
      </c>
      <c r="K18" s="727"/>
      <c r="L18" s="727"/>
      <c r="M18" s="727"/>
      <c r="N18" s="127" t="s">
        <v>11</v>
      </c>
    </row>
    <row r="19" spans="1:36" ht="78.75" customHeight="1" x14ac:dyDescent="0.2">
      <c r="A19" s="1748"/>
      <c r="B19" s="816" t="s">
        <v>1427</v>
      </c>
      <c r="C19" s="809" t="s">
        <v>59</v>
      </c>
      <c r="D19" s="797" t="s">
        <v>10</v>
      </c>
      <c r="E19" s="793" t="s">
        <v>60</v>
      </c>
      <c r="F19" s="789"/>
      <c r="G19" s="267"/>
      <c r="H19" s="267"/>
      <c r="I19" s="486"/>
      <c r="J19" s="727" t="s">
        <v>4433</v>
      </c>
      <c r="K19" s="727"/>
      <c r="L19" s="727"/>
      <c r="M19" s="727"/>
      <c r="N19" s="127" t="s">
        <v>11</v>
      </c>
    </row>
    <row r="20" spans="1:36" ht="107.25" customHeight="1" x14ac:dyDescent="0.2">
      <c r="A20" s="1748"/>
      <c r="B20" s="816" t="s">
        <v>1430</v>
      </c>
      <c r="C20" s="809" t="s">
        <v>63</v>
      </c>
      <c r="D20" s="797" t="s">
        <v>10</v>
      </c>
      <c r="E20" s="793" t="s">
        <v>37</v>
      </c>
      <c r="F20" s="789">
        <v>20</v>
      </c>
      <c r="G20" s="789">
        <v>288</v>
      </c>
      <c r="H20" s="267"/>
      <c r="I20" s="486"/>
      <c r="J20" s="727" t="s">
        <v>4326</v>
      </c>
      <c r="K20" s="727" t="s">
        <v>4434</v>
      </c>
      <c r="L20" s="727"/>
      <c r="M20" s="727"/>
      <c r="N20" s="127" t="s">
        <v>11</v>
      </c>
    </row>
    <row r="21" spans="1:36" ht="98.25" customHeight="1" x14ac:dyDescent="0.2">
      <c r="A21" s="1748"/>
      <c r="B21" s="816" t="s">
        <v>1629</v>
      </c>
      <c r="C21" s="809" t="s">
        <v>2996</v>
      </c>
      <c r="D21" s="797" t="s">
        <v>10</v>
      </c>
      <c r="E21" s="793" t="s">
        <v>37</v>
      </c>
      <c r="F21" s="789">
        <v>118.68380000000001</v>
      </c>
      <c r="G21" s="266"/>
      <c r="H21" s="266"/>
      <c r="I21" s="256"/>
      <c r="J21" s="727" t="s">
        <v>3198</v>
      </c>
      <c r="K21" s="727" t="s">
        <v>4435</v>
      </c>
      <c r="L21" s="727"/>
      <c r="M21" s="727"/>
      <c r="N21" s="127" t="s">
        <v>11</v>
      </c>
    </row>
    <row r="22" spans="1:36" s="128" customFormat="1" ht="93" customHeight="1" x14ac:dyDescent="0.2">
      <c r="A22" s="1748"/>
      <c r="B22" s="816" t="s">
        <v>1636</v>
      </c>
      <c r="C22" s="809" t="s">
        <v>3003</v>
      </c>
      <c r="D22" s="797" t="s">
        <v>10</v>
      </c>
      <c r="E22" s="793" t="s">
        <v>37</v>
      </c>
      <c r="F22" s="789">
        <v>178.3794</v>
      </c>
      <c r="G22" s="266"/>
      <c r="H22" s="266"/>
      <c r="I22" s="256"/>
      <c r="J22" s="727" t="s">
        <v>3204</v>
      </c>
      <c r="K22" s="727" t="s">
        <v>4436</v>
      </c>
      <c r="L22" s="727"/>
      <c r="M22" s="727"/>
      <c r="N22" s="127" t="s">
        <v>11</v>
      </c>
      <c r="P22" s="96"/>
      <c r="Q22" s="96"/>
      <c r="R22" s="96"/>
      <c r="S22" s="96"/>
      <c r="T22" s="96"/>
      <c r="U22" s="96"/>
      <c r="V22" s="96"/>
      <c r="W22" s="96"/>
      <c r="X22" s="96"/>
      <c r="Y22" s="96"/>
      <c r="Z22" s="96"/>
      <c r="AA22" s="96"/>
      <c r="AB22" s="96"/>
      <c r="AC22" s="96"/>
      <c r="AD22" s="96"/>
      <c r="AE22" s="96"/>
      <c r="AF22" s="96"/>
      <c r="AG22" s="96"/>
      <c r="AH22" s="96"/>
      <c r="AI22" s="96"/>
      <c r="AJ22" s="96"/>
    </row>
    <row r="23" spans="1:36" s="128" customFormat="1" ht="79.5" customHeight="1" x14ac:dyDescent="0.2">
      <c r="A23" s="1748"/>
      <c r="B23" s="816" t="s">
        <v>1637</v>
      </c>
      <c r="C23" s="809" t="s">
        <v>3004</v>
      </c>
      <c r="D23" s="797" t="s">
        <v>10</v>
      </c>
      <c r="E23" s="793" t="s">
        <v>37</v>
      </c>
      <c r="F23" s="789">
        <v>118.92</v>
      </c>
      <c r="G23" s="266"/>
      <c r="H23" s="266"/>
      <c r="I23" s="256"/>
      <c r="J23" s="727" t="s">
        <v>3205</v>
      </c>
      <c r="K23" s="727" t="s">
        <v>4437</v>
      </c>
      <c r="L23" s="727"/>
      <c r="M23" s="727"/>
      <c r="N23" s="127" t="s">
        <v>11</v>
      </c>
      <c r="P23" s="96"/>
      <c r="Q23" s="96"/>
      <c r="R23" s="96"/>
      <c r="S23" s="96"/>
      <c r="T23" s="96"/>
      <c r="U23" s="96"/>
      <c r="V23" s="96"/>
      <c r="W23" s="96"/>
      <c r="X23" s="96"/>
      <c r="Y23" s="96"/>
      <c r="Z23" s="96"/>
      <c r="AA23" s="96"/>
      <c r="AB23" s="96"/>
      <c r="AC23" s="96"/>
      <c r="AD23" s="96"/>
      <c r="AE23" s="96"/>
      <c r="AF23" s="96"/>
      <c r="AG23" s="96"/>
      <c r="AH23" s="96"/>
      <c r="AI23" s="96"/>
      <c r="AJ23" s="96"/>
    </row>
    <row r="24" spans="1:36" s="128" customFormat="1" ht="111.75" customHeight="1" x14ac:dyDescent="0.2">
      <c r="A24" s="1748"/>
      <c r="B24" s="270" t="s">
        <v>3229</v>
      </c>
      <c r="C24" s="792" t="s">
        <v>3228</v>
      </c>
      <c r="D24" s="802" t="s">
        <v>3137</v>
      </c>
      <c r="E24" s="824" t="s">
        <v>60</v>
      </c>
      <c r="F24" s="266">
        <v>45.986400000000003</v>
      </c>
      <c r="G24" s="266"/>
      <c r="H24" s="266"/>
      <c r="I24" s="256"/>
      <c r="J24" s="727" t="s">
        <v>3230</v>
      </c>
      <c r="K24" s="727" t="s">
        <v>4438</v>
      </c>
      <c r="L24" s="727"/>
      <c r="M24" s="727"/>
      <c r="N24" s="127"/>
      <c r="P24" s="96"/>
      <c r="Q24" s="96"/>
      <c r="R24" s="96"/>
      <c r="S24" s="96"/>
      <c r="T24" s="96"/>
      <c r="U24" s="96"/>
      <c r="V24" s="96"/>
      <c r="W24" s="96"/>
      <c r="X24" s="96"/>
      <c r="Y24" s="96"/>
      <c r="Z24" s="96"/>
      <c r="AA24" s="96"/>
      <c r="AB24" s="96"/>
      <c r="AC24" s="96"/>
      <c r="AD24" s="96"/>
      <c r="AE24" s="96"/>
      <c r="AF24" s="96"/>
      <c r="AG24" s="96"/>
      <c r="AH24" s="96"/>
      <c r="AI24" s="96"/>
      <c r="AJ24" s="96"/>
    </row>
    <row r="25" spans="1:36" s="128" customFormat="1" ht="108.75" customHeight="1" x14ac:dyDescent="0.2">
      <c r="A25" s="1748"/>
      <c r="B25" s="270" t="s">
        <v>3231</v>
      </c>
      <c r="C25" s="792" t="s">
        <v>3232</v>
      </c>
      <c r="D25" s="802" t="s">
        <v>3137</v>
      </c>
      <c r="E25" s="824" t="s">
        <v>60</v>
      </c>
      <c r="F25" s="266">
        <v>132.8578</v>
      </c>
      <c r="G25" s="266"/>
      <c r="H25" s="266"/>
      <c r="I25" s="256"/>
      <c r="J25" s="727" t="s">
        <v>3233</v>
      </c>
      <c r="K25" s="727" t="s">
        <v>4439</v>
      </c>
      <c r="L25" s="727"/>
      <c r="M25" s="727"/>
      <c r="N25" s="127"/>
      <c r="P25" s="96"/>
      <c r="Q25" s="96"/>
      <c r="R25" s="96"/>
      <c r="S25" s="96"/>
      <c r="T25" s="96"/>
      <c r="U25" s="96"/>
      <c r="V25" s="96"/>
      <c r="W25" s="96"/>
      <c r="X25" s="96"/>
      <c r="Y25" s="96"/>
      <c r="Z25" s="96"/>
      <c r="AA25" s="96"/>
      <c r="AB25" s="96"/>
      <c r="AC25" s="96"/>
      <c r="AD25" s="96"/>
      <c r="AE25" s="96"/>
      <c r="AF25" s="96"/>
      <c r="AG25" s="96"/>
      <c r="AH25" s="96"/>
      <c r="AI25" s="96"/>
      <c r="AJ25" s="96"/>
    </row>
    <row r="26" spans="1:36" s="128" customFormat="1" ht="125.25" customHeight="1" x14ac:dyDescent="0.2">
      <c r="A26" s="1822"/>
      <c r="B26" s="497" t="s">
        <v>3579</v>
      </c>
      <c r="C26" s="497" t="s">
        <v>3580</v>
      </c>
      <c r="D26" s="806" t="s">
        <v>810</v>
      </c>
      <c r="E26" s="806" t="s">
        <v>3435</v>
      </c>
      <c r="F26" s="796">
        <v>50</v>
      </c>
      <c r="G26" s="796">
        <v>0</v>
      </c>
      <c r="H26" s="796">
        <v>0</v>
      </c>
      <c r="I26" s="796">
        <v>0</v>
      </c>
      <c r="J26" s="727" t="s">
        <v>3581</v>
      </c>
      <c r="K26" s="727" t="s">
        <v>4440</v>
      </c>
      <c r="L26" s="727"/>
      <c r="M26" s="727"/>
      <c r="N26" s="127"/>
      <c r="P26" s="96"/>
      <c r="Q26" s="96"/>
      <c r="R26" s="96"/>
      <c r="S26" s="96"/>
      <c r="T26" s="96"/>
      <c r="U26" s="96"/>
      <c r="V26" s="96"/>
      <c r="W26" s="96"/>
      <c r="X26" s="96"/>
      <c r="Y26" s="96"/>
      <c r="Z26" s="96"/>
      <c r="AA26" s="96"/>
      <c r="AB26" s="96"/>
      <c r="AC26" s="96"/>
      <c r="AD26" s="96"/>
      <c r="AE26" s="96"/>
      <c r="AF26" s="96"/>
      <c r="AG26" s="96"/>
      <c r="AH26" s="96"/>
      <c r="AI26" s="96"/>
      <c r="AJ26" s="96"/>
    </row>
    <row r="27" spans="1:36" ht="114.75" customHeight="1" x14ac:dyDescent="0.2">
      <c r="A27" s="1821" t="s">
        <v>1475</v>
      </c>
      <c r="B27" s="817" t="s">
        <v>1669</v>
      </c>
      <c r="C27" s="809" t="s">
        <v>157</v>
      </c>
      <c r="D27" s="291" t="s">
        <v>10</v>
      </c>
      <c r="E27" s="793" t="s">
        <v>1303</v>
      </c>
      <c r="F27" s="489">
        <v>340</v>
      </c>
      <c r="G27" s="264"/>
      <c r="H27" s="490"/>
      <c r="I27" s="488"/>
      <c r="J27" s="727" t="s">
        <v>3972</v>
      </c>
      <c r="K27" s="727" t="s">
        <v>4524</v>
      </c>
      <c r="L27" s="727"/>
      <c r="M27" s="727"/>
      <c r="N27" s="127" t="s">
        <v>11</v>
      </c>
    </row>
    <row r="28" spans="1:36" ht="87.75" customHeight="1" x14ac:dyDescent="0.2">
      <c r="A28" s="1748"/>
      <c r="B28" s="826" t="s">
        <v>1724</v>
      </c>
      <c r="C28" s="209" t="s">
        <v>4542</v>
      </c>
      <c r="D28" s="795" t="s">
        <v>10</v>
      </c>
      <c r="E28" s="831" t="s">
        <v>133</v>
      </c>
      <c r="F28" s="796">
        <v>50</v>
      </c>
      <c r="G28" s="806"/>
      <c r="H28" s="806"/>
      <c r="I28" s="806"/>
      <c r="J28" s="727" t="s">
        <v>3263</v>
      </c>
      <c r="K28" s="727" t="s">
        <v>4541</v>
      </c>
      <c r="L28" s="727"/>
      <c r="M28" s="727"/>
      <c r="N28" s="127" t="s">
        <v>11</v>
      </c>
      <c r="O28" s="96"/>
    </row>
    <row r="29" spans="1:36" ht="118.5" customHeight="1" x14ac:dyDescent="0.2">
      <c r="A29" s="1748"/>
      <c r="B29" s="817" t="s">
        <v>1725</v>
      </c>
      <c r="C29" s="267" t="s">
        <v>4442</v>
      </c>
      <c r="D29" s="797" t="s">
        <v>10</v>
      </c>
      <c r="E29" s="793" t="s">
        <v>133</v>
      </c>
      <c r="F29" s="789">
        <v>100</v>
      </c>
      <c r="G29" s="803"/>
      <c r="H29" s="803"/>
      <c r="I29" s="212"/>
      <c r="J29" s="727" t="s">
        <v>4441</v>
      </c>
      <c r="K29" s="727" t="s">
        <v>4543</v>
      </c>
      <c r="L29" s="727"/>
      <c r="M29" s="727"/>
      <c r="N29" s="127" t="s">
        <v>11</v>
      </c>
      <c r="O29" s="96"/>
    </row>
    <row r="30" spans="1:36" ht="88.5" customHeight="1" x14ac:dyDescent="0.2">
      <c r="A30" s="1748"/>
      <c r="B30" s="937" t="s">
        <v>1726</v>
      </c>
      <c r="C30" s="267" t="s">
        <v>4544</v>
      </c>
      <c r="D30" s="935" t="s">
        <v>10</v>
      </c>
      <c r="E30" s="936" t="s">
        <v>133</v>
      </c>
      <c r="F30" s="933">
        <v>20</v>
      </c>
      <c r="G30" s="934"/>
      <c r="H30" s="934"/>
      <c r="I30" s="212"/>
      <c r="J30" s="727" t="s">
        <v>4896</v>
      </c>
      <c r="K30" s="727"/>
      <c r="L30" s="727"/>
      <c r="M30" s="727"/>
      <c r="N30" s="127" t="s">
        <v>11</v>
      </c>
      <c r="O30" s="96"/>
    </row>
    <row r="31" spans="1:36" ht="95.25" customHeight="1" x14ac:dyDescent="0.2">
      <c r="A31" s="1748"/>
      <c r="B31" s="937" t="s">
        <v>1727</v>
      </c>
      <c r="C31" s="267" t="s">
        <v>4545</v>
      </c>
      <c r="D31" s="935" t="s">
        <v>10</v>
      </c>
      <c r="E31" s="936" t="s">
        <v>133</v>
      </c>
      <c r="F31" s="933">
        <v>20</v>
      </c>
      <c r="G31" s="934"/>
      <c r="H31" s="934"/>
      <c r="I31" s="212"/>
      <c r="J31" s="727" t="s">
        <v>4897</v>
      </c>
      <c r="K31" s="727"/>
      <c r="L31" s="727"/>
      <c r="M31" s="727"/>
      <c r="N31" s="127" t="s">
        <v>11</v>
      </c>
      <c r="O31" s="96"/>
    </row>
    <row r="32" spans="1:36" ht="139.5" customHeight="1" x14ac:dyDescent="0.2">
      <c r="A32" s="1748"/>
      <c r="B32" s="817" t="s">
        <v>1730</v>
      </c>
      <c r="C32" s="267" t="s">
        <v>4444</v>
      </c>
      <c r="D32" s="797" t="s">
        <v>10</v>
      </c>
      <c r="E32" s="793" t="s">
        <v>209</v>
      </c>
      <c r="F32" s="789">
        <v>290</v>
      </c>
      <c r="G32" s="803"/>
      <c r="H32" s="803"/>
      <c r="I32" s="794"/>
      <c r="J32" s="790" t="s">
        <v>4112</v>
      </c>
      <c r="K32" s="790" t="s">
        <v>4443</v>
      </c>
      <c r="L32" s="790"/>
      <c r="M32" s="790"/>
      <c r="N32" s="127" t="s">
        <v>11</v>
      </c>
    </row>
    <row r="33" spans="1:32" ht="125.25" customHeight="1" x14ac:dyDescent="0.2">
      <c r="A33" s="1748"/>
      <c r="B33" s="492" t="s">
        <v>3700</v>
      </c>
      <c r="C33" s="493" t="s">
        <v>3701</v>
      </c>
      <c r="D33" s="492" t="s">
        <v>810</v>
      </c>
      <c r="E33" s="492" t="s">
        <v>3435</v>
      </c>
      <c r="F33" s="494">
        <v>138</v>
      </c>
      <c r="G33" s="494">
        <v>0</v>
      </c>
      <c r="H33" s="494">
        <v>0</v>
      </c>
      <c r="I33" s="494">
        <v>0</v>
      </c>
      <c r="J33" s="790" t="s">
        <v>3702</v>
      </c>
      <c r="K33" s="790" t="s">
        <v>4546</v>
      </c>
      <c r="L33" s="790"/>
      <c r="M33" s="790"/>
      <c r="P33" s="128"/>
    </row>
    <row r="34" spans="1:32" ht="64.5" customHeight="1" x14ac:dyDescent="0.2">
      <c r="A34" s="1748"/>
      <c r="B34" s="761" t="s">
        <v>4547</v>
      </c>
      <c r="C34" s="840" t="s">
        <v>4548</v>
      </c>
      <c r="D34" s="761" t="s">
        <v>3137</v>
      </c>
      <c r="E34" s="761" t="s">
        <v>4549</v>
      </c>
      <c r="F34" s="761">
        <v>300</v>
      </c>
      <c r="G34" s="653"/>
      <c r="H34" s="696"/>
      <c r="I34" s="759"/>
      <c r="J34" s="1597" t="s">
        <v>4552</v>
      </c>
      <c r="K34" s="790"/>
      <c r="L34" s="790"/>
      <c r="M34" s="790"/>
      <c r="P34" s="128"/>
    </row>
    <row r="35" spans="1:32" ht="64.5" customHeight="1" x14ac:dyDescent="0.2">
      <c r="A35" s="1748"/>
      <c r="B35" s="761" t="s">
        <v>4550</v>
      </c>
      <c r="C35" s="840" t="s">
        <v>4551</v>
      </c>
      <c r="D35" s="761" t="s">
        <v>3137</v>
      </c>
      <c r="E35" s="761" t="s">
        <v>4549</v>
      </c>
      <c r="F35" s="761">
        <v>534.96600000000001</v>
      </c>
      <c r="G35" s="653"/>
      <c r="H35" s="696"/>
      <c r="I35" s="759"/>
      <c r="J35" s="1597"/>
      <c r="K35" s="790"/>
      <c r="L35" s="790"/>
      <c r="M35" s="790"/>
      <c r="P35" s="128"/>
    </row>
    <row r="36" spans="1:32" s="128" customFormat="1" ht="134.25" customHeight="1" x14ac:dyDescent="0.2">
      <c r="A36" s="835" t="s">
        <v>3131</v>
      </c>
      <c r="B36" s="805" t="s">
        <v>1735</v>
      </c>
      <c r="C36" s="275" t="s">
        <v>3169</v>
      </c>
      <c r="D36" s="276" t="s">
        <v>213</v>
      </c>
      <c r="E36" s="276" t="s">
        <v>216</v>
      </c>
      <c r="F36" s="264">
        <v>4615.8</v>
      </c>
      <c r="G36" s="264">
        <v>37874.199999999997</v>
      </c>
      <c r="H36" s="264">
        <v>52445</v>
      </c>
      <c r="I36" s="212"/>
      <c r="J36" s="727" t="s">
        <v>3037</v>
      </c>
      <c r="K36" s="727" t="s">
        <v>3276</v>
      </c>
      <c r="L36" s="727" t="s">
        <v>4121</v>
      </c>
      <c r="M36" s="727" t="s">
        <v>4445</v>
      </c>
      <c r="N36" s="127" t="s">
        <v>123</v>
      </c>
    </row>
    <row r="37" spans="1:32" s="277" customFormat="1" ht="12" customHeight="1" x14ac:dyDescent="0.2">
      <c r="A37" s="1732" t="s">
        <v>1476</v>
      </c>
      <c r="B37" s="1732"/>
      <c r="C37" s="1732"/>
      <c r="D37" s="1732"/>
      <c r="E37" s="1732"/>
      <c r="F37" s="1732"/>
      <c r="G37" s="1732"/>
      <c r="H37" s="1732"/>
      <c r="I37" s="1732"/>
      <c r="J37" s="254"/>
      <c r="K37" s="254"/>
      <c r="L37" s="254"/>
      <c r="M37" s="254"/>
      <c r="N37" s="127" t="s">
        <v>11</v>
      </c>
    </row>
    <row r="38" spans="1:32" ht="80.25" customHeight="1" x14ac:dyDescent="0.2">
      <c r="A38" s="1819" t="s">
        <v>1477</v>
      </c>
      <c r="B38" s="497" t="s">
        <v>3598</v>
      </c>
      <c r="C38" s="497" t="s">
        <v>3599</v>
      </c>
      <c r="D38" s="806" t="s">
        <v>3490</v>
      </c>
      <c r="E38" s="806" t="s">
        <v>3596</v>
      </c>
      <c r="F38" s="796"/>
      <c r="G38" s="796">
        <v>0</v>
      </c>
      <c r="H38" s="796">
        <v>0</v>
      </c>
      <c r="I38" s="796">
        <v>0</v>
      </c>
      <c r="J38" s="727" t="s">
        <v>3597</v>
      </c>
      <c r="K38" s="727" t="s">
        <v>4446</v>
      </c>
      <c r="L38" s="727"/>
      <c r="M38" s="727"/>
      <c r="N38" s="95"/>
      <c r="O38" s="96"/>
    </row>
    <row r="39" spans="1:32" ht="94.5" customHeight="1" x14ac:dyDescent="0.2">
      <c r="A39" s="1727"/>
      <c r="B39" s="806" t="s">
        <v>3717</v>
      </c>
      <c r="C39" s="497" t="s">
        <v>3718</v>
      </c>
      <c r="D39" s="806" t="s">
        <v>810</v>
      </c>
      <c r="E39" s="806" t="s">
        <v>3584</v>
      </c>
      <c r="F39" s="806"/>
      <c r="G39" s="796">
        <v>0</v>
      </c>
      <c r="H39" s="796">
        <v>0</v>
      </c>
      <c r="I39" s="796">
        <v>0</v>
      </c>
      <c r="J39" s="727" t="s">
        <v>3719</v>
      </c>
      <c r="K39" s="727" t="s">
        <v>4447</v>
      </c>
      <c r="L39" s="727"/>
      <c r="M39" s="727"/>
      <c r="N39" s="95"/>
      <c r="O39" s="96"/>
    </row>
    <row r="40" spans="1:32" ht="97.5" customHeight="1" x14ac:dyDescent="0.2">
      <c r="A40" s="1727"/>
      <c r="B40" s="492" t="s">
        <v>4133</v>
      </c>
      <c r="C40" s="493" t="s">
        <v>4139</v>
      </c>
      <c r="D40" s="492" t="s">
        <v>286</v>
      </c>
      <c r="E40" s="492" t="s">
        <v>3435</v>
      </c>
      <c r="F40" s="492">
        <v>30</v>
      </c>
      <c r="G40" s="494"/>
      <c r="H40" s="494"/>
      <c r="I40" s="494"/>
      <c r="J40" s="727" t="s">
        <v>4138</v>
      </c>
      <c r="K40" s="727" t="s">
        <v>4448</v>
      </c>
      <c r="L40" s="727"/>
      <c r="M40" s="727"/>
      <c r="N40" s="95"/>
      <c r="O40" s="96"/>
    </row>
    <row r="41" spans="1:32" ht="116.25" customHeight="1" x14ac:dyDescent="0.2">
      <c r="A41" s="1727"/>
      <c r="B41" s="492" t="s">
        <v>4136</v>
      </c>
      <c r="C41" s="493" t="s">
        <v>4140</v>
      </c>
      <c r="D41" s="492" t="s">
        <v>286</v>
      </c>
      <c r="E41" s="492" t="s">
        <v>3435</v>
      </c>
      <c r="F41" s="492">
        <v>174.35</v>
      </c>
      <c r="G41" s="494"/>
      <c r="H41" s="494"/>
      <c r="I41" s="494"/>
      <c r="J41" s="727" t="s">
        <v>4138</v>
      </c>
      <c r="K41" s="727" t="s">
        <v>4449</v>
      </c>
      <c r="L41" s="727"/>
      <c r="M41" s="727"/>
      <c r="N41" s="95"/>
      <c r="O41" s="96"/>
    </row>
    <row r="42" spans="1:32" ht="63.75" customHeight="1" x14ac:dyDescent="0.2">
      <c r="A42" s="1820"/>
      <c r="B42" s="806" t="s">
        <v>4450</v>
      </c>
      <c r="C42" s="497" t="s">
        <v>4451</v>
      </c>
      <c r="D42" s="806" t="s">
        <v>286</v>
      </c>
      <c r="E42" s="806" t="s">
        <v>4452</v>
      </c>
      <c r="F42" s="796">
        <v>45</v>
      </c>
      <c r="G42" s="796"/>
      <c r="H42" s="796"/>
      <c r="I42" s="796"/>
      <c r="J42" s="727" t="s">
        <v>4453</v>
      </c>
      <c r="K42" s="727"/>
      <c r="L42" s="727"/>
      <c r="M42" s="727"/>
      <c r="N42" s="95"/>
      <c r="O42" s="96"/>
    </row>
    <row r="43" spans="1:32" ht="15.75" customHeight="1" x14ac:dyDescent="0.2">
      <c r="A43" s="1730" t="s">
        <v>1478</v>
      </c>
      <c r="B43" s="1730"/>
      <c r="C43" s="1730"/>
      <c r="D43" s="1730"/>
      <c r="E43" s="1730"/>
      <c r="F43" s="1730"/>
      <c r="G43" s="1730"/>
      <c r="H43" s="1730"/>
      <c r="I43" s="1731"/>
      <c r="J43" s="254"/>
      <c r="K43" s="254"/>
      <c r="L43" s="254"/>
      <c r="M43" s="254"/>
      <c r="P43" s="128"/>
      <c r="Q43" s="128"/>
      <c r="R43" s="128"/>
      <c r="S43" s="128"/>
      <c r="T43" s="128"/>
      <c r="U43" s="128"/>
      <c r="V43" s="128"/>
      <c r="W43" s="128"/>
      <c r="X43" s="128"/>
      <c r="Y43" s="128"/>
      <c r="Z43" s="128"/>
      <c r="AA43" s="128"/>
      <c r="AB43" s="128"/>
      <c r="AC43" s="128"/>
      <c r="AD43" s="128"/>
      <c r="AE43" s="128"/>
    </row>
    <row r="44" spans="1:32" s="285" customFormat="1" ht="108" customHeight="1" x14ac:dyDescent="0.2">
      <c r="A44" s="1819" t="s">
        <v>1480</v>
      </c>
      <c r="B44" s="817" t="s">
        <v>1862</v>
      </c>
      <c r="C44" s="512" t="s">
        <v>3069</v>
      </c>
      <c r="D44" s="803" t="s">
        <v>275</v>
      </c>
      <c r="E44" s="797" t="s">
        <v>340</v>
      </c>
      <c r="F44" s="282">
        <v>636</v>
      </c>
      <c r="G44" s="789"/>
      <c r="H44" s="789"/>
      <c r="I44" s="509"/>
      <c r="J44" s="283" t="s">
        <v>3068</v>
      </c>
      <c r="K44" s="283" t="s">
        <v>3878</v>
      </c>
      <c r="L44" s="283" t="s">
        <v>4454</v>
      </c>
      <c r="M44" s="283"/>
      <c r="N44" s="95" t="s">
        <v>11</v>
      </c>
      <c r="O44" s="128"/>
      <c r="P44" s="128"/>
      <c r="Q44" s="128"/>
      <c r="R44" s="128"/>
      <c r="S44" s="128"/>
      <c r="T44" s="128"/>
      <c r="U44" s="128"/>
      <c r="V44" s="128"/>
      <c r="W44" s="128"/>
      <c r="X44" s="289"/>
    </row>
    <row r="45" spans="1:32" s="285" customFormat="1" ht="108" customHeight="1" x14ac:dyDescent="0.2">
      <c r="A45" s="1727"/>
      <c r="B45" s="817" t="s">
        <v>1863</v>
      </c>
      <c r="C45" s="512" t="s">
        <v>3453</v>
      </c>
      <c r="D45" s="803" t="s">
        <v>275</v>
      </c>
      <c r="E45" s="797" t="s">
        <v>340</v>
      </c>
      <c r="F45" s="282">
        <v>111.75319</v>
      </c>
      <c r="G45" s="789"/>
      <c r="H45" s="789"/>
      <c r="I45" s="509"/>
      <c r="J45" s="283" t="s">
        <v>3452</v>
      </c>
      <c r="K45" s="283" t="s">
        <v>4455</v>
      </c>
      <c r="L45" s="283"/>
      <c r="M45" s="283"/>
      <c r="N45" s="95" t="s">
        <v>11</v>
      </c>
      <c r="O45" s="128"/>
      <c r="P45" s="128"/>
      <c r="Q45" s="128"/>
      <c r="R45" s="128"/>
      <c r="S45" s="128"/>
      <c r="T45" s="128"/>
      <c r="U45" s="128"/>
      <c r="V45" s="128"/>
      <c r="W45" s="128"/>
      <c r="X45" s="289"/>
    </row>
    <row r="46" spans="1:32" s="285" customFormat="1" ht="69.75" customHeight="1" x14ac:dyDescent="0.2">
      <c r="A46" s="1727"/>
      <c r="B46" s="817" t="s">
        <v>1866</v>
      </c>
      <c r="C46" s="512" t="s">
        <v>355</v>
      </c>
      <c r="D46" s="803" t="s">
        <v>275</v>
      </c>
      <c r="E46" s="797" t="s">
        <v>340</v>
      </c>
      <c r="F46" s="282">
        <v>972.8</v>
      </c>
      <c r="G46" s="789">
        <v>604</v>
      </c>
      <c r="H46" s="789"/>
      <c r="I46" s="509"/>
      <c r="J46" s="283" t="s">
        <v>4457</v>
      </c>
      <c r="K46" s="283"/>
      <c r="L46" s="283"/>
      <c r="M46" s="283"/>
      <c r="N46" s="95" t="s">
        <v>11</v>
      </c>
      <c r="O46" s="128"/>
      <c r="P46" s="128"/>
      <c r="Q46" s="128"/>
      <c r="R46" s="128"/>
      <c r="S46" s="128"/>
      <c r="T46" s="128"/>
      <c r="U46" s="128"/>
      <c r="V46" s="128"/>
      <c r="W46" s="128"/>
      <c r="X46" s="289"/>
    </row>
    <row r="47" spans="1:32" s="285" customFormat="1" ht="120" customHeight="1" x14ac:dyDescent="0.2">
      <c r="A47" s="1727"/>
      <c r="B47" s="817" t="s">
        <v>1892</v>
      </c>
      <c r="C47" s="809" t="s">
        <v>373</v>
      </c>
      <c r="D47" s="290" t="s">
        <v>275</v>
      </c>
      <c r="E47" s="797" t="s">
        <v>340</v>
      </c>
      <c r="F47" s="482">
        <v>299.85674999999998</v>
      </c>
      <c r="G47" s="513"/>
      <c r="H47" s="513"/>
      <c r="I47" s="514"/>
      <c r="J47" s="283" t="s">
        <v>3742</v>
      </c>
      <c r="K47" s="283" t="s">
        <v>4458</v>
      </c>
      <c r="L47" s="283"/>
      <c r="M47" s="283"/>
      <c r="N47" s="95" t="s">
        <v>11</v>
      </c>
      <c r="O47" s="128"/>
      <c r="P47" s="128"/>
      <c r="Q47" s="128"/>
      <c r="R47" s="128"/>
      <c r="S47" s="128"/>
      <c r="T47" s="128"/>
      <c r="U47" s="128"/>
      <c r="V47" s="128"/>
      <c r="W47" s="128"/>
      <c r="X47" s="128"/>
      <c r="Y47" s="289"/>
    </row>
    <row r="48" spans="1:32" s="294" customFormat="1" ht="110.25" customHeight="1" x14ac:dyDescent="0.2">
      <c r="A48" s="1727"/>
      <c r="B48" s="806" t="s">
        <v>3753</v>
      </c>
      <c r="C48" s="497" t="s">
        <v>3754</v>
      </c>
      <c r="D48" s="806" t="s">
        <v>810</v>
      </c>
      <c r="E48" s="806" t="s">
        <v>3435</v>
      </c>
      <c r="F48" s="796">
        <v>605</v>
      </c>
      <c r="G48" s="796">
        <v>0</v>
      </c>
      <c r="H48" s="796">
        <v>0</v>
      </c>
      <c r="I48" s="796">
        <v>0</v>
      </c>
      <c r="J48" s="283" t="s">
        <v>3755</v>
      </c>
      <c r="K48" s="283" t="s">
        <v>4459</v>
      </c>
      <c r="L48" s="283"/>
      <c r="M48" s="283"/>
      <c r="N48" s="95"/>
      <c r="O48" s="128"/>
      <c r="P48" s="128"/>
      <c r="Q48" s="128"/>
      <c r="R48" s="128"/>
      <c r="S48" s="128"/>
      <c r="T48" s="128"/>
      <c r="U48" s="128"/>
      <c r="V48" s="128"/>
      <c r="W48" s="128"/>
      <c r="X48" s="128"/>
      <c r="Y48" s="128"/>
      <c r="Z48" s="128"/>
      <c r="AA48" s="128"/>
      <c r="AB48" s="128"/>
      <c r="AC48" s="128"/>
      <c r="AD48" s="128"/>
      <c r="AE48" s="128"/>
      <c r="AF48" s="519"/>
    </row>
    <row r="49" spans="1:36" s="294" customFormat="1" ht="95.25" customHeight="1" x14ac:dyDescent="0.2">
      <c r="A49" s="1820"/>
      <c r="B49" s="806" t="s">
        <v>3757</v>
      </c>
      <c r="C49" s="497" t="s">
        <v>3758</v>
      </c>
      <c r="D49" s="806" t="s">
        <v>810</v>
      </c>
      <c r="E49" s="806" t="s">
        <v>3435</v>
      </c>
      <c r="F49" s="796">
        <v>169</v>
      </c>
      <c r="G49" s="796">
        <v>0</v>
      </c>
      <c r="H49" s="796">
        <v>0</v>
      </c>
      <c r="I49" s="796">
        <v>0</v>
      </c>
      <c r="J49" s="283" t="s">
        <v>3756</v>
      </c>
      <c r="K49" s="283" t="s">
        <v>3884</v>
      </c>
      <c r="L49" s="283" t="s">
        <v>4460</v>
      </c>
      <c r="M49" s="283"/>
      <c r="N49" s="95"/>
      <c r="O49" s="128"/>
      <c r="P49" s="128"/>
      <c r="Q49" s="128"/>
      <c r="R49" s="128"/>
      <c r="S49" s="128"/>
      <c r="T49" s="128"/>
      <c r="U49" s="128"/>
      <c r="V49" s="128"/>
      <c r="W49" s="128"/>
      <c r="X49" s="128"/>
      <c r="Y49" s="128"/>
      <c r="Z49" s="128"/>
      <c r="AA49" s="128"/>
      <c r="AB49" s="128"/>
      <c r="AC49" s="128"/>
      <c r="AD49" s="128"/>
      <c r="AE49" s="128"/>
      <c r="AF49" s="519"/>
    </row>
    <row r="50" spans="1:36" ht="88.5" customHeight="1" x14ac:dyDescent="0.2">
      <c r="A50" s="1823" t="s">
        <v>1481</v>
      </c>
      <c r="B50" s="817" t="s">
        <v>2106</v>
      </c>
      <c r="C50" s="98" t="s">
        <v>1353</v>
      </c>
      <c r="D50" s="669" t="s">
        <v>213</v>
      </c>
      <c r="E50" s="668" t="s">
        <v>551</v>
      </c>
      <c r="F50" s="652"/>
      <c r="G50" s="389"/>
      <c r="H50" s="389"/>
      <c r="I50" s="794"/>
      <c r="J50" s="790" t="s">
        <v>4461</v>
      </c>
      <c r="K50" s="790"/>
      <c r="L50" s="790"/>
      <c r="M50" s="790"/>
      <c r="N50" s="95"/>
    </row>
    <row r="51" spans="1:36" ht="106.5" customHeight="1" thickBot="1" x14ac:dyDescent="0.25">
      <c r="A51" s="1823"/>
      <c r="B51" s="817" t="s">
        <v>2108</v>
      </c>
      <c r="C51" s="520" t="s">
        <v>555</v>
      </c>
      <c r="D51" s="521" t="s">
        <v>213</v>
      </c>
      <c r="E51" s="522" t="s">
        <v>551</v>
      </c>
      <c r="F51" s="523">
        <v>2888.8471599999998</v>
      </c>
      <c r="G51" s="524">
        <v>5000</v>
      </c>
      <c r="H51" s="525">
        <v>7000</v>
      </c>
      <c r="I51" s="526"/>
      <c r="J51" s="727" t="s">
        <v>3759</v>
      </c>
      <c r="K51" s="727" t="s">
        <v>4462</v>
      </c>
      <c r="L51" s="727"/>
      <c r="M51" s="727"/>
      <c r="N51" s="95" t="s">
        <v>11</v>
      </c>
      <c r="O51" s="96"/>
    </row>
    <row r="52" spans="1:36" ht="147.75" customHeight="1" x14ac:dyDescent="0.2">
      <c r="A52" s="835" t="s">
        <v>1482</v>
      </c>
      <c r="B52" s="817" t="s">
        <v>2111</v>
      </c>
      <c r="C52" s="296" t="s">
        <v>559</v>
      </c>
      <c r="D52" s="528" t="s">
        <v>558</v>
      </c>
      <c r="E52" s="528" t="s">
        <v>216</v>
      </c>
      <c r="F52" s="529">
        <v>21970</v>
      </c>
      <c r="G52" s="736">
        <v>16270</v>
      </c>
      <c r="H52" s="836"/>
      <c r="I52" s="531"/>
      <c r="J52" s="727" t="s">
        <v>3993</v>
      </c>
      <c r="K52" s="727" t="s">
        <v>4146</v>
      </c>
      <c r="L52" s="727" t="s">
        <v>4463</v>
      </c>
      <c r="M52" s="727"/>
      <c r="N52" s="127" t="s">
        <v>123</v>
      </c>
    </row>
    <row r="53" spans="1:36" ht="98.25" customHeight="1" x14ac:dyDescent="0.2">
      <c r="A53" s="835" t="s">
        <v>1483</v>
      </c>
      <c r="B53" s="817" t="s">
        <v>2115</v>
      </c>
      <c r="C53" s="296" t="s">
        <v>563</v>
      </c>
      <c r="D53" s="528" t="s">
        <v>213</v>
      </c>
      <c r="E53" s="528" t="s">
        <v>216</v>
      </c>
      <c r="F53" s="529">
        <v>3516</v>
      </c>
      <c r="G53" s="736">
        <v>27600</v>
      </c>
      <c r="H53" s="836"/>
      <c r="I53" s="531"/>
      <c r="J53" s="727" t="s">
        <v>4147</v>
      </c>
      <c r="K53" s="727" t="s">
        <v>4464</v>
      </c>
      <c r="L53" s="727"/>
      <c r="M53" s="727"/>
      <c r="N53" s="127" t="s">
        <v>123</v>
      </c>
      <c r="Q53" s="128"/>
      <c r="R53" s="128"/>
      <c r="S53" s="128"/>
      <c r="T53" s="128"/>
      <c r="U53" s="128"/>
    </row>
    <row r="54" spans="1:36" s="128" customFormat="1" ht="114.75" customHeight="1" x14ac:dyDescent="0.2">
      <c r="A54" s="1819" t="s">
        <v>1485</v>
      </c>
      <c r="B54" s="817" t="s">
        <v>2133</v>
      </c>
      <c r="C54" s="296" t="s">
        <v>581</v>
      </c>
      <c r="D54" s="311" t="s">
        <v>213</v>
      </c>
      <c r="E54" s="823" t="s">
        <v>551</v>
      </c>
      <c r="F54" s="301">
        <v>198</v>
      </c>
      <c r="G54" s="673">
        <v>3500</v>
      </c>
      <c r="H54" s="823"/>
      <c r="I54" s="671"/>
      <c r="J54" s="672" t="s">
        <v>3086</v>
      </c>
      <c r="K54" s="672" t="s">
        <v>4465</v>
      </c>
      <c r="L54" s="672"/>
      <c r="M54" s="672"/>
      <c r="N54" s="95" t="s">
        <v>11</v>
      </c>
      <c r="P54" s="96"/>
      <c r="Q54" s="96"/>
      <c r="R54" s="96"/>
      <c r="S54" s="96"/>
      <c r="T54" s="96"/>
      <c r="U54" s="96"/>
      <c r="V54" s="96"/>
      <c r="W54" s="96"/>
      <c r="X54" s="96"/>
      <c r="Y54" s="96"/>
      <c r="Z54" s="96"/>
      <c r="AA54" s="96"/>
      <c r="AB54" s="96"/>
      <c r="AC54" s="96"/>
      <c r="AD54" s="96"/>
      <c r="AE54" s="96"/>
      <c r="AF54" s="96"/>
      <c r="AG54" s="96"/>
      <c r="AH54" s="96"/>
      <c r="AI54" s="96"/>
      <c r="AJ54" s="96"/>
    </row>
    <row r="55" spans="1:36" s="128" customFormat="1" ht="91.5" customHeight="1" x14ac:dyDescent="0.2">
      <c r="A55" s="1727"/>
      <c r="B55" s="817" t="s">
        <v>2173</v>
      </c>
      <c r="C55" s="267" t="s">
        <v>1359</v>
      </c>
      <c r="D55" s="297" t="s">
        <v>275</v>
      </c>
      <c r="E55" s="823" t="s">
        <v>340</v>
      </c>
      <c r="F55" s="652">
        <v>720</v>
      </c>
      <c r="G55" s="652"/>
      <c r="H55" s="652"/>
      <c r="I55" s="316"/>
      <c r="J55" s="317" t="s">
        <v>4466</v>
      </c>
      <c r="K55" s="317"/>
      <c r="L55" s="317"/>
      <c r="M55" s="317"/>
      <c r="N55" s="95"/>
    </row>
    <row r="56" spans="1:36" ht="108" customHeight="1" x14ac:dyDescent="0.2">
      <c r="A56" s="1727"/>
      <c r="B56" s="806" t="s">
        <v>3763</v>
      </c>
      <c r="C56" s="497" t="s">
        <v>3764</v>
      </c>
      <c r="D56" s="806" t="s">
        <v>810</v>
      </c>
      <c r="E56" s="806" t="s">
        <v>3435</v>
      </c>
      <c r="F56" s="796">
        <v>103</v>
      </c>
      <c r="G56" s="796">
        <v>0</v>
      </c>
      <c r="H56" s="796">
        <v>0</v>
      </c>
      <c r="I56" s="796">
        <v>0</v>
      </c>
      <c r="J56" s="790" t="s">
        <v>3765</v>
      </c>
      <c r="K56" s="790" t="s">
        <v>4467</v>
      </c>
      <c r="L56" s="790"/>
      <c r="M56" s="790"/>
      <c r="N56" s="128"/>
    </row>
    <row r="57" spans="1:36" ht="107.25" customHeight="1" x14ac:dyDescent="0.2">
      <c r="A57" s="1727"/>
      <c r="B57" s="371" t="s">
        <v>3887</v>
      </c>
      <c r="C57" s="676" t="s">
        <v>3886</v>
      </c>
      <c r="D57" s="371" t="s">
        <v>3490</v>
      </c>
      <c r="E57" s="371" t="s">
        <v>3435</v>
      </c>
      <c r="F57" s="796">
        <v>889</v>
      </c>
      <c r="G57" s="344"/>
      <c r="H57" s="344"/>
      <c r="I57" s="344"/>
      <c r="J57" s="790" t="s">
        <v>3994</v>
      </c>
      <c r="K57" s="790" t="s">
        <v>4468</v>
      </c>
      <c r="L57" s="790"/>
      <c r="M57" s="790"/>
      <c r="N57" s="128"/>
    </row>
    <row r="58" spans="1:36" ht="105.75" customHeight="1" x14ac:dyDescent="0.2">
      <c r="A58" s="1820"/>
      <c r="B58" s="371" t="s">
        <v>3888</v>
      </c>
      <c r="C58" s="676" t="s">
        <v>3889</v>
      </c>
      <c r="D58" s="371" t="s">
        <v>810</v>
      </c>
      <c r="E58" s="371" t="s">
        <v>3435</v>
      </c>
      <c r="F58" s="796">
        <v>250</v>
      </c>
      <c r="G58" s="344"/>
      <c r="H58" s="344"/>
      <c r="I58" s="344"/>
      <c r="J58" s="790" t="s">
        <v>3890</v>
      </c>
      <c r="K58" s="790" t="s">
        <v>4469</v>
      </c>
      <c r="L58" s="790"/>
      <c r="M58" s="790"/>
      <c r="N58" s="128"/>
    </row>
    <row r="59" spans="1:36" ht="90.75" customHeight="1" x14ac:dyDescent="0.2">
      <c r="A59" s="1819" t="s">
        <v>1486</v>
      </c>
      <c r="B59" s="817" t="s">
        <v>2177</v>
      </c>
      <c r="C59" s="737" t="s">
        <v>622</v>
      </c>
      <c r="D59" s="297" t="s">
        <v>213</v>
      </c>
      <c r="E59" s="304" t="s">
        <v>551</v>
      </c>
      <c r="F59" s="298">
        <v>7148.4549999999999</v>
      </c>
      <c r="G59" s="298"/>
      <c r="H59" s="298"/>
      <c r="I59" s="316"/>
      <c r="J59" s="317" t="s">
        <v>4158</v>
      </c>
      <c r="K59" s="317" t="s">
        <v>4470</v>
      </c>
      <c r="L59" s="317"/>
      <c r="M59" s="317"/>
      <c r="N59" s="128" t="s">
        <v>11</v>
      </c>
    </row>
    <row r="60" spans="1:36" ht="111.75" customHeight="1" x14ac:dyDescent="0.2">
      <c r="A60" s="1727"/>
      <c r="B60" s="826" t="s">
        <v>2183</v>
      </c>
      <c r="C60" s="209" t="s">
        <v>3307</v>
      </c>
      <c r="D60" s="806" t="s">
        <v>213</v>
      </c>
      <c r="E60" s="307" t="s">
        <v>551</v>
      </c>
      <c r="F60" s="796">
        <v>1589</v>
      </c>
      <c r="G60" s="279"/>
      <c r="H60" s="806"/>
      <c r="I60" s="279"/>
      <c r="J60" s="283" t="s">
        <v>3308</v>
      </c>
      <c r="K60" s="317" t="s">
        <v>4471</v>
      </c>
      <c r="L60" s="317"/>
      <c r="M60" s="317"/>
      <c r="N60" s="128" t="s">
        <v>11</v>
      </c>
    </row>
    <row r="61" spans="1:36" ht="120.75" customHeight="1" x14ac:dyDescent="0.2">
      <c r="A61" s="1727"/>
      <c r="B61" s="817" t="s">
        <v>2186</v>
      </c>
      <c r="C61" s="303" t="s">
        <v>3311</v>
      </c>
      <c r="D61" s="823" t="s">
        <v>213</v>
      </c>
      <c r="E61" s="823" t="s">
        <v>551</v>
      </c>
      <c r="F61" s="298">
        <v>149</v>
      </c>
      <c r="G61" s="279"/>
      <c r="H61" s="806"/>
      <c r="I61" s="279"/>
      <c r="J61" s="283" t="s">
        <v>3310</v>
      </c>
      <c r="K61" s="317" t="s">
        <v>4472</v>
      </c>
      <c r="L61" s="317"/>
      <c r="M61" s="317"/>
      <c r="N61" s="128" t="s">
        <v>11</v>
      </c>
    </row>
    <row r="62" spans="1:36" ht="108" customHeight="1" x14ac:dyDescent="0.2">
      <c r="A62" s="1727"/>
      <c r="B62" s="817" t="s">
        <v>2187</v>
      </c>
      <c r="C62" s="303" t="s">
        <v>3088</v>
      </c>
      <c r="D62" s="823" t="s">
        <v>213</v>
      </c>
      <c r="E62" s="823" t="s">
        <v>551</v>
      </c>
      <c r="F62" s="298">
        <v>1706</v>
      </c>
      <c r="G62" s="298"/>
      <c r="H62" s="298"/>
      <c r="I62" s="316"/>
      <c r="J62" s="317" t="s">
        <v>3087</v>
      </c>
      <c r="K62" s="317" t="s">
        <v>3769</v>
      </c>
      <c r="L62" s="317" t="s">
        <v>4473</v>
      </c>
      <c r="M62" s="317"/>
      <c r="N62" s="128" t="s">
        <v>11</v>
      </c>
    </row>
    <row r="63" spans="1:36" s="128" customFormat="1" ht="106.5" customHeight="1" x14ac:dyDescent="0.2">
      <c r="A63" s="1727"/>
      <c r="B63" s="817" t="s">
        <v>2188</v>
      </c>
      <c r="C63" s="303" t="s">
        <v>630</v>
      </c>
      <c r="D63" s="823" t="s">
        <v>213</v>
      </c>
      <c r="E63" s="823" t="s">
        <v>551</v>
      </c>
      <c r="F63" s="766">
        <v>678.94173999999998</v>
      </c>
      <c r="G63" s="298"/>
      <c r="H63" s="298"/>
      <c r="I63" s="316"/>
      <c r="J63" s="317" t="s">
        <v>3770</v>
      </c>
      <c r="K63" s="317" t="s">
        <v>3996</v>
      </c>
      <c r="L63" s="317" t="s">
        <v>4474</v>
      </c>
      <c r="M63" s="317"/>
      <c r="N63" s="128" t="s">
        <v>11</v>
      </c>
    </row>
    <row r="64" spans="1:36" s="128" customFormat="1" ht="114.75" customHeight="1" x14ac:dyDescent="0.2">
      <c r="A64" s="1727"/>
      <c r="B64" s="817" t="s">
        <v>2191</v>
      </c>
      <c r="C64" s="303" t="s">
        <v>632</v>
      </c>
      <c r="D64" s="297" t="s">
        <v>213</v>
      </c>
      <c r="E64" s="304" t="s">
        <v>551</v>
      </c>
      <c r="F64" s="298">
        <v>481</v>
      </c>
      <c r="G64" s="298"/>
      <c r="H64" s="298"/>
      <c r="I64" s="316"/>
      <c r="J64" s="317" t="s">
        <v>3464</v>
      </c>
      <c r="K64" s="317" t="s">
        <v>4475</v>
      </c>
      <c r="L64" s="317"/>
      <c r="M64" s="317"/>
      <c r="N64" s="128" t="s">
        <v>11</v>
      </c>
    </row>
    <row r="65" spans="1:15" s="128" customFormat="1" ht="121.5" customHeight="1" x14ac:dyDescent="0.2">
      <c r="A65" s="1727"/>
      <c r="B65" s="817" t="s">
        <v>2192</v>
      </c>
      <c r="C65" s="303" t="s">
        <v>633</v>
      </c>
      <c r="D65" s="297" t="s">
        <v>213</v>
      </c>
      <c r="E65" s="304" t="s">
        <v>551</v>
      </c>
      <c r="F65" s="298">
        <v>169</v>
      </c>
      <c r="G65" s="298"/>
      <c r="H65" s="298"/>
      <c r="I65" s="316"/>
      <c r="J65" s="317" t="s">
        <v>4476</v>
      </c>
      <c r="K65" s="317"/>
      <c r="L65" s="317"/>
      <c r="M65" s="317"/>
      <c r="N65" s="128" t="s">
        <v>11</v>
      </c>
    </row>
    <row r="66" spans="1:15" s="128" customFormat="1" ht="113.25" customHeight="1" x14ac:dyDescent="0.2">
      <c r="A66" s="1727"/>
      <c r="B66" s="817" t="s">
        <v>2194</v>
      </c>
      <c r="C66" s="303" t="s">
        <v>635</v>
      </c>
      <c r="D66" s="823" t="s">
        <v>213</v>
      </c>
      <c r="E66" s="823" t="s">
        <v>551</v>
      </c>
      <c r="F66" s="298">
        <v>192</v>
      </c>
      <c r="G66" s="298">
        <v>1500</v>
      </c>
      <c r="H66" s="298">
        <f>2000-500</f>
        <v>1500</v>
      </c>
      <c r="I66" s="316"/>
      <c r="J66" s="317" t="s">
        <v>4161</v>
      </c>
      <c r="K66" s="317" t="s">
        <v>4477</v>
      </c>
      <c r="L66" s="317"/>
      <c r="M66" s="317"/>
      <c r="N66" s="128" t="s">
        <v>11</v>
      </c>
    </row>
    <row r="67" spans="1:15" s="128" customFormat="1" ht="97.5" customHeight="1" x14ac:dyDescent="0.2">
      <c r="A67" s="1727"/>
      <c r="B67" s="817" t="s">
        <v>2195</v>
      </c>
      <c r="C67" s="303" t="s">
        <v>636</v>
      </c>
      <c r="D67" s="823" t="s">
        <v>213</v>
      </c>
      <c r="E67" s="823" t="s">
        <v>551</v>
      </c>
      <c r="F67" s="298">
        <v>1019.32111</v>
      </c>
      <c r="G67" s="298">
        <v>1500</v>
      </c>
      <c r="H67" s="298">
        <v>2000</v>
      </c>
      <c r="I67" s="316"/>
      <c r="J67" s="317" t="s">
        <v>3772</v>
      </c>
      <c r="K67" s="317" t="s">
        <v>4478</v>
      </c>
      <c r="L67" s="317"/>
      <c r="M67" s="317"/>
      <c r="N67" s="128" t="s">
        <v>11</v>
      </c>
    </row>
    <row r="68" spans="1:15" s="128" customFormat="1" ht="102.75" customHeight="1" x14ac:dyDescent="0.2">
      <c r="A68" s="1727"/>
      <c r="B68" s="817" t="s">
        <v>2200</v>
      </c>
      <c r="C68" s="310" t="s">
        <v>641</v>
      </c>
      <c r="D68" s="311" t="s">
        <v>213</v>
      </c>
      <c r="E68" s="311" t="s">
        <v>551</v>
      </c>
      <c r="F68" s="312">
        <v>786</v>
      </c>
      <c r="G68" s="309"/>
      <c r="H68" s="806"/>
      <c r="I68" s="279"/>
      <c r="J68" s="283" t="s">
        <v>3315</v>
      </c>
      <c r="K68" s="727" t="s">
        <v>3892</v>
      </c>
      <c r="L68" s="727" t="s">
        <v>4479</v>
      </c>
      <c r="M68" s="727"/>
      <c r="N68" s="128" t="s">
        <v>11</v>
      </c>
    </row>
    <row r="69" spans="1:15" ht="97.5" customHeight="1" x14ac:dyDescent="0.2">
      <c r="A69" s="1727"/>
      <c r="B69" s="817" t="s">
        <v>2258</v>
      </c>
      <c r="C69" s="320" t="s">
        <v>3466</v>
      </c>
      <c r="D69" s="297" t="s">
        <v>213</v>
      </c>
      <c r="E69" s="304" t="s">
        <v>551</v>
      </c>
      <c r="F69" s="298">
        <v>217</v>
      </c>
      <c r="G69" s="298"/>
      <c r="H69" s="298"/>
      <c r="I69" s="316"/>
      <c r="J69" s="317" t="s">
        <v>3465</v>
      </c>
      <c r="K69" s="317" t="s">
        <v>4480</v>
      </c>
      <c r="L69" s="317"/>
      <c r="M69" s="317"/>
      <c r="N69" s="127" t="s">
        <v>11</v>
      </c>
    </row>
    <row r="70" spans="1:15" ht="103.5" customHeight="1" x14ac:dyDescent="0.2">
      <c r="A70" s="1727"/>
      <c r="B70" s="817" t="s">
        <v>2259</v>
      </c>
      <c r="C70" s="320" t="s">
        <v>3468</v>
      </c>
      <c r="D70" s="297" t="s">
        <v>213</v>
      </c>
      <c r="E70" s="304" t="s">
        <v>551</v>
      </c>
      <c r="F70" s="298">
        <v>189</v>
      </c>
      <c r="G70" s="298"/>
      <c r="H70" s="298"/>
      <c r="I70" s="316"/>
      <c r="J70" s="317" t="s">
        <v>3467</v>
      </c>
      <c r="K70" s="317" t="s">
        <v>4481</v>
      </c>
      <c r="L70" s="317"/>
      <c r="M70" s="317"/>
      <c r="N70" s="127" t="s">
        <v>11</v>
      </c>
    </row>
    <row r="71" spans="1:15" ht="113.25" customHeight="1" x14ac:dyDescent="0.2">
      <c r="A71" s="1727"/>
      <c r="B71" s="817" t="s">
        <v>2260</v>
      </c>
      <c r="C71" s="303" t="s">
        <v>698</v>
      </c>
      <c r="D71" s="297" t="s">
        <v>558</v>
      </c>
      <c r="E71" s="297" t="s">
        <v>216</v>
      </c>
      <c r="F71" s="301">
        <v>192.5</v>
      </c>
      <c r="G71" s="302"/>
      <c r="H71" s="823"/>
      <c r="I71" s="535"/>
      <c r="J71" s="727" t="s">
        <v>4482</v>
      </c>
      <c r="K71" s="727"/>
      <c r="L71" s="727"/>
      <c r="M71" s="727"/>
      <c r="N71" s="127" t="s">
        <v>123</v>
      </c>
    </row>
    <row r="72" spans="1:15" s="128" customFormat="1" ht="99" customHeight="1" x14ac:dyDescent="0.2">
      <c r="A72" s="1727"/>
      <c r="B72" s="817" t="s">
        <v>2267</v>
      </c>
      <c r="C72" s="303" t="s">
        <v>705</v>
      </c>
      <c r="D72" s="311" t="s">
        <v>213</v>
      </c>
      <c r="E72" s="311" t="s">
        <v>551</v>
      </c>
      <c r="F72" s="298"/>
      <c r="G72" s="298"/>
      <c r="H72" s="298"/>
      <c r="I72" s="316"/>
      <c r="J72" s="317" t="s">
        <v>4483</v>
      </c>
      <c r="K72" s="317"/>
      <c r="L72" s="317"/>
      <c r="M72" s="317"/>
      <c r="N72" s="127" t="s">
        <v>11</v>
      </c>
    </row>
    <row r="73" spans="1:15" s="128" customFormat="1" ht="99" customHeight="1" x14ac:dyDescent="0.2">
      <c r="A73" s="1727"/>
      <c r="B73" s="315" t="s">
        <v>2268</v>
      </c>
      <c r="C73" s="303" t="s">
        <v>4000</v>
      </c>
      <c r="D73" s="311" t="s">
        <v>213</v>
      </c>
      <c r="E73" s="311" t="s">
        <v>551</v>
      </c>
      <c r="F73" s="298">
        <v>100</v>
      </c>
      <c r="G73" s="298"/>
      <c r="H73" s="298"/>
      <c r="I73" s="316"/>
      <c r="J73" s="317" t="s">
        <v>3317</v>
      </c>
      <c r="K73" s="317" t="s">
        <v>3893</v>
      </c>
      <c r="L73" s="317" t="s">
        <v>4484</v>
      </c>
      <c r="M73" s="317"/>
      <c r="N73" s="127" t="s">
        <v>11</v>
      </c>
    </row>
    <row r="74" spans="1:15" ht="126" customHeight="1" x14ac:dyDescent="0.2">
      <c r="A74" s="1727"/>
      <c r="B74" s="817" t="s">
        <v>2269</v>
      </c>
      <c r="C74" s="303" t="s">
        <v>4001</v>
      </c>
      <c r="D74" s="311" t="s">
        <v>213</v>
      </c>
      <c r="E74" s="311" t="s">
        <v>551</v>
      </c>
      <c r="F74" s="298">
        <v>290</v>
      </c>
      <c r="G74" s="298"/>
      <c r="H74" s="298"/>
      <c r="I74" s="316"/>
      <c r="J74" s="317" t="s">
        <v>3320</v>
      </c>
      <c r="K74" s="317" t="s">
        <v>3894</v>
      </c>
      <c r="L74" s="317" t="s">
        <v>4485</v>
      </c>
      <c r="M74" s="317"/>
      <c r="N74" s="127" t="s">
        <v>11</v>
      </c>
      <c r="O74" s="96"/>
    </row>
    <row r="75" spans="1:15" ht="114.75" customHeight="1" x14ac:dyDescent="0.2">
      <c r="A75" s="1727"/>
      <c r="B75" s="817" t="s">
        <v>2270</v>
      </c>
      <c r="C75" s="303" t="s">
        <v>4002</v>
      </c>
      <c r="D75" s="311" t="s">
        <v>213</v>
      </c>
      <c r="E75" s="311" t="s">
        <v>551</v>
      </c>
      <c r="F75" s="298">
        <v>60</v>
      </c>
      <c r="G75" s="298"/>
      <c r="H75" s="298"/>
      <c r="I75" s="316"/>
      <c r="J75" s="317" t="s">
        <v>3895</v>
      </c>
      <c r="K75" s="317" t="s">
        <v>4486</v>
      </c>
      <c r="L75" s="317"/>
      <c r="M75" s="317"/>
      <c r="N75" s="127" t="s">
        <v>11</v>
      </c>
    </row>
    <row r="76" spans="1:15" s="128" customFormat="1" ht="76.5" customHeight="1" x14ac:dyDescent="0.2">
      <c r="A76" s="1727"/>
      <c r="B76" s="817" t="s">
        <v>2271</v>
      </c>
      <c r="C76" s="303" t="s">
        <v>706</v>
      </c>
      <c r="D76" s="311" t="s">
        <v>213</v>
      </c>
      <c r="E76" s="311" t="s">
        <v>551</v>
      </c>
      <c r="F76" s="298"/>
      <c r="G76" s="298"/>
      <c r="H76" s="298"/>
      <c r="I76" s="316"/>
      <c r="J76" s="317" t="s">
        <v>4487</v>
      </c>
      <c r="K76" s="317"/>
      <c r="L76" s="317"/>
      <c r="M76" s="317"/>
      <c r="N76" s="127" t="s">
        <v>11</v>
      </c>
    </row>
    <row r="77" spans="1:15" s="128" customFormat="1" ht="81" customHeight="1" x14ac:dyDescent="0.2">
      <c r="A77" s="1727"/>
      <c r="B77" s="817" t="s">
        <v>2272</v>
      </c>
      <c r="C77" s="303" t="s">
        <v>707</v>
      </c>
      <c r="D77" s="311" t="s">
        <v>213</v>
      </c>
      <c r="E77" s="311" t="s">
        <v>551</v>
      </c>
      <c r="F77" s="298">
        <v>839</v>
      </c>
      <c r="G77" s="298"/>
      <c r="H77" s="298"/>
      <c r="I77" s="316"/>
      <c r="J77" s="317" t="s">
        <v>4488</v>
      </c>
      <c r="K77" s="317"/>
      <c r="L77" s="317"/>
      <c r="M77" s="317"/>
      <c r="N77" s="127" t="s">
        <v>11</v>
      </c>
    </row>
    <row r="78" spans="1:15" s="128" customFormat="1" ht="123" customHeight="1" x14ac:dyDescent="0.2">
      <c r="A78" s="1727"/>
      <c r="B78" s="817" t="s">
        <v>2273</v>
      </c>
      <c r="C78" s="303" t="s">
        <v>3470</v>
      </c>
      <c r="D78" s="311" t="s">
        <v>213</v>
      </c>
      <c r="E78" s="311" t="s">
        <v>551</v>
      </c>
      <c r="F78" s="298">
        <v>817</v>
      </c>
      <c r="G78" s="298"/>
      <c r="H78" s="298"/>
      <c r="I78" s="316"/>
      <c r="J78" s="317" t="s">
        <v>3469</v>
      </c>
      <c r="K78" s="317" t="s">
        <v>4489</v>
      </c>
      <c r="L78" s="317"/>
      <c r="M78" s="317"/>
      <c r="N78" s="127" t="s">
        <v>11</v>
      </c>
    </row>
    <row r="79" spans="1:15" s="128" customFormat="1" ht="101.25" customHeight="1" x14ac:dyDescent="0.2">
      <c r="A79" s="1727"/>
      <c r="B79" s="817" t="s">
        <v>2274</v>
      </c>
      <c r="C79" s="303" t="s">
        <v>708</v>
      </c>
      <c r="D79" s="311" t="s">
        <v>213</v>
      </c>
      <c r="E79" s="311" t="s">
        <v>551</v>
      </c>
      <c r="F79" s="298">
        <v>51</v>
      </c>
      <c r="G79" s="298"/>
      <c r="H79" s="298"/>
      <c r="I79" s="316"/>
      <c r="J79" s="317" t="s">
        <v>4490</v>
      </c>
      <c r="K79" s="317"/>
      <c r="L79" s="317"/>
      <c r="M79" s="317"/>
      <c r="N79" s="127" t="s">
        <v>11</v>
      </c>
    </row>
    <row r="80" spans="1:15" s="128" customFormat="1" ht="123.75" customHeight="1" x14ac:dyDescent="0.2">
      <c r="A80" s="1727"/>
      <c r="B80" s="817" t="s">
        <v>2278</v>
      </c>
      <c r="C80" s="303" t="s">
        <v>4004</v>
      </c>
      <c r="D80" s="823" t="s">
        <v>213</v>
      </c>
      <c r="E80" s="823" t="s">
        <v>551</v>
      </c>
      <c r="F80" s="298">
        <v>40</v>
      </c>
      <c r="G80" s="298"/>
      <c r="H80" s="298"/>
      <c r="I80" s="316"/>
      <c r="J80" s="317" t="s">
        <v>4003</v>
      </c>
      <c r="K80" s="317" t="s">
        <v>4491</v>
      </c>
      <c r="L80" s="317"/>
      <c r="M80" s="317"/>
      <c r="N80" s="127" t="s">
        <v>11</v>
      </c>
    </row>
    <row r="81" spans="1:14" s="128" customFormat="1" ht="144.75" customHeight="1" x14ac:dyDescent="0.2">
      <c r="A81" s="1727"/>
      <c r="B81" s="817" t="s">
        <v>2280</v>
      </c>
      <c r="C81" s="303" t="s">
        <v>3898</v>
      </c>
      <c r="D81" s="823" t="s">
        <v>213</v>
      </c>
      <c r="E81" s="823" t="s">
        <v>551</v>
      </c>
      <c r="F81" s="298">
        <v>583</v>
      </c>
      <c r="G81" s="298"/>
      <c r="H81" s="298"/>
      <c r="I81" s="316"/>
      <c r="J81" s="317" t="s">
        <v>3899</v>
      </c>
      <c r="K81" s="317" t="s">
        <v>4492</v>
      </c>
      <c r="L81" s="317"/>
      <c r="M81" s="317"/>
      <c r="N81" s="127" t="s">
        <v>11</v>
      </c>
    </row>
    <row r="82" spans="1:14" s="128" customFormat="1" ht="137.25" customHeight="1" x14ac:dyDescent="0.2">
      <c r="A82" s="1727"/>
      <c r="B82" s="817" t="s">
        <v>2282</v>
      </c>
      <c r="C82" s="303" t="s">
        <v>3322</v>
      </c>
      <c r="D82" s="823" t="s">
        <v>213</v>
      </c>
      <c r="E82" s="823" t="s">
        <v>551</v>
      </c>
      <c r="F82" s="298">
        <v>953</v>
      </c>
      <c r="G82" s="318"/>
      <c r="H82" s="318"/>
      <c r="I82" s="319"/>
      <c r="J82" s="317" t="s">
        <v>3321</v>
      </c>
      <c r="K82" s="790" t="s">
        <v>4344</v>
      </c>
      <c r="L82" s="790" t="s">
        <v>4493</v>
      </c>
      <c r="M82" s="790"/>
      <c r="N82" s="127" t="s">
        <v>11</v>
      </c>
    </row>
    <row r="83" spans="1:14" s="128" customFormat="1" ht="101.25" customHeight="1" x14ac:dyDescent="0.2">
      <c r="A83" s="1727"/>
      <c r="B83" s="817" t="s">
        <v>2283</v>
      </c>
      <c r="C83" s="303" t="s">
        <v>714</v>
      </c>
      <c r="D83" s="823" t="s">
        <v>213</v>
      </c>
      <c r="E83" s="823" t="s">
        <v>551</v>
      </c>
      <c r="F83" s="298">
        <v>250</v>
      </c>
      <c r="G83" s="302"/>
      <c r="H83" s="823"/>
      <c r="I83" s="794"/>
      <c r="J83" s="790" t="s">
        <v>4494</v>
      </c>
      <c r="K83" s="790"/>
      <c r="L83" s="790"/>
      <c r="M83" s="790"/>
      <c r="N83" s="127" t="s">
        <v>11</v>
      </c>
    </row>
    <row r="84" spans="1:14" s="128" customFormat="1" ht="159.75" customHeight="1" x14ac:dyDescent="0.2">
      <c r="A84" s="1727"/>
      <c r="B84" s="817" t="s">
        <v>2287</v>
      </c>
      <c r="C84" s="310" t="s">
        <v>3781</v>
      </c>
      <c r="D84" s="539" t="s">
        <v>213</v>
      </c>
      <c r="E84" s="540" t="s">
        <v>551</v>
      </c>
      <c r="F84" s="298">
        <v>70</v>
      </c>
      <c r="G84" s="302"/>
      <c r="H84" s="823"/>
      <c r="I84" s="794"/>
      <c r="J84" s="790" t="s">
        <v>3471</v>
      </c>
      <c r="K84" s="790" t="s">
        <v>3782</v>
      </c>
      <c r="L84" s="790" t="s">
        <v>4495</v>
      </c>
      <c r="M84" s="790"/>
      <c r="N84" s="127" t="s">
        <v>11</v>
      </c>
    </row>
    <row r="85" spans="1:14" s="128" customFormat="1" ht="115.5" customHeight="1" x14ac:dyDescent="0.2">
      <c r="A85" s="1727"/>
      <c r="B85" s="817" t="s">
        <v>2289</v>
      </c>
      <c r="C85" s="310" t="s">
        <v>3901</v>
      </c>
      <c r="D85" s="539" t="s">
        <v>213</v>
      </c>
      <c r="E85" s="540" t="s">
        <v>551</v>
      </c>
      <c r="F85" s="298">
        <v>40</v>
      </c>
      <c r="G85" s="302"/>
      <c r="H85" s="823"/>
      <c r="I85" s="794"/>
      <c r="J85" s="790" t="s">
        <v>3900</v>
      </c>
      <c r="K85" s="790" t="s">
        <v>4496</v>
      </c>
      <c r="L85" s="790"/>
      <c r="M85" s="790"/>
      <c r="N85" s="127" t="s">
        <v>11</v>
      </c>
    </row>
    <row r="86" spans="1:14" s="128" customFormat="1" ht="101.25" customHeight="1" x14ac:dyDescent="0.2">
      <c r="A86" s="1727"/>
      <c r="B86" s="817" t="s">
        <v>2290</v>
      </c>
      <c r="C86" s="310" t="s">
        <v>718</v>
      </c>
      <c r="D86" s="539" t="s">
        <v>213</v>
      </c>
      <c r="E86" s="540" t="s">
        <v>551</v>
      </c>
      <c r="F86" s="298">
        <v>977</v>
      </c>
      <c r="G86" s="302"/>
      <c r="H86" s="823"/>
      <c r="I86" s="794"/>
      <c r="J86" s="790" t="s">
        <v>3783</v>
      </c>
      <c r="K86" s="790" t="s">
        <v>4497</v>
      </c>
      <c r="L86" s="790"/>
      <c r="M86" s="790"/>
      <c r="N86" s="127" t="s">
        <v>11</v>
      </c>
    </row>
    <row r="87" spans="1:14" s="128" customFormat="1" ht="105" customHeight="1" x14ac:dyDescent="0.2">
      <c r="A87" s="1727"/>
      <c r="B87" s="817" t="s">
        <v>2291</v>
      </c>
      <c r="C87" s="310" t="s">
        <v>3903</v>
      </c>
      <c r="D87" s="539" t="s">
        <v>213</v>
      </c>
      <c r="E87" s="540" t="s">
        <v>551</v>
      </c>
      <c r="F87" s="298">
        <v>159</v>
      </c>
      <c r="G87" s="302"/>
      <c r="H87" s="823"/>
      <c r="I87" s="794"/>
      <c r="J87" s="790" t="s">
        <v>3902</v>
      </c>
      <c r="K87" s="790" t="s">
        <v>4498</v>
      </c>
      <c r="L87" s="790"/>
      <c r="M87" s="790"/>
      <c r="N87" s="127" t="s">
        <v>11</v>
      </c>
    </row>
    <row r="88" spans="1:14" s="128" customFormat="1" ht="139.5" customHeight="1" x14ac:dyDescent="0.2">
      <c r="A88" s="1727"/>
      <c r="B88" s="817" t="s">
        <v>2292</v>
      </c>
      <c r="C88" s="310" t="s">
        <v>3905</v>
      </c>
      <c r="D88" s="539" t="s">
        <v>213</v>
      </c>
      <c r="E88" s="540" t="s">
        <v>551</v>
      </c>
      <c r="F88" s="298">
        <v>468</v>
      </c>
      <c r="G88" s="302"/>
      <c r="H88" s="823"/>
      <c r="I88" s="794"/>
      <c r="J88" s="790" t="s">
        <v>3904</v>
      </c>
      <c r="K88" s="790" t="s">
        <v>4499</v>
      </c>
      <c r="L88" s="790"/>
      <c r="M88" s="790"/>
      <c r="N88" s="127" t="s">
        <v>11</v>
      </c>
    </row>
    <row r="89" spans="1:14" s="128" customFormat="1" ht="141.75" customHeight="1" x14ac:dyDescent="0.2">
      <c r="A89" s="1727"/>
      <c r="B89" s="817" t="s">
        <v>2295</v>
      </c>
      <c r="C89" s="310" t="s">
        <v>4165</v>
      </c>
      <c r="D89" s="539" t="s">
        <v>213</v>
      </c>
      <c r="E89" s="540" t="s">
        <v>551</v>
      </c>
      <c r="F89" s="298">
        <v>60</v>
      </c>
      <c r="G89" s="302"/>
      <c r="H89" s="823"/>
      <c r="I89" s="794"/>
      <c r="J89" s="790" t="s">
        <v>3786</v>
      </c>
      <c r="K89" s="790" t="s">
        <v>4164</v>
      </c>
      <c r="L89" s="790" t="s">
        <v>4500</v>
      </c>
      <c r="M89" s="790"/>
      <c r="N89" s="127" t="s">
        <v>11</v>
      </c>
    </row>
    <row r="90" spans="1:14" s="128" customFormat="1" ht="90.75" customHeight="1" x14ac:dyDescent="0.2">
      <c r="A90" s="1727"/>
      <c r="B90" s="817" t="s">
        <v>2297</v>
      </c>
      <c r="C90" s="310" t="s">
        <v>722</v>
      </c>
      <c r="D90" s="539" t="s">
        <v>213</v>
      </c>
      <c r="E90" s="540" t="s">
        <v>551</v>
      </c>
      <c r="F90" s="298"/>
      <c r="G90" s="302"/>
      <c r="H90" s="823"/>
      <c r="I90" s="794"/>
      <c r="J90" s="790" t="s">
        <v>4501</v>
      </c>
      <c r="K90" s="790"/>
      <c r="L90" s="790"/>
      <c r="M90" s="790"/>
      <c r="N90" s="127" t="s">
        <v>11</v>
      </c>
    </row>
    <row r="91" spans="1:14" s="128" customFormat="1" ht="78.75" customHeight="1" x14ac:dyDescent="0.2">
      <c r="A91" s="1727"/>
      <c r="B91" s="817" t="s">
        <v>2298</v>
      </c>
      <c r="C91" s="310" t="s">
        <v>3738</v>
      </c>
      <c r="D91" s="539" t="s">
        <v>213</v>
      </c>
      <c r="E91" s="540" t="s">
        <v>551</v>
      </c>
      <c r="F91" s="298">
        <v>853</v>
      </c>
      <c r="G91" s="302"/>
      <c r="H91" s="823"/>
      <c r="I91" s="794"/>
      <c r="J91" s="790" t="s">
        <v>3788</v>
      </c>
      <c r="K91" s="790" t="s">
        <v>4502</v>
      </c>
      <c r="L91" s="790"/>
      <c r="M91" s="790"/>
      <c r="N91" s="127" t="s">
        <v>11</v>
      </c>
    </row>
    <row r="92" spans="1:14" ht="85.5" customHeight="1" x14ac:dyDescent="0.2">
      <c r="A92" s="1727"/>
      <c r="B92" s="817" t="s">
        <v>2313</v>
      </c>
      <c r="C92" s="310" t="s">
        <v>735</v>
      </c>
      <c r="D92" s="311" t="s">
        <v>213</v>
      </c>
      <c r="E92" s="311" t="s">
        <v>551</v>
      </c>
      <c r="F92" s="298">
        <v>229</v>
      </c>
      <c r="G92" s="302"/>
      <c r="H92" s="823"/>
      <c r="I92" s="677"/>
      <c r="J92" s="790" t="s">
        <v>4503</v>
      </c>
      <c r="K92" s="790"/>
      <c r="L92" s="790"/>
      <c r="M92" s="790"/>
      <c r="N92" s="127" t="s">
        <v>11</v>
      </c>
    </row>
    <row r="93" spans="1:14" ht="96.75" customHeight="1" x14ac:dyDescent="0.2">
      <c r="A93" s="1727"/>
      <c r="B93" s="817" t="s">
        <v>2318</v>
      </c>
      <c r="C93" s="303" t="s">
        <v>739</v>
      </c>
      <c r="D93" s="297" t="s">
        <v>213</v>
      </c>
      <c r="E93" s="304" t="s">
        <v>551</v>
      </c>
      <c r="F93" s="298"/>
      <c r="G93" s="298"/>
      <c r="H93" s="298"/>
      <c r="I93" s="316">
        <v>350</v>
      </c>
      <c r="J93" s="317" t="s">
        <v>4504</v>
      </c>
      <c r="K93" s="317"/>
      <c r="L93" s="317"/>
      <c r="M93" s="317"/>
      <c r="N93" s="127" t="s">
        <v>11</v>
      </c>
    </row>
    <row r="94" spans="1:14" ht="120.75" customHeight="1" x14ac:dyDescent="0.2">
      <c r="A94" s="1727"/>
      <c r="B94" s="817" t="s">
        <v>2320</v>
      </c>
      <c r="C94" s="320" t="s">
        <v>740</v>
      </c>
      <c r="D94" s="297" t="s">
        <v>213</v>
      </c>
      <c r="E94" s="304" t="s">
        <v>551</v>
      </c>
      <c r="F94" s="298">
        <v>698</v>
      </c>
      <c r="G94" s="318"/>
      <c r="H94" s="318"/>
      <c r="I94" s="319"/>
      <c r="J94" s="317" t="s">
        <v>3326</v>
      </c>
      <c r="K94" s="317" t="s">
        <v>4505</v>
      </c>
      <c r="L94" s="317"/>
      <c r="M94" s="317"/>
      <c r="N94" s="127" t="s">
        <v>11</v>
      </c>
    </row>
    <row r="95" spans="1:14" s="128" customFormat="1" ht="117" customHeight="1" x14ac:dyDescent="0.2">
      <c r="A95" s="1727"/>
      <c r="B95" s="817" t="s">
        <v>2322</v>
      </c>
      <c r="C95" s="303" t="s">
        <v>742</v>
      </c>
      <c r="D95" s="823" t="s">
        <v>213</v>
      </c>
      <c r="E95" s="823" t="s">
        <v>551</v>
      </c>
      <c r="F95" s="298">
        <v>35</v>
      </c>
      <c r="G95" s="298"/>
      <c r="H95" s="298"/>
      <c r="I95" s="316"/>
      <c r="J95" s="317" t="s">
        <v>4506</v>
      </c>
      <c r="K95" s="317"/>
      <c r="L95" s="317"/>
      <c r="M95" s="317"/>
      <c r="N95" s="127" t="s">
        <v>11</v>
      </c>
    </row>
    <row r="96" spans="1:14" s="128" customFormat="1" ht="139.5" customHeight="1" x14ac:dyDescent="0.2">
      <c r="A96" s="1727"/>
      <c r="B96" s="817" t="s">
        <v>2323</v>
      </c>
      <c r="C96" s="303" t="s">
        <v>743</v>
      </c>
      <c r="D96" s="297" t="s">
        <v>213</v>
      </c>
      <c r="E96" s="304" t="s">
        <v>551</v>
      </c>
      <c r="F96" s="298">
        <v>59</v>
      </c>
      <c r="G96" s="298"/>
      <c r="H96" s="298"/>
      <c r="I96" s="316"/>
      <c r="J96" s="317" t="s">
        <v>4507</v>
      </c>
      <c r="K96" s="317"/>
      <c r="L96" s="317"/>
      <c r="M96" s="317"/>
      <c r="N96" s="127" t="s">
        <v>11</v>
      </c>
    </row>
    <row r="97" spans="1:14" s="128" customFormat="1" ht="105" customHeight="1" x14ac:dyDescent="0.2">
      <c r="A97" s="1727"/>
      <c r="B97" s="817" t="s">
        <v>2324</v>
      </c>
      <c r="C97" s="303" t="s">
        <v>744</v>
      </c>
      <c r="D97" s="297" t="s">
        <v>213</v>
      </c>
      <c r="E97" s="304" t="s">
        <v>551</v>
      </c>
      <c r="F97" s="298">
        <v>533</v>
      </c>
      <c r="G97" s="298"/>
      <c r="H97" s="298"/>
      <c r="I97" s="316"/>
      <c r="J97" s="317" t="s">
        <v>4166</v>
      </c>
      <c r="K97" s="317" t="s">
        <v>4508</v>
      </c>
      <c r="L97" s="317"/>
      <c r="M97" s="317"/>
      <c r="N97" s="127" t="s">
        <v>11</v>
      </c>
    </row>
    <row r="98" spans="1:14" s="128" customFormat="1" ht="115.5" customHeight="1" x14ac:dyDescent="0.2">
      <c r="A98" s="1727"/>
      <c r="B98" s="817" t="s">
        <v>2325</v>
      </c>
      <c r="C98" s="303" t="s">
        <v>745</v>
      </c>
      <c r="D98" s="297" t="s">
        <v>213</v>
      </c>
      <c r="E98" s="304" t="s">
        <v>551</v>
      </c>
      <c r="F98" s="298">
        <v>860</v>
      </c>
      <c r="G98" s="298"/>
      <c r="H98" s="298"/>
      <c r="I98" s="316"/>
      <c r="J98" s="317" t="s">
        <v>4509</v>
      </c>
      <c r="K98" s="317"/>
      <c r="L98" s="317"/>
      <c r="M98" s="317"/>
      <c r="N98" s="127" t="s">
        <v>11</v>
      </c>
    </row>
    <row r="99" spans="1:14" s="128" customFormat="1" ht="107.25" customHeight="1" x14ac:dyDescent="0.2">
      <c r="A99" s="1727"/>
      <c r="B99" s="817" t="s">
        <v>2329</v>
      </c>
      <c r="C99" s="303" t="s">
        <v>748</v>
      </c>
      <c r="D99" s="297" t="s">
        <v>213</v>
      </c>
      <c r="E99" s="304" t="s">
        <v>551</v>
      </c>
      <c r="F99" s="298">
        <v>878</v>
      </c>
      <c r="G99" s="298"/>
      <c r="H99" s="298"/>
      <c r="I99" s="316"/>
      <c r="J99" s="317" t="s">
        <v>4510</v>
      </c>
      <c r="K99" s="317"/>
      <c r="L99" s="317"/>
      <c r="M99" s="317"/>
      <c r="N99" s="127" t="s">
        <v>11</v>
      </c>
    </row>
    <row r="100" spans="1:14" s="128" customFormat="1" ht="112.5" customHeight="1" x14ac:dyDescent="0.2">
      <c r="A100" s="1727"/>
      <c r="B100" s="817" t="s">
        <v>2330</v>
      </c>
      <c r="C100" s="303" t="s">
        <v>749</v>
      </c>
      <c r="D100" s="297" t="s">
        <v>213</v>
      </c>
      <c r="E100" s="304" t="s">
        <v>551</v>
      </c>
      <c r="F100" s="298">
        <v>287</v>
      </c>
      <c r="G100" s="298"/>
      <c r="H100" s="298"/>
      <c r="I100" s="316"/>
      <c r="J100" s="317" t="s">
        <v>4167</v>
      </c>
      <c r="K100" s="317" t="s">
        <v>4511</v>
      </c>
      <c r="L100" s="317"/>
      <c r="M100" s="317"/>
      <c r="N100" s="127" t="s">
        <v>11</v>
      </c>
    </row>
    <row r="101" spans="1:14" s="128" customFormat="1" ht="85.5" customHeight="1" x14ac:dyDescent="0.2">
      <c r="A101" s="1727"/>
      <c r="B101" s="817" t="s">
        <v>2334</v>
      </c>
      <c r="C101" s="303" t="s">
        <v>753</v>
      </c>
      <c r="D101" s="297" t="s">
        <v>213</v>
      </c>
      <c r="E101" s="304" t="s">
        <v>551</v>
      </c>
      <c r="F101" s="298"/>
      <c r="G101" s="298"/>
      <c r="H101" s="298"/>
      <c r="I101" s="316"/>
      <c r="J101" s="317" t="s">
        <v>4512</v>
      </c>
      <c r="K101" s="317"/>
      <c r="L101" s="317"/>
      <c r="M101" s="317"/>
      <c r="N101" s="127" t="s">
        <v>11</v>
      </c>
    </row>
    <row r="102" spans="1:14" s="128" customFormat="1" ht="113.25" customHeight="1" x14ac:dyDescent="0.2">
      <c r="A102" s="1727"/>
      <c r="B102" s="805" t="s">
        <v>2379</v>
      </c>
      <c r="C102" s="805" t="s">
        <v>794</v>
      </c>
      <c r="D102" s="326" t="s">
        <v>213</v>
      </c>
      <c r="E102" s="327" t="s">
        <v>551</v>
      </c>
      <c r="F102" s="264">
        <v>42</v>
      </c>
      <c r="G102" s="264"/>
      <c r="H102" s="261"/>
      <c r="I102" s="674"/>
      <c r="J102" s="790" t="s">
        <v>4513</v>
      </c>
      <c r="K102" s="485"/>
      <c r="L102" s="485"/>
      <c r="M102" s="485"/>
      <c r="N102" s="127" t="s">
        <v>11</v>
      </c>
    </row>
    <row r="103" spans="1:14" s="128" customFormat="1" ht="112.5" customHeight="1" x14ac:dyDescent="0.2">
      <c r="A103" s="1727"/>
      <c r="B103" s="805" t="s">
        <v>2380</v>
      </c>
      <c r="C103" s="805" t="s">
        <v>795</v>
      </c>
      <c r="D103" s="326" t="s">
        <v>213</v>
      </c>
      <c r="E103" s="327" t="s">
        <v>551</v>
      </c>
      <c r="F103" s="264">
        <v>419</v>
      </c>
      <c r="G103" s="264"/>
      <c r="H103" s="261"/>
      <c r="I103" s="674"/>
      <c r="J103" s="790" t="s">
        <v>4514</v>
      </c>
      <c r="K103" s="485"/>
      <c r="L103" s="485"/>
      <c r="M103" s="485"/>
      <c r="N103" s="127" t="s">
        <v>11</v>
      </c>
    </row>
    <row r="104" spans="1:14" s="128" customFormat="1" ht="114" customHeight="1" x14ac:dyDescent="0.2">
      <c r="A104" s="1727"/>
      <c r="B104" s="805" t="s">
        <v>2382</v>
      </c>
      <c r="C104" s="805" t="s">
        <v>797</v>
      </c>
      <c r="D104" s="326" t="s">
        <v>213</v>
      </c>
      <c r="E104" s="327" t="s">
        <v>551</v>
      </c>
      <c r="F104" s="264">
        <v>29</v>
      </c>
      <c r="G104" s="264"/>
      <c r="H104" s="261"/>
      <c r="I104" s="674"/>
      <c r="J104" s="790" t="s">
        <v>4515</v>
      </c>
      <c r="K104" s="485"/>
      <c r="L104" s="485"/>
      <c r="M104" s="485"/>
      <c r="N104" s="127" t="s">
        <v>11</v>
      </c>
    </row>
    <row r="105" spans="1:14" s="128" customFormat="1" ht="139.5" customHeight="1" x14ac:dyDescent="0.2">
      <c r="A105" s="1727"/>
      <c r="B105" s="805" t="s">
        <v>2383</v>
      </c>
      <c r="C105" s="805" t="s">
        <v>798</v>
      </c>
      <c r="D105" s="326" t="s">
        <v>213</v>
      </c>
      <c r="E105" s="327" t="s">
        <v>551</v>
      </c>
      <c r="F105" s="264">
        <v>19</v>
      </c>
      <c r="G105" s="264"/>
      <c r="H105" s="261"/>
      <c r="I105" s="674"/>
      <c r="J105" s="790" t="s">
        <v>4516</v>
      </c>
      <c r="K105" s="485"/>
      <c r="L105" s="485"/>
      <c r="M105" s="485"/>
      <c r="N105" s="127" t="s">
        <v>11</v>
      </c>
    </row>
    <row r="106" spans="1:14" s="128" customFormat="1" ht="109.5" customHeight="1" x14ac:dyDescent="0.2">
      <c r="A106" s="1727"/>
      <c r="B106" s="805" t="s">
        <v>2384</v>
      </c>
      <c r="C106" s="805" t="s">
        <v>799</v>
      </c>
      <c r="D106" s="326" t="s">
        <v>213</v>
      </c>
      <c r="E106" s="327" t="s">
        <v>551</v>
      </c>
      <c r="F106" s="264">
        <v>528</v>
      </c>
      <c r="G106" s="264"/>
      <c r="H106" s="261"/>
      <c r="I106" s="674"/>
      <c r="J106" s="790" t="s">
        <v>3910</v>
      </c>
      <c r="K106" s="790" t="s">
        <v>4517</v>
      </c>
      <c r="L106" s="485"/>
      <c r="M106" s="485"/>
      <c r="N106" s="127" t="s">
        <v>11</v>
      </c>
    </row>
    <row r="107" spans="1:14" s="128" customFormat="1" ht="125.25" customHeight="1" x14ac:dyDescent="0.2">
      <c r="A107" s="1727"/>
      <c r="B107" s="805" t="s">
        <v>2386</v>
      </c>
      <c r="C107" s="805" t="s">
        <v>801</v>
      </c>
      <c r="D107" s="326" t="s">
        <v>213</v>
      </c>
      <c r="E107" s="327" t="s">
        <v>551</v>
      </c>
      <c r="F107" s="264">
        <v>458</v>
      </c>
      <c r="G107" s="264"/>
      <c r="H107" s="261"/>
      <c r="I107" s="674"/>
      <c r="J107" s="790" t="s">
        <v>4518</v>
      </c>
      <c r="K107" s="485"/>
      <c r="L107" s="485"/>
      <c r="M107" s="485"/>
      <c r="N107" s="127" t="s">
        <v>11</v>
      </c>
    </row>
    <row r="108" spans="1:14" s="128" customFormat="1" ht="99" customHeight="1" x14ac:dyDescent="0.2">
      <c r="A108" s="1727"/>
      <c r="B108" s="805" t="s">
        <v>2387</v>
      </c>
      <c r="C108" s="805" t="s">
        <v>802</v>
      </c>
      <c r="D108" s="326" t="s">
        <v>213</v>
      </c>
      <c r="E108" s="327" t="s">
        <v>551</v>
      </c>
      <c r="F108" s="264"/>
      <c r="G108" s="264"/>
      <c r="H108" s="261"/>
      <c r="I108" s="674"/>
      <c r="J108" s="790" t="s">
        <v>4519</v>
      </c>
      <c r="K108" s="485"/>
      <c r="L108" s="485"/>
      <c r="M108" s="485"/>
      <c r="N108" s="127" t="s">
        <v>11</v>
      </c>
    </row>
    <row r="109" spans="1:14" ht="138" customHeight="1" x14ac:dyDescent="0.2">
      <c r="A109" s="1727"/>
      <c r="B109" s="791" t="s">
        <v>2389</v>
      </c>
      <c r="C109" s="791" t="s">
        <v>804</v>
      </c>
      <c r="D109" s="680" t="s">
        <v>213</v>
      </c>
      <c r="E109" s="681" t="s">
        <v>551</v>
      </c>
      <c r="F109" s="323">
        <v>1043</v>
      </c>
      <c r="G109" s="323">
        <v>300</v>
      </c>
      <c r="H109" s="801"/>
      <c r="I109" s="682"/>
      <c r="J109" s="790" t="s">
        <v>4520</v>
      </c>
      <c r="K109" s="485"/>
      <c r="L109" s="485"/>
      <c r="M109" s="485"/>
      <c r="N109" s="378" t="s">
        <v>11</v>
      </c>
    </row>
    <row r="110" spans="1:14" ht="100.5" customHeight="1" x14ac:dyDescent="0.2">
      <c r="A110" s="1727"/>
      <c r="B110" s="826" t="s">
        <v>3335</v>
      </c>
      <c r="C110" s="826" t="s">
        <v>3791</v>
      </c>
      <c r="D110" s="286" t="s">
        <v>986</v>
      </c>
      <c r="E110" s="328" t="s">
        <v>60</v>
      </c>
      <c r="F110" s="796">
        <v>274</v>
      </c>
      <c r="G110" s="796"/>
      <c r="H110" s="796"/>
      <c r="I110" s="235"/>
      <c r="J110" s="317" t="s">
        <v>3337</v>
      </c>
      <c r="K110" s="790" t="s">
        <v>3790</v>
      </c>
      <c r="L110" s="790" t="s">
        <v>4346</v>
      </c>
      <c r="M110" s="790" t="s">
        <v>4521</v>
      </c>
    </row>
    <row r="111" spans="1:14" ht="104.25" customHeight="1" x14ac:dyDescent="0.2">
      <c r="A111" s="1820"/>
      <c r="B111" s="826" t="s">
        <v>3342</v>
      </c>
      <c r="C111" s="826" t="s">
        <v>3343</v>
      </c>
      <c r="D111" s="286" t="s">
        <v>986</v>
      </c>
      <c r="E111" s="328" t="s">
        <v>60</v>
      </c>
      <c r="F111" s="796">
        <v>320</v>
      </c>
      <c r="G111" s="796"/>
      <c r="H111" s="796"/>
      <c r="I111" s="235"/>
      <c r="J111" s="317" t="s">
        <v>3344</v>
      </c>
      <c r="K111" s="790" t="s">
        <v>3792</v>
      </c>
      <c r="L111" s="790" t="s">
        <v>4522</v>
      </c>
      <c r="M111" s="485"/>
    </row>
    <row r="112" spans="1:14" s="128" customFormat="1" ht="14.25" customHeight="1" x14ac:dyDescent="0.2">
      <c r="A112" s="1603" t="s">
        <v>1490</v>
      </c>
      <c r="B112" s="1603"/>
      <c r="C112" s="1603"/>
      <c r="D112" s="1603"/>
      <c r="E112" s="1603"/>
      <c r="F112" s="1603"/>
      <c r="G112" s="1603"/>
      <c r="H112" s="1603"/>
      <c r="I112" s="1603"/>
      <c r="J112" s="254"/>
      <c r="K112" s="254"/>
      <c r="L112" s="254"/>
      <c r="M112" s="254"/>
      <c r="N112" s="127" t="s">
        <v>8</v>
      </c>
    </row>
    <row r="113" spans="1:15" ht="118.5" customHeight="1" x14ac:dyDescent="0.2">
      <c r="A113" s="1819" t="s">
        <v>1491</v>
      </c>
      <c r="B113" s="838" t="s">
        <v>2425</v>
      </c>
      <c r="C113" s="838" t="s">
        <v>1315</v>
      </c>
      <c r="D113" s="492" t="s">
        <v>21</v>
      </c>
      <c r="E113" s="780" t="s">
        <v>312</v>
      </c>
      <c r="F113" s="494">
        <v>10.786479999999999</v>
      </c>
      <c r="G113" s="494"/>
      <c r="H113" s="494"/>
      <c r="I113" s="781">
        <v>6000.66</v>
      </c>
      <c r="J113" s="283" t="s">
        <v>4179</v>
      </c>
      <c r="K113" s="283" t="s">
        <v>4523</v>
      </c>
      <c r="L113" s="283"/>
      <c r="M113" s="283"/>
      <c r="N113" s="95"/>
    </row>
    <row r="114" spans="1:15" ht="100.5" customHeight="1" x14ac:dyDescent="0.2">
      <c r="A114" s="1727"/>
      <c r="B114" s="838" t="s">
        <v>2436</v>
      </c>
      <c r="C114" s="782" t="s">
        <v>850</v>
      </c>
      <c r="D114" s="492" t="s">
        <v>13</v>
      </c>
      <c r="E114" s="780" t="s">
        <v>312</v>
      </c>
      <c r="F114" s="783"/>
      <c r="G114" s="835"/>
      <c r="H114" s="492"/>
      <c r="I114" s="492"/>
      <c r="J114" s="727" t="s">
        <v>4446</v>
      </c>
      <c r="K114" s="727"/>
      <c r="L114" s="727"/>
      <c r="M114" s="727"/>
      <c r="N114" s="95" t="s">
        <v>11</v>
      </c>
    </row>
    <row r="115" spans="1:15" ht="114.75" customHeight="1" x14ac:dyDescent="0.2">
      <c r="A115" s="1727"/>
      <c r="B115" s="838" t="s">
        <v>2451</v>
      </c>
      <c r="C115" s="838" t="s">
        <v>864</v>
      </c>
      <c r="D115" s="741" t="s">
        <v>13</v>
      </c>
      <c r="E115" s="741" t="s">
        <v>312</v>
      </c>
      <c r="F115" s="494">
        <v>7995.9717199999996</v>
      </c>
      <c r="G115" s="494"/>
      <c r="H115" s="741"/>
      <c r="I115" s="741"/>
      <c r="J115" s="727" t="s">
        <v>3092</v>
      </c>
      <c r="K115" s="727" t="s">
        <v>3913</v>
      </c>
      <c r="L115" s="727" t="s">
        <v>4181</v>
      </c>
      <c r="M115" s="727" t="s">
        <v>4525</v>
      </c>
      <c r="N115" s="127" t="s">
        <v>11</v>
      </c>
    </row>
    <row r="116" spans="1:15" ht="88.5" customHeight="1" x14ac:dyDescent="0.2">
      <c r="A116" s="1727"/>
      <c r="B116" s="838" t="s">
        <v>2452</v>
      </c>
      <c r="C116" s="838" t="s">
        <v>865</v>
      </c>
      <c r="D116" s="741" t="s">
        <v>13</v>
      </c>
      <c r="E116" s="741" t="s">
        <v>312</v>
      </c>
      <c r="F116" s="494">
        <v>35.238</v>
      </c>
      <c r="G116" s="494"/>
      <c r="H116" s="741"/>
      <c r="I116" s="741"/>
      <c r="J116" s="727" t="s">
        <v>3914</v>
      </c>
      <c r="K116" s="727" t="s">
        <v>4526</v>
      </c>
      <c r="L116" s="727"/>
      <c r="M116" s="727"/>
      <c r="N116" s="127" t="s">
        <v>11</v>
      </c>
    </row>
    <row r="117" spans="1:15" ht="51" customHeight="1" x14ac:dyDescent="0.2">
      <c r="A117" s="1727"/>
      <c r="B117" s="492" t="s">
        <v>4527</v>
      </c>
      <c r="C117" s="493" t="s">
        <v>4528</v>
      </c>
      <c r="D117" s="492" t="s">
        <v>286</v>
      </c>
      <c r="E117" s="492" t="s">
        <v>4529</v>
      </c>
      <c r="F117" s="494">
        <v>120</v>
      </c>
      <c r="G117" s="741"/>
      <c r="H117" s="741"/>
      <c r="I117" s="741"/>
      <c r="J117" s="790" t="s">
        <v>4532</v>
      </c>
      <c r="K117" s="790"/>
      <c r="L117" s="790"/>
      <c r="M117" s="790"/>
    </row>
    <row r="118" spans="1:15" ht="51" customHeight="1" x14ac:dyDescent="0.2">
      <c r="A118" s="1727"/>
      <c r="B118" s="492" t="s">
        <v>4530</v>
      </c>
      <c r="C118" s="493" t="s">
        <v>4531</v>
      </c>
      <c r="D118" s="492" t="s">
        <v>286</v>
      </c>
      <c r="E118" s="492" t="s">
        <v>4529</v>
      </c>
      <c r="F118" s="494">
        <v>55</v>
      </c>
      <c r="G118" s="741"/>
      <c r="H118" s="741"/>
      <c r="I118" s="741"/>
      <c r="J118" s="790"/>
      <c r="K118" s="790"/>
      <c r="L118" s="790"/>
      <c r="M118" s="790"/>
    </row>
    <row r="119" spans="1:15" ht="51" customHeight="1" x14ac:dyDescent="0.2">
      <c r="A119" s="1727"/>
      <c r="B119" s="492" t="s">
        <v>4533</v>
      </c>
      <c r="C119" s="493" t="s">
        <v>4534</v>
      </c>
      <c r="D119" s="492" t="s">
        <v>810</v>
      </c>
      <c r="E119" s="492" t="s">
        <v>4529</v>
      </c>
      <c r="F119" s="494">
        <v>84.059309999999996</v>
      </c>
      <c r="G119" s="741"/>
      <c r="H119" s="741"/>
      <c r="I119" s="741"/>
      <c r="J119" s="790"/>
      <c r="K119" s="790"/>
      <c r="L119" s="790"/>
      <c r="M119" s="790"/>
    </row>
    <row r="120" spans="1:15" ht="51" customHeight="1" x14ac:dyDescent="0.2">
      <c r="A120" s="1727"/>
      <c r="B120" s="492" t="s">
        <v>4535</v>
      </c>
      <c r="C120" s="493" t="s">
        <v>4536</v>
      </c>
      <c r="D120" s="492" t="s">
        <v>286</v>
      </c>
      <c r="E120" s="492" t="s">
        <v>4529</v>
      </c>
      <c r="F120" s="494">
        <v>150</v>
      </c>
      <c r="G120" s="741"/>
      <c r="H120" s="741"/>
      <c r="I120" s="741"/>
      <c r="J120" s="790"/>
      <c r="K120" s="790"/>
      <c r="L120" s="790"/>
      <c r="M120" s="790"/>
    </row>
    <row r="121" spans="1:15" ht="51" customHeight="1" x14ac:dyDescent="0.2">
      <c r="A121" s="1727"/>
      <c r="B121" s="492" t="s">
        <v>4537</v>
      </c>
      <c r="C121" s="493" t="s">
        <v>4538</v>
      </c>
      <c r="D121" s="492" t="s">
        <v>286</v>
      </c>
      <c r="E121" s="492" t="s">
        <v>4529</v>
      </c>
      <c r="F121" s="494">
        <v>195</v>
      </c>
      <c r="G121" s="741"/>
      <c r="H121" s="741"/>
      <c r="I121" s="741"/>
      <c r="J121" s="790"/>
      <c r="K121" s="790"/>
      <c r="L121" s="790"/>
      <c r="M121" s="790"/>
    </row>
    <row r="122" spans="1:15" ht="51" customHeight="1" x14ac:dyDescent="0.2">
      <c r="A122" s="1820"/>
      <c r="B122" s="492" t="s">
        <v>4540</v>
      </c>
      <c r="C122" s="493" t="s">
        <v>4539</v>
      </c>
      <c r="D122" s="492" t="s">
        <v>286</v>
      </c>
      <c r="E122" s="492" t="s">
        <v>4529</v>
      </c>
      <c r="F122" s="494">
        <v>190</v>
      </c>
      <c r="G122" s="741"/>
      <c r="H122" s="741"/>
      <c r="I122" s="741"/>
      <c r="J122" s="790"/>
      <c r="K122" s="790"/>
      <c r="L122" s="790"/>
      <c r="M122" s="790"/>
    </row>
    <row r="123" spans="1:15" s="546" customFormat="1" ht="15" customHeight="1" x14ac:dyDescent="0.25">
      <c r="A123" s="1824" t="s">
        <v>1494</v>
      </c>
      <c r="B123" s="1824"/>
      <c r="C123" s="1824"/>
      <c r="D123" s="1824"/>
      <c r="E123" s="1824"/>
      <c r="F123" s="1824"/>
      <c r="G123" s="1824"/>
      <c r="H123" s="1824"/>
      <c r="I123" s="1824"/>
      <c r="J123" s="254"/>
      <c r="K123" s="254"/>
      <c r="L123" s="254"/>
      <c r="M123" s="254"/>
      <c r="N123" s="545" t="s">
        <v>8</v>
      </c>
      <c r="O123" s="545"/>
    </row>
    <row r="124" spans="1:15" ht="108.75" customHeight="1" x14ac:dyDescent="0.2">
      <c r="A124" s="1819" t="s">
        <v>1495</v>
      </c>
      <c r="B124" s="492" t="s">
        <v>4013</v>
      </c>
      <c r="C124" s="493" t="s">
        <v>3875</v>
      </c>
      <c r="D124" s="492" t="s">
        <v>810</v>
      </c>
      <c r="E124" s="492" t="s">
        <v>1243</v>
      </c>
      <c r="F124" s="494">
        <v>1034.1220000000001</v>
      </c>
      <c r="G124" s="494"/>
      <c r="H124" s="693"/>
      <c r="I124" s="693"/>
      <c r="J124" s="790" t="s">
        <v>4014</v>
      </c>
      <c r="K124" s="727" t="s">
        <v>4553</v>
      </c>
      <c r="L124" s="727"/>
      <c r="M124" s="727"/>
      <c r="N124" s="95"/>
      <c r="O124" s="96"/>
    </row>
    <row r="125" spans="1:15" ht="120" customHeight="1" x14ac:dyDescent="0.2">
      <c r="A125" s="1727"/>
      <c r="B125" s="492" t="s">
        <v>4015</v>
      </c>
      <c r="C125" s="493" t="s">
        <v>3876</v>
      </c>
      <c r="D125" s="492" t="s">
        <v>810</v>
      </c>
      <c r="E125" s="492" t="s">
        <v>1243</v>
      </c>
      <c r="F125" s="494">
        <v>384.87700000000001</v>
      </c>
      <c r="G125" s="494"/>
      <c r="H125" s="693"/>
      <c r="I125" s="693"/>
      <c r="J125" s="790" t="s">
        <v>4016</v>
      </c>
      <c r="K125" s="727" t="s">
        <v>4554</v>
      </c>
      <c r="L125" s="727"/>
      <c r="M125" s="727"/>
      <c r="N125" s="95"/>
      <c r="O125" s="96"/>
    </row>
    <row r="126" spans="1:15" ht="59.25" customHeight="1" x14ac:dyDescent="0.2">
      <c r="A126" s="1727"/>
      <c r="B126" s="492" t="s">
        <v>4066</v>
      </c>
      <c r="C126" s="493" t="s">
        <v>4067</v>
      </c>
      <c r="D126" s="492" t="s">
        <v>810</v>
      </c>
      <c r="E126" s="492" t="s">
        <v>3810</v>
      </c>
      <c r="F126" s="494">
        <v>26</v>
      </c>
      <c r="G126" s="494"/>
      <c r="H126" s="693"/>
      <c r="I126" s="693"/>
      <c r="J126" s="790" t="s">
        <v>4194</v>
      </c>
      <c r="K126" s="727"/>
      <c r="L126" s="727"/>
      <c r="M126" s="727"/>
      <c r="N126" s="95"/>
      <c r="O126" s="96"/>
    </row>
    <row r="127" spans="1:15" ht="59.25" customHeight="1" x14ac:dyDescent="0.2">
      <c r="A127" s="1727"/>
      <c r="B127" s="492" t="s">
        <v>4555</v>
      </c>
      <c r="C127" s="493" t="s">
        <v>4556</v>
      </c>
      <c r="D127" s="492" t="s">
        <v>810</v>
      </c>
      <c r="E127" s="492" t="s">
        <v>1243</v>
      </c>
      <c r="F127" s="494">
        <v>450</v>
      </c>
      <c r="G127" s="494"/>
      <c r="H127" s="693"/>
      <c r="I127" s="693"/>
      <c r="J127" s="790" t="s">
        <v>4557</v>
      </c>
      <c r="K127" s="727"/>
      <c r="L127" s="727"/>
      <c r="M127" s="727"/>
      <c r="N127" s="95"/>
      <c r="O127" s="96"/>
    </row>
    <row r="128" spans="1:15" ht="59.25" customHeight="1" x14ac:dyDescent="0.2">
      <c r="A128" s="1727"/>
      <c r="B128" s="492" t="s">
        <v>4558</v>
      </c>
      <c r="C128" s="493" t="s">
        <v>4559</v>
      </c>
      <c r="D128" s="492" t="s">
        <v>810</v>
      </c>
      <c r="E128" s="492" t="s">
        <v>1243</v>
      </c>
      <c r="F128" s="494">
        <v>450</v>
      </c>
      <c r="G128" s="494"/>
      <c r="H128" s="693"/>
      <c r="I128" s="693"/>
      <c r="J128" s="1597" t="s">
        <v>4562</v>
      </c>
      <c r="K128" s="727"/>
      <c r="L128" s="727"/>
      <c r="M128" s="727"/>
      <c r="N128" s="95"/>
      <c r="O128" s="96"/>
    </row>
    <row r="129" spans="1:15" ht="59.25" customHeight="1" x14ac:dyDescent="0.2">
      <c r="A129" s="1727"/>
      <c r="B129" s="492" t="s">
        <v>4560</v>
      </c>
      <c r="C129" s="493" t="s">
        <v>4561</v>
      </c>
      <c r="D129" s="492" t="s">
        <v>810</v>
      </c>
      <c r="E129" s="492" t="s">
        <v>1243</v>
      </c>
      <c r="F129" s="494">
        <v>170</v>
      </c>
      <c r="G129" s="494"/>
      <c r="H129" s="693"/>
      <c r="I129" s="693"/>
      <c r="J129" s="1597"/>
      <c r="K129" s="727"/>
      <c r="L129" s="727"/>
      <c r="M129" s="727"/>
      <c r="N129" s="95"/>
      <c r="O129" s="96"/>
    </row>
    <row r="130" spans="1:15" ht="59.25" customHeight="1" x14ac:dyDescent="0.2">
      <c r="A130" s="1727"/>
      <c r="B130" s="492" t="s">
        <v>4563</v>
      </c>
      <c r="C130" s="493" t="s">
        <v>4564</v>
      </c>
      <c r="D130" s="492" t="s">
        <v>810</v>
      </c>
      <c r="E130" s="492" t="s">
        <v>1243</v>
      </c>
      <c r="F130" s="494">
        <v>170.001</v>
      </c>
      <c r="G130" s="494"/>
      <c r="H130" s="693"/>
      <c r="I130" s="693"/>
      <c r="J130" s="1597"/>
      <c r="K130" s="727"/>
      <c r="L130" s="727"/>
      <c r="M130" s="727"/>
      <c r="N130" s="95"/>
      <c r="O130" s="96"/>
    </row>
    <row r="131" spans="1:15" ht="59.25" customHeight="1" x14ac:dyDescent="0.2">
      <c r="A131" s="1820"/>
      <c r="B131" s="492" t="s">
        <v>4565</v>
      </c>
      <c r="C131" s="493" t="s">
        <v>4566</v>
      </c>
      <c r="D131" s="492" t="s">
        <v>810</v>
      </c>
      <c r="E131" s="492" t="s">
        <v>1243</v>
      </c>
      <c r="F131" s="494">
        <v>170</v>
      </c>
      <c r="G131" s="494"/>
      <c r="H131" s="693"/>
      <c r="I131" s="693"/>
      <c r="J131" s="1597"/>
      <c r="K131" s="727"/>
      <c r="L131" s="727"/>
      <c r="M131" s="727"/>
      <c r="N131" s="95"/>
      <c r="O131" s="96"/>
    </row>
    <row r="132" spans="1:15" ht="193.5" customHeight="1" x14ac:dyDescent="0.2">
      <c r="A132" s="835" t="s">
        <v>1496</v>
      </c>
      <c r="B132" s="838" t="s">
        <v>2524</v>
      </c>
      <c r="C132" s="835" t="s">
        <v>4637</v>
      </c>
      <c r="D132" s="784" t="s">
        <v>810</v>
      </c>
      <c r="E132" s="784" t="s">
        <v>325</v>
      </c>
      <c r="F132" s="494">
        <v>16584</v>
      </c>
      <c r="G132" s="776">
        <v>9050</v>
      </c>
      <c r="H132" s="741"/>
      <c r="I132" s="741"/>
      <c r="J132" s="727" t="s">
        <v>3623</v>
      </c>
      <c r="K132" s="727" t="s">
        <v>3806</v>
      </c>
      <c r="L132" s="727" t="s">
        <v>4567</v>
      </c>
      <c r="M132" s="727"/>
      <c r="N132" s="95" t="s">
        <v>326</v>
      </c>
      <c r="O132" s="96"/>
    </row>
    <row r="133" spans="1:15" ht="11.25" customHeight="1" x14ac:dyDescent="0.2">
      <c r="F133" s="348"/>
      <c r="G133" s="348"/>
      <c r="H133" s="348"/>
      <c r="I133" s="348"/>
      <c r="N133" s="95"/>
      <c r="O133" s="96"/>
    </row>
    <row r="134" spans="1:15" ht="12.75" customHeight="1" x14ac:dyDescent="0.2">
      <c r="A134" s="1642" t="s">
        <v>1505</v>
      </c>
      <c r="B134" s="1642"/>
      <c r="C134" s="1642"/>
      <c r="D134" s="1642"/>
      <c r="E134" s="1642"/>
      <c r="F134" s="1642"/>
      <c r="G134" s="1642"/>
      <c r="H134" s="1642"/>
      <c r="I134" s="1642"/>
      <c r="J134" s="349"/>
      <c r="K134" s="349"/>
      <c r="L134" s="349"/>
      <c r="M134" s="349"/>
      <c r="N134" s="350" t="s">
        <v>8</v>
      </c>
      <c r="O134" s="96"/>
    </row>
    <row r="135" spans="1:15" ht="15" customHeight="1" x14ac:dyDescent="0.2">
      <c r="A135" s="1576" t="s">
        <v>2</v>
      </c>
      <c r="B135" s="1576" t="s">
        <v>3</v>
      </c>
      <c r="C135" s="1576"/>
      <c r="D135" s="1576" t="s">
        <v>4</v>
      </c>
      <c r="E135" s="1576" t="s">
        <v>5</v>
      </c>
      <c r="F135" s="1576" t="s">
        <v>6</v>
      </c>
      <c r="G135" s="1576"/>
      <c r="H135" s="1576"/>
      <c r="I135" s="1576" t="s">
        <v>7</v>
      </c>
      <c r="J135" s="727"/>
      <c r="K135" s="727"/>
      <c r="L135" s="727"/>
      <c r="M135" s="727"/>
      <c r="N135" s="95"/>
      <c r="O135" s="96"/>
    </row>
    <row r="136" spans="1:15" ht="6.75" customHeight="1" x14ac:dyDescent="0.2">
      <c r="A136" s="1576"/>
      <c r="B136" s="1576"/>
      <c r="C136" s="1576"/>
      <c r="D136" s="1576"/>
      <c r="E136" s="1576"/>
      <c r="F136" s="1576"/>
      <c r="G136" s="1576"/>
      <c r="H136" s="1576"/>
      <c r="I136" s="1576"/>
      <c r="J136" s="727"/>
      <c r="K136" s="727"/>
      <c r="L136" s="727"/>
      <c r="M136" s="727"/>
      <c r="N136" s="95"/>
      <c r="O136" s="96"/>
    </row>
    <row r="137" spans="1:15" ht="11.25" customHeight="1" x14ac:dyDescent="0.2">
      <c r="A137" s="1576"/>
      <c r="B137" s="1576"/>
      <c r="C137" s="1576"/>
      <c r="D137" s="1576"/>
      <c r="E137" s="1576"/>
      <c r="F137" s="1576">
        <v>2017</v>
      </c>
      <c r="G137" s="1576">
        <v>2018</v>
      </c>
      <c r="H137" s="1576">
        <v>2019</v>
      </c>
      <c r="I137" s="1576"/>
      <c r="J137" s="727"/>
      <c r="K137" s="727"/>
      <c r="L137" s="727"/>
      <c r="M137" s="727"/>
      <c r="N137" s="95"/>
      <c r="O137" s="96"/>
    </row>
    <row r="138" spans="1:15" ht="3.75" customHeight="1" x14ac:dyDescent="0.2">
      <c r="A138" s="1576"/>
      <c r="B138" s="1576"/>
      <c r="C138" s="1576"/>
      <c r="D138" s="1576"/>
      <c r="E138" s="1576"/>
      <c r="F138" s="1576"/>
      <c r="G138" s="1576"/>
      <c r="H138" s="1576"/>
      <c r="I138" s="1576"/>
      <c r="J138" s="727"/>
      <c r="K138" s="727"/>
      <c r="L138" s="727"/>
      <c r="M138" s="727"/>
      <c r="N138" s="95"/>
      <c r="O138" s="96"/>
    </row>
    <row r="139" spans="1:15" ht="13.5" customHeight="1" x14ac:dyDescent="0.2">
      <c r="A139" s="811">
        <v>1</v>
      </c>
      <c r="B139" s="1576">
        <v>2</v>
      </c>
      <c r="C139" s="1576"/>
      <c r="D139" s="811">
        <v>3</v>
      </c>
      <c r="E139" s="811">
        <v>4</v>
      </c>
      <c r="F139" s="811">
        <v>5</v>
      </c>
      <c r="G139" s="811">
        <v>6</v>
      </c>
      <c r="H139" s="811">
        <v>7</v>
      </c>
      <c r="I139" s="811">
        <v>8</v>
      </c>
      <c r="J139" s="727"/>
      <c r="K139" s="727"/>
      <c r="L139" s="727"/>
      <c r="M139" s="727"/>
      <c r="N139" s="95"/>
      <c r="O139" s="96"/>
    </row>
    <row r="140" spans="1:15" ht="12.75" customHeight="1" x14ac:dyDescent="0.2">
      <c r="A140" s="1818" t="s">
        <v>1508</v>
      </c>
      <c r="B140" s="1818"/>
      <c r="C140" s="1818"/>
      <c r="D140" s="1818"/>
      <c r="E140" s="1818"/>
      <c r="F140" s="1818"/>
      <c r="G140" s="1818"/>
      <c r="H140" s="1818"/>
      <c r="I140" s="1818"/>
      <c r="J140" s="254"/>
      <c r="K140" s="254"/>
      <c r="L140" s="254"/>
      <c r="M140" s="254"/>
      <c r="N140" s="95"/>
      <c r="O140" s="96"/>
    </row>
    <row r="141" spans="1:15" ht="113.25" customHeight="1" x14ac:dyDescent="0.2">
      <c r="A141" s="1600" t="s">
        <v>1509</v>
      </c>
      <c r="B141" s="834" t="s">
        <v>2577</v>
      </c>
      <c r="C141" s="834" t="s">
        <v>3016</v>
      </c>
      <c r="D141" s="811" t="s">
        <v>891</v>
      </c>
      <c r="E141" s="811" t="s">
        <v>972</v>
      </c>
      <c r="F141" s="785">
        <v>920</v>
      </c>
      <c r="G141" s="373"/>
      <c r="H141" s="114"/>
      <c r="I141" s="114"/>
      <c r="J141" s="790" t="s">
        <v>4580</v>
      </c>
      <c r="K141" s="790"/>
      <c r="L141" s="790"/>
      <c r="M141" s="790"/>
      <c r="N141" s="95" t="s">
        <v>973</v>
      </c>
      <c r="O141" s="96"/>
    </row>
    <row r="142" spans="1:15" ht="90" customHeight="1" x14ac:dyDescent="0.2">
      <c r="A142" s="1600"/>
      <c r="B142" s="834" t="s">
        <v>2590</v>
      </c>
      <c r="C142" s="361" t="s">
        <v>983</v>
      </c>
      <c r="D142" s="811" t="s">
        <v>13</v>
      </c>
      <c r="E142" s="811" t="s">
        <v>984</v>
      </c>
      <c r="F142" s="114">
        <v>174</v>
      </c>
      <c r="G142" s="114">
        <v>5000</v>
      </c>
      <c r="H142" s="114"/>
      <c r="I142" s="114"/>
      <c r="J142" s="790" t="s">
        <v>4220</v>
      </c>
      <c r="K142" s="790" t="s">
        <v>4581</v>
      </c>
      <c r="L142" s="790"/>
      <c r="M142" s="790"/>
      <c r="N142" s="95" t="s">
        <v>973</v>
      </c>
      <c r="O142" s="96"/>
    </row>
    <row r="143" spans="1:15" ht="114" customHeight="1" x14ac:dyDescent="0.2">
      <c r="A143" s="1600"/>
      <c r="B143" s="596" t="s">
        <v>3495</v>
      </c>
      <c r="C143" s="596" t="s">
        <v>3496</v>
      </c>
      <c r="D143" s="811" t="s">
        <v>810</v>
      </c>
      <c r="E143" s="811" t="s">
        <v>972</v>
      </c>
      <c r="F143" s="114">
        <v>106</v>
      </c>
      <c r="G143" s="114">
        <v>0</v>
      </c>
      <c r="H143" s="114">
        <v>0</v>
      </c>
      <c r="I143" s="114">
        <v>0</v>
      </c>
      <c r="J143" s="790" t="s">
        <v>3497</v>
      </c>
      <c r="K143" s="790" t="s">
        <v>4582</v>
      </c>
      <c r="L143" s="790"/>
      <c r="M143" s="790"/>
      <c r="N143" s="95"/>
      <c r="O143" s="96"/>
    </row>
    <row r="144" spans="1:15" ht="63" customHeight="1" x14ac:dyDescent="0.2">
      <c r="A144" s="1600"/>
      <c r="B144" s="811" t="s">
        <v>4583</v>
      </c>
      <c r="C144" s="596" t="s">
        <v>4584</v>
      </c>
      <c r="D144" s="811" t="s">
        <v>810</v>
      </c>
      <c r="E144" s="811" t="s">
        <v>972</v>
      </c>
      <c r="F144" s="811">
        <v>490</v>
      </c>
      <c r="G144" s="114"/>
      <c r="H144" s="114"/>
      <c r="I144" s="114"/>
      <c r="J144" s="790" t="s">
        <v>4532</v>
      </c>
      <c r="K144" s="790"/>
      <c r="L144" s="790"/>
      <c r="M144" s="790"/>
      <c r="N144" s="95"/>
      <c r="O144" s="96"/>
    </row>
    <row r="145" spans="1:15" ht="63" customHeight="1" x14ac:dyDescent="0.2">
      <c r="A145" s="1600"/>
      <c r="B145" s="811" t="s">
        <v>4586</v>
      </c>
      <c r="C145" s="596" t="s">
        <v>4585</v>
      </c>
      <c r="D145" s="811" t="s">
        <v>3809</v>
      </c>
      <c r="E145" s="811" t="s">
        <v>972</v>
      </c>
      <c r="F145" s="811">
        <v>100</v>
      </c>
      <c r="G145" s="114"/>
      <c r="H145" s="114"/>
      <c r="I145" s="114"/>
      <c r="J145" s="790"/>
      <c r="K145" s="790"/>
      <c r="L145" s="790"/>
      <c r="M145" s="790"/>
      <c r="N145" s="95"/>
      <c r="O145" s="96"/>
    </row>
    <row r="146" spans="1:15" ht="115.5" customHeight="1" x14ac:dyDescent="0.2">
      <c r="A146" s="1719" t="s">
        <v>1518</v>
      </c>
      <c r="B146" s="821" t="s">
        <v>2619</v>
      </c>
      <c r="C146" s="102" t="s">
        <v>1333</v>
      </c>
      <c r="D146" s="721" t="s">
        <v>810</v>
      </c>
      <c r="E146" s="761" t="s">
        <v>972</v>
      </c>
      <c r="F146" s="358">
        <v>140</v>
      </c>
      <c r="G146" s="358"/>
      <c r="H146" s="359"/>
      <c r="I146" s="106"/>
      <c r="J146" s="790" t="s">
        <v>4573</v>
      </c>
      <c r="K146" s="790"/>
      <c r="L146" s="790"/>
      <c r="M146" s="790"/>
      <c r="N146" s="95" t="s">
        <v>973</v>
      </c>
      <c r="O146" s="96"/>
    </row>
    <row r="147" spans="1:15" ht="111.75" customHeight="1" x14ac:dyDescent="0.2">
      <c r="A147" s="1720"/>
      <c r="B147" s="826" t="s">
        <v>3507</v>
      </c>
      <c r="C147" s="209" t="s">
        <v>3508</v>
      </c>
      <c r="D147" s="806" t="s">
        <v>810</v>
      </c>
      <c r="E147" s="806" t="s">
        <v>972</v>
      </c>
      <c r="F147" s="796">
        <v>895</v>
      </c>
      <c r="G147" s="796"/>
      <c r="H147" s="796"/>
      <c r="I147" s="796"/>
      <c r="J147" s="790" t="s">
        <v>3506</v>
      </c>
      <c r="K147" s="790" t="s">
        <v>4571</v>
      </c>
      <c r="L147" s="790"/>
      <c r="M147" s="790"/>
      <c r="N147" s="95"/>
      <c r="O147" s="96"/>
    </row>
    <row r="148" spans="1:15" ht="76.5" customHeight="1" x14ac:dyDescent="0.2">
      <c r="A148" s="1827" t="s">
        <v>1532</v>
      </c>
      <c r="B148" s="768" t="s">
        <v>2651</v>
      </c>
      <c r="C148" s="337" t="s">
        <v>1022</v>
      </c>
      <c r="D148" s="803" t="s">
        <v>810</v>
      </c>
      <c r="E148" s="803" t="s">
        <v>972</v>
      </c>
      <c r="F148" s="789">
        <v>1100</v>
      </c>
      <c r="G148" s="342"/>
      <c r="H148" s="100"/>
      <c r="I148" s="794"/>
      <c r="J148" s="790" t="s">
        <v>4587</v>
      </c>
      <c r="K148" s="790"/>
      <c r="L148" s="790"/>
      <c r="M148" s="790"/>
      <c r="N148" s="95" t="s">
        <v>973</v>
      </c>
      <c r="O148" s="96"/>
    </row>
    <row r="149" spans="1:15" ht="110.25" customHeight="1" x14ac:dyDescent="0.2">
      <c r="A149" s="1828"/>
      <c r="B149" s="768" t="s">
        <v>2653</v>
      </c>
      <c r="C149" s="709" t="s">
        <v>1021</v>
      </c>
      <c r="D149" s="803" t="s">
        <v>810</v>
      </c>
      <c r="E149" s="803" t="s">
        <v>972</v>
      </c>
      <c r="F149" s="789">
        <v>270.60000000000002</v>
      </c>
      <c r="G149" s="342"/>
      <c r="H149" s="100"/>
      <c r="I149" s="794"/>
      <c r="J149" s="790" t="s">
        <v>4588</v>
      </c>
      <c r="K149" s="790"/>
      <c r="L149" s="790"/>
      <c r="M149" s="790"/>
      <c r="N149" s="95" t="s">
        <v>973</v>
      </c>
      <c r="O149" s="96"/>
    </row>
    <row r="150" spans="1:15" ht="59.25" customHeight="1" x14ac:dyDescent="0.2">
      <c r="A150" s="834" t="s">
        <v>1535</v>
      </c>
      <c r="B150" s="786" t="s">
        <v>4589</v>
      </c>
      <c r="C150" s="108" t="s">
        <v>4590</v>
      </c>
      <c r="D150" s="109" t="s">
        <v>986</v>
      </c>
      <c r="E150" s="109" t="s">
        <v>987</v>
      </c>
      <c r="F150" s="610">
        <v>40</v>
      </c>
      <c r="G150" s="111"/>
      <c r="H150" s="100"/>
      <c r="I150" s="794"/>
      <c r="J150" s="790" t="s">
        <v>4453</v>
      </c>
      <c r="K150" s="790"/>
      <c r="L150" s="790"/>
      <c r="M150" s="790"/>
      <c r="N150" s="95"/>
      <c r="O150" s="96"/>
    </row>
    <row r="151" spans="1:15" ht="120.75" customHeight="1" x14ac:dyDescent="0.2">
      <c r="A151" s="361" t="s">
        <v>1537</v>
      </c>
      <c r="B151" s="786" t="s">
        <v>2662</v>
      </c>
      <c r="C151" s="108" t="s">
        <v>1029</v>
      </c>
      <c r="D151" s="837" t="s">
        <v>986</v>
      </c>
      <c r="E151" s="837" t="s">
        <v>987</v>
      </c>
      <c r="F151" s="111">
        <v>133.94999999999999</v>
      </c>
      <c r="G151" s="111"/>
      <c r="H151" s="100"/>
      <c r="I151" s="794"/>
      <c r="J151" s="790" t="s">
        <v>4591</v>
      </c>
      <c r="K151" s="790"/>
      <c r="L151" s="790"/>
      <c r="M151" s="790"/>
      <c r="N151" s="95" t="s">
        <v>973</v>
      </c>
      <c r="O151" s="96"/>
    </row>
    <row r="152" spans="1:15" ht="93" customHeight="1" x14ac:dyDescent="0.2">
      <c r="A152" s="361" t="s">
        <v>1541</v>
      </c>
      <c r="B152" s="786" t="s">
        <v>2674</v>
      </c>
      <c r="C152" s="113" t="s">
        <v>1037</v>
      </c>
      <c r="D152" s="803" t="s">
        <v>810</v>
      </c>
      <c r="E152" s="803" t="s">
        <v>972</v>
      </c>
      <c r="F152" s="111">
        <v>170</v>
      </c>
      <c r="G152" s="111"/>
      <c r="H152" s="100"/>
      <c r="I152" s="794"/>
      <c r="J152" s="790" t="s">
        <v>3521</v>
      </c>
      <c r="K152" s="790" t="s">
        <v>4592</v>
      </c>
      <c r="L152" s="790"/>
      <c r="M152" s="790"/>
      <c r="N152" s="95" t="s">
        <v>973</v>
      </c>
      <c r="O152" s="96"/>
    </row>
    <row r="153" spans="1:15" ht="76.5" customHeight="1" x14ac:dyDescent="0.2">
      <c r="A153" s="834" t="s">
        <v>1546</v>
      </c>
      <c r="B153" s="721" t="s">
        <v>4593</v>
      </c>
      <c r="C153" s="840" t="s">
        <v>4594</v>
      </c>
      <c r="D153" s="761" t="s">
        <v>810</v>
      </c>
      <c r="E153" s="761" t="s">
        <v>972</v>
      </c>
      <c r="F153" s="761">
        <v>76.3</v>
      </c>
      <c r="G153" s="696"/>
      <c r="H153" s="610"/>
      <c r="I153" s="794"/>
      <c r="J153" s="790" t="s">
        <v>4595</v>
      </c>
      <c r="K153" s="790"/>
      <c r="L153" s="790"/>
      <c r="M153" s="790"/>
      <c r="N153" s="95"/>
      <c r="O153" s="96"/>
    </row>
    <row r="154" spans="1:15" ht="74.25" customHeight="1" x14ac:dyDescent="0.2">
      <c r="A154" s="834" t="s">
        <v>1547</v>
      </c>
      <c r="B154" s="786" t="s">
        <v>4596</v>
      </c>
      <c r="C154" s="835" t="s">
        <v>4597</v>
      </c>
      <c r="D154" s="741" t="s">
        <v>810</v>
      </c>
      <c r="E154" s="741" t="s">
        <v>972</v>
      </c>
      <c r="F154" s="776">
        <v>170</v>
      </c>
      <c r="G154" s="494"/>
      <c r="H154" s="713"/>
      <c r="I154" s="794"/>
      <c r="J154" s="790" t="s">
        <v>4598</v>
      </c>
      <c r="K154" s="790"/>
      <c r="L154" s="790"/>
      <c r="M154" s="790"/>
      <c r="N154" s="95"/>
      <c r="O154" s="96"/>
    </row>
    <row r="155" spans="1:15" ht="55.5" customHeight="1" x14ac:dyDescent="0.2">
      <c r="A155" s="815" t="s">
        <v>1549</v>
      </c>
      <c r="B155" s="820" t="s">
        <v>4577</v>
      </c>
      <c r="C155" s="729" t="s">
        <v>4578</v>
      </c>
      <c r="D155" s="722" t="s">
        <v>810</v>
      </c>
      <c r="E155" s="722" t="s">
        <v>972</v>
      </c>
      <c r="F155" s="731">
        <v>300</v>
      </c>
      <c r="G155" s="342"/>
      <c r="H155" s="100"/>
      <c r="I155" s="794"/>
      <c r="J155" s="790" t="s">
        <v>4579</v>
      </c>
      <c r="K155" s="790"/>
      <c r="L155" s="790"/>
      <c r="M155" s="790"/>
      <c r="N155" s="95"/>
      <c r="O155" s="96"/>
    </row>
    <row r="156" spans="1:15" ht="114" customHeight="1" x14ac:dyDescent="0.2">
      <c r="A156" s="1825" t="s">
        <v>1552</v>
      </c>
      <c r="B156" s="834" t="s">
        <v>2698</v>
      </c>
      <c r="C156" s="361" t="s">
        <v>1051</v>
      </c>
      <c r="D156" s="836" t="s">
        <v>986</v>
      </c>
      <c r="E156" s="836" t="s">
        <v>987</v>
      </c>
      <c r="F156" s="114">
        <v>1500</v>
      </c>
      <c r="G156" s="114"/>
      <c r="H156" s="713"/>
      <c r="I156" s="106"/>
      <c r="J156" s="790" t="s">
        <v>4568</v>
      </c>
      <c r="K156" s="790"/>
      <c r="L156" s="790"/>
      <c r="M156" s="790"/>
      <c r="N156" s="95" t="s">
        <v>973</v>
      </c>
      <c r="O156" s="96"/>
    </row>
    <row r="157" spans="1:15" ht="68.25" customHeight="1" x14ac:dyDescent="0.2">
      <c r="A157" s="1826"/>
      <c r="B157" s="812" t="s">
        <v>4233</v>
      </c>
      <c r="C157" s="726" t="s">
        <v>4234</v>
      </c>
      <c r="D157" s="812" t="s">
        <v>810</v>
      </c>
      <c r="E157" s="812" t="s">
        <v>972</v>
      </c>
      <c r="F157" s="812"/>
      <c r="G157" s="111"/>
      <c r="H157" s="748"/>
      <c r="I157" s="796"/>
      <c r="J157" s="790" t="s">
        <v>4235</v>
      </c>
      <c r="K157" s="790" t="s">
        <v>4569</v>
      </c>
      <c r="L157" s="790"/>
      <c r="M157" s="790"/>
      <c r="N157" s="95"/>
      <c r="O157" s="96"/>
    </row>
    <row r="158" spans="1:15" ht="66.75" customHeight="1" x14ac:dyDescent="0.2">
      <c r="A158" s="834" t="s">
        <v>1555</v>
      </c>
      <c r="B158" s="811" t="s">
        <v>4574</v>
      </c>
      <c r="C158" s="361" t="s">
        <v>4575</v>
      </c>
      <c r="D158" s="811" t="s">
        <v>810</v>
      </c>
      <c r="E158" s="811" t="s">
        <v>972</v>
      </c>
      <c r="F158" s="114">
        <v>100</v>
      </c>
      <c r="G158" s="114"/>
      <c r="H158" s="114"/>
      <c r="I158" s="787"/>
      <c r="J158" s="790" t="s">
        <v>4576</v>
      </c>
      <c r="K158" s="790"/>
      <c r="L158" s="790"/>
      <c r="M158" s="790"/>
      <c r="N158" s="95"/>
      <c r="O158" s="96"/>
    </row>
    <row r="159" spans="1:15" ht="102" customHeight="1" x14ac:dyDescent="0.2">
      <c r="A159" s="361" t="s">
        <v>1565</v>
      </c>
      <c r="B159" s="834" t="s">
        <v>2730</v>
      </c>
      <c r="C159" s="361" t="s">
        <v>1071</v>
      </c>
      <c r="D159" s="811" t="s">
        <v>13</v>
      </c>
      <c r="E159" s="811" t="s">
        <v>972</v>
      </c>
      <c r="F159" s="114">
        <v>260</v>
      </c>
      <c r="G159" s="114"/>
      <c r="H159" s="114"/>
      <c r="I159" s="787"/>
      <c r="J159" s="790" t="s">
        <v>4599</v>
      </c>
      <c r="K159" s="790"/>
      <c r="L159" s="790"/>
      <c r="M159" s="790"/>
      <c r="N159" s="95" t="s">
        <v>973</v>
      </c>
      <c r="O159" s="96"/>
    </row>
    <row r="160" spans="1:15" ht="90.75" customHeight="1" x14ac:dyDescent="0.2">
      <c r="A160" s="834" t="s">
        <v>1570</v>
      </c>
      <c r="B160" s="834" t="s">
        <v>2743</v>
      </c>
      <c r="C160" s="361" t="s">
        <v>1329</v>
      </c>
      <c r="D160" s="811" t="s">
        <v>810</v>
      </c>
      <c r="E160" s="811" t="s">
        <v>972</v>
      </c>
      <c r="F160" s="114">
        <v>570</v>
      </c>
      <c r="G160" s="114"/>
      <c r="H160" s="114"/>
      <c r="I160" s="788"/>
      <c r="J160" s="790" t="s">
        <v>4600</v>
      </c>
      <c r="K160" s="790"/>
      <c r="L160" s="790"/>
      <c r="M160" s="790"/>
      <c r="N160" s="95" t="s">
        <v>973</v>
      </c>
      <c r="O160" s="96"/>
    </row>
    <row r="161" spans="1:15" ht="92.25" customHeight="1" x14ac:dyDescent="0.2">
      <c r="A161" s="1600" t="s">
        <v>1571</v>
      </c>
      <c r="B161" s="813" t="s">
        <v>2745</v>
      </c>
      <c r="C161" s="711" t="s">
        <v>3532</v>
      </c>
      <c r="D161" s="761" t="s">
        <v>810</v>
      </c>
      <c r="E161" s="761" t="s">
        <v>972</v>
      </c>
      <c r="F161" s="732">
        <v>1000</v>
      </c>
      <c r="G161" s="104"/>
      <c r="H161" s="105"/>
      <c r="I161" s="794"/>
      <c r="J161" s="790" t="s">
        <v>3531</v>
      </c>
      <c r="K161" s="790" t="s">
        <v>4601</v>
      </c>
      <c r="L161" s="790"/>
      <c r="M161" s="790"/>
      <c r="N161" s="95" t="s">
        <v>973</v>
      </c>
      <c r="O161" s="96"/>
    </row>
    <row r="162" spans="1:15" ht="82.5" customHeight="1" x14ac:dyDescent="0.2">
      <c r="A162" s="1600"/>
      <c r="B162" s="786" t="s">
        <v>2750</v>
      </c>
      <c r="C162" s="117" t="s">
        <v>1085</v>
      </c>
      <c r="D162" s="803" t="s">
        <v>810</v>
      </c>
      <c r="E162" s="803" t="s">
        <v>972</v>
      </c>
      <c r="F162" s="118">
        <v>28</v>
      </c>
      <c r="G162" s="114"/>
      <c r="H162" s="100"/>
      <c r="I162" s="794"/>
      <c r="J162" s="790" t="s">
        <v>4602</v>
      </c>
      <c r="K162" s="790"/>
      <c r="L162" s="790"/>
      <c r="M162" s="790"/>
      <c r="N162" s="95" t="s">
        <v>973</v>
      </c>
      <c r="O162" s="96"/>
    </row>
    <row r="163" spans="1:15" ht="47.25" customHeight="1" x14ac:dyDescent="0.2">
      <c r="A163" s="834" t="s">
        <v>1572</v>
      </c>
      <c r="B163" s="786" t="s">
        <v>4605</v>
      </c>
      <c r="C163" s="835" t="s">
        <v>4603</v>
      </c>
      <c r="D163" s="492" t="s">
        <v>286</v>
      </c>
      <c r="E163" s="492" t="s">
        <v>972</v>
      </c>
      <c r="F163" s="494">
        <v>100</v>
      </c>
      <c r="G163" s="494"/>
      <c r="H163" s="708"/>
      <c r="I163" s="794"/>
      <c r="J163" s="790" t="s">
        <v>4604</v>
      </c>
      <c r="K163" s="790"/>
      <c r="L163" s="790"/>
      <c r="M163" s="790"/>
      <c r="N163" s="95"/>
      <c r="O163" s="96"/>
    </row>
    <row r="164" spans="1:15" ht="76.5" customHeight="1" x14ac:dyDescent="0.2">
      <c r="A164" s="1565" t="s">
        <v>1575</v>
      </c>
      <c r="B164" s="842" t="s">
        <v>4265</v>
      </c>
      <c r="C164" s="497" t="s">
        <v>4266</v>
      </c>
      <c r="D164" s="806" t="s">
        <v>810</v>
      </c>
      <c r="E164" s="806" t="s">
        <v>972</v>
      </c>
      <c r="F164" s="722">
        <v>240</v>
      </c>
      <c r="G164" s="342"/>
      <c r="H164" s="111"/>
      <c r="I164" s="111"/>
      <c r="J164" s="790" t="s">
        <v>4235</v>
      </c>
      <c r="K164" s="790" t="s">
        <v>4606</v>
      </c>
      <c r="L164" s="790"/>
      <c r="M164" s="790"/>
      <c r="N164" s="95"/>
      <c r="O164" s="96"/>
    </row>
    <row r="165" spans="1:15" ht="76.5" customHeight="1" x14ac:dyDescent="0.2">
      <c r="A165" s="1567"/>
      <c r="B165" s="721" t="s">
        <v>4607</v>
      </c>
      <c r="C165" s="843" t="s">
        <v>4608</v>
      </c>
      <c r="D165" s="761" t="s">
        <v>810</v>
      </c>
      <c r="E165" s="761" t="s">
        <v>972</v>
      </c>
      <c r="F165" s="492">
        <v>457</v>
      </c>
      <c r="G165" s="494"/>
      <c r="H165" s="494"/>
      <c r="I165" s="494"/>
      <c r="J165" s="790" t="s">
        <v>4609</v>
      </c>
      <c r="K165" s="790"/>
      <c r="L165" s="790"/>
      <c r="M165" s="790"/>
      <c r="N165" s="95"/>
      <c r="O165" s="96"/>
    </row>
    <row r="166" spans="1:15" ht="118.5" customHeight="1" x14ac:dyDescent="0.2">
      <c r="A166" s="1600" t="s">
        <v>1577</v>
      </c>
      <c r="B166" s="813" t="s">
        <v>2782</v>
      </c>
      <c r="C166" s="102" t="s">
        <v>1364</v>
      </c>
      <c r="D166" s="384" t="s">
        <v>13</v>
      </c>
      <c r="E166" s="384" t="s">
        <v>972</v>
      </c>
      <c r="F166" s="749">
        <v>1500</v>
      </c>
      <c r="G166" s="372"/>
      <c r="H166" s="358"/>
      <c r="I166" s="358"/>
      <c r="J166" s="790" t="s">
        <v>3408</v>
      </c>
      <c r="K166" s="790" t="s">
        <v>4267</v>
      </c>
      <c r="L166" s="790" t="s">
        <v>4610</v>
      </c>
      <c r="M166" s="790"/>
      <c r="N166" s="95" t="s">
        <v>973</v>
      </c>
      <c r="O166" s="96"/>
    </row>
    <row r="167" spans="1:15" ht="126.75" customHeight="1" x14ac:dyDescent="0.2">
      <c r="A167" s="1600"/>
      <c r="B167" s="786" t="s">
        <v>2784</v>
      </c>
      <c r="C167" s="102" t="s">
        <v>1113</v>
      </c>
      <c r="D167" s="384" t="s">
        <v>13</v>
      </c>
      <c r="E167" s="384" t="s">
        <v>972</v>
      </c>
      <c r="F167" s="104">
        <v>3.4</v>
      </c>
      <c r="G167" s="104"/>
      <c r="H167" s="105"/>
      <c r="I167" s="106"/>
      <c r="J167" s="790" t="s">
        <v>3410</v>
      </c>
      <c r="K167" s="790" t="s">
        <v>4268</v>
      </c>
      <c r="L167" s="790" t="s">
        <v>4572</v>
      </c>
      <c r="M167" s="790"/>
      <c r="N167" s="95" t="s">
        <v>973</v>
      </c>
      <c r="O167" s="96"/>
    </row>
    <row r="168" spans="1:15" ht="99" customHeight="1" x14ac:dyDescent="0.2">
      <c r="A168" s="361" t="s">
        <v>1581</v>
      </c>
      <c r="B168" s="786" t="s">
        <v>2796</v>
      </c>
      <c r="C168" s="386" t="s">
        <v>3109</v>
      </c>
      <c r="D168" s="592" t="s">
        <v>13</v>
      </c>
      <c r="E168" s="387" t="s">
        <v>972</v>
      </c>
      <c r="F168" s="720">
        <v>1500</v>
      </c>
      <c r="G168" s="114"/>
      <c r="H168" s="100"/>
      <c r="I168" s="794"/>
      <c r="J168" s="790" t="s">
        <v>3108</v>
      </c>
      <c r="K168" s="790" t="s">
        <v>4611</v>
      </c>
      <c r="L168" s="790"/>
      <c r="M168" s="790"/>
      <c r="N168" s="95" t="s">
        <v>973</v>
      </c>
      <c r="O168" s="96"/>
    </row>
    <row r="169" spans="1:15" ht="122.25" customHeight="1" x14ac:dyDescent="0.2">
      <c r="A169" s="1570" t="s">
        <v>1582</v>
      </c>
      <c r="B169" s="786" t="s">
        <v>2803</v>
      </c>
      <c r="C169" s="386" t="s">
        <v>1121</v>
      </c>
      <c r="D169" s="387" t="s">
        <v>13</v>
      </c>
      <c r="E169" s="387" t="s">
        <v>972</v>
      </c>
      <c r="F169" s="610">
        <v>150</v>
      </c>
      <c r="G169" s="114"/>
      <c r="H169" s="100"/>
      <c r="I169" s="794"/>
      <c r="J169" s="790" t="s">
        <v>4275</v>
      </c>
      <c r="K169" s="790" t="s">
        <v>4612</v>
      </c>
      <c r="L169" s="790"/>
      <c r="M169" s="790"/>
      <c r="N169" s="95" t="s">
        <v>973</v>
      </c>
      <c r="O169" s="96"/>
    </row>
    <row r="170" spans="1:15" ht="103.5" customHeight="1" x14ac:dyDescent="0.2">
      <c r="A170" s="1571"/>
      <c r="B170" s="786" t="s">
        <v>2805</v>
      </c>
      <c r="C170" s="113" t="s">
        <v>1123</v>
      </c>
      <c r="D170" s="597" t="s">
        <v>13</v>
      </c>
      <c r="E170" s="387" t="s">
        <v>972</v>
      </c>
      <c r="F170" s="598">
        <v>1131.66308</v>
      </c>
      <c r="G170" s="116"/>
      <c r="H170" s="100"/>
      <c r="I170" s="794"/>
      <c r="J170" s="790" t="s">
        <v>4030</v>
      </c>
      <c r="K170" s="790" t="s">
        <v>4613</v>
      </c>
      <c r="L170" s="790"/>
      <c r="M170" s="790"/>
      <c r="N170" s="95" t="s">
        <v>973</v>
      </c>
      <c r="O170" s="96"/>
    </row>
    <row r="171" spans="1:15" ht="93" customHeight="1" x14ac:dyDescent="0.2">
      <c r="A171" s="1572"/>
      <c r="B171" s="786" t="s">
        <v>2806</v>
      </c>
      <c r="C171" s="113" t="s">
        <v>3013</v>
      </c>
      <c r="D171" s="597" t="s">
        <v>13</v>
      </c>
      <c r="E171" s="387" t="s">
        <v>972</v>
      </c>
      <c r="F171" s="690">
        <v>22.401140000000002</v>
      </c>
      <c r="G171" s="116"/>
      <c r="H171" s="100"/>
      <c r="I171" s="794"/>
      <c r="J171" s="790" t="s">
        <v>4614</v>
      </c>
      <c r="K171" s="790"/>
      <c r="L171" s="790"/>
      <c r="M171" s="790"/>
      <c r="N171" s="95"/>
      <c r="O171" s="96"/>
    </row>
    <row r="172" spans="1:15" ht="98.25" customHeight="1" thickBot="1" x14ac:dyDescent="0.25">
      <c r="A172" s="804" t="s">
        <v>1585</v>
      </c>
      <c r="B172" s="822" t="s">
        <v>2820</v>
      </c>
      <c r="C172" s="378" t="s">
        <v>1133</v>
      </c>
      <c r="D172" s="371" t="s">
        <v>810</v>
      </c>
      <c r="E172" s="371" t="s">
        <v>972</v>
      </c>
      <c r="F172" s="104">
        <v>570</v>
      </c>
      <c r="G172" s="104"/>
      <c r="H172" s="100"/>
      <c r="I172" s="794"/>
      <c r="J172" s="790" t="s">
        <v>4615</v>
      </c>
      <c r="K172" s="790"/>
      <c r="L172" s="790"/>
      <c r="M172" s="790"/>
      <c r="N172" s="95" t="s">
        <v>973</v>
      </c>
      <c r="O172" s="96"/>
    </row>
    <row r="173" spans="1:15" ht="105" customHeight="1" x14ac:dyDescent="0.2">
      <c r="A173" s="1788" t="s">
        <v>1586</v>
      </c>
      <c r="B173" s="389" t="s">
        <v>2822</v>
      </c>
      <c r="C173" s="113" t="s">
        <v>1134</v>
      </c>
      <c r="D173" s="381" t="s">
        <v>810</v>
      </c>
      <c r="E173" s="381" t="s">
        <v>972</v>
      </c>
      <c r="F173" s="390">
        <v>4820.6272200000003</v>
      </c>
      <c r="G173" s="114"/>
      <c r="H173" s="100"/>
      <c r="I173" s="794"/>
      <c r="J173" s="790" t="s">
        <v>3413</v>
      </c>
      <c r="K173" s="790" t="s">
        <v>4616</v>
      </c>
      <c r="L173" s="790"/>
      <c r="M173" s="790"/>
      <c r="N173" s="95" t="s">
        <v>973</v>
      </c>
      <c r="O173" s="96"/>
    </row>
    <row r="174" spans="1:15" ht="84" customHeight="1" x14ac:dyDescent="0.2">
      <c r="A174" s="1748"/>
      <c r="B174" s="389" t="s">
        <v>2823</v>
      </c>
      <c r="C174" s="368" t="s">
        <v>1135</v>
      </c>
      <c r="D174" s="381" t="s">
        <v>810</v>
      </c>
      <c r="E174" s="381" t="s">
        <v>972</v>
      </c>
      <c r="F174" s="373">
        <v>815.81700000000001</v>
      </c>
      <c r="G174" s="114"/>
      <c r="H174" s="100"/>
      <c r="I174" s="794"/>
      <c r="J174" s="790" t="s">
        <v>4617</v>
      </c>
      <c r="K174" s="790"/>
      <c r="L174" s="790"/>
      <c r="M174" s="790"/>
      <c r="N174" s="95" t="s">
        <v>973</v>
      </c>
      <c r="O174" s="96"/>
    </row>
    <row r="175" spans="1:15" ht="122.25" customHeight="1" x14ac:dyDescent="0.2">
      <c r="A175" s="1565" t="s">
        <v>1588</v>
      </c>
      <c r="B175" s="819" t="s">
        <v>2826</v>
      </c>
      <c r="C175" s="588" t="s">
        <v>1371</v>
      </c>
      <c r="D175" s="589" t="s">
        <v>810</v>
      </c>
      <c r="E175" s="589" t="s">
        <v>972</v>
      </c>
      <c r="F175" s="111">
        <v>1382.95</v>
      </c>
      <c r="G175" s="111"/>
      <c r="H175" s="363"/>
      <c r="I175" s="591"/>
      <c r="J175" s="790" t="s">
        <v>3553</v>
      </c>
      <c r="K175" s="790" t="s">
        <v>4618</v>
      </c>
      <c r="L175" s="790"/>
      <c r="M175" s="790"/>
      <c r="N175" s="95" t="s">
        <v>973</v>
      </c>
      <c r="O175" s="96"/>
    </row>
    <row r="176" spans="1:15" ht="114" customHeight="1" x14ac:dyDescent="0.2">
      <c r="A176" s="1567"/>
      <c r="B176" s="842" t="s">
        <v>4277</v>
      </c>
      <c r="C176" s="497" t="s">
        <v>4278</v>
      </c>
      <c r="D176" s="806" t="s">
        <v>810</v>
      </c>
      <c r="E176" s="806" t="s">
        <v>972</v>
      </c>
      <c r="F176" s="806">
        <v>706</v>
      </c>
      <c r="G176" s="241"/>
      <c r="H176" s="796"/>
      <c r="I176" s="796"/>
      <c r="J176" s="790" t="s">
        <v>4279</v>
      </c>
      <c r="K176" s="790" t="s">
        <v>4570</v>
      </c>
      <c r="L176" s="790"/>
      <c r="M176" s="790"/>
      <c r="N176" s="95"/>
      <c r="O176" s="96"/>
    </row>
    <row r="177" spans="1:18" ht="102.75" customHeight="1" x14ac:dyDescent="0.2">
      <c r="A177" s="364" t="s">
        <v>1594</v>
      </c>
      <c r="B177" s="768" t="s">
        <v>2839</v>
      </c>
      <c r="C177" s="281" t="s">
        <v>1142</v>
      </c>
      <c r="D177" s="803" t="s">
        <v>810</v>
      </c>
      <c r="E177" s="803" t="s">
        <v>972</v>
      </c>
      <c r="F177" s="114">
        <v>4930</v>
      </c>
      <c r="G177" s="114"/>
      <c r="H177" s="100"/>
      <c r="I177" s="794"/>
      <c r="J177" s="790" t="s">
        <v>3850</v>
      </c>
      <c r="K177" s="790" t="s">
        <v>4619</v>
      </c>
      <c r="L177" s="790"/>
      <c r="M177" s="790"/>
      <c r="N177" s="95" t="s">
        <v>973</v>
      </c>
      <c r="O177" s="96"/>
    </row>
    <row r="178" spans="1:18" ht="106.5" customHeight="1" x14ac:dyDescent="0.2">
      <c r="A178" s="678" t="s">
        <v>2847</v>
      </c>
      <c r="B178" s="820" t="s">
        <v>2850</v>
      </c>
      <c r="C178" s="729" t="s">
        <v>1151</v>
      </c>
      <c r="D178" s="722" t="s">
        <v>1000</v>
      </c>
      <c r="E178" s="722" t="s">
        <v>972</v>
      </c>
      <c r="F178" s="777"/>
      <c r="G178" s="763"/>
      <c r="H178" s="763"/>
      <c r="I178" s="778"/>
      <c r="J178" s="790" t="s">
        <v>3558</v>
      </c>
      <c r="K178" s="790" t="s">
        <v>4620</v>
      </c>
      <c r="L178" s="790"/>
      <c r="M178" s="790"/>
      <c r="N178" s="95" t="s">
        <v>973</v>
      </c>
      <c r="O178" s="96"/>
    </row>
    <row r="179" spans="1:18" ht="134.25" customHeight="1" x14ac:dyDescent="0.2">
      <c r="A179" s="835" t="s">
        <v>2858</v>
      </c>
      <c r="B179" s="838" t="s">
        <v>2861</v>
      </c>
      <c r="C179" s="835" t="s">
        <v>1158</v>
      </c>
      <c r="D179" s="492" t="s">
        <v>810</v>
      </c>
      <c r="E179" s="492" t="s">
        <v>972</v>
      </c>
      <c r="F179" s="494">
        <v>794.6</v>
      </c>
      <c r="G179" s="779"/>
      <c r="H179" s="779"/>
      <c r="I179" s="779"/>
      <c r="J179" s="790" t="s">
        <v>4621</v>
      </c>
      <c r="K179" s="790"/>
      <c r="L179" s="790"/>
      <c r="M179" s="790"/>
      <c r="N179" s="95" t="s">
        <v>973</v>
      </c>
      <c r="O179" s="96"/>
    </row>
    <row r="180" spans="1:18" ht="69" customHeight="1" x14ac:dyDescent="0.2">
      <c r="A180" s="727"/>
      <c r="B180" s="727"/>
      <c r="C180" s="762"/>
      <c r="D180" s="587"/>
      <c r="E180" s="587"/>
      <c r="F180" s="610"/>
      <c r="G180" s="541"/>
      <c r="H180" s="541"/>
      <c r="I180" s="541"/>
      <c r="J180" s="790"/>
      <c r="K180" s="790"/>
      <c r="L180" s="790"/>
      <c r="M180" s="790"/>
      <c r="N180" s="95"/>
      <c r="O180" s="605"/>
      <c r="P180" s="605"/>
      <c r="Q180" s="605"/>
      <c r="R180" s="605"/>
    </row>
    <row r="181" spans="1:18" ht="11.25" customHeight="1" x14ac:dyDescent="0.2">
      <c r="A181" s="128"/>
      <c r="B181" s="128"/>
      <c r="C181" s="128"/>
      <c r="D181" s="128"/>
      <c r="E181" s="128"/>
      <c r="F181" s="395"/>
      <c r="G181" s="395"/>
      <c r="H181" s="395"/>
      <c r="I181" s="395"/>
      <c r="J181" s="396"/>
      <c r="K181" s="396"/>
      <c r="L181" s="396"/>
      <c r="M181" s="396"/>
      <c r="N181" s="95"/>
      <c r="O181" s="96"/>
    </row>
    <row r="182" spans="1:18" ht="15" customHeight="1" x14ac:dyDescent="0.2">
      <c r="A182" s="1603" t="s">
        <v>1597</v>
      </c>
      <c r="B182" s="1603"/>
      <c r="C182" s="1603"/>
      <c r="D182" s="1603"/>
      <c r="E182" s="1603"/>
      <c r="F182" s="1603"/>
      <c r="G182" s="1603"/>
      <c r="H182" s="1603"/>
      <c r="I182" s="1603"/>
      <c r="J182" s="254"/>
      <c r="K182" s="254"/>
      <c r="L182" s="254"/>
      <c r="M182" s="254"/>
      <c r="N182" s="606"/>
      <c r="O182" s="96"/>
    </row>
    <row r="183" spans="1:18" ht="15" customHeight="1" x14ac:dyDescent="0.2">
      <c r="A183" s="1601" t="s">
        <v>2</v>
      </c>
      <c r="B183" s="1627" t="s">
        <v>1162</v>
      </c>
      <c r="C183" s="1628"/>
      <c r="D183" s="1601" t="s">
        <v>1163</v>
      </c>
      <c r="E183" s="1601" t="s">
        <v>5</v>
      </c>
      <c r="F183" s="1601" t="s">
        <v>1164</v>
      </c>
      <c r="G183" s="1601"/>
      <c r="H183" s="1601"/>
      <c r="I183" s="1601" t="s">
        <v>7</v>
      </c>
      <c r="J183" s="727"/>
      <c r="K183" s="727"/>
      <c r="L183" s="727"/>
      <c r="M183" s="727"/>
      <c r="N183" s="95"/>
      <c r="O183" s="96"/>
    </row>
    <row r="184" spans="1:18" ht="11.25" customHeight="1" x14ac:dyDescent="0.2">
      <c r="A184" s="1601"/>
      <c r="B184" s="1629"/>
      <c r="C184" s="1630"/>
      <c r="D184" s="1601"/>
      <c r="E184" s="1601"/>
      <c r="F184" s="803">
        <v>2017</v>
      </c>
      <c r="G184" s="803">
        <v>2018</v>
      </c>
      <c r="H184" s="803">
        <v>2019</v>
      </c>
      <c r="I184" s="1601"/>
      <c r="J184" s="727"/>
      <c r="K184" s="727"/>
      <c r="L184" s="727"/>
      <c r="M184" s="727"/>
      <c r="N184" s="95"/>
      <c r="O184" s="96"/>
    </row>
    <row r="185" spans="1:18" ht="11.25" customHeight="1" x14ac:dyDescent="0.2">
      <c r="A185" s="797">
        <v>1</v>
      </c>
      <c r="B185" s="1588">
        <v>2</v>
      </c>
      <c r="C185" s="1589"/>
      <c r="D185" s="803">
        <v>3</v>
      </c>
      <c r="E185" s="803">
        <v>4</v>
      </c>
      <c r="F185" s="803">
        <v>5</v>
      </c>
      <c r="G185" s="803">
        <v>6</v>
      </c>
      <c r="H185" s="397">
        <v>7</v>
      </c>
      <c r="I185" s="803">
        <v>8</v>
      </c>
      <c r="J185" s="727"/>
      <c r="K185" s="727"/>
      <c r="L185" s="727"/>
      <c r="M185" s="727"/>
      <c r="N185" s="95"/>
      <c r="O185" s="96"/>
    </row>
    <row r="186" spans="1:18" ht="15" customHeight="1" x14ac:dyDescent="0.2">
      <c r="A186" s="1736" t="s">
        <v>1598</v>
      </c>
      <c r="B186" s="1737"/>
      <c r="C186" s="1738"/>
      <c r="D186" s="1738"/>
      <c r="E186" s="1738"/>
      <c r="F186" s="1738"/>
      <c r="G186" s="1738"/>
      <c r="H186" s="1738"/>
      <c r="I186" s="1739"/>
      <c r="J186" s="254"/>
      <c r="K186" s="254"/>
      <c r="L186" s="254"/>
      <c r="M186" s="254"/>
      <c r="N186" s="95"/>
      <c r="O186" s="96"/>
    </row>
    <row r="187" spans="1:18" ht="116.25" customHeight="1" x14ac:dyDescent="0.2">
      <c r="A187" s="678" t="s">
        <v>1599</v>
      </c>
      <c r="B187" s="817" t="s">
        <v>2869</v>
      </c>
      <c r="C187" s="281" t="s">
        <v>1169</v>
      </c>
      <c r="D187" s="803" t="s">
        <v>304</v>
      </c>
      <c r="E187" s="399" t="s">
        <v>1166</v>
      </c>
      <c r="F187" s="644">
        <v>21498.194</v>
      </c>
      <c r="G187" s="644">
        <v>10002.924999999999</v>
      </c>
      <c r="H187" s="645">
        <v>26521.254000000001</v>
      </c>
      <c r="I187" s="644"/>
      <c r="J187" s="317" t="s">
        <v>3561</v>
      </c>
      <c r="K187" s="317" t="s">
        <v>4082</v>
      </c>
      <c r="L187" s="317" t="s">
        <v>4292</v>
      </c>
      <c r="M187" s="317" t="s">
        <v>4622</v>
      </c>
      <c r="N187" s="95" t="s">
        <v>1167</v>
      </c>
      <c r="O187" s="96"/>
    </row>
    <row r="188" spans="1:18" ht="14.25" customHeight="1" x14ac:dyDescent="0.2">
      <c r="A188" s="1736" t="s">
        <v>1602</v>
      </c>
      <c r="B188" s="1737"/>
      <c r="C188" s="1738"/>
      <c r="D188" s="1738"/>
      <c r="E188" s="1738"/>
      <c r="F188" s="1738"/>
      <c r="G188" s="1738"/>
      <c r="H188" s="1738"/>
      <c r="I188" s="1739"/>
      <c r="J188" s="254"/>
      <c r="K188" s="254"/>
      <c r="L188" s="254"/>
      <c r="M188" s="254"/>
      <c r="N188" s="95"/>
      <c r="O188" s="96"/>
    </row>
    <row r="189" spans="1:18" ht="156" customHeight="1" x14ac:dyDescent="0.2">
      <c r="A189" s="760" t="s">
        <v>1603</v>
      </c>
      <c r="B189" s="768" t="s">
        <v>3127</v>
      </c>
      <c r="C189" s="805" t="s">
        <v>3128</v>
      </c>
      <c r="D189" s="276" t="s">
        <v>891</v>
      </c>
      <c r="E189" s="723" t="s">
        <v>3129</v>
      </c>
      <c r="F189" s="679">
        <v>1132.3699999999999</v>
      </c>
      <c r="G189" s="679"/>
      <c r="H189" s="679"/>
      <c r="I189" s="679"/>
      <c r="J189" s="790" t="s">
        <v>3130</v>
      </c>
      <c r="K189" s="790" t="s">
        <v>4623</v>
      </c>
      <c r="L189" s="790"/>
      <c r="M189" s="790"/>
      <c r="N189" s="95"/>
      <c r="O189" s="96"/>
    </row>
    <row r="190" spans="1:18" ht="11.25" customHeight="1" x14ac:dyDescent="0.2">
      <c r="F190" s="559"/>
      <c r="G190" s="559"/>
      <c r="H190" s="559"/>
      <c r="I190" s="560"/>
      <c r="J190" s="561"/>
      <c r="K190" s="561"/>
      <c r="L190" s="561"/>
      <c r="M190" s="561"/>
      <c r="N190" s="95"/>
      <c r="O190" s="96"/>
    </row>
    <row r="191" spans="1:18" ht="12.75" customHeight="1" x14ac:dyDescent="0.2">
      <c r="A191" s="1602" t="s">
        <v>1604</v>
      </c>
      <c r="B191" s="1602"/>
      <c r="C191" s="1602"/>
      <c r="D191" s="1602"/>
      <c r="E191" s="1602"/>
      <c r="F191" s="1602"/>
      <c r="G191" s="1602"/>
      <c r="H191" s="1602"/>
      <c r="I191" s="1602"/>
      <c r="J191" s="562"/>
      <c r="K191" s="562"/>
      <c r="L191" s="562"/>
      <c r="M191" s="562"/>
      <c r="N191" s="95" t="s">
        <v>8</v>
      </c>
      <c r="O191" s="96"/>
    </row>
    <row r="192" spans="1:18" ht="11.25" customHeight="1" x14ac:dyDescent="0.2">
      <c r="I192" s="128"/>
      <c r="J192" s="538"/>
      <c r="K192" s="538"/>
      <c r="L192" s="538"/>
      <c r="M192" s="538"/>
      <c r="N192" s="95"/>
      <c r="O192" s="96"/>
    </row>
    <row r="193" spans="1:35" ht="24.75" customHeight="1" x14ac:dyDescent="0.2">
      <c r="A193" s="1576" t="s">
        <v>2</v>
      </c>
      <c r="B193" s="1617" t="s">
        <v>3</v>
      </c>
      <c r="C193" s="1621"/>
      <c r="D193" s="1576" t="s">
        <v>4</v>
      </c>
      <c r="E193" s="1576" t="s">
        <v>5</v>
      </c>
      <c r="F193" s="1617" t="s">
        <v>1214</v>
      </c>
      <c r="G193" s="1618"/>
      <c r="H193" s="1618"/>
      <c r="I193" s="1601" t="s">
        <v>7</v>
      </c>
      <c r="J193" s="727"/>
      <c r="K193" s="727"/>
      <c r="L193" s="727"/>
      <c r="M193" s="727"/>
      <c r="N193" s="95"/>
      <c r="O193" s="96"/>
    </row>
    <row r="194" spans="1:35" ht="11.25" customHeight="1" x14ac:dyDescent="0.2">
      <c r="A194" s="1576"/>
      <c r="B194" s="1622"/>
      <c r="C194" s="1623"/>
      <c r="D194" s="1576"/>
      <c r="E194" s="1576"/>
      <c r="F194" s="1619"/>
      <c r="G194" s="1620"/>
      <c r="H194" s="1620"/>
      <c r="I194" s="1601"/>
      <c r="J194" s="727"/>
      <c r="K194" s="727"/>
      <c r="L194" s="727"/>
      <c r="M194" s="727"/>
      <c r="N194" s="95"/>
      <c r="O194" s="96"/>
    </row>
    <row r="195" spans="1:35" ht="17.25" customHeight="1" x14ac:dyDescent="0.2">
      <c r="A195" s="1576"/>
      <c r="B195" s="1622"/>
      <c r="C195" s="1623"/>
      <c r="D195" s="1576"/>
      <c r="E195" s="1576"/>
      <c r="F195" s="1576">
        <v>2017</v>
      </c>
      <c r="G195" s="1625">
        <v>2018</v>
      </c>
      <c r="H195" s="1586">
        <v>2019</v>
      </c>
      <c r="I195" s="1601"/>
      <c r="J195" s="727"/>
      <c r="K195" s="727"/>
      <c r="L195" s="727"/>
      <c r="M195" s="727"/>
      <c r="N195" s="95"/>
      <c r="O195" s="96"/>
    </row>
    <row r="196" spans="1:35" ht="3.75" customHeight="1" x14ac:dyDescent="0.2">
      <c r="A196" s="1576"/>
      <c r="B196" s="1619"/>
      <c r="C196" s="1624"/>
      <c r="D196" s="1576"/>
      <c r="E196" s="1576"/>
      <c r="F196" s="1576"/>
      <c r="G196" s="1626"/>
      <c r="H196" s="1586"/>
      <c r="I196" s="1601"/>
      <c r="J196" s="727"/>
      <c r="K196" s="727"/>
      <c r="L196" s="727"/>
      <c r="M196" s="727"/>
      <c r="N196" s="95"/>
      <c r="O196" s="96"/>
    </row>
    <row r="197" spans="1:35" ht="11.25" customHeight="1" x14ac:dyDescent="0.2">
      <c r="A197" s="811">
        <v>1</v>
      </c>
      <c r="B197" s="1586">
        <v>2</v>
      </c>
      <c r="C197" s="1587"/>
      <c r="D197" s="811">
        <v>3</v>
      </c>
      <c r="E197" s="811">
        <v>4</v>
      </c>
      <c r="F197" s="811">
        <v>5</v>
      </c>
      <c r="G197" s="811">
        <v>6</v>
      </c>
      <c r="H197" s="818">
        <v>7</v>
      </c>
      <c r="I197" s="803">
        <v>8</v>
      </c>
      <c r="J197" s="727"/>
      <c r="K197" s="727"/>
      <c r="L197" s="727"/>
      <c r="M197" s="727"/>
      <c r="N197" s="95"/>
      <c r="O197" s="96"/>
    </row>
    <row r="198" spans="1:35" ht="12" customHeight="1" x14ac:dyDescent="0.2">
      <c r="A198" s="1799" t="s">
        <v>1607</v>
      </c>
      <c r="B198" s="1800"/>
      <c r="C198" s="1800"/>
      <c r="D198" s="1800"/>
      <c r="E198" s="1800"/>
      <c r="F198" s="1800"/>
      <c r="G198" s="1800"/>
      <c r="H198" s="1800"/>
      <c r="I198" s="1801"/>
      <c r="J198" s="254"/>
      <c r="K198" s="254"/>
      <c r="L198" s="254"/>
      <c r="M198" s="254"/>
      <c r="N198" s="95"/>
      <c r="O198" s="96"/>
    </row>
    <row r="199" spans="1:35" ht="123" customHeight="1" x14ac:dyDescent="0.2">
      <c r="A199" s="1829" t="s">
        <v>1609</v>
      </c>
      <c r="B199" s="817" t="s">
        <v>2954</v>
      </c>
      <c r="C199" s="281" t="s">
        <v>4625</v>
      </c>
      <c r="D199" s="803" t="s">
        <v>286</v>
      </c>
      <c r="E199" s="803" t="s">
        <v>1248</v>
      </c>
      <c r="F199" s="789">
        <v>71</v>
      </c>
      <c r="G199" s="803">
        <v>110.77500000000001</v>
      </c>
      <c r="H199" s="397">
        <v>116.535</v>
      </c>
      <c r="I199" s="803"/>
      <c r="J199" s="727" t="s">
        <v>4624</v>
      </c>
      <c r="K199" s="727"/>
      <c r="L199" s="727"/>
      <c r="M199" s="727"/>
      <c r="N199" s="96" t="s">
        <v>1249</v>
      </c>
      <c r="O199" s="96"/>
    </row>
    <row r="200" spans="1:35" ht="60.75" customHeight="1" x14ac:dyDescent="0.2">
      <c r="A200" s="1829"/>
      <c r="B200" s="492" t="s">
        <v>4626</v>
      </c>
      <c r="C200" s="493" t="s">
        <v>4627</v>
      </c>
      <c r="D200" s="492" t="s">
        <v>286</v>
      </c>
      <c r="E200" s="492" t="s">
        <v>1248</v>
      </c>
      <c r="F200" s="492">
        <v>34</v>
      </c>
      <c r="G200" s="772"/>
      <c r="H200" s="772"/>
      <c r="I200" s="492"/>
      <c r="J200" s="727" t="s">
        <v>4628</v>
      </c>
      <c r="K200" s="727"/>
      <c r="L200" s="727"/>
      <c r="M200" s="727"/>
      <c r="N200" s="95"/>
      <c r="O200" s="96"/>
    </row>
    <row r="201" spans="1:35" ht="57" customHeight="1" x14ac:dyDescent="0.2">
      <c r="A201" s="1829"/>
      <c r="B201" s="821" t="s">
        <v>4629</v>
      </c>
      <c r="C201" s="711" t="s">
        <v>4630</v>
      </c>
      <c r="D201" s="769" t="s">
        <v>286</v>
      </c>
      <c r="E201" s="769" t="s">
        <v>4631</v>
      </c>
      <c r="F201" s="773">
        <v>307.5</v>
      </c>
      <c r="G201" s="774"/>
      <c r="H201" s="775"/>
      <c r="I201" s="761"/>
      <c r="J201" s="727" t="s">
        <v>4632</v>
      </c>
      <c r="K201" s="727"/>
      <c r="L201" s="727"/>
      <c r="M201" s="727"/>
      <c r="N201" s="95"/>
      <c r="O201" s="96"/>
    </row>
    <row r="202" spans="1:35" ht="108.75" customHeight="1" x14ac:dyDescent="0.2">
      <c r="A202" s="835" t="s">
        <v>1611</v>
      </c>
      <c r="B202" s="817" t="s">
        <v>2983</v>
      </c>
      <c r="C202" s="113" t="s">
        <v>1278</v>
      </c>
      <c r="D202" s="789" t="s">
        <v>1279</v>
      </c>
      <c r="E202" s="803" t="s">
        <v>1280</v>
      </c>
      <c r="F202" s="648"/>
      <c r="G202" s="285"/>
      <c r="H202" s="646"/>
      <c r="I202" s="789">
        <v>700</v>
      </c>
      <c r="J202" s="790" t="s">
        <v>4324</v>
      </c>
      <c r="K202" s="790" t="s">
        <v>4633</v>
      </c>
      <c r="L202" s="790"/>
      <c r="M202" s="790"/>
      <c r="N202" s="95" t="s">
        <v>973</v>
      </c>
      <c r="O202" s="96"/>
    </row>
    <row r="203" spans="1:35" ht="18" customHeight="1" x14ac:dyDescent="0.2">
      <c r="F203" s="277"/>
      <c r="G203" s="277"/>
      <c r="H203" s="277"/>
      <c r="I203" s="277"/>
      <c r="J203" s="567"/>
      <c r="K203" s="567"/>
      <c r="L203" s="567"/>
      <c r="M203" s="567"/>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1:35" x14ac:dyDescent="0.2">
      <c r="P204" s="128"/>
      <c r="Q204" s="128"/>
      <c r="R204" s="128"/>
      <c r="S204" s="128"/>
      <c r="T204" s="128"/>
      <c r="U204" s="128"/>
      <c r="V204" s="128"/>
      <c r="W204" s="128"/>
      <c r="X204" s="128"/>
      <c r="Y204" s="128"/>
      <c r="Z204" s="128"/>
      <c r="AA204" s="128"/>
      <c r="AB204" s="128"/>
      <c r="AC204" s="128"/>
      <c r="AD204" s="128"/>
      <c r="AE204" s="128"/>
      <c r="AF204" s="128"/>
      <c r="AG204" s="128"/>
      <c r="AH204" s="128"/>
      <c r="AI204" s="128"/>
    </row>
    <row r="205" spans="1:35" x14ac:dyDescent="0.2">
      <c r="P205" s="128"/>
      <c r="Q205" s="128"/>
      <c r="R205" s="128"/>
      <c r="S205" s="128"/>
      <c r="T205" s="128"/>
      <c r="U205" s="128"/>
      <c r="V205" s="128"/>
      <c r="W205" s="128"/>
      <c r="X205" s="128"/>
      <c r="Y205" s="128"/>
      <c r="Z205" s="128"/>
      <c r="AA205" s="128"/>
      <c r="AB205" s="128"/>
      <c r="AC205" s="128"/>
      <c r="AD205" s="128"/>
      <c r="AE205" s="128"/>
      <c r="AF205" s="128"/>
      <c r="AG205" s="128"/>
      <c r="AH205" s="128"/>
      <c r="AI205" s="128"/>
    </row>
    <row r="206" spans="1:35" x14ac:dyDescent="0.2">
      <c r="P206" s="128"/>
      <c r="Q206" s="128"/>
      <c r="R206" s="128"/>
      <c r="S206" s="128"/>
      <c r="T206" s="128"/>
      <c r="U206" s="128"/>
      <c r="V206" s="128"/>
      <c r="W206" s="128"/>
      <c r="X206" s="128"/>
      <c r="Y206" s="128"/>
      <c r="Z206" s="128"/>
      <c r="AA206" s="128"/>
      <c r="AB206" s="128"/>
      <c r="AC206" s="128"/>
      <c r="AD206" s="128"/>
      <c r="AE206" s="128"/>
      <c r="AF206" s="128"/>
      <c r="AG206" s="128"/>
      <c r="AH206" s="128"/>
      <c r="AI206" s="128"/>
    </row>
    <row r="207" spans="1:35" x14ac:dyDescent="0.2">
      <c r="P207" s="128"/>
      <c r="Q207" s="128"/>
      <c r="R207" s="128"/>
      <c r="S207" s="128"/>
      <c r="T207" s="128"/>
      <c r="U207" s="128"/>
      <c r="V207" s="128"/>
      <c r="W207" s="128"/>
      <c r="X207" s="128"/>
      <c r="Y207" s="128"/>
      <c r="Z207" s="128"/>
      <c r="AA207" s="128"/>
      <c r="AB207" s="128"/>
      <c r="AC207" s="128"/>
      <c r="AD207" s="128"/>
      <c r="AE207" s="128"/>
      <c r="AF207" s="128"/>
      <c r="AG207" s="128"/>
      <c r="AH207" s="128"/>
      <c r="AI207" s="128"/>
    </row>
    <row r="208" spans="1:35" x14ac:dyDescent="0.2">
      <c r="P208" s="128"/>
      <c r="Q208" s="128"/>
      <c r="R208" s="128"/>
      <c r="S208" s="128"/>
      <c r="T208" s="128"/>
      <c r="U208" s="128"/>
      <c r="V208" s="128"/>
      <c r="W208" s="128"/>
      <c r="X208" s="128"/>
      <c r="Y208" s="128"/>
      <c r="Z208" s="128"/>
      <c r="AA208" s="128"/>
      <c r="AB208" s="128"/>
      <c r="AC208" s="128"/>
      <c r="AD208" s="128"/>
      <c r="AE208" s="128"/>
      <c r="AF208" s="128"/>
      <c r="AG208" s="128"/>
      <c r="AH208" s="128"/>
      <c r="AI208" s="128"/>
    </row>
  </sheetData>
  <autoFilter ref="E1:E208"/>
  <mergeCells count="76">
    <mergeCell ref="A199:A201"/>
    <mergeCell ref="G195:G196"/>
    <mergeCell ref="H195:H196"/>
    <mergeCell ref="B197:C197"/>
    <mergeCell ref="A198:I198"/>
    <mergeCell ref="A191:I191"/>
    <mergeCell ref="A193:A196"/>
    <mergeCell ref="B193:C196"/>
    <mergeCell ref="D193:D196"/>
    <mergeCell ref="E193:E196"/>
    <mergeCell ref="F193:H194"/>
    <mergeCell ref="I193:I196"/>
    <mergeCell ref="F195:F196"/>
    <mergeCell ref="B185:C185"/>
    <mergeCell ref="A186:I186"/>
    <mergeCell ref="A188:I188"/>
    <mergeCell ref="A182:I182"/>
    <mergeCell ref="A183:A184"/>
    <mergeCell ref="B183:C184"/>
    <mergeCell ref="D183:D184"/>
    <mergeCell ref="E183:E184"/>
    <mergeCell ref="F183:H183"/>
    <mergeCell ref="I183:I184"/>
    <mergeCell ref="A175:A176"/>
    <mergeCell ref="A173:A174"/>
    <mergeCell ref="A169:A171"/>
    <mergeCell ref="A166:A167"/>
    <mergeCell ref="A164:A165"/>
    <mergeCell ref="B139:C139"/>
    <mergeCell ref="A161:A162"/>
    <mergeCell ref="A156:A157"/>
    <mergeCell ref="A146:A147"/>
    <mergeCell ref="A140:I140"/>
    <mergeCell ref="A141:A145"/>
    <mergeCell ref="A148:A149"/>
    <mergeCell ref="A134:I134"/>
    <mergeCell ref="A135:A138"/>
    <mergeCell ref="B135:C138"/>
    <mergeCell ref="D135:D138"/>
    <mergeCell ref="E135:E138"/>
    <mergeCell ref="F135:H136"/>
    <mergeCell ref="I135:I138"/>
    <mergeCell ref="F137:F138"/>
    <mergeCell ref="G137:G138"/>
    <mergeCell ref="H137:H138"/>
    <mergeCell ref="J128:J131"/>
    <mergeCell ref="A124:A131"/>
    <mergeCell ref="A112:I112"/>
    <mergeCell ref="A123:I123"/>
    <mergeCell ref="A113:A122"/>
    <mergeCell ref="A59:A111"/>
    <mergeCell ref="A50:A51"/>
    <mergeCell ref="A54:A58"/>
    <mergeCell ref="A43:I43"/>
    <mergeCell ref="A44:A49"/>
    <mergeCell ref="A38:A42"/>
    <mergeCell ref="J34:J35"/>
    <mergeCell ref="A37:I37"/>
    <mergeCell ref="A27:A35"/>
    <mergeCell ref="A18:A26"/>
    <mergeCell ref="A16:I16"/>
    <mergeCell ref="A9:I9"/>
    <mergeCell ref="A11:A14"/>
    <mergeCell ref="B11:C14"/>
    <mergeCell ref="D11:D14"/>
    <mergeCell ref="E11:E14"/>
    <mergeCell ref="F11:H12"/>
    <mergeCell ref="I11:I14"/>
    <mergeCell ref="F13:F14"/>
    <mergeCell ref="G13:G14"/>
    <mergeCell ref="H13:H14"/>
    <mergeCell ref="H2:I4"/>
    <mergeCell ref="A6:I6"/>
    <mergeCell ref="A7:I7"/>
    <mergeCell ref="A8:N8"/>
    <mergeCell ref="B15:C15"/>
  </mergeCells>
  <pageMargins left="0.70866141732283472" right="0.70866141732283472" top="0.74803149606299213" bottom="0.74803149606299213" header="0.31496062992125984" footer="0.31496062992125984"/>
  <pageSetup paperSize="9" scale="60" fitToHeight="0" orientation="landscape" r:id="rId1"/>
  <rowBreaks count="1" manualBreakCount="1">
    <brk id="203" max="8" man="1"/>
  </rowBreaks>
  <colBreaks count="2" manualBreakCount="2">
    <brk id="11" max="201" man="1"/>
    <brk id="13" max="201"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24"/>
  <sheetViews>
    <sheetView view="pageBreakPreview" zoomScale="80" zoomScaleNormal="100" zoomScaleSheetLayoutView="80" workbookViewId="0">
      <selection activeCell="B176" sqref="B176"/>
    </sheetView>
  </sheetViews>
  <sheetFormatPr defaultColWidth="21.85546875" defaultRowHeight="11.25" x14ac:dyDescent="0.2"/>
  <cols>
    <col min="1" max="1" width="28.28515625" style="1" customWidth="1"/>
    <col min="2" max="2" width="8.5703125" style="1" customWidth="1"/>
    <col min="3" max="3" width="36.42578125" style="1" customWidth="1"/>
    <col min="4" max="4" width="21.85546875" style="1"/>
    <col min="5" max="5" width="27.5703125" style="1" customWidth="1"/>
    <col min="6" max="6" width="14.42578125" style="1" customWidth="1"/>
    <col min="7" max="7" width="13.5703125" style="1" customWidth="1"/>
    <col min="8" max="8" width="11.85546875" style="1" customWidth="1"/>
    <col min="9" max="9" width="12" style="1" bestFit="1" customWidth="1"/>
    <col min="10" max="11" width="46.85546875" style="137" customWidth="1"/>
    <col min="12" max="12" width="35.5703125" style="137" customWidth="1"/>
    <col min="13" max="13" width="39" style="137" customWidth="1"/>
    <col min="14" max="14" width="6.7109375" style="3" hidden="1" customWidth="1"/>
    <col min="15" max="15" width="21.85546875" style="4"/>
    <col min="16" max="16384" width="21.85546875" style="1"/>
  </cols>
  <sheetData>
    <row r="1" spans="1:15" ht="13.5" customHeight="1" x14ac:dyDescent="0.2">
      <c r="H1" s="2"/>
    </row>
    <row r="2" spans="1:15" ht="14.25" customHeight="1" x14ac:dyDescent="0.2">
      <c r="G2" s="5"/>
      <c r="H2" s="1716" t="s">
        <v>4892</v>
      </c>
      <c r="I2" s="1716"/>
      <c r="J2" s="138"/>
      <c r="K2" s="138"/>
      <c r="L2" s="138"/>
      <c r="M2" s="138"/>
    </row>
    <row r="3" spans="1:15" ht="12.75" customHeight="1" x14ac:dyDescent="0.2">
      <c r="G3" s="5"/>
      <c r="H3" s="1716"/>
      <c r="I3" s="1716"/>
      <c r="J3" s="138"/>
      <c r="K3" s="138"/>
      <c r="L3" s="138"/>
      <c r="M3" s="138"/>
    </row>
    <row r="4" spans="1:15" ht="12.75" customHeight="1" x14ac:dyDescent="0.2">
      <c r="G4" s="5"/>
      <c r="H4" s="1716"/>
      <c r="I4" s="1716"/>
      <c r="J4" s="138"/>
      <c r="K4" s="138"/>
      <c r="L4" s="138"/>
      <c r="M4" s="138"/>
    </row>
    <row r="5" spans="1:15" ht="11.25" customHeight="1" x14ac:dyDescent="0.2"/>
    <row r="6" spans="1:15" s="7" customFormat="1" ht="12.75" customHeight="1" x14ac:dyDescent="0.2">
      <c r="A6" s="1640" t="s">
        <v>0</v>
      </c>
      <c r="B6" s="1640"/>
      <c r="C6" s="1640"/>
      <c r="D6" s="1640"/>
      <c r="E6" s="1640"/>
      <c r="F6" s="1640"/>
      <c r="G6" s="1640"/>
      <c r="H6" s="1640"/>
      <c r="I6" s="1640"/>
      <c r="J6" s="185"/>
      <c r="K6" s="185"/>
      <c r="L6" s="185"/>
      <c r="M6" s="185"/>
      <c r="N6" s="186"/>
      <c r="O6" s="6"/>
    </row>
    <row r="7" spans="1:15" s="7" customFormat="1" ht="12.75" customHeight="1" x14ac:dyDescent="0.2">
      <c r="A7" s="1640" t="s">
        <v>1</v>
      </c>
      <c r="B7" s="1640"/>
      <c r="C7" s="1640"/>
      <c r="D7" s="1640"/>
      <c r="E7" s="1640"/>
      <c r="F7" s="1640"/>
      <c r="G7" s="1640"/>
      <c r="H7" s="1640"/>
      <c r="I7" s="1640"/>
      <c r="J7" s="185"/>
      <c r="K7" s="185"/>
      <c r="L7" s="185"/>
      <c r="M7" s="185"/>
      <c r="N7" s="185"/>
    </row>
    <row r="8" spans="1:15" ht="6.75" customHeight="1" x14ac:dyDescent="0.2">
      <c r="A8" s="1633"/>
      <c r="B8" s="1633"/>
      <c r="C8" s="1633"/>
      <c r="D8" s="1633"/>
      <c r="E8" s="1633"/>
      <c r="F8" s="1633"/>
      <c r="G8" s="1633"/>
      <c r="H8" s="1633"/>
      <c r="I8" s="1633"/>
      <c r="J8" s="1633"/>
      <c r="K8" s="1633"/>
      <c r="L8" s="1633"/>
      <c r="M8" s="1633"/>
      <c r="N8" s="1633"/>
      <c r="O8" s="1"/>
    </row>
    <row r="9" spans="1:15" ht="15.75" customHeight="1" x14ac:dyDescent="0.2">
      <c r="A9" s="1633"/>
      <c r="B9" s="1633"/>
      <c r="C9" s="1633"/>
      <c r="D9" s="1633"/>
      <c r="E9" s="1633"/>
      <c r="F9" s="1633"/>
      <c r="G9" s="1633"/>
      <c r="H9" s="1633"/>
      <c r="I9" s="1633"/>
      <c r="J9" s="880"/>
      <c r="K9" s="880"/>
      <c r="L9" s="880"/>
      <c r="M9" s="880"/>
      <c r="N9" s="880"/>
      <c r="O9" s="1"/>
    </row>
    <row r="10" spans="1:15" ht="15.75" customHeight="1" x14ac:dyDescent="0.2">
      <c r="A10" s="1633"/>
      <c r="B10" s="1633"/>
      <c r="C10" s="1633"/>
      <c r="D10" s="1633"/>
      <c r="E10" s="1633"/>
      <c r="F10" s="1633"/>
      <c r="G10" s="1633"/>
      <c r="H10" s="1633"/>
      <c r="I10" s="1633"/>
      <c r="J10" s="880"/>
      <c r="K10" s="880"/>
      <c r="L10" s="880"/>
      <c r="M10" s="880"/>
      <c r="N10" s="880"/>
      <c r="O10" s="1"/>
    </row>
    <row r="11" spans="1:15" ht="15.75" customHeight="1" x14ac:dyDescent="0.2">
      <c r="A11" s="880"/>
      <c r="B11" s="880"/>
      <c r="C11" s="880"/>
      <c r="D11" s="880"/>
      <c r="E11" s="880"/>
      <c r="F11" s="880"/>
      <c r="G11" s="880"/>
      <c r="H11" s="880"/>
      <c r="I11" s="880"/>
      <c r="J11" s="880"/>
      <c r="K11" s="880"/>
      <c r="L11" s="880"/>
      <c r="M11" s="880"/>
      <c r="N11" s="880"/>
      <c r="O11" s="1"/>
    </row>
    <row r="12" spans="1:15" ht="15" customHeight="1" x14ac:dyDescent="0.2">
      <c r="A12" s="8"/>
      <c r="B12" s="8"/>
      <c r="C12" s="8"/>
      <c r="D12" s="187" t="s">
        <v>1381</v>
      </c>
      <c r="E12" s="187"/>
      <c r="F12" s="8"/>
      <c r="G12" s="8"/>
      <c r="H12" s="8"/>
      <c r="I12" s="8"/>
      <c r="J12" s="139"/>
      <c r="K12" s="139"/>
      <c r="L12" s="139"/>
      <c r="M12" s="139"/>
      <c r="N12" s="9"/>
      <c r="O12" s="1"/>
    </row>
    <row r="13" spans="1:15" ht="15" customHeight="1" x14ac:dyDescent="0.2">
      <c r="A13" s="1601" t="s">
        <v>2</v>
      </c>
      <c r="B13" s="1634" t="s">
        <v>3</v>
      </c>
      <c r="C13" s="1635"/>
      <c r="D13" s="1601" t="s">
        <v>4</v>
      </c>
      <c r="E13" s="1601" t="s">
        <v>5</v>
      </c>
      <c r="F13" s="1601" t="s">
        <v>6</v>
      </c>
      <c r="G13" s="1601"/>
      <c r="H13" s="1601"/>
      <c r="I13" s="1601" t="s">
        <v>7</v>
      </c>
      <c r="J13" s="727"/>
      <c r="K13" s="727"/>
      <c r="L13" s="727"/>
      <c r="M13" s="884"/>
      <c r="N13" s="9"/>
      <c r="O13" s="1"/>
    </row>
    <row r="14" spans="1:15" ht="11.25" customHeight="1" x14ac:dyDescent="0.2">
      <c r="A14" s="1601"/>
      <c r="B14" s="1636"/>
      <c r="C14" s="1637"/>
      <c r="D14" s="1601"/>
      <c r="E14" s="1601"/>
      <c r="F14" s="1601"/>
      <c r="G14" s="1601"/>
      <c r="H14" s="1601"/>
      <c r="I14" s="1601"/>
      <c r="J14" s="727"/>
      <c r="K14" s="727"/>
      <c r="L14" s="727"/>
      <c r="M14" s="884"/>
      <c r="N14" s="9"/>
      <c r="O14" s="1"/>
    </row>
    <row r="15" spans="1:15" ht="11.25" customHeight="1" x14ac:dyDescent="0.2">
      <c r="A15" s="1601"/>
      <c r="B15" s="1636"/>
      <c r="C15" s="1637"/>
      <c r="D15" s="1601"/>
      <c r="E15" s="1601"/>
      <c r="F15" s="1601">
        <v>2017</v>
      </c>
      <c r="G15" s="1601">
        <v>2018</v>
      </c>
      <c r="H15" s="1601">
        <v>2019</v>
      </c>
      <c r="I15" s="1601"/>
      <c r="J15" s="727"/>
      <c r="K15" s="727"/>
      <c r="L15" s="727"/>
      <c r="M15" s="884"/>
      <c r="N15" s="9"/>
      <c r="O15" s="1"/>
    </row>
    <row r="16" spans="1:15" ht="3.75" customHeight="1" x14ac:dyDescent="0.2">
      <c r="A16" s="1601"/>
      <c r="B16" s="1638"/>
      <c r="C16" s="1639"/>
      <c r="D16" s="1601"/>
      <c r="E16" s="1601"/>
      <c r="F16" s="1601"/>
      <c r="G16" s="1601"/>
      <c r="H16" s="1601"/>
      <c r="I16" s="1601"/>
      <c r="J16" s="727"/>
      <c r="K16" s="727"/>
      <c r="L16" s="727"/>
      <c r="M16" s="884"/>
      <c r="N16" s="9"/>
      <c r="O16" s="1"/>
    </row>
    <row r="17" spans="1:36" ht="11.25" customHeight="1" x14ac:dyDescent="0.2">
      <c r="A17" s="882">
        <v>1</v>
      </c>
      <c r="B17" s="1644">
        <v>2</v>
      </c>
      <c r="C17" s="1645"/>
      <c r="D17" s="882">
        <v>3</v>
      </c>
      <c r="E17" s="882">
        <v>4</v>
      </c>
      <c r="F17" s="882">
        <v>5</v>
      </c>
      <c r="G17" s="882">
        <v>6</v>
      </c>
      <c r="H17" s="882">
        <v>7</v>
      </c>
      <c r="I17" s="882">
        <v>8</v>
      </c>
      <c r="J17" s="727"/>
      <c r="K17" s="727"/>
      <c r="L17" s="727"/>
      <c r="M17" s="884"/>
      <c r="N17" s="9"/>
      <c r="O17" s="1"/>
    </row>
    <row r="18" spans="1:36" ht="12.75" customHeight="1" x14ac:dyDescent="0.2">
      <c r="A18" s="1742" t="s">
        <v>1382</v>
      </c>
      <c r="B18" s="1742"/>
      <c r="C18" s="1742"/>
      <c r="D18" s="1742"/>
      <c r="E18" s="1742"/>
      <c r="F18" s="1742"/>
      <c r="G18" s="1742"/>
      <c r="H18" s="1742"/>
      <c r="I18" s="1742"/>
      <c r="J18" s="254"/>
      <c r="K18" s="254"/>
      <c r="L18" s="254"/>
      <c r="M18" s="140"/>
      <c r="N18" s="9" t="s">
        <v>8</v>
      </c>
      <c r="O18" s="1"/>
    </row>
    <row r="19" spans="1:36" ht="98.25" customHeight="1" x14ac:dyDescent="0.2">
      <c r="A19" s="1821" t="s">
        <v>1402</v>
      </c>
      <c r="B19" s="871" t="s">
        <v>1414</v>
      </c>
      <c r="C19" s="267" t="s">
        <v>4088</v>
      </c>
      <c r="D19" s="859" t="s">
        <v>10</v>
      </c>
      <c r="E19" s="858" t="s">
        <v>31</v>
      </c>
      <c r="F19" s="860">
        <v>425.82317</v>
      </c>
      <c r="G19" s="860">
        <v>350</v>
      </c>
      <c r="H19" s="860"/>
      <c r="I19" s="487"/>
      <c r="J19" s="727" t="s">
        <v>4087</v>
      </c>
      <c r="K19" s="727" t="s">
        <v>4640</v>
      </c>
      <c r="L19" s="727"/>
      <c r="M19" s="884"/>
      <c r="N19" s="3" t="s">
        <v>11</v>
      </c>
    </row>
    <row r="20" spans="1:36" ht="83.25" customHeight="1" x14ac:dyDescent="0.2">
      <c r="A20" s="1748"/>
      <c r="B20" s="871" t="s">
        <v>1428</v>
      </c>
      <c r="C20" s="872" t="s">
        <v>3653</v>
      </c>
      <c r="D20" s="859" t="s">
        <v>10</v>
      </c>
      <c r="E20" s="858" t="s">
        <v>60</v>
      </c>
      <c r="F20" s="860"/>
      <c r="G20" s="267"/>
      <c r="H20" s="267"/>
      <c r="I20" s="486"/>
      <c r="J20" s="727" t="s">
        <v>3652</v>
      </c>
      <c r="K20" s="727" t="s">
        <v>4641</v>
      </c>
      <c r="L20" s="727"/>
      <c r="M20" s="884"/>
      <c r="N20" s="3" t="s">
        <v>11</v>
      </c>
    </row>
    <row r="21" spans="1:36" s="4" customFormat="1" ht="117.75" customHeight="1" x14ac:dyDescent="0.2">
      <c r="A21" s="1748"/>
      <c r="B21" s="871" t="s">
        <v>1640</v>
      </c>
      <c r="C21" s="872" t="s">
        <v>129</v>
      </c>
      <c r="D21" s="859" t="s">
        <v>10</v>
      </c>
      <c r="E21" s="858" t="s">
        <v>60</v>
      </c>
      <c r="F21" s="860">
        <v>123</v>
      </c>
      <c r="G21" s="267"/>
      <c r="H21" s="267"/>
      <c r="I21" s="486"/>
      <c r="J21" s="727" t="s">
        <v>4642</v>
      </c>
      <c r="K21" s="727"/>
      <c r="L21" s="727"/>
      <c r="M21" s="884"/>
      <c r="N21" s="3" t="s">
        <v>11</v>
      </c>
      <c r="P21" s="1"/>
      <c r="Q21" s="1"/>
      <c r="R21" s="1"/>
      <c r="S21" s="1"/>
      <c r="T21" s="1"/>
      <c r="U21" s="1"/>
      <c r="V21" s="1"/>
      <c r="W21" s="1"/>
      <c r="X21" s="1"/>
      <c r="Y21" s="1"/>
      <c r="Z21" s="1"/>
      <c r="AA21" s="1"/>
      <c r="AB21" s="1"/>
      <c r="AC21" s="1"/>
      <c r="AD21" s="1"/>
      <c r="AE21" s="1"/>
      <c r="AF21" s="1"/>
      <c r="AG21" s="1"/>
      <c r="AH21" s="1"/>
      <c r="AI21" s="1"/>
      <c r="AJ21" s="1"/>
    </row>
    <row r="22" spans="1:36" s="4" customFormat="1" ht="69.75" customHeight="1" x14ac:dyDescent="0.2">
      <c r="A22" s="1748"/>
      <c r="B22" s="875" t="s">
        <v>3441</v>
      </c>
      <c r="C22" s="497" t="s">
        <v>4644</v>
      </c>
      <c r="D22" s="875" t="s">
        <v>810</v>
      </c>
      <c r="E22" s="875" t="s">
        <v>3435</v>
      </c>
      <c r="F22" s="874">
        <v>60</v>
      </c>
      <c r="G22" s="874"/>
      <c r="H22" s="874"/>
      <c r="I22" s="256"/>
      <c r="J22" s="728" t="s">
        <v>3566</v>
      </c>
      <c r="K22" s="727" t="s">
        <v>4643</v>
      </c>
      <c r="L22" s="727"/>
      <c r="M22" s="884"/>
      <c r="N22" s="3"/>
      <c r="P22" s="1"/>
      <c r="Q22" s="1"/>
      <c r="R22" s="1"/>
      <c r="S22" s="1"/>
      <c r="T22" s="1"/>
      <c r="U22" s="1"/>
      <c r="V22" s="1"/>
      <c r="W22" s="1"/>
      <c r="X22" s="1"/>
      <c r="Y22" s="1"/>
      <c r="Z22" s="1"/>
      <c r="AA22" s="1"/>
      <c r="AB22" s="1"/>
      <c r="AC22" s="1"/>
      <c r="AD22" s="1"/>
      <c r="AE22" s="1"/>
      <c r="AF22" s="1"/>
      <c r="AG22" s="1"/>
      <c r="AH22" s="1"/>
      <c r="AI22" s="1"/>
      <c r="AJ22" s="1"/>
    </row>
    <row r="23" spans="1:36" s="4" customFormat="1" ht="104.25" customHeight="1" x14ac:dyDescent="0.2">
      <c r="A23" s="1748"/>
      <c r="B23" s="568" t="s">
        <v>3658</v>
      </c>
      <c r="C23" s="493" t="s">
        <v>3659</v>
      </c>
      <c r="D23" s="492" t="s">
        <v>810</v>
      </c>
      <c r="E23" s="492" t="s">
        <v>3435</v>
      </c>
      <c r="F23" s="494">
        <v>50</v>
      </c>
      <c r="G23" s="494">
        <v>0</v>
      </c>
      <c r="H23" s="494">
        <v>0</v>
      </c>
      <c r="I23" s="494">
        <v>0</v>
      </c>
      <c r="J23" s="727" t="s">
        <v>3660</v>
      </c>
      <c r="K23" s="727" t="s">
        <v>3971</v>
      </c>
      <c r="L23" s="727" t="s">
        <v>4645</v>
      </c>
      <c r="M23" s="884"/>
      <c r="N23" s="3"/>
      <c r="P23" s="1"/>
      <c r="Q23" s="1"/>
      <c r="R23" s="1"/>
      <c r="S23" s="1"/>
      <c r="T23" s="1"/>
      <c r="U23" s="1"/>
      <c r="V23" s="1"/>
      <c r="W23" s="1"/>
      <c r="X23" s="1"/>
      <c r="Y23" s="1"/>
      <c r="Z23" s="1"/>
      <c r="AA23" s="1"/>
      <c r="AB23" s="1"/>
      <c r="AC23" s="1"/>
      <c r="AD23" s="1"/>
      <c r="AE23" s="1"/>
      <c r="AF23" s="1"/>
      <c r="AG23" s="1"/>
      <c r="AH23" s="1"/>
      <c r="AI23" s="1"/>
      <c r="AJ23" s="1"/>
    </row>
    <row r="24" spans="1:36" s="4" customFormat="1" ht="77.25" customHeight="1" x14ac:dyDescent="0.2">
      <c r="A24" s="1749"/>
      <c r="B24" s="901" t="s">
        <v>4646</v>
      </c>
      <c r="C24" s="902" t="s">
        <v>4647</v>
      </c>
      <c r="D24" s="848" t="s">
        <v>810</v>
      </c>
      <c r="E24" s="848" t="s">
        <v>3435</v>
      </c>
      <c r="F24" s="849">
        <v>100</v>
      </c>
      <c r="G24" s="849"/>
      <c r="H24" s="849"/>
      <c r="I24" s="849"/>
      <c r="J24" s="727" t="s">
        <v>4648</v>
      </c>
      <c r="K24" s="727"/>
      <c r="L24" s="727"/>
      <c r="M24" s="884"/>
      <c r="N24" s="3"/>
      <c r="P24" s="1"/>
      <c r="Q24" s="1"/>
      <c r="R24" s="1"/>
      <c r="S24" s="1"/>
      <c r="T24" s="1"/>
      <c r="U24" s="1"/>
      <c r="V24" s="1"/>
      <c r="W24" s="1"/>
      <c r="X24" s="1"/>
      <c r="Y24" s="1"/>
      <c r="Z24" s="1"/>
      <c r="AA24" s="1"/>
      <c r="AB24" s="1"/>
      <c r="AC24" s="1"/>
      <c r="AD24" s="1"/>
      <c r="AE24" s="1"/>
      <c r="AF24" s="1"/>
      <c r="AG24" s="1"/>
      <c r="AH24" s="1"/>
      <c r="AI24" s="1"/>
      <c r="AJ24" s="1"/>
    </row>
    <row r="25" spans="1:36" ht="34.5" customHeight="1" x14ac:dyDescent="0.2">
      <c r="A25" s="1821" t="s">
        <v>1475</v>
      </c>
      <c r="B25" s="865" t="s">
        <v>1648</v>
      </c>
      <c r="C25" s="267" t="s">
        <v>139</v>
      </c>
      <c r="D25" s="859" t="s">
        <v>10</v>
      </c>
      <c r="E25" s="858" t="s">
        <v>91</v>
      </c>
      <c r="F25" s="860"/>
      <c r="G25" s="860"/>
      <c r="H25" s="863"/>
      <c r="I25" s="212"/>
      <c r="J25" s="727" t="s">
        <v>4649</v>
      </c>
      <c r="K25" s="727"/>
      <c r="L25" s="727"/>
      <c r="M25" s="884"/>
      <c r="N25" s="3" t="s">
        <v>11</v>
      </c>
    </row>
    <row r="26" spans="1:36" ht="37.5" customHeight="1" x14ac:dyDescent="0.2">
      <c r="A26" s="1748"/>
      <c r="B26" s="865" t="s">
        <v>1649</v>
      </c>
      <c r="C26" s="267" t="s">
        <v>140</v>
      </c>
      <c r="D26" s="859" t="s">
        <v>10</v>
      </c>
      <c r="E26" s="858" t="s">
        <v>91</v>
      </c>
      <c r="F26" s="860"/>
      <c r="G26" s="860"/>
      <c r="H26" s="267"/>
      <c r="I26" s="488"/>
      <c r="J26" s="727" t="s">
        <v>4649</v>
      </c>
      <c r="K26" s="727"/>
      <c r="L26" s="727"/>
      <c r="M26" s="884"/>
      <c r="N26" s="3" t="s">
        <v>11</v>
      </c>
    </row>
    <row r="27" spans="1:36" ht="72" customHeight="1" x14ac:dyDescent="0.2">
      <c r="A27" s="1748"/>
      <c r="B27" s="865" t="s">
        <v>1663</v>
      </c>
      <c r="C27" s="872" t="s">
        <v>153</v>
      </c>
      <c r="D27" s="291" t="s">
        <v>10</v>
      </c>
      <c r="E27" s="858" t="s">
        <v>1303</v>
      </c>
      <c r="F27" s="489"/>
      <c r="G27" s="264"/>
      <c r="H27" s="490"/>
      <c r="I27" s="488"/>
      <c r="J27" s="727" t="s">
        <v>4650</v>
      </c>
      <c r="K27" s="727"/>
      <c r="L27" s="727"/>
      <c r="M27" s="884"/>
      <c r="N27" s="3" t="s">
        <v>11</v>
      </c>
    </row>
    <row r="28" spans="1:36" s="4" customFormat="1" ht="87" customHeight="1" x14ac:dyDescent="0.2">
      <c r="A28" s="1748"/>
      <c r="B28" s="865" t="s">
        <v>1683</v>
      </c>
      <c r="C28" s="267" t="s">
        <v>165</v>
      </c>
      <c r="D28" s="859" t="s">
        <v>10</v>
      </c>
      <c r="E28" s="858" t="s">
        <v>159</v>
      </c>
      <c r="F28" s="860">
        <v>77.5</v>
      </c>
      <c r="G28" s="860"/>
      <c r="H28" s="860"/>
      <c r="I28" s="488"/>
      <c r="J28" s="727" t="s">
        <v>3672</v>
      </c>
      <c r="K28" s="727" t="s">
        <v>4651</v>
      </c>
      <c r="L28" s="727"/>
      <c r="M28" s="884"/>
      <c r="N28" s="3" t="s">
        <v>11</v>
      </c>
      <c r="P28" s="1"/>
      <c r="Q28" s="1"/>
      <c r="R28" s="1"/>
      <c r="S28" s="1"/>
      <c r="T28" s="1"/>
      <c r="U28" s="1"/>
      <c r="V28" s="1"/>
      <c r="W28" s="1"/>
      <c r="X28" s="1"/>
      <c r="Y28" s="1"/>
      <c r="Z28" s="1"/>
      <c r="AA28" s="1"/>
      <c r="AB28" s="1"/>
      <c r="AC28" s="1"/>
      <c r="AD28" s="1"/>
      <c r="AE28" s="1"/>
      <c r="AF28" s="1"/>
      <c r="AG28" s="1"/>
      <c r="AH28" s="1"/>
      <c r="AI28" s="1"/>
      <c r="AJ28" s="1"/>
    </row>
    <row r="29" spans="1:36" s="4" customFormat="1" ht="117.75" customHeight="1" x14ac:dyDescent="0.2">
      <c r="A29" s="1748"/>
      <c r="B29" s="865" t="s">
        <v>1684</v>
      </c>
      <c r="C29" s="267" t="s">
        <v>166</v>
      </c>
      <c r="D29" s="859" t="s">
        <v>10</v>
      </c>
      <c r="E29" s="858" t="s">
        <v>159</v>
      </c>
      <c r="F29" s="860">
        <v>128.012</v>
      </c>
      <c r="G29" s="860"/>
      <c r="H29" s="860"/>
      <c r="I29" s="488"/>
      <c r="J29" s="727" t="s">
        <v>4652</v>
      </c>
      <c r="K29" s="727"/>
      <c r="L29" s="727"/>
      <c r="M29" s="884"/>
      <c r="N29" s="3" t="s">
        <v>11</v>
      </c>
      <c r="P29" s="1"/>
      <c r="Q29" s="1"/>
      <c r="R29" s="1"/>
      <c r="S29" s="1"/>
      <c r="T29" s="1"/>
      <c r="U29" s="1"/>
      <c r="V29" s="1"/>
      <c r="W29" s="1"/>
      <c r="X29" s="1"/>
      <c r="Y29" s="1"/>
      <c r="Z29" s="1"/>
      <c r="AA29" s="1"/>
      <c r="AB29" s="1"/>
      <c r="AC29" s="1"/>
      <c r="AD29" s="1"/>
      <c r="AE29" s="1"/>
      <c r="AF29" s="1"/>
      <c r="AG29" s="1"/>
      <c r="AH29" s="1"/>
      <c r="AI29" s="1"/>
      <c r="AJ29" s="1"/>
    </row>
    <row r="30" spans="1:36" s="4" customFormat="1" ht="98.25" customHeight="1" x14ac:dyDescent="0.2">
      <c r="A30" s="1748"/>
      <c r="B30" s="865" t="s">
        <v>1686</v>
      </c>
      <c r="C30" s="267" t="s">
        <v>168</v>
      </c>
      <c r="D30" s="859" t="s">
        <v>10</v>
      </c>
      <c r="E30" s="858" t="s">
        <v>159</v>
      </c>
      <c r="F30" s="860">
        <v>252.15100000000001</v>
      </c>
      <c r="G30" s="860"/>
      <c r="H30" s="860"/>
      <c r="I30" s="488"/>
      <c r="J30" s="727" t="s">
        <v>4653</v>
      </c>
      <c r="K30" s="727"/>
      <c r="L30" s="727"/>
      <c r="M30" s="884"/>
      <c r="N30" s="3" t="s">
        <v>11</v>
      </c>
      <c r="P30" s="1"/>
      <c r="Q30" s="1"/>
      <c r="R30" s="1"/>
      <c r="S30" s="1"/>
      <c r="T30" s="1"/>
      <c r="U30" s="1"/>
      <c r="V30" s="1"/>
      <c r="W30" s="1"/>
      <c r="X30" s="1"/>
      <c r="Y30" s="1"/>
      <c r="Z30" s="1"/>
      <c r="AA30" s="1"/>
      <c r="AB30" s="1"/>
      <c r="AC30" s="1"/>
      <c r="AD30" s="1"/>
      <c r="AE30" s="1"/>
      <c r="AF30" s="1"/>
      <c r="AG30" s="1"/>
      <c r="AH30" s="1"/>
      <c r="AI30" s="1"/>
      <c r="AJ30" s="1"/>
    </row>
    <row r="31" spans="1:36" s="4" customFormat="1" ht="114.75" customHeight="1" x14ac:dyDescent="0.2">
      <c r="A31" s="1748"/>
      <c r="B31" s="865" t="s">
        <v>1687</v>
      </c>
      <c r="C31" s="267" t="s">
        <v>169</v>
      </c>
      <c r="D31" s="859" t="s">
        <v>10</v>
      </c>
      <c r="E31" s="858" t="s">
        <v>159</v>
      </c>
      <c r="F31" s="860">
        <v>168.88900000000001</v>
      </c>
      <c r="G31" s="860"/>
      <c r="H31" s="860"/>
      <c r="I31" s="488"/>
      <c r="J31" s="727" t="s">
        <v>4654</v>
      </c>
      <c r="K31" s="727"/>
      <c r="L31" s="727"/>
      <c r="M31" s="884"/>
      <c r="N31" s="3" t="s">
        <v>11</v>
      </c>
      <c r="P31" s="1"/>
      <c r="Q31" s="1"/>
      <c r="R31" s="1"/>
      <c r="S31" s="1"/>
      <c r="T31" s="1"/>
      <c r="U31" s="1"/>
      <c r="V31" s="1"/>
      <c r="W31" s="1"/>
      <c r="X31" s="1"/>
      <c r="Y31" s="1"/>
      <c r="Z31" s="1"/>
      <c r="AA31" s="1"/>
      <c r="AB31" s="1"/>
      <c r="AC31" s="1"/>
      <c r="AD31" s="1"/>
      <c r="AE31" s="1"/>
      <c r="AF31" s="1"/>
      <c r="AG31" s="1"/>
      <c r="AH31" s="1"/>
      <c r="AI31" s="1"/>
      <c r="AJ31" s="1"/>
    </row>
    <row r="32" spans="1:36" s="4" customFormat="1" ht="99" customHeight="1" x14ac:dyDescent="0.2">
      <c r="A32" s="1748"/>
      <c r="B32" s="865" t="s">
        <v>1688</v>
      </c>
      <c r="C32" s="267" t="s">
        <v>170</v>
      </c>
      <c r="D32" s="859" t="s">
        <v>10</v>
      </c>
      <c r="E32" s="858" t="s">
        <v>159</v>
      </c>
      <c r="F32" s="860">
        <v>179.69399999999999</v>
      </c>
      <c r="G32" s="860"/>
      <c r="H32" s="860"/>
      <c r="I32" s="488"/>
      <c r="J32" s="727" t="s">
        <v>4655</v>
      </c>
      <c r="K32" s="727"/>
      <c r="L32" s="727"/>
      <c r="M32" s="884"/>
      <c r="N32" s="3" t="s">
        <v>11</v>
      </c>
      <c r="P32" s="1"/>
      <c r="Q32" s="1"/>
      <c r="R32" s="1"/>
      <c r="S32" s="1"/>
      <c r="T32" s="1"/>
      <c r="U32" s="1"/>
      <c r="V32" s="1"/>
      <c r="W32" s="1"/>
      <c r="X32" s="1"/>
      <c r="Y32" s="1"/>
      <c r="Z32" s="1"/>
      <c r="AA32" s="1"/>
      <c r="AB32" s="1"/>
      <c r="AC32" s="1"/>
      <c r="AD32" s="1"/>
      <c r="AE32" s="1"/>
      <c r="AF32" s="1"/>
      <c r="AG32" s="1"/>
      <c r="AH32" s="1"/>
      <c r="AI32" s="1"/>
      <c r="AJ32" s="1"/>
    </row>
    <row r="33" spans="1:36" s="4" customFormat="1" ht="107.25" customHeight="1" x14ac:dyDescent="0.2">
      <c r="A33" s="1748"/>
      <c r="B33" s="865" t="s">
        <v>1699</v>
      </c>
      <c r="C33" s="872" t="s">
        <v>181</v>
      </c>
      <c r="D33" s="291" t="s">
        <v>10</v>
      </c>
      <c r="E33" s="491" t="s">
        <v>31</v>
      </c>
      <c r="F33" s="489">
        <v>134.512</v>
      </c>
      <c r="G33" s="860"/>
      <c r="H33" s="860"/>
      <c r="I33" s="488"/>
      <c r="J33" s="727" t="s">
        <v>4656</v>
      </c>
      <c r="K33" s="727"/>
      <c r="L33" s="727"/>
      <c r="M33" s="884"/>
      <c r="N33" s="3" t="s">
        <v>11</v>
      </c>
      <c r="P33" s="1"/>
      <c r="Q33" s="1"/>
      <c r="R33" s="1"/>
      <c r="S33" s="1"/>
      <c r="T33" s="1"/>
      <c r="U33" s="1"/>
      <c r="V33" s="1"/>
      <c r="W33" s="1"/>
      <c r="X33" s="1"/>
      <c r="Y33" s="1"/>
      <c r="Z33" s="1"/>
      <c r="AA33" s="1"/>
      <c r="AB33" s="1"/>
      <c r="AC33" s="1"/>
      <c r="AD33" s="1"/>
      <c r="AE33" s="1"/>
      <c r="AF33" s="1"/>
      <c r="AG33" s="1"/>
      <c r="AH33" s="1"/>
      <c r="AI33" s="1"/>
      <c r="AJ33" s="1"/>
    </row>
    <row r="34" spans="1:36" ht="139.5" customHeight="1" x14ac:dyDescent="0.2">
      <c r="A34" s="1748"/>
      <c r="B34" s="865" t="s">
        <v>1730</v>
      </c>
      <c r="C34" s="267" t="s">
        <v>4658</v>
      </c>
      <c r="D34" s="859" t="s">
        <v>10</v>
      </c>
      <c r="E34" s="858" t="s">
        <v>209</v>
      </c>
      <c r="F34" s="860">
        <v>290</v>
      </c>
      <c r="G34" s="863"/>
      <c r="H34" s="863"/>
      <c r="I34" s="881"/>
      <c r="J34" s="862" t="s">
        <v>4112</v>
      </c>
      <c r="K34" s="862" t="s">
        <v>4443</v>
      </c>
      <c r="L34" s="862" t="s">
        <v>4657</v>
      </c>
      <c r="M34" s="891"/>
      <c r="N34" s="3" t="s">
        <v>11</v>
      </c>
    </row>
    <row r="35" spans="1:36" s="96" customFormat="1" ht="117.75" customHeight="1" x14ac:dyDescent="0.2">
      <c r="A35" s="1749"/>
      <c r="B35" s="764" t="s">
        <v>4550</v>
      </c>
      <c r="C35" s="765" t="s">
        <v>4551</v>
      </c>
      <c r="D35" s="764" t="s">
        <v>3137</v>
      </c>
      <c r="E35" s="764" t="s">
        <v>4549</v>
      </c>
      <c r="F35" s="764">
        <v>50</v>
      </c>
      <c r="G35" s="653"/>
      <c r="H35" s="696"/>
      <c r="I35" s="759"/>
      <c r="J35" s="541" t="s">
        <v>4552</v>
      </c>
      <c r="K35" s="862" t="s">
        <v>4659</v>
      </c>
      <c r="L35" s="862"/>
      <c r="M35" s="862"/>
      <c r="N35" s="127"/>
      <c r="O35" s="128"/>
      <c r="P35" s="128"/>
    </row>
    <row r="36" spans="1:36" s="4" customFormat="1" ht="77.25" customHeight="1" x14ac:dyDescent="0.2">
      <c r="A36" s="1819" t="s">
        <v>3131</v>
      </c>
      <c r="B36" s="873" t="s">
        <v>1738</v>
      </c>
      <c r="C36" s="275" t="s">
        <v>218</v>
      </c>
      <c r="D36" s="276" t="s">
        <v>213</v>
      </c>
      <c r="E36" s="263" t="s">
        <v>211</v>
      </c>
      <c r="F36" s="264">
        <v>28.71</v>
      </c>
      <c r="G36" s="264"/>
      <c r="H36" s="264"/>
      <c r="I36" s="881"/>
      <c r="J36" s="862" t="s">
        <v>4660</v>
      </c>
      <c r="K36" s="862"/>
      <c r="L36" s="862"/>
      <c r="M36" s="891"/>
      <c r="N36" s="3" t="s">
        <v>11</v>
      </c>
    </row>
    <row r="37" spans="1:36" s="4" customFormat="1" ht="116.25" customHeight="1" x14ac:dyDescent="0.2">
      <c r="A37" s="1727"/>
      <c r="B37" s="873" t="s">
        <v>1739</v>
      </c>
      <c r="C37" s="275" t="s">
        <v>219</v>
      </c>
      <c r="D37" s="276" t="s">
        <v>213</v>
      </c>
      <c r="E37" s="263" t="s">
        <v>211</v>
      </c>
      <c r="F37" s="264">
        <v>74.02</v>
      </c>
      <c r="G37" s="264"/>
      <c r="H37" s="264"/>
      <c r="I37" s="881"/>
      <c r="J37" s="862" t="s">
        <v>4661</v>
      </c>
      <c r="K37" s="862"/>
      <c r="L37" s="862"/>
      <c r="M37" s="891"/>
      <c r="N37" s="3" t="s">
        <v>11</v>
      </c>
    </row>
    <row r="38" spans="1:36" s="4" customFormat="1" ht="100.5" customHeight="1" x14ac:dyDescent="0.2">
      <c r="A38" s="1727"/>
      <c r="B38" s="873" t="s">
        <v>1740</v>
      </c>
      <c r="C38" s="275" t="s">
        <v>220</v>
      </c>
      <c r="D38" s="276" t="s">
        <v>213</v>
      </c>
      <c r="E38" s="263" t="s">
        <v>211</v>
      </c>
      <c r="F38" s="264">
        <v>47.27</v>
      </c>
      <c r="G38" s="264"/>
      <c r="H38" s="264"/>
      <c r="I38" s="881"/>
      <c r="J38" s="862" t="s">
        <v>4662</v>
      </c>
      <c r="K38" s="862"/>
      <c r="L38" s="862"/>
      <c r="M38" s="891"/>
      <c r="N38" s="3" t="s">
        <v>11</v>
      </c>
    </row>
    <row r="39" spans="1:36" ht="88.5" customHeight="1" x14ac:dyDescent="0.2">
      <c r="A39" s="1727"/>
      <c r="B39" s="889" t="s">
        <v>1741</v>
      </c>
      <c r="C39" s="209" t="s">
        <v>3139</v>
      </c>
      <c r="D39" s="875" t="s">
        <v>213</v>
      </c>
      <c r="E39" s="894" t="s">
        <v>211</v>
      </c>
      <c r="F39" s="874">
        <v>29.016999999999999</v>
      </c>
      <c r="G39" s="874"/>
      <c r="H39" s="874"/>
      <c r="I39" s="874"/>
      <c r="J39" s="862" t="s">
        <v>3277</v>
      </c>
      <c r="K39" s="862" t="s">
        <v>4663</v>
      </c>
      <c r="L39" s="862"/>
      <c r="M39" s="891"/>
      <c r="N39" s="3" t="s">
        <v>11</v>
      </c>
    </row>
    <row r="40" spans="1:36" ht="99" customHeight="1" x14ac:dyDescent="0.2">
      <c r="A40" s="1727"/>
      <c r="B40" s="281" t="s">
        <v>1742</v>
      </c>
      <c r="C40" s="267" t="s">
        <v>221</v>
      </c>
      <c r="D40" s="863" t="s">
        <v>213</v>
      </c>
      <c r="E40" s="858" t="s">
        <v>211</v>
      </c>
      <c r="F40" s="860">
        <v>47.353999999999999</v>
      </c>
      <c r="G40" s="860"/>
      <c r="H40" s="860"/>
      <c r="I40" s="881"/>
      <c r="J40" s="862" t="s">
        <v>4664</v>
      </c>
      <c r="K40" s="862"/>
      <c r="L40" s="862"/>
      <c r="M40" s="891"/>
      <c r="N40" s="3" t="s">
        <v>11</v>
      </c>
    </row>
    <row r="41" spans="1:36" ht="113.25" customHeight="1" x14ac:dyDescent="0.2">
      <c r="A41" s="1727"/>
      <c r="B41" s="654" t="s">
        <v>1743</v>
      </c>
      <c r="C41" s="903" t="s">
        <v>222</v>
      </c>
      <c r="D41" s="651" t="s">
        <v>213</v>
      </c>
      <c r="E41" s="904" t="s">
        <v>211</v>
      </c>
      <c r="F41" s="655">
        <v>73.629000000000005</v>
      </c>
      <c r="G41" s="655"/>
      <c r="H41" s="655"/>
      <c r="I41" s="591"/>
      <c r="J41" s="862" t="s">
        <v>4665</v>
      </c>
      <c r="K41" s="862"/>
      <c r="L41" s="862"/>
      <c r="M41" s="891"/>
      <c r="N41" s="3" t="s">
        <v>11</v>
      </c>
      <c r="O41" s="86">
        <f>SUM(F19:F41)</f>
        <v>2339.5811699999995</v>
      </c>
      <c r="P41" s="86">
        <f>SUM(G19:G41)</f>
        <v>350</v>
      </c>
      <c r="Q41" s="86">
        <f>SUM(H19:H41)</f>
        <v>0</v>
      </c>
      <c r="R41" s="86">
        <f>SUM(I19:I41)</f>
        <v>0</v>
      </c>
    </row>
    <row r="42" spans="1:36" ht="96" customHeight="1" x14ac:dyDescent="0.2">
      <c r="A42" s="1727"/>
      <c r="B42" s="497" t="s">
        <v>3586</v>
      </c>
      <c r="C42" s="497" t="s">
        <v>3587</v>
      </c>
      <c r="D42" s="875" t="s">
        <v>3490</v>
      </c>
      <c r="E42" s="875" t="s">
        <v>3588</v>
      </c>
      <c r="F42" s="874">
        <v>110</v>
      </c>
      <c r="G42" s="874"/>
      <c r="H42" s="874"/>
      <c r="I42" s="874"/>
      <c r="J42" s="862" t="s">
        <v>3589</v>
      </c>
      <c r="K42" s="862" t="s">
        <v>4666</v>
      </c>
      <c r="L42" s="862"/>
      <c r="M42" s="891"/>
      <c r="O42" s="86"/>
      <c r="P42" s="86"/>
      <c r="Q42" s="86"/>
      <c r="R42" s="86"/>
    </row>
    <row r="43" spans="1:36" ht="114" customHeight="1" x14ac:dyDescent="0.2">
      <c r="A43" s="1562"/>
      <c r="B43" s="497" t="s">
        <v>3590</v>
      </c>
      <c r="C43" s="497" t="s">
        <v>3591</v>
      </c>
      <c r="D43" s="875" t="s">
        <v>3490</v>
      </c>
      <c r="E43" s="875" t="s">
        <v>3588</v>
      </c>
      <c r="F43" s="874">
        <v>85</v>
      </c>
      <c r="G43" s="874"/>
      <c r="H43" s="874"/>
      <c r="I43" s="874"/>
      <c r="J43" s="862" t="s">
        <v>3592</v>
      </c>
      <c r="K43" s="862" t="s">
        <v>4667</v>
      </c>
      <c r="L43" s="862"/>
      <c r="M43" s="891"/>
      <c r="O43" s="86"/>
      <c r="P43" s="86"/>
      <c r="Q43" s="86"/>
      <c r="R43" s="86"/>
    </row>
    <row r="44" spans="1:36" s="24" customFormat="1" ht="12" customHeight="1" x14ac:dyDescent="0.2">
      <c r="A44" s="1732" t="s">
        <v>1476</v>
      </c>
      <c r="B44" s="1732"/>
      <c r="C44" s="1732"/>
      <c r="D44" s="1732"/>
      <c r="E44" s="1732"/>
      <c r="F44" s="1732"/>
      <c r="G44" s="1732"/>
      <c r="H44" s="1732"/>
      <c r="I44" s="1732"/>
      <c r="J44" s="254"/>
      <c r="K44" s="254"/>
      <c r="L44" s="254"/>
      <c r="M44" s="140"/>
      <c r="N44" s="3" t="s">
        <v>11</v>
      </c>
    </row>
    <row r="45" spans="1:36" s="4" customFormat="1" ht="97.5" customHeight="1" x14ac:dyDescent="0.2">
      <c r="A45" s="1819" t="s">
        <v>1477</v>
      </c>
      <c r="B45" s="889" t="s">
        <v>1758</v>
      </c>
      <c r="C45" s="889" t="s">
        <v>3710</v>
      </c>
      <c r="D45" s="875" t="s">
        <v>224</v>
      </c>
      <c r="E45" s="876" t="s">
        <v>22</v>
      </c>
      <c r="F45" s="874">
        <v>1169.5</v>
      </c>
      <c r="G45" s="874"/>
      <c r="H45" s="874">
        <v>1630</v>
      </c>
      <c r="I45" s="875"/>
      <c r="J45" s="727" t="s">
        <v>3284</v>
      </c>
      <c r="K45" s="727" t="s">
        <v>3709</v>
      </c>
      <c r="L45" s="727" t="s">
        <v>4329</v>
      </c>
      <c r="M45" s="884" t="s">
        <v>4668</v>
      </c>
      <c r="N45" s="3" t="s">
        <v>11</v>
      </c>
      <c r="P45" s="1"/>
      <c r="Q45" s="1"/>
      <c r="R45" s="1"/>
      <c r="S45" s="1"/>
      <c r="T45" s="1"/>
      <c r="U45" s="1"/>
      <c r="V45" s="1"/>
      <c r="W45" s="1"/>
      <c r="X45" s="1"/>
      <c r="Y45" s="1"/>
      <c r="Z45" s="1"/>
      <c r="AA45" s="1"/>
      <c r="AB45" s="1"/>
      <c r="AC45" s="1"/>
      <c r="AD45" s="1"/>
      <c r="AE45" s="1"/>
      <c r="AF45" s="1"/>
      <c r="AG45" s="1"/>
      <c r="AH45" s="1"/>
      <c r="AI45" s="1"/>
      <c r="AJ45" s="1"/>
    </row>
    <row r="46" spans="1:36" ht="124.5" customHeight="1" x14ac:dyDescent="0.2">
      <c r="A46" s="1727"/>
      <c r="B46" s="497" t="s">
        <v>3600</v>
      </c>
      <c r="C46" s="497" t="s">
        <v>3874</v>
      </c>
      <c r="D46" s="875" t="s">
        <v>810</v>
      </c>
      <c r="E46" s="875" t="s">
        <v>3435</v>
      </c>
      <c r="F46" s="874"/>
      <c r="G46" s="874"/>
      <c r="H46" s="874"/>
      <c r="I46" s="874"/>
      <c r="J46" s="727" t="s">
        <v>3602</v>
      </c>
      <c r="K46" s="727" t="s">
        <v>3873</v>
      </c>
      <c r="L46" s="727" t="s">
        <v>4669</v>
      </c>
      <c r="M46" s="884"/>
      <c r="N46" s="9"/>
      <c r="O46" s="1"/>
    </row>
    <row r="47" spans="1:36" ht="78.75" customHeight="1" x14ac:dyDescent="0.2">
      <c r="A47" s="1727"/>
      <c r="B47" s="875" t="s">
        <v>3714</v>
      </c>
      <c r="C47" s="497" t="s">
        <v>3715</v>
      </c>
      <c r="D47" s="875" t="s">
        <v>810</v>
      </c>
      <c r="E47" s="875" t="s">
        <v>3435</v>
      </c>
      <c r="F47" s="874"/>
      <c r="G47" s="874"/>
      <c r="H47" s="874"/>
      <c r="I47" s="874"/>
      <c r="J47" s="727" t="s">
        <v>3716</v>
      </c>
      <c r="K47" s="727" t="s">
        <v>4670</v>
      </c>
      <c r="L47" s="727"/>
      <c r="M47" s="884"/>
      <c r="N47" s="9"/>
      <c r="O47" s="1"/>
    </row>
    <row r="48" spans="1:36" ht="134.25" customHeight="1" x14ac:dyDescent="0.2">
      <c r="A48" s="1727"/>
      <c r="B48" s="492" t="s">
        <v>4336</v>
      </c>
      <c r="C48" s="493" t="s">
        <v>4130</v>
      </c>
      <c r="D48" s="492" t="s">
        <v>286</v>
      </c>
      <c r="E48" s="492" t="s">
        <v>4131</v>
      </c>
      <c r="F48" s="492">
        <v>918</v>
      </c>
      <c r="G48" s="494"/>
      <c r="H48" s="494"/>
      <c r="I48" s="494"/>
      <c r="J48" s="727" t="s">
        <v>4132</v>
      </c>
      <c r="K48" s="727" t="s">
        <v>4671</v>
      </c>
      <c r="L48" s="727"/>
      <c r="M48" s="884"/>
      <c r="N48" s="9"/>
      <c r="O48" s="1"/>
    </row>
    <row r="49" spans="1:32" ht="63.75" customHeight="1" x14ac:dyDescent="0.2">
      <c r="A49" s="1727"/>
      <c r="B49" s="875" t="s">
        <v>4672</v>
      </c>
      <c r="C49" s="497" t="s">
        <v>4673</v>
      </c>
      <c r="D49" s="875" t="s">
        <v>286</v>
      </c>
      <c r="E49" s="875" t="s">
        <v>4452</v>
      </c>
      <c r="F49" s="874">
        <v>632.79</v>
      </c>
      <c r="G49" s="874"/>
      <c r="H49" s="874"/>
      <c r="I49" s="874"/>
      <c r="J49" s="727" t="s">
        <v>4674</v>
      </c>
      <c r="K49" s="727"/>
      <c r="L49" s="727"/>
      <c r="M49" s="884"/>
      <c r="N49" s="9"/>
      <c r="O49" s="1"/>
    </row>
    <row r="50" spans="1:32" ht="63.75" customHeight="1" x14ac:dyDescent="0.2">
      <c r="A50" s="1727"/>
      <c r="B50" s="875" t="s">
        <v>4675</v>
      </c>
      <c r="C50" s="497" t="s">
        <v>4676</v>
      </c>
      <c r="D50" s="875" t="s">
        <v>286</v>
      </c>
      <c r="E50" s="875" t="s">
        <v>3041</v>
      </c>
      <c r="F50" s="874">
        <v>199</v>
      </c>
      <c r="G50" s="874"/>
      <c r="H50" s="874"/>
      <c r="I50" s="874"/>
      <c r="J50" s="727" t="s">
        <v>4674</v>
      </c>
      <c r="K50" s="727"/>
      <c r="L50" s="727"/>
      <c r="M50" s="884"/>
      <c r="N50" s="9"/>
      <c r="O50" s="1"/>
    </row>
    <row r="51" spans="1:32" ht="63.75" customHeight="1" x14ac:dyDescent="0.2">
      <c r="A51" s="1727"/>
      <c r="B51" s="875" t="s">
        <v>4677</v>
      </c>
      <c r="C51" s="497" t="s">
        <v>4678</v>
      </c>
      <c r="D51" s="875" t="s">
        <v>286</v>
      </c>
      <c r="E51" s="875" t="s">
        <v>3041</v>
      </c>
      <c r="F51" s="874">
        <v>60</v>
      </c>
      <c r="G51" s="874"/>
      <c r="H51" s="874"/>
      <c r="I51" s="874"/>
      <c r="J51" s="727" t="s">
        <v>4674</v>
      </c>
      <c r="K51" s="727"/>
      <c r="L51" s="727"/>
      <c r="M51" s="884"/>
      <c r="N51" s="9"/>
      <c r="O51" s="1"/>
    </row>
    <row r="52" spans="1:32" ht="63.75" customHeight="1" x14ac:dyDescent="0.2">
      <c r="A52" s="1727"/>
      <c r="B52" s="875" t="s">
        <v>4679</v>
      </c>
      <c r="C52" s="497" t="s">
        <v>4680</v>
      </c>
      <c r="D52" s="875" t="s">
        <v>286</v>
      </c>
      <c r="E52" s="875" t="s">
        <v>3041</v>
      </c>
      <c r="F52" s="874">
        <v>60</v>
      </c>
      <c r="G52" s="874"/>
      <c r="H52" s="874"/>
      <c r="I52" s="874"/>
      <c r="J52" s="727" t="s">
        <v>4674</v>
      </c>
      <c r="K52" s="727"/>
      <c r="L52" s="727"/>
      <c r="M52" s="884"/>
      <c r="N52" s="9"/>
      <c r="O52" s="1"/>
    </row>
    <row r="53" spans="1:32" ht="63.75" customHeight="1" x14ac:dyDescent="0.2">
      <c r="A53" s="1562"/>
      <c r="B53" s="875" t="s">
        <v>4681</v>
      </c>
      <c r="C53" s="497" t="s">
        <v>4682</v>
      </c>
      <c r="D53" s="875" t="s">
        <v>286</v>
      </c>
      <c r="E53" s="875" t="s">
        <v>3041</v>
      </c>
      <c r="F53" s="874">
        <v>110</v>
      </c>
      <c r="G53" s="874"/>
      <c r="H53" s="874"/>
      <c r="I53" s="874"/>
      <c r="J53" s="727" t="s">
        <v>4683</v>
      </c>
      <c r="K53" s="727"/>
      <c r="L53" s="727"/>
      <c r="M53" s="884"/>
      <c r="N53" s="9"/>
      <c r="O53" s="1"/>
    </row>
    <row r="54" spans="1:32" ht="15.75" customHeight="1" x14ac:dyDescent="0.2">
      <c r="A54" s="1730" t="s">
        <v>1478</v>
      </c>
      <c r="B54" s="1730"/>
      <c r="C54" s="1730"/>
      <c r="D54" s="1730"/>
      <c r="E54" s="1730"/>
      <c r="F54" s="1730"/>
      <c r="G54" s="1730"/>
      <c r="H54" s="1730"/>
      <c r="I54" s="1731"/>
      <c r="J54" s="254"/>
      <c r="K54" s="254"/>
      <c r="L54" s="254"/>
      <c r="M54" s="140"/>
      <c r="P54" s="4"/>
      <c r="Q54" s="4"/>
      <c r="R54" s="4"/>
      <c r="S54" s="4"/>
      <c r="T54" s="4"/>
      <c r="U54" s="4"/>
      <c r="V54" s="4"/>
      <c r="W54" s="4"/>
      <c r="X54" s="4"/>
      <c r="Y54" s="4"/>
      <c r="Z54" s="4"/>
      <c r="AA54" s="4"/>
      <c r="AB54" s="4"/>
      <c r="AC54" s="4"/>
      <c r="AD54" s="4"/>
      <c r="AE54" s="4"/>
    </row>
    <row r="55" spans="1:32" s="203" customFormat="1" ht="58.5" customHeight="1" x14ac:dyDescent="0.2">
      <c r="A55" s="900" t="s">
        <v>3026</v>
      </c>
      <c r="B55" s="377" t="s">
        <v>4684</v>
      </c>
      <c r="C55" s="209" t="s">
        <v>4685</v>
      </c>
      <c r="D55" s="875" t="s">
        <v>286</v>
      </c>
      <c r="E55" s="336" t="s">
        <v>325</v>
      </c>
      <c r="F55" s="874">
        <v>65.001000000000005</v>
      </c>
      <c r="G55" s="874"/>
      <c r="H55" s="874"/>
      <c r="I55" s="876"/>
      <c r="J55" s="727" t="s">
        <v>4674</v>
      </c>
      <c r="K55" s="727"/>
      <c r="L55" s="727"/>
      <c r="M55" s="884"/>
      <c r="N55" s="3"/>
      <c r="O55" s="4"/>
      <c r="P55" s="4"/>
      <c r="Q55" s="4"/>
      <c r="R55" s="4"/>
      <c r="S55" s="4"/>
      <c r="T55" s="4"/>
      <c r="U55" s="4"/>
      <c r="V55" s="4"/>
      <c r="W55" s="4"/>
      <c r="X55" s="4"/>
      <c r="Y55" s="4"/>
      <c r="Z55" s="4"/>
      <c r="AA55" s="4"/>
      <c r="AB55" s="4"/>
      <c r="AC55" s="4"/>
      <c r="AD55" s="4"/>
      <c r="AE55" s="4"/>
      <c r="AF55" s="845"/>
    </row>
    <row r="56" spans="1:32" ht="96.75" customHeight="1" x14ac:dyDescent="0.2">
      <c r="A56" s="1819" t="s">
        <v>1480</v>
      </c>
      <c r="B56" s="865" t="s">
        <v>1840</v>
      </c>
      <c r="C56" s="281" t="s">
        <v>3054</v>
      </c>
      <c r="D56" s="660" t="s">
        <v>213</v>
      </c>
      <c r="E56" s="661" t="s">
        <v>337</v>
      </c>
      <c r="F56" s="662">
        <v>469</v>
      </c>
      <c r="G56" s="652"/>
      <c r="H56" s="652"/>
      <c r="I56" s="509"/>
      <c r="J56" s="283" t="s">
        <v>3053</v>
      </c>
      <c r="K56" s="283" t="s">
        <v>4686</v>
      </c>
      <c r="L56" s="283"/>
      <c r="M56" s="885"/>
      <c r="N56" s="9"/>
      <c r="O56" s="1"/>
    </row>
    <row r="57" spans="1:32" s="10" customFormat="1" ht="129" customHeight="1" x14ac:dyDescent="0.2">
      <c r="A57" s="1727"/>
      <c r="B57" s="865" t="s">
        <v>1868</v>
      </c>
      <c r="C57" s="663" t="s">
        <v>357</v>
      </c>
      <c r="D57" s="664" t="s">
        <v>275</v>
      </c>
      <c r="E57" s="665" t="s">
        <v>358</v>
      </c>
      <c r="F57" s="666">
        <v>10698</v>
      </c>
      <c r="G57" s="513">
        <v>15000</v>
      </c>
      <c r="H57" s="513">
        <v>15000</v>
      </c>
      <c r="I57" s="514"/>
      <c r="J57" s="283" t="s">
        <v>4687</v>
      </c>
      <c r="K57" s="283"/>
      <c r="L57" s="283"/>
      <c r="M57" s="885"/>
      <c r="N57" s="9" t="s">
        <v>11</v>
      </c>
      <c r="O57" s="4"/>
      <c r="P57" s="4"/>
      <c r="Q57" s="4"/>
      <c r="R57" s="4"/>
      <c r="S57" s="4"/>
      <c r="T57" s="4"/>
      <c r="U57" s="4"/>
      <c r="V57" s="4"/>
      <c r="W57" s="4"/>
      <c r="X57" s="30"/>
    </row>
    <row r="58" spans="1:32" s="10" customFormat="1" ht="165.75" customHeight="1" x14ac:dyDescent="0.2">
      <c r="A58" s="1727"/>
      <c r="B58" s="865" t="s">
        <v>1869</v>
      </c>
      <c r="C58" s="512" t="s">
        <v>359</v>
      </c>
      <c r="D58" s="863" t="s">
        <v>275</v>
      </c>
      <c r="E58" s="859" t="s">
        <v>358</v>
      </c>
      <c r="F58" s="644">
        <v>1.7150000000000001</v>
      </c>
      <c r="G58" s="860"/>
      <c r="H58" s="860"/>
      <c r="I58" s="509"/>
      <c r="J58" s="283" t="s">
        <v>3987</v>
      </c>
      <c r="K58" s="283" t="s">
        <v>3988</v>
      </c>
      <c r="L58" s="283" t="s">
        <v>4340</v>
      </c>
      <c r="M58" s="885" t="s">
        <v>4688</v>
      </c>
      <c r="N58" s="9" t="s">
        <v>11</v>
      </c>
      <c r="O58" s="4"/>
      <c r="P58" s="4"/>
      <c r="Q58" s="4"/>
      <c r="R58" s="4"/>
      <c r="S58" s="4"/>
      <c r="T58" s="4"/>
      <c r="U58" s="4"/>
      <c r="V58" s="4"/>
      <c r="W58" s="4"/>
      <c r="X58" s="30"/>
    </row>
    <row r="59" spans="1:32" s="10" customFormat="1" ht="124.5" customHeight="1" x14ac:dyDescent="0.2">
      <c r="A59" s="1727"/>
      <c r="B59" s="889" t="s">
        <v>1870</v>
      </c>
      <c r="C59" s="889" t="s">
        <v>3140</v>
      </c>
      <c r="D59" s="875" t="s">
        <v>275</v>
      </c>
      <c r="E59" s="876" t="s">
        <v>358</v>
      </c>
      <c r="F59" s="279">
        <v>54</v>
      </c>
      <c r="G59" s="874"/>
      <c r="H59" s="874"/>
      <c r="I59" s="279"/>
      <c r="J59" s="283" t="s">
        <v>3294</v>
      </c>
      <c r="K59" s="283" t="s">
        <v>3456</v>
      </c>
      <c r="L59" s="283" t="s">
        <v>4689</v>
      </c>
      <c r="M59" s="885"/>
      <c r="N59" s="9" t="s">
        <v>11</v>
      </c>
      <c r="O59" s="4"/>
      <c r="P59" s="4"/>
      <c r="Q59" s="4"/>
      <c r="R59" s="4"/>
      <c r="S59" s="4"/>
      <c r="T59" s="4"/>
      <c r="U59" s="4"/>
      <c r="V59" s="4"/>
      <c r="W59" s="4"/>
      <c r="X59" s="29"/>
    </row>
    <row r="60" spans="1:32" s="10" customFormat="1" ht="129.75" customHeight="1" x14ac:dyDescent="0.2">
      <c r="A60" s="1727"/>
      <c r="B60" s="889" t="s">
        <v>1874</v>
      </c>
      <c r="C60" s="889" t="s">
        <v>3141</v>
      </c>
      <c r="D60" s="286" t="s">
        <v>275</v>
      </c>
      <c r="E60" s="287" t="s">
        <v>358</v>
      </c>
      <c r="F60" s="288">
        <v>173</v>
      </c>
      <c r="G60" s="874"/>
      <c r="H60" s="874"/>
      <c r="I60" s="279"/>
      <c r="J60" s="283" t="s">
        <v>3295</v>
      </c>
      <c r="K60" s="283" t="s">
        <v>3606</v>
      </c>
      <c r="L60" s="283" t="s">
        <v>4690</v>
      </c>
      <c r="M60" s="885"/>
      <c r="N60" s="9" t="s">
        <v>11</v>
      </c>
      <c r="O60" s="4"/>
      <c r="P60" s="4"/>
      <c r="Q60" s="4"/>
      <c r="R60" s="4"/>
      <c r="S60" s="4"/>
      <c r="T60" s="4"/>
      <c r="U60" s="4"/>
      <c r="V60" s="4"/>
      <c r="W60" s="4"/>
      <c r="X60" s="4"/>
      <c r="Y60" s="30"/>
    </row>
    <row r="61" spans="1:32" s="10" customFormat="1" ht="149.25" customHeight="1" x14ac:dyDescent="0.2">
      <c r="A61" s="1727"/>
      <c r="B61" s="889" t="s">
        <v>1875</v>
      </c>
      <c r="C61" s="889" t="s">
        <v>3142</v>
      </c>
      <c r="D61" s="286" t="s">
        <v>275</v>
      </c>
      <c r="E61" s="287" t="s">
        <v>358</v>
      </c>
      <c r="F61" s="288">
        <v>211</v>
      </c>
      <c r="G61" s="874"/>
      <c r="H61" s="874"/>
      <c r="I61" s="279"/>
      <c r="J61" s="283" t="s">
        <v>3296</v>
      </c>
      <c r="K61" s="283" t="s">
        <v>3607</v>
      </c>
      <c r="L61" s="283" t="s">
        <v>4691</v>
      </c>
      <c r="M61" s="885"/>
      <c r="N61" s="9" t="s">
        <v>11</v>
      </c>
      <c r="O61" s="4"/>
      <c r="P61" s="4"/>
      <c r="Q61" s="4"/>
      <c r="R61" s="4"/>
      <c r="S61" s="4"/>
      <c r="T61" s="4"/>
      <c r="U61" s="4"/>
      <c r="V61" s="4"/>
      <c r="W61" s="4"/>
      <c r="X61" s="4"/>
      <c r="Y61" s="30"/>
    </row>
    <row r="62" spans="1:32" s="10" customFormat="1" ht="138" customHeight="1" x14ac:dyDescent="0.2">
      <c r="A62" s="1727"/>
      <c r="B62" s="889" t="s">
        <v>1876</v>
      </c>
      <c r="C62" s="889" t="s">
        <v>3143</v>
      </c>
      <c r="D62" s="286" t="s">
        <v>275</v>
      </c>
      <c r="E62" s="287" t="s">
        <v>358</v>
      </c>
      <c r="F62" s="288">
        <v>31</v>
      </c>
      <c r="G62" s="874"/>
      <c r="H62" s="874"/>
      <c r="I62" s="279"/>
      <c r="J62" s="283" t="s">
        <v>3297</v>
      </c>
      <c r="K62" s="283" t="s">
        <v>3608</v>
      </c>
      <c r="L62" s="283" t="s">
        <v>4692</v>
      </c>
      <c r="M62" s="885"/>
      <c r="N62" s="9" t="s">
        <v>11</v>
      </c>
      <c r="O62" s="4"/>
      <c r="P62" s="4"/>
      <c r="Q62" s="4"/>
      <c r="R62" s="4"/>
      <c r="S62" s="4"/>
      <c r="T62" s="4"/>
      <c r="U62" s="4"/>
      <c r="V62" s="4"/>
      <c r="W62" s="4"/>
      <c r="X62" s="4"/>
      <c r="Y62" s="30"/>
    </row>
    <row r="63" spans="1:32" s="10" customFormat="1" ht="111" customHeight="1" x14ac:dyDescent="0.2">
      <c r="A63" s="1727"/>
      <c r="B63" s="865" t="s">
        <v>1877</v>
      </c>
      <c r="C63" s="872" t="s">
        <v>364</v>
      </c>
      <c r="D63" s="290" t="s">
        <v>275</v>
      </c>
      <c r="E63" s="291" t="s">
        <v>358</v>
      </c>
      <c r="F63" s="292">
        <v>324</v>
      </c>
      <c r="G63" s="513"/>
      <c r="H63" s="513"/>
      <c r="I63" s="514"/>
      <c r="J63" s="283" t="s">
        <v>3457</v>
      </c>
      <c r="K63" s="283" t="s">
        <v>4693</v>
      </c>
      <c r="L63" s="283"/>
      <c r="M63" s="885"/>
      <c r="N63" s="9" t="s">
        <v>11</v>
      </c>
      <c r="O63" s="4"/>
      <c r="P63" s="4"/>
      <c r="Q63" s="4"/>
      <c r="R63" s="4"/>
      <c r="S63" s="4"/>
      <c r="T63" s="4"/>
      <c r="U63" s="4"/>
      <c r="V63" s="4"/>
      <c r="W63" s="4"/>
      <c r="X63" s="4"/>
      <c r="Y63" s="30"/>
    </row>
    <row r="64" spans="1:32" s="10" customFormat="1" ht="118.5" customHeight="1" x14ac:dyDescent="0.2">
      <c r="A64" s="1727"/>
      <c r="B64" s="865" t="s">
        <v>1878</v>
      </c>
      <c r="C64" s="872" t="s">
        <v>365</v>
      </c>
      <c r="D64" s="290" t="s">
        <v>275</v>
      </c>
      <c r="E64" s="291" t="s">
        <v>358</v>
      </c>
      <c r="F64" s="292">
        <v>142.1</v>
      </c>
      <c r="G64" s="513"/>
      <c r="H64" s="513"/>
      <c r="I64" s="514"/>
      <c r="J64" s="283" t="s">
        <v>3458</v>
      </c>
      <c r="K64" s="283" t="s">
        <v>3881</v>
      </c>
      <c r="L64" s="283" t="s">
        <v>4694</v>
      </c>
      <c r="M64" s="885"/>
      <c r="N64" s="9" t="s">
        <v>11</v>
      </c>
      <c r="O64" s="4"/>
      <c r="P64" s="4"/>
      <c r="Q64" s="4"/>
      <c r="R64" s="4"/>
      <c r="S64" s="4"/>
      <c r="T64" s="4"/>
      <c r="U64" s="4"/>
      <c r="V64" s="4"/>
      <c r="W64" s="4"/>
      <c r="X64" s="4"/>
      <c r="Y64" s="30"/>
    </row>
    <row r="65" spans="1:32" s="10" customFormat="1" ht="95.25" customHeight="1" x14ac:dyDescent="0.2">
      <c r="A65" s="1727"/>
      <c r="B65" s="865" t="s">
        <v>2079</v>
      </c>
      <c r="C65" s="515" t="s">
        <v>4081</v>
      </c>
      <c r="D65" s="863" t="s">
        <v>275</v>
      </c>
      <c r="E65" s="863" t="s">
        <v>276</v>
      </c>
      <c r="F65" s="516">
        <v>516</v>
      </c>
      <c r="G65" s="869"/>
      <c r="H65" s="866"/>
      <c r="I65" s="313">
        <v>407.2</v>
      </c>
      <c r="J65" s="283" t="s">
        <v>3750</v>
      </c>
      <c r="K65" s="283" t="s">
        <v>4695</v>
      </c>
      <c r="L65" s="283"/>
      <c r="M65" s="885"/>
      <c r="N65" s="9" t="s">
        <v>11</v>
      </c>
      <c r="O65" s="4"/>
      <c r="P65" s="4"/>
      <c r="Q65" s="4"/>
      <c r="R65" s="4"/>
      <c r="S65" s="4"/>
      <c r="T65" s="4"/>
      <c r="U65" s="4"/>
      <c r="V65" s="4"/>
      <c r="W65" s="27"/>
    </row>
    <row r="66" spans="1:32" s="161" customFormat="1" ht="78.75" customHeight="1" x14ac:dyDescent="0.2">
      <c r="A66" s="1727"/>
      <c r="B66" s="873" t="s">
        <v>3080</v>
      </c>
      <c r="C66" s="275" t="s">
        <v>3084</v>
      </c>
      <c r="D66" s="276" t="s">
        <v>275</v>
      </c>
      <c r="E66" s="276" t="s">
        <v>3085</v>
      </c>
      <c r="F66" s="516"/>
      <c r="G66" s="276"/>
      <c r="H66" s="276"/>
      <c r="I66" s="313"/>
      <c r="J66" s="846" t="s">
        <v>3082</v>
      </c>
      <c r="K66" s="283" t="s">
        <v>4696</v>
      </c>
      <c r="L66" s="283"/>
      <c r="M66" s="885"/>
      <c r="N66" s="9"/>
      <c r="O66" s="4"/>
      <c r="P66" s="4"/>
      <c r="Q66" s="4"/>
      <c r="R66" s="4"/>
      <c r="S66" s="4"/>
      <c r="T66" s="4"/>
      <c r="U66" s="4"/>
      <c r="V66" s="4"/>
      <c r="W66" s="4"/>
      <c r="X66" s="4"/>
      <c r="Y66" s="4"/>
      <c r="Z66" s="4"/>
      <c r="AA66" s="4"/>
      <c r="AB66" s="4"/>
      <c r="AC66" s="4"/>
      <c r="AD66" s="4"/>
      <c r="AE66" s="4"/>
      <c r="AF66" s="160"/>
    </row>
    <row r="67" spans="1:32" s="203" customFormat="1" ht="125.25" customHeight="1" x14ac:dyDescent="0.2">
      <c r="A67" s="1727"/>
      <c r="B67" s="889" t="s">
        <v>3145</v>
      </c>
      <c r="C67" s="209" t="s">
        <v>3144</v>
      </c>
      <c r="D67" s="875" t="s">
        <v>275</v>
      </c>
      <c r="E67" s="875" t="s">
        <v>3085</v>
      </c>
      <c r="F67" s="279">
        <v>269</v>
      </c>
      <c r="G67" s="875"/>
      <c r="H67" s="875"/>
      <c r="I67" s="279"/>
      <c r="J67" s="295" t="s">
        <v>3302</v>
      </c>
      <c r="K67" s="283" t="s">
        <v>4697</v>
      </c>
      <c r="L67" s="283"/>
      <c r="M67" s="885"/>
      <c r="N67" s="9"/>
      <c r="O67" s="4"/>
      <c r="P67" s="4"/>
      <c r="Q67" s="4"/>
      <c r="R67" s="4"/>
      <c r="S67" s="4"/>
      <c r="T67" s="4"/>
      <c r="U67" s="4"/>
      <c r="V67" s="4"/>
      <c r="W67" s="4"/>
      <c r="X67" s="4"/>
      <c r="Y67" s="4"/>
      <c r="Z67" s="4"/>
      <c r="AA67" s="4"/>
      <c r="AB67" s="4"/>
      <c r="AC67" s="4"/>
      <c r="AD67" s="4"/>
      <c r="AE67" s="4"/>
      <c r="AF67" s="240"/>
    </row>
    <row r="68" spans="1:32" s="203" customFormat="1" ht="132" customHeight="1" x14ac:dyDescent="0.2">
      <c r="A68" s="1727"/>
      <c r="B68" s="889" t="s">
        <v>3146</v>
      </c>
      <c r="C68" s="209" t="s">
        <v>3148</v>
      </c>
      <c r="D68" s="875" t="s">
        <v>275</v>
      </c>
      <c r="E68" s="875" t="s">
        <v>3085</v>
      </c>
      <c r="F68" s="279">
        <v>118</v>
      </c>
      <c r="G68" s="875"/>
      <c r="H68" s="875"/>
      <c r="I68" s="279"/>
      <c r="J68" s="295" t="s">
        <v>3149</v>
      </c>
      <c r="K68" s="283" t="s">
        <v>4698</v>
      </c>
      <c r="L68" s="283"/>
      <c r="M68" s="885"/>
      <c r="N68" s="9"/>
      <c r="O68" s="4"/>
      <c r="P68" s="4"/>
      <c r="Q68" s="4"/>
      <c r="R68" s="4"/>
      <c r="S68" s="4"/>
      <c r="T68" s="4"/>
      <c r="U68" s="4"/>
      <c r="V68" s="4"/>
      <c r="W68" s="4"/>
      <c r="X68" s="4"/>
      <c r="Y68" s="4"/>
      <c r="Z68" s="4"/>
      <c r="AA68" s="4"/>
      <c r="AB68" s="4"/>
      <c r="AC68" s="4"/>
      <c r="AD68" s="4"/>
      <c r="AE68" s="4"/>
      <c r="AF68" s="240"/>
    </row>
    <row r="69" spans="1:32" s="203" customFormat="1" ht="110.25" customHeight="1" x14ac:dyDescent="0.2">
      <c r="A69" s="1562"/>
      <c r="B69" s="875" t="s">
        <v>3753</v>
      </c>
      <c r="C69" s="497" t="s">
        <v>3754</v>
      </c>
      <c r="D69" s="875" t="s">
        <v>810</v>
      </c>
      <c r="E69" s="875" t="s">
        <v>3435</v>
      </c>
      <c r="F69" s="874">
        <v>474</v>
      </c>
      <c r="G69" s="874"/>
      <c r="H69" s="874"/>
      <c r="I69" s="874"/>
      <c r="J69" s="283" t="s">
        <v>3755</v>
      </c>
      <c r="K69" s="283" t="s">
        <v>4459</v>
      </c>
      <c r="L69" s="283" t="s">
        <v>4699</v>
      </c>
      <c r="M69" s="885"/>
      <c r="N69" s="9"/>
      <c r="O69" s="4"/>
      <c r="P69" s="4"/>
      <c r="Q69" s="4"/>
      <c r="R69" s="4"/>
      <c r="S69" s="4"/>
      <c r="T69" s="4"/>
      <c r="U69" s="4"/>
      <c r="V69" s="4"/>
      <c r="W69" s="4"/>
      <c r="X69" s="4"/>
      <c r="Y69" s="4"/>
      <c r="Z69" s="4"/>
      <c r="AA69" s="4"/>
      <c r="AB69" s="4"/>
      <c r="AC69" s="4"/>
      <c r="AD69" s="4"/>
      <c r="AE69" s="4"/>
      <c r="AF69" s="240"/>
    </row>
    <row r="70" spans="1:32" ht="147.75" customHeight="1" x14ac:dyDescent="0.2">
      <c r="A70" s="898" t="s">
        <v>1482</v>
      </c>
      <c r="B70" s="865" t="s">
        <v>2111</v>
      </c>
      <c r="C70" s="296" t="s">
        <v>559</v>
      </c>
      <c r="D70" s="528" t="s">
        <v>558</v>
      </c>
      <c r="E70" s="528" t="s">
        <v>216</v>
      </c>
      <c r="F70" s="529">
        <v>16970</v>
      </c>
      <c r="G70" s="736">
        <v>16270</v>
      </c>
      <c r="H70" s="896"/>
      <c r="I70" s="531"/>
      <c r="J70" s="727" t="s">
        <v>3993</v>
      </c>
      <c r="K70" s="727" t="s">
        <v>4146</v>
      </c>
      <c r="L70" s="727" t="s">
        <v>4463</v>
      </c>
      <c r="M70" s="884" t="s">
        <v>4700</v>
      </c>
      <c r="N70" s="3" t="s">
        <v>123</v>
      </c>
    </row>
    <row r="71" spans="1:32" ht="123.75" customHeight="1" x14ac:dyDescent="0.2">
      <c r="A71" s="898" t="s">
        <v>1483</v>
      </c>
      <c r="B71" s="865" t="s">
        <v>2115</v>
      </c>
      <c r="C71" s="296" t="s">
        <v>563</v>
      </c>
      <c r="D71" s="528" t="s">
        <v>213</v>
      </c>
      <c r="E71" s="528" t="s">
        <v>216</v>
      </c>
      <c r="F71" s="529">
        <v>4516</v>
      </c>
      <c r="G71" s="736">
        <v>27600</v>
      </c>
      <c r="H71" s="896"/>
      <c r="I71" s="531"/>
      <c r="J71" s="727" t="s">
        <v>4147</v>
      </c>
      <c r="K71" s="727" t="s">
        <v>4464</v>
      </c>
      <c r="L71" s="727" t="s">
        <v>4701</v>
      </c>
      <c r="M71" s="884"/>
      <c r="N71" s="3" t="s">
        <v>123</v>
      </c>
      <c r="Q71" s="4"/>
      <c r="R71" s="4"/>
      <c r="S71" s="4"/>
      <c r="T71" s="4"/>
      <c r="U71" s="4"/>
    </row>
    <row r="72" spans="1:32" ht="97.5" customHeight="1" x14ac:dyDescent="0.2">
      <c r="A72" s="1797" t="s">
        <v>1485</v>
      </c>
      <c r="B72" s="865" t="s">
        <v>2118</v>
      </c>
      <c r="C72" s="296" t="s">
        <v>566</v>
      </c>
      <c r="D72" s="297" t="s">
        <v>275</v>
      </c>
      <c r="E72" s="879" t="s">
        <v>340</v>
      </c>
      <c r="F72" s="298">
        <v>453.71600000000001</v>
      </c>
      <c r="G72" s="298"/>
      <c r="H72" s="298"/>
      <c r="I72" s="316"/>
      <c r="J72" s="317" t="s">
        <v>3761</v>
      </c>
      <c r="K72" s="317" t="s">
        <v>4702</v>
      </c>
      <c r="L72" s="317"/>
      <c r="M72" s="146"/>
      <c r="N72" s="9" t="s">
        <v>11</v>
      </c>
      <c r="O72" s="1"/>
    </row>
    <row r="73" spans="1:32" ht="114.75" customHeight="1" x14ac:dyDescent="0.2">
      <c r="A73" s="1790"/>
      <c r="B73" s="865" t="s">
        <v>2133</v>
      </c>
      <c r="C73" s="296" t="s">
        <v>581</v>
      </c>
      <c r="D73" s="311" t="s">
        <v>213</v>
      </c>
      <c r="E73" s="879" t="s">
        <v>551</v>
      </c>
      <c r="F73" s="298" t="s">
        <v>4703</v>
      </c>
      <c r="G73" s="673">
        <v>3500</v>
      </c>
      <c r="H73" s="879"/>
      <c r="I73" s="671"/>
      <c r="J73" s="672" t="s">
        <v>3086</v>
      </c>
      <c r="K73" s="672" t="s">
        <v>4465</v>
      </c>
      <c r="L73" s="672" t="s">
        <v>4704</v>
      </c>
      <c r="M73" s="149"/>
      <c r="N73" s="9" t="s">
        <v>11</v>
      </c>
    </row>
    <row r="74" spans="1:32" ht="117.75" customHeight="1" x14ac:dyDescent="0.2">
      <c r="A74" s="1790"/>
      <c r="B74" s="865" t="s">
        <v>2139</v>
      </c>
      <c r="C74" s="296" t="s">
        <v>587</v>
      </c>
      <c r="D74" s="297" t="s">
        <v>558</v>
      </c>
      <c r="E74" s="297" t="s">
        <v>216</v>
      </c>
      <c r="F74" s="298">
        <v>48390</v>
      </c>
      <c r="G74" s="299">
        <v>29899</v>
      </c>
      <c r="H74" s="875"/>
      <c r="I74" s="279"/>
      <c r="J74" s="283" t="s">
        <v>3303</v>
      </c>
      <c r="K74" s="532" t="s">
        <v>3762</v>
      </c>
      <c r="L74" s="532" t="s">
        <v>3885</v>
      </c>
      <c r="M74" s="151" t="s">
        <v>4705</v>
      </c>
      <c r="N74" s="9" t="s">
        <v>123</v>
      </c>
      <c r="O74" s="1"/>
    </row>
    <row r="75" spans="1:32" ht="105.75" customHeight="1" x14ac:dyDescent="0.2">
      <c r="A75" s="1790"/>
      <c r="B75" s="371" t="s">
        <v>3888</v>
      </c>
      <c r="C75" s="676" t="s">
        <v>3889</v>
      </c>
      <c r="D75" s="371" t="s">
        <v>810</v>
      </c>
      <c r="E75" s="371" t="s">
        <v>3435</v>
      </c>
      <c r="F75" s="874">
        <v>129</v>
      </c>
      <c r="G75" s="344"/>
      <c r="H75" s="344"/>
      <c r="I75" s="344"/>
      <c r="J75" s="862" t="s">
        <v>3890</v>
      </c>
      <c r="K75" s="862" t="s">
        <v>4469</v>
      </c>
      <c r="L75" s="862" t="s">
        <v>4706</v>
      </c>
      <c r="M75" s="891"/>
      <c r="N75" s="4"/>
    </row>
    <row r="76" spans="1:32" ht="105.75" customHeight="1" x14ac:dyDescent="0.2">
      <c r="A76" s="1790"/>
      <c r="B76" s="761" t="s">
        <v>4707</v>
      </c>
      <c r="C76" s="840" t="s">
        <v>4708</v>
      </c>
      <c r="D76" s="761" t="s">
        <v>810</v>
      </c>
      <c r="E76" s="761" t="s">
        <v>3435</v>
      </c>
      <c r="F76" s="696">
        <v>250</v>
      </c>
      <c r="G76" s="905"/>
      <c r="H76" s="905"/>
      <c r="I76" s="906"/>
      <c r="J76" s="862" t="s">
        <v>4709</v>
      </c>
      <c r="K76" s="862"/>
      <c r="L76" s="862"/>
      <c r="M76" s="891"/>
      <c r="N76" s="4"/>
    </row>
    <row r="77" spans="1:32" ht="114.75" customHeight="1" x14ac:dyDescent="0.2">
      <c r="A77" s="1819" t="s">
        <v>1486</v>
      </c>
      <c r="B77" s="870" t="s">
        <v>2176</v>
      </c>
      <c r="C77" s="355" t="s">
        <v>621</v>
      </c>
      <c r="D77" s="883" t="s">
        <v>213</v>
      </c>
      <c r="E77" s="533" t="s">
        <v>551</v>
      </c>
      <c r="F77" s="266">
        <v>15097.567999999999</v>
      </c>
      <c r="G77" s="266">
        <v>40000</v>
      </c>
      <c r="H77" s="266">
        <v>40000</v>
      </c>
      <c r="I77" s="319"/>
      <c r="J77" s="317" t="s">
        <v>3766</v>
      </c>
      <c r="K77" s="317" t="s">
        <v>3995</v>
      </c>
      <c r="L77" s="317" t="s">
        <v>4710</v>
      </c>
      <c r="M77" s="146"/>
      <c r="N77" s="4" t="s">
        <v>11</v>
      </c>
    </row>
    <row r="78" spans="1:32" ht="110.25" customHeight="1" x14ac:dyDescent="0.2">
      <c r="A78" s="1727"/>
      <c r="B78" s="865" t="s">
        <v>2179</v>
      </c>
      <c r="C78" s="303" t="s">
        <v>624</v>
      </c>
      <c r="D78" s="297" t="s">
        <v>213</v>
      </c>
      <c r="E78" s="304" t="s">
        <v>551</v>
      </c>
      <c r="F78" s="298">
        <v>2766.1525700000002</v>
      </c>
      <c r="G78" s="298">
        <v>5615.4</v>
      </c>
      <c r="H78" s="298"/>
      <c r="I78" s="316"/>
      <c r="J78" s="317" t="s">
        <v>4711</v>
      </c>
      <c r="K78" s="317"/>
      <c r="L78" s="317"/>
      <c r="M78" s="146"/>
      <c r="N78" s="4" t="s">
        <v>11</v>
      </c>
    </row>
    <row r="79" spans="1:32" ht="123.75" customHeight="1" x14ac:dyDescent="0.2">
      <c r="A79" s="1727"/>
      <c r="B79" s="865" t="s">
        <v>2182</v>
      </c>
      <c r="C79" s="303" t="s">
        <v>627</v>
      </c>
      <c r="D79" s="297" t="s">
        <v>213</v>
      </c>
      <c r="E79" s="304" t="s">
        <v>551</v>
      </c>
      <c r="F79" s="907">
        <v>8777.9964299999992</v>
      </c>
      <c r="G79" s="298"/>
      <c r="H79" s="298"/>
      <c r="I79" s="316">
        <v>42107.663999999997</v>
      </c>
      <c r="J79" s="317" t="s">
        <v>4159</v>
      </c>
      <c r="K79" s="317" t="s">
        <v>4712</v>
      </c>
      <c r="L79" s="317"/>
      <c r="M79" s="146"/>
      <c r="N79" s="4" t="s">
        <v>11</v>
      </c>
    </row>
    <row r="80" spans="1:32" s="4" customFormat="1" ht="172.5" customHeight="1" x14ac:dyDescent="0.2">
      <c r="A80" s="1727"/>
      <c r="B80" s="865" t="s">
        <v>2197</v>
      </c>
      <c r="C80" s="303" t="s">
        <v>4714</v>
      </c>
      <c r="D80" s="297" t="s">
        <v>558</v>
      </c>
      <c r="E80" s="297" t="s">
        <v>216</v>
      </c>
      <c r="F80" s="301">
        <v>307</v>
      </c>
      <c r="G80" s="534">
        <v>13000</v>
      </c>
      <c r="H80" s="879"/>
      <c r="I80" s="535"/>
      <c r="J80" s="727" t="s">
        <v>3773</v>
      </c>
      <c r="K80" s="727" t="s">
        <v>4713</v>
      </c>
      <c r="L80" s="727"/>
      <c r="M80" s="884"/>
      <c r="N80" s="3" t="s">
        <v>123</v>
      </c>
    </row>
    <row r="81" spans="1:36" ht="111.75" customHeight="1" x14ac:dyDescent="0.2">
      <c r="A81" s="1727"/>
      <c r="B81" s="865" t="s">
        <v>2260</v>
      </c>
      <c r="C81" s="303" t="s">
        <v>698</v>
      </c>
      <c r="D81" s="297" t="s">
        <v>558</v>
      </c>
      <c r="E81" s="297" t="s">
        <v>216</v>
      </c>
      <c r="F81" s="301">
        <v>185.5</v>
      </c>
      <c r="G81" s="302"/>
      <c r="H81" s="879"/>
      <c r="I81" s="535"/>
      <c r="J81" s="727" t="s">
        <v>4482</v>
      </c>
      <c r="K81" s="727" t="s">
        <v>4715</v>
      </c>
      <c r="L81" s="727"/>
      <c r="M81" s="884"/>
      <c r="N81" s="3" t="s">
        <v>123</v>
      </c>
    </row>
    <row r="82" spans="1:36" ht="82.5" customHeight="1" x14ac:dyDescent="0.2">
      <c r="A82" s="1727"/>
      <c r="B82" s="865" t="s">
        <v>2266</v>
      </c>
      <c r="C82" s="303" t="s">
        <v>704</v>
      </c>
      <c r="D82" s="311" t="s">
        <v>213</v>
      </c>
      <c r="E82" s="311" t="s">
        <v>551</v>
      </c>
      <c r="F82" s="298"/>
      <c r="G82" s="298"/>
      <c r="H82" s="298"/>
      <c r="I82" s="316"/>
      <c r="J82" s="317" t="s">
        <v>4716</v>
      </c>
      <c r="K82" s="317"/>
      <c r="L82" s="317"/>
      <c r="M82" s="146"/>
      <c r="N82" s="3" t="s">
        <v>11</v>
      </c>
    </row>
    <row r="83" spans="1:36" s="4" customFormat="1" ht="126" customHeight="1" x14ac:dyDescent="0.2">
      <c r="A83" s="1727"/>
      <c r="B83" s="865" t="s">
        <v>2272</v>
      </c>
      <c r="C83" s="303" t="s">
        <v>707</v>
      </c>
      <c r="D83" s="311" t="s">
        <v>213</v>
      </c>
      <c r="E83" s="311" t="s">
        <v>551</v>
      </c>
      <c r="F83" s="298">
        <v>40.054630000000003</v>
      </c>
      <c r="G83" s="298"/>
      <c r="H83" s="298"/>
      <c r="I83" s="316"/>
      <c r="J83" s="317" t="s">
        <v>4488</v>
      </c>
      <c r="K83" s="317" t="s">
        <v>4717</v>
      </c>
      <c r="L83" s="317"/>
      <c r="M83" s="146"/>
      <c r="N83" s="3" t="s">
        <v>11</v>
      </c>
    </row>
    <row r="84" spans="1:36" s="4" customFormat="1" ht="120" customHeight="1" x14ac:dyDescent="0.2">
      <c r="A84" s="1727"/>
      <c r="B84" s="865" t="s">
        <v>2281</v>
      </c>
      <c r="C84" s="303" t="s">
        <v>713</v>
      </c>
      <c r="D84" s="879" t="s">
        <v>213</v>
      </c>
      <c r="E84" s="879" t="s">
        <v>551</v>
      </c>
      <c r="F84" s="298">
        <v>1476.4222</v>
      </c>
      <c r="G84" s="298"/>
      <c r="H84" s="298"/>
      <c r="I84" s="316"/>
      <c r="J84" s="317" t="s">
        <v>4718</v>
      </c>
      <c r="K84" s="317"/>
      <c r="L84" s="317"/>
      <c r="M84" s="146"/>
      <c r="N84" s="3" t="s">
        <v>11</v>
      </c>
    </row>
    <row r="85" spans="1:36" s="4" customFormat="1" ht="111.75" customHeight="1" x14ac:dyDescent="0.2">
      <c r="A85" s="1727"/>
      <c r="B85" s="865" t="s">
        <v>2313</v>
      </c>
      <c r="C85" s="310" t="s">
        <v>735</v>
      </c>
      <c r="D85" s="311" t="s">
        <v>213</v>
      </c>
      <c r="E85" s="311" t="s">
        <v>551</v>
      </c>
      <c r="F85" s="298">
        <v>185</v>
      </c>
      <c r="G85" s="302"/>
      <c r="H85" s="879"/>
      <c r="I85" s="677"/>
      <c r="J85" s="862" t="s">
        <v>4503</v>
      </c>
      <c r="K85" s="862" t="s">
        <v>4719</v>
      </c>
      <c r="L85" s="862"/>
      <c r="M85" s="891"/>
      <c r="N85" s="3" t="s">
        <v>11</v>
      </c>
      <c r="P85" s="1"/>
      <c r="Q85" s="1"/>
      <c r="R85" s="1"/>
      <c r="S85" s="1"/>
      <c r="T85" s="1"/>
      <c r="U85" s="1"/>
      <c r="V85" s="1"/>
      <c r="W85" s="1"/>
      <c r="X85" s="1"/>
      <c r="Y85" s="1"/>
      <c r="Z85" s="1"/>
      <c r="AA85" s="1"/>
      <c r="AB85" s="1"/>
      <c r="AC85" s="1"/>
      <c r="AD85" s="1"/>
      <c r="AE85" s="1"/>
      <c r="AF85" s="1"/>
      <c r="AG85" s="1"/>
      <c r="AH85" s="1"/>
      <c r="AI85" s="1"/>
      <c r="AJ85" s="1"/>
    </row>
    <row r="86" spans="1:36" ht="143.25" customHeight="1" x14ac:dyDescent="0.2">
      <c r="A86" s="1727"/>
      <c r="B86" s="865" t="s">
        <v>2316</v>
      </c>
      <c r="C86" s="303" t="s">
        <v>3194</v>
      </c>
      <c r="D86" s="297" t="s">
        <v>213</v>
      </c>
      <c r="E86" s="304" t="s">
        <v>551</v>
      </c>
      <c r="F86" s="298">
        <v>1514</v>
      </c>
      <c r="G86" s="266"/>
      <c r="H86" s="266"/>
      <c r="I86" s="319"/>
      <c r="J86" s="317" t="s">
        <v>3324</v>
      </c>
      <c r="K86" s="127" t="s">
        <v>4720</v>
      </c>
      <c r="L86" s="538"/>
      <c r="M86" s="150"/>
      <c r="N86" s="3" t="s">
        <v>11</v>
      </c>
      <c r="O86" s="1"/>
    </row>
    <row r="87" spans="1:36" ht="139.5" customHeight="1" x14ac:dyDescent="0.2">
      <c r="A87" s="1727"/>
      <c r="B87" s="865" t="s">
        <v>2319</v>
      </c>
      <c r="C87" s="303" t="s">
        <v>3473</v>
      </c>
      <c r="D87" s="297" t="s">
        <v>213</v>
      </c>
      <c r="E87" s="304" t="s">
        <v>551</v>
      </c>
      <c r="F87" s="298">
        <v>900</v>
      </c>
      <c r="G87" s="298"/>
      <c r="H87" s="298"/>
      <c r="I87" s="316"/>
      <c r="J87" s="317" t="s">
        <v>3474</v>
      </c>
      <c r="K87" s="317" t="s">
        <v>4721</v>
      </c>
      <c r="L87" s="317"/>
      <c r="M87" s="146"/>
      <c r="N87" s="3" t="s">
        <v>11</v>
      </c>
    </row>
    <row r="88" spans="1:36" ht="135" customHeight="1" x14ac:dyDescent="0.2">
      <c r="A88" s="1727"/>
      <c r="B88" s="865" t="s">
        <v>2321</v>
      </c>
      <c r="C88" s="303" t="s">
        <v>741</v>
      </c>
      <c r="D88" s="879" t="s">
        <v>213</v>
      </c>
      <c r="E88" s="879" t="s">
        <v>551</v>
      </c>
      <c r="F88" s="298">
        <v>650</v>
      </c>
      <c r="G88" s="298"/>
      <c r="H88" s="298"/>
      <c r="I88" s="316"/>
      <c r="J88" s="317" t="s">
        <v>4722</v>
      </c>
      <c r="K88" s="317"/>
      <c r="L88" s="317"/>
      <c r="M88" s="146"/>
      <c r="N88" s="3" t="s">
        <v>11</v>
      </c>
    </row>
    <row r="89" spans="1:36" ht="138" customHeight="1" x14ac:dyDescent="0.2">
      <c r="A89" s="1727"/>
      <c r="B89" s="853" t="s">
        <v>2389</v>
      </c>
      <c r="C89" s="853" t="s">
        <v>804</v>
      </c>
      <c r="D89" s="680" t="s">
        <v>213</v>
      </c>
      <c r="E89" s="681" t="s">
        <v>551</v>
      </c>
      <c r="F89" s="323">
        <v>1018</v>
      </c>
      <c r="G89" s="323">
        <v>300</v>
      </c>
      <c r="H89" s="857"/>
      <c r="I89" s="682"/>
      <c r="J89" s="862" t="s">
        <v>4520</v>
      </c>
      <c r="K89" s="862" t="s">
        <v>4723</v>
      </c>
      <c r="L89" s="485"/>
      <c r="M89" s="142"/>
      <c r="N89" s="94" t="s">
        <v>11</v>
      </c>
    </row>
    <row r="90" spans="1:36" ht="143.25" customHeight="1" x14ac:dyDescent="0.2">
      <c r="A90" s="1727"/>
      <c r="B90" s="889" t="s">
        <v>3345</v>
      </c>
      <c r="C90" s="889" t="s">
        <v>3346</v>
      </c>
      <c r="D90" s="286" t="s">
        <v>986</v>
      </c>
      <c r="E90" s="328" t="s">
        <v>60</v>
      </c>
      <c r="F90" s="874">
        <v>498</v>
      </c>
      <c r="G90" s="874"/>
      <c r="H90" s="874"/>
      <c r="I90" s="235"/>
      <c r="J90" s="317" t="s">
        <v>3347</v>
      </c>
      <c r="K90" s="862" t="s">
        <v>4006</v>
      </c>
      <c r="L90" s="862" t="s">
        <v>4724</v>
      </c>
      <c r="M90" s="142"/>
    </row>
    <row r="91" spans="1:36" ht="98.25" customHeight="1" x14ac:dyDescent="0.2">
      <c r="A91" s="1727"/>
      <c r="B91" s="882" t="s">
        <v>3797</v>
      </c>
      <c r="C91" s="601" t="s">
        <v>3798</v>
      </c>
      <c r="D91" s="882" t="s">
        <v>810</v>
      </c>
      <c r="E91" s="882" t="s">
        <v>3435</v>
      </c>
      <c r="F91" s="338">
        <v>1360</v>
      </c>
      <c r="G91" s="874"/>
      <c r="H91" s="874"/>
      <c r="I91" s="874"/>
      <c r="J91" s="317" t="s">
        <v>3756</v>
      </c>
      <c r="K91" s="862" t="s">
        <v>4007</v>
      </c>
      <c r="L91" s="862" t="s">
        <v>4725</v>
      </c>
      <c r="M91" s="142"/>
    </row>
    <row r="92" spans="1:36" ht="114" customHeight="1" x14ac:dyDescent="0.2">
      <c r="A92" s="1727"/>
      <c r="B92" s="626" t="s">
        <v>4061</v>
      </c>
      <c r="C92" s="738" t="s">
        <v>4062</v>
      </c>
      <c r="D92" s="626" t="s">
        <v>810</v>
      </c>
      <c r="E92" s="622" t="s">
        <v>60</v>
      </c>
      <c r="F92" s="230">
        <v>98.665999999999997</v>
      </c>
      <c r="G92" s="653"/>
      <c r="H92" s="318"/>
      <c r="I92" s="318"/>
      <c r="J92" s="317" t="s">
        <v>4174</v>
      </c>
      <c r="K92" s="862" t="s">
        <v>4726</v>
      </c>
      <c r="L92" s="485"/>
      <c r="M92" s="142"/>
    </row>
    <row r="93" spans="1:36" ht="118.5" customHeight="1" x14ac:dyDescent="0.2">
      <c r="A93" s="1562"/>
      <c r="B93" s="622" t="s">
        <v>4063</v>
      </c>
      <c r="C93" s="455" t="s">
        <v>4064</v>
      </c>
      <c r="D93" s="622" t="s">
        <v>810</v>
      </c>
      <c r="E93" s="622" t="s">
        <v>60</v>
      </c>
      <c r="F93" s="890">
        <v>150.57599999999999</v>
      </c>
      <c r="G93" s="653"/>
      <c r="H93" s="318"/>
      <c r="I93" s="318"/>
      <c r="J93" s="317" t="s">
        <v>4175</v>
      </c>
      <c r="K93" s="862" t="s">
        <v>4727</v>
      </c>
      <c r="L93" s="485"/>
      <c r="M93" s="142"/>
    </row>
    <row r="94" spans="1:36" ht="96.75" customHeight="1" x14ac:dyDescent="0.2">
      <c r="A94" s="847" t="s">
        <v>1489</v>
      </c>
      <c r="B94" s="873" t="s">
        <v>2404</v>
      </c>
      <c r="C94" s="275" t="s">
        <v>819</v>
      </c>
      <c r="D94" s="276" t="s">
        <v>213</v>
      </c>
      <c r="E94" s="542" t="s">
        <v>820</v>
      </c>
      <c r="F94" s="543"/>
      <c r="G94" s="276"/>
      <c r="H94" s="276"/>
      <c r="I94" s="212"/>
      <c r="J94" s="727" t="s">
        <v>3799</v>
      </c>
      <c r="K94" s="727" t="s">
        <v>4728</v>
      </c>
      <c r="L94" s="727"/>
      <c r="M94" s="884"/>
      <c r="N94" s="9" t="s">
        <v>11</v>
      </c>
    </row>
    <row r="95" spans="1:36" s="4" customFormat="1" ht="14.25" customHeight="1" thickBot="1" x14ac:dyDescent="0.25">
      <c r="A95" s="1603" t="s">
        <v>1490</v>
      </c>
      <c r="B95" s="1603"/>
      <c r="C95" s="1603"/>
      <c r="D95" s="1603"/>
      <c r="E95" s="1603"/>
      <c r="F95" s="1603"/>
      <c r="G95" s="1603"/>
      <c r="H95" s="1603"/>
      <c r="I95" s="1603"/>
      <c r="J95" s="254"/>
      <c r="K95" s="254"/>
      <c r="L95" s="254"/>
      <c r="M95" s="140"/>
      <c r="N95" s="3" t="s">
        <v>8</v>
      </c>
    </row>
    <row r="96" spans="1:36" ht="118.5" customHeight="1" x14ac:dyDescent="0.2">
      <c r="A96" s="1829" t="s">
        <v>1491</v>
      </c>
      <c r="B96" s="895" t="s">
        <v>2425</v>
      </c>
      <c r="C96" s="895" t="s">
        <v>1315</v>
      </c>
      <c r="D96" s="649" t="s">
        <v>21</v>
      </c>
      <c r="E96" s="351" t="s">
        <v>312</v>
      </c>
      <c r="F96" s="266"/>
      <c r="G96" s="266"/>
      <c r="H96" s="266"/>
      <c r="I96" s="313">
        <v>6000.66</v>
      </c>
      <c r="J96" s="283" t="s">
        <v>4179</v>
      </c>
      <c r="K96" s="283" t="s">
        <v>4523</v>
      </c>
      <c r="L96" s="283" t="s">
        <v>4729</v>
      </c>
      <c r="M96" s="885"/>
      <c r="N96" s="9"/>
    </row>
    <row r="97" spans="1:15" ht="109.5" customHeight="1" x14ac:dyDescent="0.2">
      <c r="A97" s="1829"/>
      <c r="B97" s="895" t="s">
        <v>2480</v>
      </c>
      <c r="C97" s="895" t="s">
        <v>890</v>
      </c>
      <c r="D97" s="876" t="s">
        <v>891</v>
      </c>
      <c r="E97" s="876" t="s">
        <v>892</v>
      </c>
      <c r="F97" s="874">
        <v>304.36989</v>
      </c>
      <c r="G97" s="211"/>
      <c r="H97" s="876"/>
      <c r="I97" s="881"/>
      <c r="J97" s="862" t="s">
        <v>4730</v>
      </c>
      <c r="K97" s="862"/>
      <c r="L97" s="862"/>
      <c r="M97" s="891"/>
      <c r="N97" s="3" t="s">
        <v>11</v>
      </c>
    </row>
    <row r="98" spans="1:15" ht="51" customHeight="1" x14ac:dyDescent="0.2">
      <c r="A98" s="1829"/>
      <c r="B98" s="739" t="s">
        <v>4731</v>
      </c>
      <c r="C98" s="740" t="s">
        <v>4732</v>
      </c>
      <c r="D98" s="764" t="s">
        <v>286</v>
      </c>
      <c r="E98" s="908" t="s">
        <v>4529</v>
      </c>
      <c r="F98" s="771">
        <v>65</v>
      </c>
      <c r="G98" s="346"/>
      <c r="H98" s="769"/>
      <c r="I98" s="909"/>
      <c r="J98" s="862" t="s">
        <v>4735</v>
      </c>
      <c r="K98" s="862"/>
      <c r="L98" s="862"/>
      <c r="M98" s="891"/>
    </row>
    <row r="99" spans="1:15" ht="51" customHeight="1" x14ac:dyDescent="0.2">
      <c r="A99" s="1829"/>
      <c r="B99" s="739" t="s">
        <v>4733</v>
      </c>
      <c r="C99" s="740" t="s">
        <v>4734</v>
      </c>
      <c r="D99" s="764" t="s">
        <v>286</v>
      </c>
      <c r="E99" s="908" t="s">
        <v>4529</v>
      </c>
      <c r="F99" s="771">
        <v>15.63011</v>
      </c>
      <c r="G99" s="346"/>
      <c r="H99" s="769"/>
      <c r="I99" s="909"/>
      <c r="J99" s="862" t="s">
        <v>4736</v>
      </c>
      <c r="K99" s="862"/>
      <c r="L99" s="862"/>
      <c r="M99" s="891"/>
    </row>
    <row r="100" spans="1:15" s="47" customFormat="1" ht="15" customHeight="1" x14ac:dyDescent="0.25">
      <c r="A100" s="1800" t="s">
        <v>1494</v>
      </c>
      <c r="B100" s="1800"/>
      <c r="C100" s="1800"/>
      <c r="D100" s="1800"/>
      <c r="E100" s="1800"/>
      <c r="F100" s="1800"/>
      <c r="G100" s="1800"/>
      <c r="H100" s="1800"/>
      <c r="I100" s="1800"/>
      <c r="J100" s="254"/>
      <c r="K100" s="254"/>
      <c r="L100" s="254"/>
      <c r="M100" s="140"/>
      <c r="N100" s="46" t="s">
        <v>8</v>
      </c>
      <c r="O100" s="46"/>
    </row>
    <row r="101" spans="1:15" ht="159.75" customHeight="1" x14ac:dyDescent="0.2">
      <c r="A101" s="1819" t="s">
        <v>1496</v>
      </c>
      <c r="B101" s="865" t="s">
        <v>2522</v>
      </c>
      <c r="C101" s="378" t="s">
        <v>4738</v>
      </c>
      <c r="D101" s="688" t="s">
        <v>810</v>
      </c>
      <c r="E101" s="879" t="s">
        <v>325</v>
      </c>
      <c r="F101" s="696">
        <v>1146.3</v>
      </c>
      <c r="G101" s="910"/>
      <c r="H101" s="697"/>
      <c r="I101" s="686">
        <v>1000</v>
      </c>
      <c r="J101" s="862" t="s">
        <v>3804</v>
      </c>
      <c r="K101" s="862" t="s">
        <v>4737</v>
      </c>
      <c r="L101" s="862"/>
      <c r="M101" s="891"/>
      <c r="N101" s="9" t="s">
        <v>326</v>
      </c>
      <c r="O101" s="1"/>
    </row>
    <row r="102" spans="1:15" ht="193.5" customHeight="1" x14ac:dyDescent="0.2">
      <c r="A102" s="1727"/>
      <c r="B102" s="865" t="s">
        <v>2524</v>
      </c>
      <c r="C102" s="670" t="s">
        <v>4637</v>
      </c>
      <c r="D102" s="692" t="s">
        <v>810</v>
      </c>
      <c r="E102" s="692" t="s">
        <v>325</v>
      </c>
      <c r="F102" s="911">
        <v>499.44670000000002</v>
      </c>
      <c r="G102" s="698">
        <v>9050</v>
      </c>
      <c r="H102" s="912"/>
      <c r="I102" s="685"/>
      <c r="J102" s="727" t="s">
        <v>3623</v>
      </c>
      <c r="K102" s="727" t="s">
        <v>3806</v>
      </c>
      <c r="L102" s="727" t="s">
        <v>4567</v>
      </c>
      <c r="M102" s="884" t="s">
        <v>4739</v>
      </c>
      <c r="N102" s="9" t="s">
        <v>326</v>
      </c>
      <c r="O102" s="1"/>
    </row>
    <row r="103" spans="1:15" ht="128.25" customHeight="1" x14ac:dyDescent="0.2">
      <c r="A103" s="1562"/>
      <c r="B103" s="764" t="s">
        <v>4740</v>
      </c>
      <c r="C103" s="455" t="s">
        <v>4741</v>
      </c>
      <c r="D103" s="622" t="s">
        <v>810</v>
      </c>
      <c r="E103" s="622" t="s">
        <v>4742</v>
      </c>
      <c r="F103" s="890">
        <v>16084.5533</v>
      </c>
      <c r="G103" s="874"/>
      <c r="H103" s="874"/>
      <c r="I103" s="874"/>
      <c r="J103" s="862" t="s">
        <v>4743</v>
      </c>
      <c r="K103" s="727"/>
      <c r="L103" s="727"/>
      <c r="M103" s="884"/>
      <c r="N103" s="9"/>
      <c r="O103" s="1"/>
    </row>
    <row r="104" spans="1:15" ht="73.5" customHeight="1" x14ac:dyDescent="0.2">
      <c r="A104" s="861" t="s">
        <v>1497</v>
      </c>
      <c r="B104" s="889" t="s">
        <v>4744</v>
      </c>
      <c r="C104" s="209" t="s">
        <v>3568</v>
      </c>
      <c r="D104" s="336" t="s">
        <v>810</v>
      </c>
      <c r="E104" s="876" t="s">
        <v>325</v>
      </c>
      <c r="F104" s="338">
        <v>100</v>
      </c>
      <c r="G104" s="874"/>
      <c r="H104" s="913"/>
      <c r="I104" s="881"/>
      <c r="J104" s="862" t="s">
        <v>4745</v>
      </c>
      <c r="K104" s="862"/>
      <c r="L104" s="862"/>
      <c r="M104" s="891"/>
      <c r="O104" s="1"/>
    </row>
    <row r="105" spans="1:15" ht="101.25" customHeight="1" x14ac:dyDescent="0.2">
      <c r="A105" s="895" t="s">
        <v>1500</v>
      </c>
      <c r="B105" s="865" t="s">
        <v>2540</v>
      </c>
      <c r="C105" s="687" t="s">
        <v>949</v>
      </c>
      <c r="D105" s="700" t="s">
        <v>810</v>
      </c>
      <c r="E105" s="701" t="s">
        <v>950</v>
      </c>
      <c r="F105" s="120">
        <v>548.29999999999995</v>
      </c>
      <c r="G105" s="702"/>
      <c r="H105" s="703"/>
      <c r="I105" s="685"/>
      <c r="J105" s="727" t="s">
        <v>4368</v>
      </c>
      <c r="K105" s="727" t="s">
        <v>4746</v>
      </c>
      <c r="L105" s="727"/>
      <c r="M105" s="884"/>
      <c r="N105" s="9" t="s">
        <v>329</v>
      </c>
      <c r="O105" s="1"/>
    </row>
    <row r="106" spans="1:15" ht="116.25" customHeight="1" x14ac:dyDescent="0.2">
      <c r="A106" s="898" t="s">
        <v>2542</v>
      </c>
      <c r="B106" s="865" t="s">
        <v>2546</v>
      </c>
      <c r="C106" s="687" t="s">
        <v>954</v>
      </c>
      <c r="D106" s="700" t="s">
        <v>810</v>
      </c>
      <c r="E106" s="701" t="s">
        <v>950</v>
      </c>
      <c r="F106" s="120">
        <v>2.73</v>
      </c>
      <c r="G106" s="702"/>
      <c r="H106" s="703"/>
      <c r="I106" s="685"/>
      <c r="J106" s="727" t="s">
        <v>4369</v>
      </c>
      <c r="K106" s="727" t="s">
        <v>4747</v>
      </c>
      <c r="L106" s="727"/>
      <c r="M106" s="884"/>
      <c r="N106" s="9" t="s">
        <v>329</v>
      </c>
      <c r="O106" s="1"/>
    </row>
    <row r="107" spans="1:15" ht="132" customHeight="1" x14ac:dyDescent="0.2">
      <c r="A107" s="898" t="s">
        <v>1503</v>
      </c>
      <c r="B107" s="209" t="s">
        <v>2552</v>
      </c>
      <c r="C107" s="339" t="s">
        <v>952</v>
      </c>
      <c r="D107" s="336" t="s">
        <v>810</v>
      </c>
      <c r="E107" s="336" t="s">
        <v>950</v>
      </c>
      <c r="F107" s="874">
        <v>448.97</v>
      </c>
      <c r="G107" s="874">
        <v>500</v>
      </c>
      <c r="H107" s="344"/>
      <c r="I107" s="344"/>
      <c r="J107" s="862" t="s">
        <v>3367</v>
      </c>
      <c r="K107" s="727" t="s">
        <v>4748</v>
      </c>
      <c r="L107" s="727"/>
      <c r="M107" s="884"/>
      <c r="N107" s="9" t="s">
        <v>329</v>
      </c>
      <c r="O107" s="1"/>
    </row>
    <row r="108" spans="1:15" ht="11.25" customHeight="1" x14ac:dyDescent="0.2">
      <c r="A108" s="96"/>
      <c r="B108" s="96"/>
      <c r="C108" s="96"/>
      <c r="D108" s="96"/>
      <c r="E108" s="96"/>
      <c r="F108" s="348"/>
      <c r="G108" s="348"/>
      <c r="H108" s="348"/>
      <c r="I108" s="348"/>
      <c r="J108" s="243"/>
      <c r="K108" s="243"/>
      <c r="L108" s="243"/>
      <c r="N108" s="9"/>
      <c r="O108" s="1"/>
    </row>
    <row r="109" spans="1:15" ht="12.75" customHeight="1" x14ac:dyDescent="0.2">
      <c r="A109" s="1642" t="s">
        <v>1505</v>
      </c>
      <c r="B109" s="1642"/>
      <c r="C109" s="1642"/>
      <c r="D109" s="1642"/>
      <c r="E109" s="1642"/>
      <c r="F109" s="1642"/>
      <c r="G109" s="1642"/>
      <c r="H109" s="1642"/>
      <c r="I109" s="1642"/>
      <c r="J109" s="349"/>
      <c r="K109" s="349"/>
      <c r="L109" s="349"/>
      <c r="M109" s="154"/>
      <c r="N109" s="54" t="s">
        <v>8</v>
      </c>
      <c r="O109" s="1"/>
    </row>
    <row r="110" spans="1:15" ht="15" customHeight="1" x14ac:dyDescent="0.2">
      <c r="A110" s="1576" t="s">
        <v>2</v>
      </c>
      <c r="B110" s="1617" t="s">
        <v>3</v>
      </c>
      <c r="C110" s="1621"/>
      <c r="D110" s="1576" t="s">
        <v>4</v>
      </c>
      <c r="E110" s="1576" t="s">
        <v>5</v>
      </c>
      <c r="F110" s="1617" t="s">
        <v>6</v>
      </c>
      <c r="G110" s="1618"/>
      <c r="H110" s="1621"/>
      <c r="I110" s="1625" t="s">
        <v>7</v>
      </c>
      <c r="J110" s="727"/>
      <c r="K110" s="727"/>
      <c r="L110" s="727"/>
      <c r="M110" s="884"/>
      <c r="N110" s="9"/>
      <c r="O110" s="1"/>
    </row>
    <row r="111" spans="1:15" ht="6.75" customHeight="1" x14ac:dyDescent="0.2">
      <c r="A111" s="1576"/>
      <c r="B111" s="1622"/>
      <c r="C111" s="1623"/>
      <c r="D111" s="1576"/>
      <c r="E111" s="1576"/>
      <c r="F111" s="1619"/>
      <c r="G111" s="1620"/>
      <c r="H111" s="1624"/>
      <c r="I111" s="1740"/>
      <c r="J111" s="727"/>
      <c r="K111" s="727"/>
      <c r="L111" s="727"/>
      <c r="M111" s="884"/>
      <c r="N111" s="9"/>
      <c r="O111" s="1"/>
    </row>
    <row r="112" spans="1:15" ht="11.25" customHeight="1" x14ac:dyDescent="0.2">
      <c r="A112" s="1576"/>
      <c r="B112" s="1622"/>
      <c r="C112" s="1623"/>
      <c r="D112" s="1576"/>
      <c r="E112" s="1576"/>
      <c r="F112" s="1601">
        <v>2017</v>
      </c>
      <c r="G112" s="1601">
        <v>2018</v>
      </c>
      <c r="H112" s="1601">
        <v>2019</v>
      </c>
      <c r="I112" s="1740"/>
      <c r="J112" s="727"/>
      <c r="K112" s="727"/>
      <c r="L112" s="727"/>
      <c r="M112" s="884"/>
      <c r="N112" s="9"/>
      <c r="O112" s="1"/>
    </row>
    <row r="113" spans="1:15" ht="3.75" customHeight="1" x14ac:dyDescent="0.2">
      <c r="A113" s="1576"/>
      <c r="B113" s="1619"/>
      <c r="C113" s="1624"/>
      <c r="D113" s="1576"/>
      <c r="E113" s="1576"/>
      <c r="F113" s="1601"/>
      <c r="G113" s="1601"/>
      <c r="H113" s="1601"/>
      <c r="I113" s="1626"/>
      <c r="J113" s="727"/>
      <c r="K113" s="727"/>
      <c r="L113" s="727"/>
      <c r="M113" s="884"/>
      <c r="N113" s="9"/>
      <c r="O113" s="1"/>
    </row>
    <row r="114" spans="1:15" ht="13.5" customHeight="1" x14ac:dyDescent="0.2">
      <c r="A114" s="867">
        <v>1</v>
      </c>
      <c r="B114" s="1794">
        <v>2</v>
      </c>
      <c r="C114" s="1795"/>
      <c r="D114" s="867">
        <v>3</v>
      </c>
      <c r="E114" s="867">
        <v>4</v>
      </c>
      <c r="F114" s="863">
        <v>5</v>
      </c>
      <c r="G114" s="863">
        <v>6</v>
      </c>
      <c r="H114" s="863">
        <v>7</v>
      </c>
      <c r="I114" s="867">
        <v>8</v>
      </c>
      <c r="J114" s="727"/>
      <c r="K114" s="727"/>
      <c r="L114" s="727"/>
      <c r="M114" s="884"/>
      <c r="N114" s="9"/>
      <c r="O114" s="1"/>
    </row>
    <row r="115" spans="1:15" ht="12.75" customHeight="1" x14ac:dyDescent="0.2">
      <c r="A115" s="1803" t="s">
        <v>1508</v>
      </c>
      <c r="B115" s="1732"/>
      <c r="C115" s="1804"/>
      <c r="D115" s="1804"/>
      <c r="E115" s="1804"/>
      <c r="F115" s="1804"/>
      <c r="G115" s="1804"/>
      <c r="H115" s="1804"/>
      <c r="I115" s="1804"/>
      <c r="J115" s="254"/>
      <c r="K115" s="254"/>
      <c r="L115" s="254"/>
      <c r="M115" s="140"/>
      <c r="N115" s="9"/>
      <c r="O115" s="1"/>
    </row>
    <row r="116" spans="1:15" s="96" customFormat="1" ht="113.25" customHeight="1" x14ac:dyDescent="0.2">
      <c r="A116" s="1819" t="s">
        <v>1509</v>
      </c>
      <c r="B116" s="865" t="s">
        <v>2577</v>
      </c>
      <c r="C116" s="98" t="s">
        <v>3016</v>
      </c>
      <c r="D116" s="99" t="s">
        <v>891</v>
      </c>
      <c r="E116" s="123" t="s">
        <v>972</v>
      </c>
      <c r="F116" s="124">
        <v>820</v>
      </c>
      <c r="G116" s="914"/>
      <c r="H116" s="100"/>
      <c r="I116" s="101"/>
      <c r="J116" s="862" t="s">
        <v>4580</v>
      </c>
      <c r="K116" s="862" t="s">
        <v>4749</v>
      </c>
      <c r="L116" s="862"/>
      <c r="M116" s="862"/>
      <c r="N116" s="95" t="s">
        <v>973</v>
      </c>
    </row>
    <row r="117" spans="1:15" ht="118.5" customHeight="1" x14ac:dyDescent="0.2">
      <c r="A117" s="1727"/>
      <c r="B117" s="865" t="s">
        <v>2590</v>
      </c>
      <c r="C117" s="695" t="s">
        <v>983</v>
      </c>
      <c r="D117" s="99" t="s">
        <v>13</v>
      </c>
      <c r="E117" s="99" t="s">
        <v>984</v>
      </c>
      <c r="F117" s="114">
        <v>574</v>
      </c>
      <c r="G117" s="114">
        <v>5000</v>
      </c>
      <c r="H117" s="100"/>
      <c r="I117" s="101"/>
      <c r="J117" s="862" t="s">
        <v>4220</v>
      </c>
      <c r="K117" s="862" t="s">
        <v>4581</v>
      </c>
      <c r="L117" s="862" t="s">
        <v>4750</v>
      </c>
      <c r="M117" s="891"/>
      <c r="N117" s="9" t="s">
        <v>973</v>
      </c>
      <c r="O117" s="1"/>
    </row>
    <row r="118" spans="1:15" ht="109.5" customHeight="1" x14ac:dyDescent="0.2">
      <c r="A118" s="1727"/>
      <c r="B118" s="497" t="s">
        <v>3488</v>
      </c>
      <c r="C118" s="497" t="s">
        <v>3489</v>
      </c>
      <c r="D118" s="875" t="s">
        <v>3490</v>
      </c>
      <c r="E118" s="875" t="s">
        <v>972</v>
      </c>
      <c r="F118" s="874">
        <v>4189</v>
      </c>
      <c r="G118" s="874"/>
      <c r="H118" s="874"/>
      <c r="I118" s="874"/>
      <c r="J118" s="862" t="s">
        <v>3491</v>
      </c>
      <c r="K118" s="862" t="s">
        <v>4751</v>
      </c>
      <c r="L118" s="862"/>
      <c r="M118" s="891"/>
      <c r="N118" s="9"/>
      <c r="O118" s="1"/>
    </row>
    <row r="119" spans="1:15" ht="63" customHeight="1" x14ac:dyDescent="0.2">
      <c r="A119" s="1727"/>
      <c r="B119" s="622" t="s">
        <v>4752</v>
      </c>
      <c r="C119" s="455" t="s">
        <v>4753</v>
      </c>
      <c r="D119" s="622" t="s">
        <v>286</v>
      </c>
      <c r="E119" s="622" t="s">
        <v>987</v>
      </c>
      <c r="F119" s="622">
        <v>85</v>
      </c>
      <c r="G119" s="874"/>
      <c r="H119" s="874"/>
      <c r="I119" s="874"/>
      <c r="J119" s="862" t="s">
        <v>4754</v>
      </c>
      <c r="K119" s="862"/>
      <c r="L119" s="862"/>
      <c r="M119" s="891"/>
      <c r="N119" s="9"/>
      <c r="O119" s="1"/>
    </row>
    <row r="120" spans="1:15" ht="63" customHeight="1" x14ac:dyDescent="0.2">
      <c r="A120" s="1727"/>
      <c r="B120" s="622" t="s">
        <v>4755</v>
      </c>
      <c r="C120" s="455" t="s">
        <v>4756</v>
      </c>
      <c r="D120" s="622" t="s">
        <v>891</v>
      </c>
      <c r="E120" s="622" t="s">
        <v>972</v>
      </c>
      <c r="F120" s="622">
        <v>30</v>
      </c>
      <c r="G120" s="874"/>
      <c r="H120" s="874"/>
      <c r="I120" s="874"/>
      <c r="J120" s="862" t="s">
        <v>4757</v>
      </c>
      <c r="K120" s="862"/>
      <c r="L120" s="862"/>
      <c r="M120" s="891"/>
      <c r="N120" s="9"/>
      <c r="O120" s="1"/>
    </row>
    <row r="121" spans="1:15" ht="63" customHeight="1" x14ac:dyDescent="0.2">
      <c r="A121" s="1727"/>
      <c r="B121" s="622" t="s">
        <v>4758</v>
      </c>
      <c r="C121" s="455" t="s">
        <v>4759</v>
      </c>
      <c r="D121" s="622" t="s">
        <v>891</v>
      </c>
      <c r="E121" s="622" t="s">
        <v>972</v>
      </c>
      <c r="F121" s="622">
        <v>130</v>
      </c>
      <c r="G121" s="874"/>
      <c r="H121" s="874"/>
      <c r="I121" s="874"/>
      <c r="J121" s="862" t="s">
        <v>4757</v>
      </c>
      <c r="K121" s="862"/>
      <c r="L121" s="862"/>
      <c r="M121" s="891"/>
      <c r="N121" s="9"/>
      <c r="O121" s="1"/>
    </row>
    <row r="122" spans="1:15" ht="63" customHeight="1" x14ac:dyDescent="0.2">
      <c r="A122" s="1727"/>
      <c r="B122" s="622" t="s">
        <v>4760</v>
      </c>
      <c r="C122" s="455" t="s">
        <v>4761</v>
      </c>
      <c r="D122" s="622" t="s">
        <v>810</v>
      </c>
      <c r="E122" s="622" t="s">
        <v>972</v>
      </c>
      <c r="F122" s="622">
        <v>749.90599999999995</v>
      </c>
      <c r="G122" s="874"/>
      <c r="H122" s="874"/>
      <c r="I122" s="874"/>
      <c r="J122" s="862" t="s">
        <v>4768</v>
      </c>
      <c r="K122" s="862"/>
      <c r="L122" s="862"/>
      <c r="M122" s="891"/>
      <c r="N122" s="9"/>
      <c r="O122" s="1"/>
    </row>
    <row r="123" spans="1:15" ht="63" customHeight="1" x14ac:dyDescent="0.2">
      <c r="A123" s="1727"/>
      <c r="B123" s="622" t="s">
        <v>4762</v>
      </c>
      <c r="C123" s="455" t="s">
        <v>4763</v>
      </c>
      <c r="D123" s="622" t="s">
        <v>286</v>
      </c>
      <c r="E123" s="622" t="s">
        <v>972</v>
      </c>
      <c r="F123" s="622">
        <v>50</v>
      </c>
      <c r="G123" s="874"/>
      <c r="H123" s="874"/>
      <c r="I123" s="874"/>
      <c r="J123" s="862" t="s">
        <v>4769</v>
      </c>
      <c r="K123" s="862"/>
      <c r="L123" s="862"/>
      <c r="M123" s="891"/>
      <c r="N123" s="9"/>
      <c r="O123" s="1"/>
    </row>
    <row r="124" spans="1:15" ht="63" customHeight="1" x14ac:dyDescent="0.2">
      <c r="A124" s="1727"/>
      <c r="B124" s="622" t="s">
        <v>4764</v>
      </c>
      <c r="C124" s="455" t="s">
        <v>4765</v>
      </c>
      <c r="D124" s="622" t="s">
        <v>286</v>
      </c>
      <c r="E124" s="622" t="s">
        <v>972</v>
      </c>
      <c r="F124" s="622">
        <v>35</v>
      </c>
      <c r="G124" s="874"/>
      <c r="H124" s="874"/>
      <c r="I124" s="874"/>
      <c r="J124" s="862" t="s">
        <v>4770</v>
      </c>
      <c r="K124" s="862"/>
      <c r="L124" s="862"/>
      <c r="M124" s="891"/>
      <c r="N124" s="9"/>
      <c r="O124" s="1"/>
    </row>
    <row r="125" spans="1:15" ht="63" customHeight="1" x14ac:dyDescent="0.2">
      <c r="A125" s="1562"/>
      <c r="B125" s="622" t="s">
        <v>4766</v>
      </c>
      <c r="C125" s="455" t="s">
        <v>4767</v>
      </c>
      <c r="D125" s="622" t="s">
        <v>286</v>
      </c>
      <c r="E125" s="622" t="s">
        <v>972</v>
      </c>
      <c r="F125" s="622">
        <v>90</v>
      </c>
      <c r="G125" s="874"/>
      <c r="H125" s="874"/>
      <c r="I125" s="874"/>
      <c r="J125" s="862" t="s">
        <v>4771</v>
      </c>
      <c r="K125" s="862"/>
      <c r="L125" s="862"/>
      <c r="M125" s="891"/>
      <c r="N125" s="9"/>
      <c r="O125" s="1"/>
    </row>
    <row r="126" spans="1:15" ht="96" customHeight="1" x14ac:dyDescent="0.2">
      <c r="A126" s="1830" t="s">
        <v>1513</v>
      </c>
      <c r="B126" s="877" t="s">
        <v>2604</v>
      </c>
      <c r="C126" s="903" t="s">
        <v>994</v>
      </c>
      <c r="D126" s="651" t="s">
        <v>810</v>
      </c>
      <c r="E126" s="651" t="s">
        <v>972</v>
      </c>
      <c r="F126" s="655">
        <v>1174</v>
      </c>
      <c r="G126" s="342"/>
      <c r="H126" s="363"/>
      <c r="I126" s="591"/>
      <c r="J126" s="862" t="s">
        <v>4772</v>
      </c>
      <c r="K126" s="862"/>
      <c r="L126" s="862"/>
      <c r="M126" s="891"/>
      <c r="N126" s="9" t="s">
        <v>973</v>
      </c>
      <c r="O126" s="1"/>
    </row>
    <row r="127" spans="1:15" ht="60" customHeight="1" x14ac:dyDescent="0.2">
      <c r="A127" s="1831"/>
      <c r="B127" s="895" t="s">
        <v>4773</v>
      </c>
      <c r="C127" s="898" t="s">
        <v>4775</v>
      </c>
      <c r="D127" s="492" t="s">
        <v>810</v>
      </c>
      <c r="E127" s="492" t="s">
        <v>972</v>
      </c>
      <c r="F127" s="494">
        <v>200</v>
      </c>
      <c r="G127" s="494"/>
      <c r="H127" s="494"/>
      <c r="I127" s="494"/>
      <c r="J127" s="862" t="s">
        <v>4776</v>
      </c>
      <c r="K127" s="862"/>
      <c r="L127" s="862"/>
      <c r="M127" s="891"/>
      <c r="N127" s="9"/>
      <c r="O127" s="1"/>
    </row>
    <row r="128" spans="1:15" ht="73.5" customHeight="1" x14ac:dyDescent="0.2">
      <c r="A128" s="1832"/>
      <c r="B128" s="895" t="s">
        <v>4774</v>
      </c>
      <c r="C128" s="898" t="s">
        <v>4777</v>
      </c>
      <c r="D128" s="492" t="s">
        <v>891</v>
      </c>
      <c r="E128" s="492" t="s">
        <v>972</v>
      </c>
      <c r="F128" s="494">
        <v>45</v>
      </c>
      <c r="G128" s="494"/>
      <c r="H128" s="494"/>
      <c r="I128" s="494"/>
      <c r="J128" s="862" t="s">
        <v>4778</v>
      </c>
      <c r="K128" s="862"/>
      <c r="L128" s="862"/>
      <c r="M128" s="891"/>
      <c r="N128" s="9"/>
      <c r="O128" s="1"/>
    </row>
    <row r="129" spans="1:15" ht="111.75" customHeight="1" x14ac:dyDescent="0.2">
      <c r="A129" s="1833" t="s">
        <v>1518</v>
      </c>
      <c r="B129" s="889" t="s">
        <v>3507</v>
      </c>
      <c r="C129" s="209" t="s">
        <v>3508</v>
      </c>
      <c r="D129" s="875" t="s">
        <v>810</v>
      </c>
      <c r="E129" s="875" t="s">
        <v>972</v>
      </c>
      <c r="F129" s="874">
        <v>865</v>
      </c>
      <c r="G129" s="874"/>
      <c r="H129" s="874"/>
      <c r="I129" s="874"/>
      <c r="J129" s="862" t="s">
        <v>3506</v>
      </c>
      <c r="K129" s="862" t="s">
        <v>4571</v>
      </c>
      <c r="L129" s="862" t="s">
        <v>4779</v>
      </c>
      <c r="M129" s="891"/>
      <c r="N129" s="9"/>
      <c r="O129" s="1"/>
    </row>
    <row r="130" spans="1:15" ht="63.75" customHeight="1" x14ac:dyDescent="0.2">
      <c r="A130" s="1720"/>
      <c r="B130" s="895" t="s">
        <v>4780</v>
      </c>
      <c r="C130" s="898" t="s">
        <v>4781</v>
      </c>
      <c r="D130" s="492" t="s">
        <v>810</v>
      </c>
      <c r="E130" s="492" t="s">
        <v>972</v>
      </c>
      <c r="F130" s="494">
        <v>30</v>
      </c>
      <c r="G130" s="494"/>
      <c r="H130" s="494"/>
      <c r="I130" s="759"/>
      <c r="J130" s="862" t="s">
        <v>4782</v>
      </c>
      <c r="K130" s="862"/>
      <c r="L130" s="862"/>
      <c r="M130" s="891"/>
      <c r="N130" s="9"/>
      <c r="O130" s="1"/>
    </row>
    <row r="131" spans="1:15" ht="104.25" customHeight="1" x14ac:dyDescent="0.2">
      <c r="A131" s="1834" t="s">
        <v>1522</v>
      </c>
      <c r="B131" s="855" t="s">
        <v>2625</v>
      </c>
      <c r="C131" s="361" t="s">
        <v>1335</v>
      </c>
      <c r="D131" s="896" t="s">
        <v>986</v>
      </c>
      <c r="E131" s="896" t="s">
        <v>987</v>
      </c>
      <c r="F131" s="114">
        <v>660</v>
      </c>
      <c r="G131" s="111"/>
      <c r="H131" s="363"/>
      <c r="I131" s="881"/>
      <c r="J131" s="862" t="s">
        <v>4783</v>
      </c>
      <c r="K131" s="862"/>
      <c r="L131" s="862"/>
      <c r="M131" s="891"/>
      <c r="N131" s="9" t="s">
        <v>973</v>
      </c>
      <c r="O131" s="1"/>
    </row>
    <row r="132" spans="1:15" ht="89.25" customHeight="1" x14ac:dyDescent="0.2">
      <c r="A132" s="1835"/>
      <c r="B132" s="895" t="s">
        <v>4784</v>
      </c>
      <c r="C132" s="898" t="s">
        <v>4785</v>
      </c>
      <c r="D132" s="741" t="s">
        <v>986</v>
      </c>
      <c r="E132" s="741" t="s">
        <v>987</v>
      </c>
      <c r="F132" s="494">
        <v>240</v>
      </c>
      <c r="G132" s="494"/>
      <c r="H132" s="494"/>
      <c r="I132" s="881"/>
      <c r="J132" s="862" t="s">
        <v>4786</v>
      </c>
      <c r="K132" s="862"/>
      <c r="L132" s="862"/>
      <c r="M132" s="891"/>
      <c r="N132" s="9"/>
      <c r="O132" s="1"/>
    </row>
    <row r="133" spans="1:15" ht="60" customHeight="1" x14ac:dyDescent="0.2">
      <c r="A133" s="1835"/>
      <c r="B133" s="895" t="s">
        <v>4787</v>
      </c>
      <c r="C133" s="898" t="s">
        <v>4788</v>
      </c>
      <c r="D133" s="741" t="s">
        <v>286</v>
      </c>
      <c r="E133" s="741" t="s">
        <v>972</v>
      </c>
      <c r="F133" s="494">
        <v>50</v>
      </c>
      <c r="G133" s="494"/>
      <c r="H133" s="494"/>
      <c r="I133" s="881"/>
      <c r="J133" s="862" t="s">
        <v>4789</v>
      </c>
      <c r="K133" s="862"/>
      <c r="L133" s="862"/>
      <c r="M133" s="891"/>
      <c r="N133" s="9"/>
      <c r="O133" s="1"/>
    </row>
    <row r="134" spans="1:15" ht="66" customHeight="1" x14ac:dyDescent="0.2">
      <c r="A134" s="1815" t="s">
        <v>1524</v>
      </c>
      <c r="B134" s="895" t="s">
        <v>4790</v>
      </c>
      <c r="C134" s="898" t="s">
        <v>4791</v>
      </c>
      <c r="D134" s="492" t="s">
        <v>810</v>
      </c>
      <c r="E134" s="492" t="s">
        <v>972</v>
      </c>
      <c r="F134" s="494">
        <v>100</v>
      </c>
      <c r="G134" s="494"/>
      <c r="H134" s="494"/>
      <c r="I134" s="881"/>
      <c r="J134" s="862" t="s">
        <v>4792</v>
      </c>
      <c r="K134" s="862"/>
      <c r="L134" s="862"/>
      <c r="M134" s="891"/>
      <c r="N134" s="9"/>
      <c r="O134" s="1"/>
    </row>
    <row r="135" spans="1:15" ht="53.25" customHeight="1" x14ac:dyDescent="0.2">
      <c r="A135" s="1720"/>
      <c r="B135" s="895" t="s">
        <v>4793</v>
      </c>
      <c r="C135" s="898" t="s">
        <v>4794</v>
      </c>
      <c r="D135" s="492" t="s">
        <v>810</v>
      </c>
      <c r="E135" s="492" t="s">
        <v>972</v>
      </c>
      <c r="F135" s="494">
        <v>100</v>
      </c>
      <c r="G135" s="494"/>
      <c r="H135" s="494"/>
      <c r="I135" s="881"/>
      <c r="J135" s="862" t="s">
        <v>4776</v>
      </c>
      <c r="K135" s="862"/>
      <c r="L135" s="862"/>
      <c r="M135" s="891"/>
      <c r="N135" s="9"/>
      <c r="O135" s="1"/>
    </row>
    <row r="136" spans="1:15" ht="55.5" customHeight="1" x14ac:dyDescent="0.2">
      <c r="A136" s="892" t="s">
        <v>1528</v>
      </c>
      <c r="B136" s="786" t="s">
        <v>4795</v>
      </c>
      <c r="C136" s="711" t="s">
        <v>4796</v>
      </c>
      <c r="D136" s="492" t="s">
        <v>891</v>
      </c>
      <c r="E136" s="492" t="s">
        <v>972</v>
      </c>
      <c r="F136" s="111">
        <v>45</v>
      </c>
      <c r="G136" s="114"/>
      <c r="H136" s="105"/>
      <c r="I136" s="881"/>
      <c r="J136" s="862" t="s">
        <v>4776</v>
      </c>
      <c r="K136" s="862"/>
      <c r="L136" s="862"/>
      <c r="M136" s="891"/>
      <c r="N136" s="9"/>
      <c r="O136" s="1"/>
    </row>
    <row r="137" spans="1:15" ht="69.75" customHeight="1" x14ac:dyDescent="0.2">
      <c r="A137" s="892" t="s">
        <v>1530</v>
      </c>
      <c r="B137" s="869" t="s">
        <v>4797</v>
      </c>
      <c r="C137" s="596" t="s">
        <v>4798</v>
      </c>
      <c r="D137" s="866" t="s">
        <v>810</v>
      </c>
      <c r="E137" s="866" t="s">
        <v>972</v>
      </c>
      <c r="F137" s="373">
        <v>200</v>
      </c>
      <c r="G137" s="373"/>
      <c r="H137" s="373"/>
      <c r="I137" s="373"/>
      <c r="J137" s="862" t="s">
        <v>4757</v>
      </c>
      <c r="K137" s="862"/>
      <c r="L137" s="862"/>
      <c r="M137" s="891"/>
      <c r="N137" s="9"/>
      <c r="O137" s="1"/>
    </row>
    <row r="138" spans="1:15" ht="86.25" customHeight="1" x14ac:dyDescent="0.2">
      <c r="A138" s="1719" t="s">
        <v>1532</v>
      </c>
      <c r="B138" s="878" t="s">
        <v>2649</v>
      </c>
      <c r="C138" s="370" t="s">
        <v>1363</v>
      </c>
      <c r="D138" s="371" t="s">
        <v>810</v>
      </c>
      <c r="E138" s="371" t="s">
        <v>972</v>
      </c>
      <c r="F138" s="318">
        <v>55</v>
      </c>
      <c r="G138" s="372"/>
      <c r="H138" s="105"/>
      <c r="I138" s="106"/>
      <c r="J138" s="862" t="s">
        <v>3390</v>
      </c>
      <c r="K138" s="862" t="s">
        <v>4799</v>
      </c>
      <c r="L138" s="862"/>
      <c r="M138" s="891"/>
      <c r="N138" s="9" t="s">
        <v>973</v>
      </c>
      <c r="O138" s="1"/>
    </row>
    <row r="139" spans="1:15" ht="110.25" customHeight="1" x14ac:dyDescent="0.2">
      <c r="A139" s="1815"/>
      <c r="B139" s="768" t="s">
        <v>2653</v>
      </c>
      <c r="C139" s="709" t="s">
        <v>1021</v>
      </c>
      <c r="D139" s="863" t="s">
        <v>810</v>
      </c>
      <c r="E139" s="863" t="s">
        <v>972</v>
      </c>
      <c r="F139" s="860">
        <v>20.6</v>
      </c>
      <c r="G139" s="342"/>
      <c r="H139" s="100"/>
      <c r="I139" s="881"/>
      <c r="J139" s="862" t="s">
        <v>4588</v>
      </c>
      <c r="K139" s="862" t="s">
        <v>4800</v>
      </c>
      <c r="L139" s="862"/>
      <c r="M139" s="891"/>
      <c r="N139" s="9" t="s">
        <v>973</v>
      </c>
      <c r="O139" s="1"/>
    </row>
    <row r="140" spans="1:15" ht="55.5" customHeight="1" x14ac:dyDescent="0.2">
      <c r="A140" s="892"/>
      <c r="B140" s="786" t="s">
        <v>4801</v>
      </c>
      <c r="C140" s="903" t="s">
        <v>4802</v>
      </c>
      <c r="D140" s="492" t="s">
        <v>891</v>
      </c>
      <c r="E140" s="492" t="s">
        <v>972</v>
      </c>
      <c r="F140" s="494">
        <v>310</v>
      </c>
      <c r="G140" s="342"/>
      <c r="H140" s="100"/>
      <c r="I140" s="881"/>
      <c r="J140" s="862" t="s">
        <v>4803</v>
      </c>
      <c r="K140" s="862"/>
      <c r="L140" s="862"/>
      <c r="M140" s="891"/>
      <c r="N140" s="9"/>
      <c r="O140" s="1"/>
    </row>
    <row r="141" spans="1:15" ht="120.75" customHeight="1" x14ac:dyDescent="0.2">
      <c r="A141" s="361" t="s">
        <v>1537</v>
      </c>
      <c r="B141" s="786" t="s">
        <v>2662</v>
      </c>
      <c r="C141" s="108" t="s">
        <v>1029</v>
      </c>
      <c r="D141" s="897" t="s">
        <v>986</v>
      </c>
      <c r="E141" s="897" t="s">
        <v>987</v>
      </c>
      <c r="F141" s="915">
        <v>0.95</v>
      </c>
      <c r="G141" s="111"/>
      <c r="H141" s="100"/>
      <c r="I141" s="881"/>
      <c r="J141" s="862" t="s">
        <v>4591</v>
      </c>
      <c r="K141" s="862" t="s">
        <v>4804</v>
      </c>
      <c r="L141" s="862"/>
      <c r="M141" s="891"/>
      <c r="N141" s="9" t="s">
        <v>973</v>
      </c>
      <c r="O141" s="1"/>
    </row>
    <row r="142" spans="1:15" ht="70.5" customHeight="1" x14ac:dyDescent="0.2">
      <c r="A142" s="892" t="s">
        <v>1540</v>
      </c>
      <c r="B142" s="916" t="s">
        <v>4805</v>
      </c>
      <c r="C142" s="361" t="s">
        <v>4806</v>
      </c>
      <c r="D142" s="896" t="s">
        <v>286</v>
      </c>
      <c r="E142" s="896" t="s">
        <v>987</v>
      </c>
      <c r="F142" s="114">
        <v>40</v>
      </c>
      <c r="G142" s="111"/>
      <c r="H142" s="100"/>
      <c r="I142" s="881"/>
      <c r="J142" s="862" t="s">
        <v>4807</v>
      </c>
      <c r="K142" s="862"/>
      <c r="L142" s="862"/>
      <c r="M142" s="891"/>
      <c r="N142" s="9"/>
      <c r="O142" s="1"/>
    </row>
    <row r="143" spans="1:15" ht="125.25" customHeight="1" x14ac:dyDescent="0.2">
      <c r="A143" s="361" t="s">
        <v>1541</v>
      </c>
      <c r="B143" s="888" t="s">
        <v>2671</v>
      </c>
      <c r="C143" s="711" t="s">
        <v>1034</v>
      </c>
      <c r="D143" s="848" t="s">
        <v>810</v>
      </c>
      <c r="E143" s="848" t="s">
        <v>972</v>
      </c>
      <c r="F143" s="358">
        <v>942</v>
      </c>
      <c r="G143" s="111">
        <v>600</v>
      </c>
      <c r="H143" s="100"/>
      <c r="I143" s="881"/>
      <c r="J143" s="862" t="s">
        <v>4808</v>
      </c>
      <c r="K143" s="862"/>
      <c r="L143" s="862"/>
      <c r="M143" s="891"/>
      <c r="N143" s="9" t="s">
        <v>973</v>
      </c>
      <c r="O143" s="1"/>
    </row>
    <row r="144" spans="1:15" ht="103.5" customHeight="1" x14ac:dyDescent="0.2">
      <c r="A144" s="361" t="s">
        <v>1543</v>
      </c>
      <c r="B144" s="786" t="s">
        <v>2679</v>
      </c>
      <c r="C144" s="368" t="s">
        <v>1041</v>
      </c>
      <c r="D144" s="897" t="s">
        <v>986</v>
      </c>
      <c r="E144" s="897" t="s">
        <v>987</v>
      </c>
      <c r="F144" s="860">
        <v>1000</v>
      </c>
      <c r="G144" s="342"/>
      <c r="H144" s="100"/>
      <c r="I144" s="881"/>
      <c r="J144" s="862" t="s">
        <v>4809</v>
      </c>
      <c r="K144" s="862"/>
      <c r="L144" s="862"/>
      <c r="M144" s="891"/>
      <c r="N144" s="9" t="s">
        <v>973</v>
      </c>
      <c r="O144" s="1"/>
    </row>
    <row r="145" spans="1:15" ht="57.75" customHeight="1" x14ac:dyDescent="0.2">
      <c r="A145" s="892" t="s">
        <v>1545</v>
      </c>
      <c r="B145" s="917" t="s">
        <v>4811</v>
      </c>
      <c r="C145" s="898" t="s">
        <v>4812</v>
      </c>
      <c r="D145" s="492" t="s">
        <v>286</v>
      </c>
      <c r="E145" s="492" t="s">
        <v>972</v>
      </c>
      <c r="F145" s="494">
        <v>10</v>
      </c>
      <c r="G145" s="494"/>
      <c r="H145" s="494"/>
      <c r="I145" s="881"/>
      <c r="J145" s="862" t="s">
        <v>4810</v>
      </c>
      <c r="K145" s="862"/>
      <c r="L145" s="862"/>
      <c r="M145" s="891"/>
      <c r="N145" s="9"/>
      <c r="O145" s="1"/>
    </row>
    <row r="146" spans="1:15" ht="75" customHeight="1" x14ac:dyDescent="0.2">
      <c r="A146" s="855" t="s">
        <v>1548</v>
      </c>
      <c r="B146" s="852" t="s">
        <v>4813</v>
      </c>
      <c r="C146" s="729" t="s">
        <v>4814</v>
      </c>
      <c r="D146" s="722" t="s">
        <v>286</v>
      </c>
      <c r="E146" s="722" t="s">
        <v>972</v>
      </c>
      <c r="F146" s="731">
        <v>10</v>
      </c>
      <c r="G146" s="342"/>
      <c r="H146" s="100"/>
      <c r="I146" s="881"/>
      <c r="J146" s="862" t="s">
        <v>4815</v>
      </c>
      <c r="K146" s="862"/>
      <c r="L146" s="862"/>
      <c r="M146" s="891"/>
      <c r="N146" s="9"/>
      <c r="O146" s="1"/>
    </row>
    <row r="147" spans="1:15" ht="116.25" customHeight="1" x14ac:dyDescent="0.2">
      <c r="A147" s="361" t="s">
        <v>1553</v>
      </c>
      <c r="B147" s="892" t="s">
        <v>2702</v>
      </c>
      <c r="C147" s="361" t="s">
        <v>1357</v>
      </c>
      <c r="D147" s="896" t="s">
        <v>986</v>
      </c>
      <c r="E147" s="896" t="s">
        <v>987</v>
      </c>
      <c r="F147" s="114">
        <v>430</v>
      </c>
      <c r="G147" s="342"/>
      <c r="H147" s="100"/>
      <c r="I147" s="881"/>
      <c r="J147" s="862" t="s">
        <v>4237</v>
      </c>
      <c r="K147" s="862" t="s">
        <v>4816</v>
      </c>
      <c r="L147" s="862"/>
      <c r="M147" s="891"/>
      <c r="N147" s="9"/>
      <c r="O147" s="1"/>
    </row>
    <row r="148" spans="1:15" ht="55.5" customHeight="1" x14ac:dyDescent="0.2">
      <c r="A148" s="892" t="s">
        <v>1558</v>
      </c>
      <c r="B148" s="892" t="s">
        <v>4817</v>
      </c>
      <c r="C148" s="361" t="s">
        <v>4818</v>
      </c>
      <c r="D148" s="866" t="s">
        <v>891</v>
      </c>
      <c r="E148" s="866" t="s">
        <v>972</v>
      </c>
      <c r="F148" s="114">
        <v>45</v>
      </c>
      <c r="G148" s="342"/>
      <c r="H148" s="363"/>
      <c r="I148" s="591"/>
      <c r="J148" s="862" t="s">
        <v>4776</v>
      </c>
      <c r="K148" s="862"/>
      <c r="L148" s="862"/>
      <c r="M148" s="891"/>
      <c r="N148" s="9"/>
      <c r="O148" s="1"/>
    </row>
    <row r="149" spans="1:15" ht="88.5" customHeight="1" x14ac:dyDescent="0.2">
      <c r="A149" s="1565" t="s">
        <v>1563</v>
      </c>
      <c r="B149" s="892" t="s">
        <v>2725</v>
      </c>
      <c r="C149" s="361" t="s">
        <v>1069</v>
      </c>
      <c r="D149" s="866" t="s">
        <v>810</v>
      </c>
      <c r="E149" s="866" t="s">
        <v>972</v>
      </c>
      <c r="F149" s="114">
        <v>570.09400000000005</v>
      </c>
      <c r="G149" s="116"/>
      <c r="H149" s="100"/>
      <c r="I149" s="881"/>
      <c r="J149" s="862" t="s">
        <v>4819</v>
      </c>
      <c r="K149" s="862"/>
      <c r="L149" s="862"/>
      <c r="M149" s="891"/>
      <c r="N149" s="9" t="s">
        <v>973</v>
      </c>
      <c r="O149" s="1"/>
    </row>
    <row r="150" spans="1:15" ht="189" customHeight="1" x14ac:dyDescent="0.2">
      <c r="A150" s="1566"/>
      <c r="B150" s="892" t="s">
        <v>2726</v>
      </c>
      <c r="C150" s="361" t="s">
        <v>4821</v>
      </c>
      <c r="D150" s="866" t="s">
        <v>286</v>
      </c>
      <c r="E150" s="866" t="s">
        <v>972</v>
      </c>
      <c r="F150" s="114">
        <v>398.19200000000001</v>
      </c>
      <c r="G150" s="694"/>
      <c r="H150" s="874"/>
      <c r="I150" s="196"/>
      <c r="J150" s="862" t="s">
        <v>3403</v>
      </c>
      <c r="K150" s="862" t="s">
        <v>4820</v>
      </c>
      <c r="L150" s="862"/>
      <c r="M150" s="891"/>
      <c r="N150" s="9" t="s">
        <v>973</v>
      </c>
      <c r="O150" s="1"/>
    </row>
    <row r="151" spans="1:15" ht="186" customHeight="1" x14ac:dyDescent="0.2">
      <c r="A151" s="1566"/>
      <c r="B151" s="892" t="s">
        <v>2727</v>
      </c>
      <c r="C151" s="361" t="s">
        <v>4822</v>
      </c>
      <c r="D151" s="866" t="s">
        <v>286</v>
      </c>
      <c r="E151" s="866" t="s">
        <v>972</v>
      </c>
      <c r="F151" s="114">
        <v>300</v>
      </c>
      <c r="G151" s="694"/>
      <c r="H151" s="874"/>
      <c r="I151" s="196"/>
      <c r="J151" s="862" t="s">
        <v>3404</v>
      </c>
      <c r="K151" s="862" t="s">
        <v>4823</v>
      </c>
      <c r="L151" s="862"/>
      <c r="M151" s="891"/>
      <c r="N151" s="9" t="s">
        <v>973</v>
      </c>
      <c r="O151" s="1"/>
    </row>
    <row r="152" spans="1:15" ht="80.25" customHeight="1" x14ac:dyDescent="0.2">
      <c r="A152" s="1566"/>
      <c r="B152" s="918" t="s">
        <v>4824</v>
      </c>
      <c r="C152" s="919" t="s">
        <v>4825</v>
      </c>
      <c r="D152" s="439" t="s">
        <v>286</v>
      </c>
      <c r="E152" s="439" t="s">
        <v>972</v>
      </c>
      <c r="F152" s="439">
        <v>398.19200000000001</v>
      </c>
      <c r="G152" s="494"/>
      <c r="H152" s="494"/>
      <c r="I152" s="494"/>
      <c r="J152" s="862" t="s">
        <v>4826</v>
      </c>
      <c r="K152" s="862"/>
      <c r="L152" s="862"/>
      <c r="M152" s="891"/>
      <c r="N152" s="9"/>
      <c r="O152" s="1"/>
    </row>
    <row r="153" spans="1:15" ht="102" customHeight="1" x14ac:dyDescent="0.2">
      <c r="A153" s="1600" t="s">
        <v>1565</v>
      </c>
      <c r="B153" s="892" t="s">
        <v>2730</v>
      </c>
      <c r="C153" s="361" t="s">
        <v>1071</v>
      </c>
      <c r="D153" s="866" t="s">
        <v>13</v>
      </c>
      <c r="E153" s="866" t="s">
        <v>972</v>
      </c>
      <c r="F153" s="114">
        <v>195</v>
      </c>
      <c r="G153" s="342"/>
      <c r="H153" s="363"/>
      <c r="I153" s="881"/>
      <c r="J153" s="862" t="s">
        <v>4599</v>
      </c>
      <c r="K153" s="862" t="s">
        <v>4827</v>
      </c>
      <c r="L153" s="862"/>
      <c r="M153" s="891"/>
      <c r="N153" s="9" t="s">
        <v>973</v>
      </c>
      <c r="O153" s="1"/>
    </row>
    <row r="154" spans="1:15" ht="78.75" customHeight="1" x14ac:dyDescent="0.2">
      <c r="A154" s="1600"/>
      <c r="B154" s="887" t="s">
        <v>4828</v>
      </c>
      <c r="C154" s="920" t="s">
        <v>4829</v>
      </c>
      <c r="D154" s="887" t="s">
        <v>891</v>
      </c>
      <c r="E154" s="887" t="s">
        <v>972</v>
      </c>
      <c r="F154" s="887">
        <v>465</v>
      </c>
      <c r="G154" s="694"/>
      <c r="H154" s="494"/>
      <c r="I154" s="494"/>
      <c r="J154" s="862" t="s">
        <v>4757</v>
      </c>
      <c r="K154" s="862"/>
      <c r="L154" s="862"/>
      <c r="M154" s="891"/>
      <c r="N154" s="9"/>
      <c r="O154" s="1"/>
    </row>
    <row r="155" spans="1:15" ht="45" customHeight="1" x14ac:dyDescent="0.2">
      <c r="A155" s="1600"/>
      <c r="B155" s="887" t="s">
        <v>4830</v>
      </c>
      <c r="C155" s="920" t="s">
        <v>4831</v>
      </c>
      <c r="D155" s="887" t="s">
        <v>13</v>
      </c>
      <c r="E155" s="887" t="s">
        <v>972</v>
      </c>
      <c r="F155" s="887">
        <v>411</v>
      </c>
      <c r="G155" s="694"/>
      <c r="H155" s="494"/>
      <c r="I155" s="494"/>
      <c r="J155" s="862" t="s">
        <v>4832</v>
      </c>
      <c r="K155" s="862"/>
      <c r="L155" s="862"/>
      <c r="M155" s="891"/>
      <c r="N155" s="9"/>
      <c r="O155" s="1"/>
    </row>
    <row r="156" spans="1:15" ht="111.75" customHeight="1" x14ac:dyDescent="0.2">
      <c r="A156" s="361" t="s">
        <v>1567</v>
      </c>
      <c r="B156" s="892" t="s">
        <v>3192</v>
      </c>
      <c r="C156" s="361" t="s">
        <v>3193</v>
      </c>
      <c r="D156" s="866" t="s">
        <v>891</v>
      </c>
      <c r="E156" s="866" t="s">
        <v>972</v>
      </c>
      <c r="F156" s="114">
        <v>365</v>
      </c>
      <c r="G156" s="116"/>
      <c r="H156" s="114"/>
      <c r="I156" s="114"/>
      <c r="J156" s="862" t="s">
        <v>3402</v>
      </c>
      <c r="K156" s="862" t="s">
        <v>4833</v>
      </c>
      <c r="L156" s="862"/>
      <c r="M156" s="891"/>
      <c r="N156" s="9"/>
      <c r="O156" s="1"/>
    </row>
    <row r="157" spans="1:15" ht="117" customHeight="1" x14ac:dyDescent="0.2">
      <c r="A157" s="361" t="s">
        <v>1568</v>
      </c>
      <c r="B157" s="892" t="s">
        <v>2742</v>
      </c>
      <c r="C157" s="361" t="s">
        <v>1080</v>
      </c>
      <c r="D157" s="866" t="s">
        <v>810</v>
      </c>
      <c r="E157" s="866" t="s">
        <v>972</v>
      </c>
      <c r="F157" s="114">
        <v>153.80000000000001</v>
      </c>
      <c r="G157" s="116"/>
      <c r="H157" s="100"/>
      <c r="I157" s="881"/>
      <c r="J157" s="862" t="s">
        <v>4834</v>
      </c>
      <c r="K157" s="862"/>
      <c r="L157" s="862"/>
      <c r="M157" s="891"/>
      <c r="N157" s="9" t="s">
        <v>973</v>
      </c>
      <c r="O157" s="1"/>
    </row>
    <row r="158" spans="1:15" ht="58.5" customHeight="1" x14ac:dyDescent="0.2">
      <c r="A158" s="892" t="s">
        <v>1569</v>
      </c>
      <c r="B158" s="887" t="s">
        <v>4836</v>
      </c>
      <c r="C158" s="920" t="s">
        <v>4837</v>
      </c>
      <c r="D158" s="887" t="s">
        <v>810</v>
      </c>
      <c r="E158" s="887" t="s">
        <v>972</v>
      </c>
      <c r="F158" s="887">
        <v>60</v>
      </c>
      <c r="G158" s="921"/>
      <c r="H158" s="494"/>
      <c r="I158" s="494"/>
      <c r="J158" s="862" t="s">
        <v>4776</v>
      </c>
      <c r="K158" s="862"/>
      <c r="L158" s="862"/>
      <c r="M158" s="891"/>
      <c r="N158" s="9"/>
      <c r="O158" s="1"/>
    </row>
    <row r="159" spans="1:15" s="96" customFormat="1" ht="113.25" customHeight="1" x14ac:dyDescent="0.2">
      <c r="A159" s="854" t="s">
        <v>1570</v>
      </c>
      <c r="B159" s="853" t="s">
        <v>2743</v>
      </c>
      <c r="C159" s="370" t="s">
        <v>1329</v>
      </c>
      <c r="D159" s="848" t="s">
        <v>810</v>
      </c>
      <c r="E159" s="848" t="s">
        <v>972</v>
      </c>
      <c r="F159" s="849">
        <v>495</v>
      </c>
      <c r="G159" s="494"/>
      <c r="H159" s="494"/>
      <c r="I159" s="494"/>
      <c r="J159" s="862" t="s">
        <v>4600</v>
      </c>
      <c r="K159" s="862" t="s">
        <v>4835</v>
      </c>
      <c r="L159" s="862"/>
      <c r="M159" s="862"/>
      <c r="N159" s="95" t="s">
        <v>973</v>
      </c>
    </row>
    <row r="160" spans="1:15" ht="105" customHeight="1" x14ac:dyDescent="0.2">
      <c r="A160" s="1600" t="s">
        <v>1573</v>
      </c>
      <c r="B160" s="892" t="s">
        <v>2758</v>
      </c>
      <c r="C160" s="361" t="s">
        <v>1091</v>
      </c>
      <c r="D160" s="864" t="s">
        <v>810</v>
      </c>
      <c r="E160" s="761" t="s">
        <v>972</v>
      </c>
      <c r="F160" s="732">
        <v>439.6</v>
      </c>
      <c r="G160" s="104"/>
      <c r="H160" s="100"/>
      <c r="I160" s="881"/>
      <c r="J160" s="862" t="s">
        <v>4838</v>
      </c>
      <c r="K160" s="862"/>
      <c r="L160" s="862"/>
      <c r="M160" s="891"/>
      <c r="N160" s="9" t="s">
        <v>973</v>
      </c>
      <c r="O160" s="1"/>
    </row>
    <row r="161" spans="1:15" ht="139.5" customHeight="1" x14ac:dyDescent="0.2">
      <c r="A161" s="1600"/>
      <c r="B161" s="892" t="s">
        <v>2759</v>
      </c>
      <c r="C161" s="361" t="s">
        <v>3941</v>
      </c>
      <c r="D161" s="842" t="s">
        <v>810</v>
      </c>
      <c r="E161" s="863" t="s">
        <v>972</v>
      </c>
      <c r="F161" s="860">
        <v>571</v>
      </c>
      <c r="G161" s="114"/>
      <c r="H161" s="100"/>
      <c r="I161" s="881"/>
      <c r="J161" s="862" t="s">
        <v>3102</v>
      </c>
      <c r="K161" s="862" t="s">
        <v>3533</v>
      </c>
      <c r="L161" s="862" t="s">
        <v>3940</v>
      </c>
      <c r="M161" s="891" t="s">
        <v>4839</v>
      </c>
      <c r="N161" s="9" t="s">
        <v>973</v>
      </c>
      <c r="O161" s="1"/>
    </row>
    <row r="162" spans="1:15" ht="102.75" customHeight="1" x14ac:dyDescent="0.2">
      <c r="A162" s="1600"/>
      <c r="B162" s="892" t="s">
        <v>3104</v>
      </c>
      <c r="C162" s="361" t="s">
        <v>3103</v>
      </c>
      <c r="D162" s="600" t="s">
        <v>810</v>
      </c>
      <c r="E162" s="651" t="s">
        <v>972</v>
      </c>
      <c r="F162" s="922">
        <v>217.25</v>
      </c>
      <c r="G162" s="116"/>
      <c r="H162" s="100"/>
      <c r="I162" s="881"/>
      <c r="J162" s="862" t="s">
        <v>3105</v>
      </c>
      <c r="K162" s="862" t="s">
        <v>4840</v>
      </c>
      <c r="L162" s="862"/>
      <c r="M162" s="891"/>
      <c r="N162" s="9"/>
      <c r="O162" s="1"/>
    </row>
    <row r="163" spans="1:15" ht="121.5" customHeight="1" x14ac:dyDescent="0.2">
      <c r="A163" s="1600"/>
      <c r="B163" s="892" t="s">
        <v>3536</v>
      </c>
      <c r="C163" s="361" t="s">
        <v>3537</v>
      </c>
      <c r="D163" s="856" t="s">
        <v>810</v>
      </c>
      <c r="E163" s="867" t="s">
        <v>972</v>
      </c>
      <c r="F163" s="923">
        <v>644.76900000000001</v>
      </c>
      <c r="G163" s="342"/>
      <c r="H163" s="363"/>
      <c r="I163" s="196"/>
      <c r="J163" s="862" t="s">
        <v>3538</v>
      </c>
      <c r="K163" s="862" t="s">
        <v>4841</v>
      </c>
      <c r="L163" s="862"/>
      <c r="M163" s="891"/>
      <c r="N163" s="9"/>
      <c r="O163" s="1"/>
    </row>
    <row r="164" spans="1:15" ht="88.5" customHeight="1" x14ac:dyDescent="0.2">
      <c r="A164" s="1600"/>
      <c r="B164" s="887" t="s">
        <v>4355</v>
      </c>
      <c r="C164" s="920" t="s">
        <v>1095</v>
      </c>
      <c r="D164" s="924" t="s">
        <v>810</v>
      </c>
      <c r="E164" s="626" t="s">
        <v>972</v>
      </c>
      <c r="F164" s="626"/>
      <c r="G164" s="748"/>
      <c r="H164" s="338"/>
      <c r="I164" s="338"/>
      <c r="J164" s="735" t="s">
        <v>4356</v>
      </c>
      <c r="K164" s="862" t="s">
        <v>4842</v>
      </c>
      <c r="L164" s="862"/>
      <c r="M164" s="891"/>
      <c r="N164" s="9"/>
      <c r="O164" s="1"/>
    </row>
    <row r="165" spans="1:15" ht="57.75" customHeight="1" x14ac:dyDescent="0.2">
      <c r="A165" s="1600"/>
      <c r="B165" s="887" t="s">
        <v>4843</v>
      </c>
      <c r="C165" s="920" t="s">
        <v>4844</v>
      </c>
      <c r="D165" s="886" t="s">
        <v>810</v>
      </c>
      <c r="E165" s="850" t="s">
        <v>972</v>
      </c>
      <c r="F165" s="739">
        <v>207.38399999999999</v>
      </c>
      <c r="G165" s="494"/>
      <c r="H165" s="494"/>
      <c r="I165" s="759"/>
      <c r="J165" s="862" t="s">
        <v>4845</v>
      </c>
      <c r="K165" s="862"/>
      <c r="L165" s="862"/>
      <c r="M165" s="891"/>
      <c r="N165" s="9"/>
      <c r="O165" s="1"/>
    </row>
    <row r="166" spans="1:15" ht="107.25" customHeight="1" x14ac:dyDescent="0.2">
      <c r="A166" s="1719" t="s">
        <v>1575</v>
      </c>
      <c r="B166" s="847" t="s">
        <v>2765</v>
      </c>
      <c r="C166" s="368" t="s">
        <v>1098</v>
      </c>
      <c r="D166" s="863" t="s">
        <v>810</v>
      </c>
      <c r="E166" s="863" t="s">
        <v>972</v>
      </c>
      <c r="F166" s="860">
        <v>1836</v>
      </c>
      <c r="G166" s="116"/>
      <c r="H166" s="100"/>
      <c r="I166" s="881"/>
      <c r="J166" s="862" t="s">
        <v>4846</v>
      </c>
      <c r="K166" s="862"/>
      <c r="L166" s="862"/>
      <c r="M166" s="891"/>
      <c r="N166" s="9" t="s">
        <v>973</v>
      </c>
      <c r="O166" s="1"/>
    </row>
    <row r="167" spans="1:15" ht="126" customHeight="1" x14ac:dyDescent="0.2">
      <c r="A167" s="1815"/>
      <c r="B167" s="764" t="s">
        <v>4607</v>
      </c>
      <c r="C167" s="770" t="s">
        <v>4608</v>
      </c>
      <c r="D167" s="764" t="s">
        <v>810</v>
      </c>
      <c r="E167" s="764" t="s">
        <v>972</v>
      </c>
      <c r="F167" s="739">
        <v>569</v>
      </c>
      <c r="G167" s="494"/>
      <c r="H167" s="494"/>
      <c r="I167" s="494"/>
      <c r="J167" s="862" t="s">
        <v>4609</v>
      </c>
      <c r="K167" s="862" t="s">
        <v>4847</v>
      </c>
      <c r="L167" s="862"/>
      <c r="M167" s="891"/>
      <c r="N167" s="9"/>
      <c r="O167" s="1"/>
    </row>
    <row r="168" spans="1:15" ht="61.5" customHeight="1" x14ac:dyDescent="0.2">
      <c r="A168" s="1815"/>
      <c r="B168" s="439" t="s">
        <v>4848</v>
      </c>
      <c r="C168" s="734" t="s">
        <v>4849</v>
      </c>
      <c r="D168" s="733" t="s">
        <v>810</v>
      </c>
      <c r="E168" s="733" t="s">
        <v>972</v>
      </c>
      <c r="F168" s="733">
        <v>90</v>
      </c>
      <c r="G168" s="494"/>
      <c r="H168" s="494"/>
      <c r="I168" s="494"/>
      <c r="J168" s="862" t="s">
        <v>4850</v>
      </c>
      <c r="K168" s="862"/>
      <c r="L168" s="862"/>
      <c r="M168" s="891"/>
      <c r="N168" s="9"/>
      <c r="O168" s="1"/>
    </row>
    <row r="169" spans="1:15" ht="93.75" customHeight="1" x14ac:dyDescent="0.2">
      <c r="A169" s="1600" t="s">
        <v>1576</v>
      </c>
      <c r="B169" s="892" t="s">
        <v>2771</v>
      </c>
      <c r="C169" s="361" t="s">
        <v>1104</v>
      </c>
      <c r="D169" s="866" t="s">
        <v>810</v>
      </c>
      <c r="E169" s="866" t="s">
        <v>972</v>
      </c>
      <c r="F169" s="785">
        <v>30</v>
      </c>
      <c r="G169" s="114"/>
      <c r="H169" s="100"/>
      <c r="I169" s="881"/>
      <c r="J169" s="862" t="s">
        <v>4851</v>
      </c>
      <c r="K169" s="862"/>
      <c r="L169" s="862"/>
      <c r="M169" s="891"/>
      <c r="N169" s="9" t="s">
        <v>973</v>
      </c>
      <c r="O169" s="1"/>
    </row>
    <row r="170" spans="1:15" ht="117" customHeight="1" x14ac:dyDescent="0.2">
      <c r="A170" s="1600"/>
      <c r="B170" s="892" t="s">
        <v>2773</v>
      </c>
      <c r="C170" s="361" t="s">
        <v>1291</v>
      </c>
      <c r="D170" s="866" t="s">
        <v>810</v>
      </c>
      <c r="E170" s="866" t="s">
        <v>972</v>
      </c>
      <c r="F170" s="114">
        <v>8</v>
      </c>
      <c r="G170" s="114"/>
      <c r="H170" s="100"/>
      <c r="I170" s="881"/>
      <c r="J170" s="862" t="s">
        <v>4852</v>
      </c>
      <c r="K170" s="862"/>
      <c r="L170" s="862"/>
      <c r="M170" s="891"/>
      <c r="N170" s="9" t="s">
        <v>973</v>
      </c>
      <c r="O170" s="1"/>
    </row>
    <row r="171" spans="1:15" ht="118.5" customHeight="1" x14ac:dyDescent="0.2">
      <c r="A171" s="1815" t="s">
        <v>1577</v>
      </c>
      <c r="B171" s="847" t="s">
        <v>2782</v>
      </c>
      <c r="C171" s="102" t="s">
        <v>1364</v>
      </c>
      <c r="D171" s="103" t="s">
        <v>13</v>
      </c>
      <c r="E171" s="103" t="s">
        <v>972</v>
      </c>
      <c r="F171" s="689">
        <v>1427</v>
      </c>
      <c r="G171" s="372"/>
      <c r="H171" s="358"/>
      <c r="I171" s="358"/>
      <c r="J171" s="862" t="s">
        <v>3408</v>
      </c>
      <c r="K171" s="862" t="s">
        <v>4267</v>
      </c>
      <c r="L171" s="862" t="s">
        <v>4610</v>
      </c>
      <c r="M171" s="891" t="s">
        <v>4853</v>
      </c>
      <c r="N171" s="9" t="s">
        <v>973</v>
      </c>
      <c r="O171" s="1"/>
    </row>
    <row r="172" spans="1:15" ht="113.25" customHeight="1" x14ac:dyDescent="0.2">
      <c r="A172" s="1815"/>
      <c r="B172" s="895" t="s">
        <v>2783</v>
      </c>
      <c r="C172" s="102" t="s">
        <v>1365</v>
      </c>
      <c r="D172" s="115" t="s">
        <v>13</v>
      </c>
      <c r="E172" s="115" t="s">
        <v>972</v>
      </c>
      <c r="F172" s="383">
        <v>2805</v>
      </c>
      <c r="G172" s="383"/>
      <c r="H172" s="383"/>
      <c r="I172" s="383"/>
      <c r="J172" s="862" t="s">
        <v>3409</v>
      </c>
      <c r="K172" s="862" t="s">
        <v>4854</v>
      </c>
      <c r="L172" s="862"/>
      <c r="M172" s="891"/>
      <c r="N172" s="9" t="s">
        <v>973</v>
      </c>
      <c r="O172" s="1"/>
    </row>
    <row r="173" spans="1:15" ht="111.75" customHeight="1" x14ac:dyDescent="0.2">
      <c r="A173" s="1578" t="s">
        <v>1578</v>
      </c>
      <c r="B173" s="768" t="s">
        <v>2787</v>
      </c>
      <c r="C173" s="386" t="s">
        <v>1327</v>
      </c>
      <c r="D173" s="592" t="s">
        <v>13</v>
      </c>
      <c r="E173" s="387" t="s">
        <v>972</v>
      </c>
      <c r="F173" s="114">
        <v>600</v>
      </c>
      <c r="G173" s="114"/>
      <c r="H173" s="100"/>
      <c r="I173" s="881"/>
      <c r="J173" s="862" t="s">
        <v>3945</v>
      </c>
      <c r="K173" s="862" t="s">
        <v>4855</v>
      </c>
      <c r="L173" s="862"/>
      <c r="M173" s="891"/>
      <c r="N173" s="9"/>
      <c r="O173" s="1"/>
    </row>
    <row r="174" spans="1:15" ht="60" customHeight="1" x14ac:dyDescent="0.2">
      <c r="A174" s="1578"/>
      <c r="B174" s="866" t="s">
        <v>4856</v>
      </c>
      <c r="C174" s="596" t="s">
        <v>4857</v>
      </c>
      <c r="D174" s="866" t="s">
        <v>891</v>
      </c>
      <c r="E174" s="866" t="s">
        <v>972</v>
      </c>
      <c r="F174" s="114">
        <v>100</v>
      </c>
      <c r="G174" s="114"/>
      <c r="H174" s="114"/>
      <c r="I174" s="114"/>
      <c r="J174" s="862" t="s">
        <v>4858</v>
      </c>
      <c r="K174" s="862"/>
      <c r="L174" s="862"/>
      <c r="M174" s="891"/>
      <c r="N174" s="9"/>
      <c r="O174" s="1"/>
    </row>
    <row r="175" spans="1:15" ht="69.75" customHeight="1" x14ac:dyDescent="0.2">
      <c r="A175" s="895" t="s">
        <v>1582</v>
      </c>
      <c r="B175" s="850" t="s">
        <v>4859</v>
      </c>
      <c r="C175" s="770" t="s">
        <v>4860</v>
      </c>
      <c r="D175" s="850" t="s">
        <v>810</v>
      </c>
      <c r="E175" s="850" t="s">
        <v>972</v>
      </c>
      <c r="F175" s="850">
        <v>10</v>
      </c>
      <c r="G175" s="116"/>
      <c r="H175" s="100"/>
      <c r="I175" s="881"/>
      <c r="J175" s="862" t="s">
        <v>4861</v>
      </c>
      <c r="K175" s="862"/>
      <c r="L175" s="862"/>
      <c r="M175" s="891"/>
      <c r="N175" s="9"/>
      <c r="O175" s="1"/>
    </row>
    <row r="176" spans="1:15" ht="102.75" customHeight="1" x14ac:dyDescent="0.2">
      <c r="A176" s="898" t="s">
        <v>1583</v>
      </c>
      <c r="B176" s="768" t="s">
        <v>2808</v>
      </c>
      <c r="C176" s="113" t="s">
        <v>1125</v>
      </c>
      <c r="D176" s="863" t="s">
        <v>810</v>
      </c>
      <c r="E176" s="863" t="s">
        <v>972</v>
      </c>
      <c r="F176" s="860">
        <v>2060</v>
      </c>
      <c r="G176" s="114"/>
      <c r="H176" s="100"/>
      <c r="I176" s="881"/>
      <c r="J176" s="862" t="s">
        <v>4862</v>
      </c>
      <c r="K176" s="862"/>
      <c r="L176" s="862"/>
      <c r="M176" s="891"/>
      <c r="N176" s="9" t="s">
        <v>973</v>
      </c>
      <c r="O176" s="1"/>
    </row>
    <row r="177" spans="1:18" ht="108" customHeight="1" x14ac:dyDescent="0.2">
      <c r="A177" s="1829" t="s">
        <v>1584</v>
      </c>
      <c r="B177" s="895" t="s">
        <v>2812</v>
      </c>
      <c r="C177" s="898" t="s">
        <v>3118</v>
      </c>
      <c r="D177" s="492" t="s">
        <v>13</v>
      </c>
      <c r="E177" s="492" t="s">
        <v>972</v>
      </c>
      <c r="F177" s="116">
        <v>1340</v>
      </c>
      <c r="G177" s="114"/>
      <c r="H177" s="100"/>
      <c r="I177" s="881"/>
      <c r="J177" s="862" t="s">
        <v>3119</v>
      </c>
      <c r="K177" s="862" t="s">
        <v>4863</v>
      </c>
      <c r="L177" s="862"/>
      <c r="M177" s="891"/>
      <c r="N177" s="9" t="s">
        <v>973</v>
      </c>
      <c r="O177" s="1"/>
    </row>
    <row r="178" spans="1:18" ht="102" customHeight="1" x14ac:dyDescent="0.2">
      <c r="A178" s="1829"/>
      <c r="B178" s="895" t="s">
        <v>2818</v>
      </c>
      <c r="C178" s="898" t="s">
        <v>1131</v>
      </c>
      <c r="D178" s="492" t="s">
        <v>810</v>
      </c>
      <c r="E178" s="492" t="s">
        <v>972</v>
      </c>
      <c r="F178" s="116">
        <v>52.6</v>
      </c>
      <c r="G178" s="114"/>
      <c r="H178" s="100"/>
      <c r="I178" s="881"/>
      <c r="J178" s="862" t="s">
        <v>4864</v>
      </c>
      <c r="K178" s="862"/>
      <c r="L178" s="862"/>
      <c r="M178" s="891"/>
      <c r="N178" s="9" t="s">
        <v>973</v>
      </c>
      <c r="O178" s="1"/>
    </row>
    <row r="179" spans="1:18" ht="84" customHeight="1" x14ac:dyDescent="0.2">
      <c r="A179" s="847" t="s">
        <v>1586</v>
      </c>
      <c r="B179" s="899" t="s">
        <v>4865</v>
      </c>
      <c r="C179" s="368" t="s">
        <v>4866</v>
      </c>
      <c r="D179" s="848" t="s">
        <v>891</v>
      </c>
      <c r="E179" s="848" t="s">
        <v>972</v>
      </c>
      <c r="F179" s="114">
        <v>120</v>
      </c>
      <c r="G179" s="114"/>
      <c r="H179" s="100"/>
      <c r="I179" s="881"/>
      <c r="J179" s="862" t="s">
        <v>4757</v>
      </c>
      <c r="K179" s="862"/>
      <c r="L179" s="862"/>
      <c r="M179" s="891"/>
      <c r="N179" s="9"/>
      <c r="O179" s="1"/>
    </row>
    <row r="180" spans="1:18" ht="135" customHeight="1" x14ac:dyDescent="0.2">
      <c r="A180" s="851" t="s">
        <v>1590</v>
      </c>
      <c r="B180" s="678" t="s">
        <v>2828</v>
      </c>
      <c r="C180" s="356" t="s">
        <v>3164</v>
      </c>
      <c r="D180" s="357" t="s">
        <v>13</v>
      </c>
      <c r="E180" s="357" t="s">
        <v>972</v>
      </c>
      <c r="F180" s="860" t="s">
        <v>4867</v>
      </c>
      <c r="G180" s="114"/>
      <c r="H180" s="100"/>
      <c r="I180" s="881"/>
      <c r="J180" s="862" t="s">
        <v>3416</v>
      </c>
      <c r="K180" s="862" t="s">
        <v>4868</v>
      </c>
      <c r="L180" s="862"/>
      <c r="M180" s="891"/>
      <c r="N180" s="9" t="s">
        <v>973</v>
      </c>
      <c r="O180" s="1"/>
    </row>
    <row r="181" spans="1:18" s="96" customFormat="1" ht="119.25" customHeight="1" x14ac:dyDescent="0.2">
      <c r="A181" s="898" t="s">
        <v>1591</v>
      </c>
      <c r="B181" s="768" t="s">
        <v>2830</v>
      </c>
      <c r="C181" s="113" t="s">
        <v>1138</v>
      </c>
      <c r="D181" s="863" t="s">
        <v>810</v>
      </c>
      <c r="E181" s="863" t="s">
        <v>972</v>
      </c>
      <c r="F181" s="860">
        <v>1000</v>
      </c>
      <c r="G181" s="114"/>
      <c r="H181" s="100"/>
      <c r="I181" s="881"/>
      <c r="J181" s="862" t="s">
        <v>4869</v>
      </c>
      <c r="K181" s="862"/>
      <c r="L181" s="862"/>
      <c r="M181" s="862"/>
      <c r="N181" s="95" t="s">
        <v>973</v>
      </c>
    </row>
    <row r="182" spans="1:18" ht="102.75" customHeight="1" x14ac:dyDescent="0.2">
      <c r="A182" s="898" t="s">
        <v>1594</v>
      </c>
      <c r="B182" s="768" t="s">
        <v>2839</v>
      </c>
      <c r="C182" s="281" t="s">
        <v>1142</v>
      </c>
      <c r="D182" s="863" t="s">
        <v>810</v>
      </c>
      <c r="E182" s="863" t="s">
        <v>972</v>
      </c>
      <c r="F182" s="114">
        <v>3135</v>
      </c>
      <c r="G182" s="114"/>
      <c r="H182" s="100"/>
      <c r="I182" s="881"/>
      <c r="J182" s="862" t="s">
        <v>3850</v>
      </c>
      <c r="K182" s="862" t="s">
        <v>4619</v>
      </c>
      <c r="L182" s="862" t="s">
        <v>4870</v>
      </c>
      <c r="M182" s="891"/>
      <c r="N182" s="9" t="s">
        <v>973</v>
      </c>
      <c r="O182" s="1"/>
    </row>
    <row r="183" spans="1:18" ht="117.75" customHeight="1" x14ac:dyDescent="0.2">
      <c r="A183" s="898" t="s">
        <v>2847</v>
      </c>
      <c r="B183" s="768" t="s">
        <v>2852</v>
      </c>
      <c r="C183" s="125" t="s">
        <v>1153</v>
      </c>
      <c r="D183" s="119" t="s">
        <v>810</v>
      </c>
      <c r="E183" s="119" t="s">
        <v>972</v>
      </c>
      <c r="F183" s="120">
        <v>5266.808</v>
      </c>
      <c r="G183" s="126"/>
      <c r="H183" s="126"/>
      <c r="I183" s="199"/>
      <c r="J183" s="862" t="s">
        <v>4032</v>
      </c>
      <c r="K183" s="862" t="s">
        <v>4402</v>
      </c>
      <c r="L183" s="862" t="s">
        <v>4871</v>
      </c>
      <c r="M183" s="891"/>
      <c r="N183" s="9" t="s">
        <v>973</v>
      </c>
      <c r="O183" s="1"/>
    </row>
    <row r="184" spans="1:18" ht="100.5" customHeight="1" x14ac:dyDescent="0.2">
      <c r="A184" s="1819" t="s">
        <v>2858</v>
      </c>
      <c r="B184" s="878" t="s">
        <v>2859</v>
      </c>
      <c r="C184" s="893" t="s">
        <v>1157</v>
      </c>
      <c r="D184" s="371" t="s">
        <v>1000</v>
      </c>
      <c r="E184" s="371" t="s">
        <v>972</v>
      </c>
      <c r="F184" s="318">
        <v>376</v>
      </c>
      <c r="G184" s="126"/>
      <c r="H184" s="126"/>
      <c r="I184" s="199"/>
      <c r="J184" s="862" t="s">
        <v>3560</v>
      </c>
      <c r="K184" s="862" t="s">
        <v>3959</v>
      </c>
      <c r="L184" s="862" t="s">
        <v>4291</v>
      </c>
      <c r="M184" s="891" t="s">
        <v>4872</v>
      </c>
      <c r="N184" s="9" t="s">
        <v>973</v>
      </c>
      <c r="O184" s="1"/>
    </row>
    <row r="185" spans="1:18" ht="65.25" customHeight="1" x14ac:dyDescent="0.2">
      <c r="A185" s="1562"/>
      <c r="B185" s="850" t="s">
        <v>4873</v>
      </c>
      <c r="C185" s="925" t="s">
        <v>4874</v>
      </c>
      <c r="D185" s="850" t="s">
        <v>1000</v>
      </c>
      <c r="E185" s="850" t="s">
        <v>972</v>
      </c>
      <c r="F185" s="850">
        <v>125</v>
      </c>
      <c r="G185" s="926"/>
      <c r="H185" s="779"/>
      <c r="I185" s="199"/>
      <c r="J185" s="862" t="s">
        <v>4875</v>
      </c>
      <c r="K185" s="862"/>
      <c r="L185" s="862"/>
      <c r="M185" s="891"/>
      <c r="N185" s="9"/>
      <c r="O185" s="1"/>
    </row>
    <row r="186" spans="1:18" s="96" customFormat="1" ht="94.5" customHeight="1" x14ac:dyDescent="0.2">
      <c r="A186" s="898" t="s">
        <v>2862</v>
      </c>
      <c r="B186" s="768" t="s">
        <v>2864</v>
      </c>
      <c r="C186" s="125" t="s">
        <v>1159</v>
      </c>
      <c r="D186" s="119" t="s">
        <v>810</v>
      </c>
      <c r="E186" s="119" t="s">
        <v>972</v>
      </c>
      <c r="F186" s="120"/>
      <c r="G186" s="126"/>
      <c r="H186" s="126"/>
      <c r="I186" s="199"/>
      <c r="J186" s="862" t="s">
        <v>3854</v>
      </c>
      <c r="K186" s="862" t="s">
        <v>4357</v>
      </c>
      <c r="L186" s="862" t="s">
        <v>4876</v>
      </c>
      <c r="M186" s="862"/>
      <c r="N186" s="95" t="s">
        <v>973</v>
      </c>
    </row>
    <row r="187" spans="1:18" ht="69" customHeight="1" x14ac:dyDescent="0.2">
      <c r="A187" s="727"/>
      <c r="B187" s="727"/>
      <c r="C187" s="762"/>
      <c r="D187" s="587"/>
      <c r="E187" s="587"/>
      <c r="F187" s="610"/>
      <c r="G187" s="541"/>
      <c r="H187" s="541"/>
      <c r="I187" s="541"/>
      <c r="J187" s="862"/>
      <c r="K187" s="862"/>
      <c r="L187" s="862"/>
      <c r="M187" s="891"/>
      <c r="N187" s="9"/>
      <c r="O187" s="86"/>
      <c r="P187" s="86"/>
      <c r="Q187" s="86"/>
      <c r="R187" s="86"/>
    </row>
    <row r="188" spans="1:18" ht="11.25" customHeight="1" x14ac:dyDescent="0.2">
      <c r="A188" s="128"/>
      <c r="B188" s="128"/>
      <c r="C188" s="128"/>
      <c r="D188" s="128"/>
      <c r="E188" s="128"/>
      <c r="F188" s="395"/>
      <c r="G188" s="395"/>
      <c r="H188" s="395"/>
      <c r="I188" s="395"/>
      <c r="J188" s="396"/>
      <c r="K188" s="396"/>
      <c r="L188" s="396"/>
      <c r="M188" s="155"/>
      <c r="N188" s="9"/>
      <c r="O188" s="1"/>
    </row>
    <row r="189" spans="1:18" ht="15" customHeight="1" x14ac:dyDescent="0.2">
      <c r="A189" s="1603" t="s">
        <v>1597</v>
      </c>
      <c r="B189" s="1603"/>
      <c r="C189" s="1603"/>
      <c r="D189" s="1603"/>
      <c r="E189" s="1603"/>
      <c r="F189" s="1603"/>
      <c r="G189" s="1603"/>
      <c r="H189" s="1603"/>
      <c r="I189" s="1603"/>
      <c r="J189" s="254"/>
      <c r="K189" s="254"/>
      <c r="L189" s="254"/>
      <c r="M189" s="140"/>
      <c r="N189" s="80"/>
      <c r="O189" s="1"/>
    </row>
    <row r="190" spans="1:18" ht="15" customHeight="1" x14ac:dyDescent="0.2">
      <c r="A190" s="1601" t="s">
        <v>2</v>
      </c>
      <c r="B190" s="1627" t="s">
        <v>1162</v>
      </c>
      <c r="C190" s="1628"/>
      <c r="D190" s="1601" t="s">
        <v>1163</v>
      </c>
      <c r="E190" s="1601" t="s">
        <v>5</v>
      </c>
      <c r="F190" s="1601" t="s">
        <v>1164</v>
      </c>
      <c r="G190" s="1601"/>
      <c r="H190" s="1601"/>
      <c r="I190" s="1601" t="s">
        <v>7</v>
      </c>
      <c r="J190" s="727"/>
      <c r="K190" s="727"/>
      <c r="L190" s="727"/>
      <c r="M190" s="884"/>
      <c r="N190" s="9"/>
      <c r="O190" s="1"/>
    </row>
    <row r="191" spans="1:18" ht="11.25" customHeight="1" x14ac:dyDescent="0.2">
      <c r="A191" s="1601"/>
      <c r="B191" s="1629"/>
      <c r="C191" s="1630"/>
      <c r="D191" s="1601"/>
      <c r="E191" s="1601"/>
      <c r="F191" s="863">
        <v>2017</v>
      </c>
      <c r="G191" s="863">
        <v>2018</v>
      </c>
      <c r="H191" s="863">
        <v>2019</v>
      </c>
      <c r="I191" s="1601"/>
      <c r="J191" s="727"/>
      <c r="K191" s="727"/>
      <c r="L191" s="727"/>
      <c r="M191" s="884"/>
      <c r="N191" s="9"/>
      <c r="O191" s="1"/>
    </row>
    <row r="192" spans="1:18" ht="11.25" customHeight="1" x14ac:dyDescent="0.2">
      <c r="A192" s="859">
        <v>1</v>
      </c>
      <c r="B192" s="1588">
        <v>2</v>
      </c>
      <c r="C192" s="1589"/>
      <c r="D192" s="863">
        <v>3</v>
      </c>
      <c r="E192" s="863">
        <v>4</v>
      </c>
      <c r="F192" s="863">
        <v>5</v>
      </c>
      <c r="G192" s="863">
        <v>6</v>
      </c>
      <c r="H192" s="397">
        <v>7</v>
      </c>
      <c r="I192" s="863">
        <v>8</v>
      </c>
      <c r="J192" s="727"/>
      <c r="K192" s="727"/>
      <c r="L192" s="727"/>
      <c r="M192" s="884"/>
      <c r="N192" s="9"/>
      <c r="O192" s="1"/>
    </row>
    <row r="193" spans="1:15" ht="15" customHeight="1" x14ac:dyDescent="0.2">
      <c r="A193" s="1736" t="s">
        <v>1598</v>
      </c>
      <c r="B193" s="1737"/>
      <c r="C193" s="1738"/>
      <c r="D193" s="1738"/>
      <c r="E193" s="1738"/>
      <c r="F193" s="1738"/>
      <c r="G193" s="1738"/>
      <c r="H193" s="1738"/>
      <c r="I193" s="1739"/>
      <c r="J193" s="254"/>
      <c r="K193" s="254"/>
      <c r="L193" s="254"/>
      <c r="M193" s="140"/>
      <c r="N193" s="9"/>
      <c r="O193" s="1"/>
    </row>
    <row r="194" spans="1:15" ht="84" customHeight="1" x14ac:dyDescent="0.2">
      <c r="A194" s="898" t="s">
        <v>1599</v>
      </c>
      <c r="B194" s="889" t="s">
        <v>2868</v>
      </c>
      <c r="C194" s="889" t="s">
        <v>1168</v>
      </c>
      <c r="D194" s="875" t="s">
        <v>304</v>
      </c>
      <c r="E194" s="398" t="s">
        <v>1166</v>
      </c>
      <c r="F194" s="235">
        <v>1311.0681</v>
      </c>
      <c r="G194" s="235">
        <f>811.777-338.839+57.293</f>
        <v>530.23099999999999</v>
      </c>
      <c r="H194" s="235">
        <f>458.722-363.377</f>
        <v>95.34499999999997</v>
      </c>
      <c r="I194" s="875"/>
      <c r="J194" s="95" t="s">
        <v>3421</v>
      </c>
      <c r="K194" s="317" t="s">
        <v>4877</v>
      </c>
      <c r="L194" s="317"/>
      <c r="M194" s="146"/>
      <c r="N194" s="9" t="s">
        <v>1167</v>
      </c>
      <c r="O194" s="1"/>
    </row>
    <row r="195" spans="1:15" ht="111" customHeight="1" x14ac:dyDescent="0.2">
      <c r="A195" s="898"/>
      <c r="B195" s="865" t="s">
        <v>2874</v>
      </c>
      <c r="C195" s="281" t="s">
        <v>1174</v>
      </c>
      <c r="D195" s="863" t="s">
        <v>304</v>
      </c>
      <c r="E195" s="399" t="s">
        <v>1166</v>
      </c>
      <c r="F195" s="644">
        <v>100</v>
      </c>
      <c r="G195" s="644">
        <f>746.971+109.181+3760.961</f>
        <v>4617.1129999999994</v>
      </c>
      <c r="H195" s="645">
        <f>175.122+253.278</f>
        <v>428.4</v>
      </c>
      <c r="I195" s="644"/>
      <c r="J195" s="317" t="s">
        <v>4878</v>
      </c>
      <c r="K195" s="317"/>
      <c r="L195" s="317"/>
      <c r="M195" s="146"/>
      <c r="N195" s="9" t="s">
        <v>1167</v>
      </c>
      <c r="O195" s="1"/>
    </row>
    <row r="196" spans="1:15" ht="104.25" customHeight="1" x14ac:dyDescent="0.2">
      <c r="A196" s="895" t="s">
        <v>1600</v>
      </c>
      <c r="B196" s="865" t="s">
        <v>2882</v>
      </c>
      <c r="C196" s="281" t="s">
        <v>1182</v>
      </c>
      <c r="D196" s="863" t="s">
        <v>304</v>
      </c>
      <c r="E196" s="399" t="s">
        <v>1166</v>
      </c>
      <c r="F196" s="644">
        <v>475.59399999999999</v>
      </c>
      <c r="G196" s="644">
        <v>15.134</v>
      </c>
      <c r="H196" s="645"/>
      <c r="I196" s="644"/>
      <c r="J196" s="317" t="s">
        <v>4879</v>
      </c>
      <c r="K196" s="317"/>
      <c r="L196" s="317"/>
      <c r="M196" s="146"/>
      <c r="N196" s="9" t="s">
        <v>1167</v>
      </c>
      <c r="O196" s="1"/>
    </row>
    <row r="197" spans="1:15" ht="14.25" customHeight="1" x14ac:dyDescent="0.2">
      <c r="A197" s="1736" t="s">
        <v>1602</v>
      </c>
      <c r="B197" s="1737"/>
      <c r="C197" s="1738"/>
      <c r="D197" s="1738"/>
      <c r="E197" s="1738"/>
      <c r="F197" s="1738"/>
      <c r="G197" s="1738"/>
      <c r="H197" s="1738"/>
      <c r="I197" s="1739"/>
      <c r="J197" s="254"/>
      <c r="K197" s="254"/>
      <c r="L197" s="254"/>
      <c r="M197" s="140"/>
      <c r="N197" s="9"/>
      <c r="O197" s="1"/>
    </row>
    <row r="198" spans="1:15" ht="120.75" customHeight="1" x14ac:dyDescent="0.2">
      <c r="A198" s="1819" t="s">
        <v>1603</v>
      </c>
      <c r="B198" s="768" t="s">
        <v>2891</v>
      </c>
      <c r="C198" s="872" t="s">
        <v>1193</v>
      </c>
      <c r="D198" s="863" t="s">
        <v>13</v>
      </c>
      <c r="E198" s="399" t="s">
        <v>1166</v>
      </c>
      <c r="F198" s="751">
        <v>1569.7809999999999</v>
      </c>
      <c r="G198" s="607">
        <f>1806.247+1756.254</f>
        <v>3562.5010000000002</v>
      </c>
      <c r="H198" s="607">
        <v>319.00299999999999</v>
      </c>
      <c r="I198" s="607"/>
      <c r="J198" s="862" t="s">
        <v>4295</v>
      </c>
      <c r="K198" s="862" t="s">
        <v>4880</v>
      </c>
      <c r="L198" s="862"/>
      <c r="M198" s="891"/>
      <c r="N198" s="9" t="s">
        <v>1167</v>
      </c>
      <c r="O198" s="1"/>
    </row>
    <row r="199" spans="1:15" ht="120.75" customHeight="1" x14ac:dyDescent="0.2">
      <c r="A199" s="1727"/>
      <c r="B199" s="768" t="s">
        <v>2892</v>
      </c>
      <c r="C199" s="872" t="s">
        <v>1194</v>
      </c>
      <c r="D199" s="863" t="s">
        <v>13</v>
      </c>
      <c r="E199" s="399" t="s">
        <v>1166</v>
      </c>
      <c r="F199" s="607">
        <v>788.4</v>
      </c>
      <c r="G199" s="607">
        <v>600</v>
      </c>
      <c r="H199" s="607"/>
      <c r="I199" s="607"/>
      <c r="J199" s="862" t="s">
        <v>4881</v>
      </c>
      <c r="K199" s="862"/>
      <c r="L199" s="862"/>
      <c r="M199" s="891"/>
      <c r="N199" s="9" t="s">
        <v>1167</v>
      </c>
      <c r="O199" s="1"/>
    </row>
    <row r="200" spans="1:15" ht="121.5" customHeight="1" x14ac:dyDescent="0.2">
      <c r="A200" s="1727"/>
      <c r="B200" s="768" t="s">
        <v>2893</v>
      </c>
      <c r="C200" s="872" t="s">
        <v>1195</v>
      </c>
      <c r="D200" s="863" t="s">
        <v>13</v>
      </c>
      <c r="E200" s="399" t="s">
        <v>1166</v>
      </c>
      <c r="F200" s="927">
        <v>25.084800000000001</v>
      </c>
      <c r="G200" s="607">
        <f>4376.235+2546.844</f>
        <v>6923.0789999999997</v>
      </c>
      <c r="H200" s="607">
        <v>2248.828</v>
      </c>
      <c r="I200" s="607"/>
      <c r="J200" s="862" t="s">
        <v>4882</v>
      </c>
      <c r="K200" s="862"/>
      <c r="L200" s="862"/>
      <c r="M200" s="891"/>
      <c r="N200" s="9" t="s">
        <v>1167</v>
      </c>
      <c r="O200" s="1"/>
    </row>
    <row r="201" spans="1:15" ht="104.25" customHeight="1" x14ac:dyDescent="0.2">
      <c r="A201" s="1727"/>
      <c r="B201" s="768" t="s">
        <v>2900</v>
      </c>
      <c r="C201" s="872" t="s">
        <v>1200</v>
      </c>
      <c r="D201" s="863" t="s">
        <v>13</v>
      </c>
      <c r="E201" s="399" t="s">
        <v>1166</v>
      </c>
      <c r="F201" s="928">
        <v>933.60059999999999</v>
      </c>
      <c r="G201" s="607">
        <v>216.2</v>
      </c>
      <c r="H201" s="607"/>
      <c r="I201" s="607"/>
      <c r="J201" s="862" t="s">
        <v>4298</v>
      </c>
      <c r="K201" s="862" t="s">
        <v>4883</v>
      </c>
      <c r="L201" s="862"/>
      <c r="M201" s="891"/>
      <c r="N201" s="9" t="s">
        <v>1167</v>
      </c>
      <c r="O201" s="1"/>
    </row>
    <row r="202" spans="1:15" ht="84.75" customHeight="1" x14ac:dyDescent="0.2">
      <c r="A202" s="1562"/>
      <c r="B202" s="768" t="s">
        <v>2907</v>
      </c>
      <c r="C202" s="872" t="s">
        <v>1205</v>
      </c>
      <c r="D202" s="863" t="s">
        <v>13</v>
      </c>
      <c r="E202" s="399" t="s">
        <v>1166</v>
      </c>
      <c r="F202" s="751">
        <v>1034.4712</v>
      </c>
      <c r="G202" s="929"/>
      <c r="H202" s="929"/>
      <c r="I202" s="929"/>
      <c r="J202" s="862" t="s">
        <v>4300</v>
      </c>
      <c r="K202" s="862" t="s">
        <v>4884</v>
      </c>
      <c r="L202" s="862"/>
      <c r="M202" s="891"/>
      <c r="N202" s="9" t="s">
        <v>1167</v>
      </c>
      <c r="O202" s="1"/>
    </row>
    <row r="203" spans="1:15" ht="11.25" customHeight="1" x14ac:dyDescent="0.2">
      <c r="A203" s="96"/>
      <c r="B203" s="96"/>
      <c r="C203" s="96"/>
      <c r="D203" s="96"/>
      <c r="E203" s="96"/>
      <c r="F203" s="559"/>
      <c r="G203" s="559"/>
      <c r="H203" s="559"/>
      <c r="I203" s="560"/>
      <c r="J203" s="561"/>
      <c r="K203" s="561"/>
      <c r="L203" s="561"/>
      <c r="M203" s="156"/>
      <c r="N203" s="9"/>
      <c r="O203" s="1"/>
    </row>
    <row r="204" spans="1:15" ht="12.75" customHeight="1" x14ac:dyDescent="0.2">
      <c r="A204" s="1602" t="s">
        <v>1604</v>
      </c>
      <c r="B204" s="1602"/>
      <c r="C204" s="1602"/>
      <c r="D204" s="1602"/>
      <c r="E204" s="1602"/>
      <c r="F204" s="1602"/>
      <c r="G204" s="1602"/>
      <c r="H204" s="1602"/>
      <c r="I204" s="1602"/>
      <c r="J204" s="562"/>
      <c r="K204" s="562"/>
      <c r="L204" s="562"/>
      <c r="M204" s="157"/>
      <c r="N204" s="9" t="s">
        <v>8</v>
      </c>
      <c r="O204" s="1"/>
    </row>
    <row r="205" spans="1:15" ht="11.25" customHeight="1" x14ac:dyDescent="0.2">
      <c r="A205" s="96"/>
      <c r="B205" s="96"/>
      <c r="C205" s="96"/>
      <c r="D205" s="96"/>
      <c r="E205" s="96"/>
      <c r="F205" s="96"/>
      <c r="G205" s="96"/>
      <c r="H205" s="96"/>
      <c r="I205" s="128"/>
      <c r="J205" s="538"/>
      <c r="K205" s="538"/>
      <c r="L205" s="538"/>
      <c r="M205" s="150"/>
      <c r="N205" s="9"/>
      <c r="O205" s="1"/>
    </row>
    <row r="206" spans="1:15" ht="24.75" customHeight="1" x14ac:dyDescent="0.2">
      <c r="A206" s="1576" t="s">
        <v>2</v>
      </c>
      <c r="B206" s="1617" t="s">
        <v>3</v>
      </c>
      <c r="C206" s="1621"/>
      <c r="D206" s="1576" t="s">
        <v>4</v>
      </c>
      <c r="E206" s="1576" t="s">
        <v>5</v>
      </c>
      <c r="F206" s="1617" t="s">
        <v>1214</v>
      </c>
      <c r="G206" s="1618"/>
      <c r="H206" s="1618"/>
      <c r="I206" s="1601" t="s">
        <v>7</v>
      </c>
      <c r="J206" s="727"/>
      <c r="K206" s="727"/>
      <c r="L206" s="727"/>
      <c r="M206" s="884"/>
      <c r="N206" s="9"/>
      <c r="O206" s="1"/>
    </row>
    <row r="207" spans="1:15" ht="11.25" customHeight="1" x14ac:dyDescent="0.2">
      <c r="A207" s="1576"/>
      <c r="B207" s="1622"/>
      <c r="C207" s="1623"/>
      <c r="D207" s="1576"/>
      <c r="E207" s="1576"/>
      <c r="F207" s="1619"/>
      <c r="G207" s="1620"/>
      <c r="H207" s="1620"/>
      <c r="I207" s="1601"/>
      <c r="J207" s="727"/>
      <c r="K207" s="727"/>
      <c r="L207" s="727"/>
      <c r="M207" s="884"/>
      <c r="N207" s="9"/>
      <c r="O207" s="1"/>
    </row>
    <row r="208" spans="1:15" ht="17.25" customHeight="1" x14ac:dyDescent="0.2">
      <c r="A208" s="1576"/>
      <c r="B208" s="1622"/>
      <c r="C208" s="1623"/>
      <c r="D208" s="1576"/>
      <c r="E208" s="1576"/>
      <c r="F208" s="1576">
        <v>2017</v>
      </c>
      <c r="G208" s="1625">
        <v>2018</v>
      </c>
      <c r="H208" s="1586">
        <v>2019</v>
      </c>
      <c r="I208" s="1601"/>
      <c r="J208" s="727"/>
      <c r="K208" s="727"/>
      <c r="L208" s="727"/>
      <c r="M208" s="884"/>
      <c r="N208" s="9"/>
      <c r="O208" s="1"/>
    </row>
    <row r="209" spans="1:35" ht="3.75" customHeight="1" x14ac:dyDescent="0.2">
      <c r="A209" s="1576"/>
      <c r="B209" s="1619"/>
      <c r="C209" s="1624"/>
      <c r="D209" s="1576"/>
      <c r="E209" s="1576"/>
      <c r="F209" s="1576"/>
      <c r="G209" s="1626"/>
      <c r="H209" s="1586"/>
      <c r="I209" s="1601"/>
      <c r="J209" s="727"/>
      <c r="K209" s="727"/>
      <c r="L209" s="727"/>
      <c r="M209" s="884"/>
      <c r="N209" s="9"/>
      <c r="O209" s="1"/>
    </row>
    <row r="210" spans="1:35" ht="11.25" customHeight="1" x14ac:dyDescent="0.2">
      <c r="A210" s="866">
        <v>1</v>
      </c>
      <c r="B210" s="1586">
        <v>2</v>
      </c>
      <c r="C210" s="1587"/>
      <c r="D210" s="866">
        <v>3</v>
      </c>
      <c r="E210" s="866">
        <v>4</v>
      </c>
      <c r="F210" s="866">
        <v>5</v>
      </c>
      <c r="G210" s="866">
        <v>6</v>
      </c>
      <c r="H210" s="868">
        <v>7</v>
      </c>
      <c r="I210" s="863">
        <v>8</v>
      </c>
      <c r="J210" s="727"/>
      <c r="K210" s="727"/>
      <c r="L210" s="727"/>
      <c r="M210" s="884"/>
      <c r="N210" s="9"/>
      <c r="O210" s="1"/>
    </row>
    <row r="211" spans="1:35" ht="12.75" customHeight="1" x14ac:dyDescent="0.2">
      <c r="A211" s="1733" t="s">
        <v>1605</v>
      </c>
      <c r="B211" s="1734"/>
      <c r="C211" s="1734"/>
      <c r="D211" s="1734"/>
      <c r="E211" s="1734"/>
      <c r="F211" s="1734"/>
      <c r="G211" s="1734"/>
      <c r="H211" s="1734"/>
      <c r="I211" s="1735"/>
      <c r="J211" s="349"/>
      <c r="K211" s="349"/>
      <c r="L211" s="349"/>
      <c r="M211" s="154"/>
      <c r="N211" s="9"/>
      <c r="O211" s="1"/>
    </row>
    <row r="212" spans="1:35" ht="76.5" customHeight="1" x14ac:dyDescent="0.2">
      <c r="A212" s="898" t="s">
        <v>4893</v>
      </c>
      <c r="B212" s="895" t="s">
        <v>2929</v>
      </c>
      <c r="C212" s="898" t="s">
        <v>1220</v>
      </c>
      <c r="D212" s="741" t="s">
        <v>810</v>
      </c>
      <c r="E212" s="741" t="s">
        <v>1216</v>
      </c>
      <c r="F212" s="930"/>
      <c r="G212" s="930"/>
      <c r="H212" s="930"/>
      <c r="I212" s="930"/>
      <c r="J212" s="862" t="s">
        <v>4885</v>
      </c>
      <c r="K212" s="862"/>
      <c r="L212" s="862"/>
      <c r="M212" s="891"/>
      <c r="N212" s="9" t="s">
        <v>123</v>
      </c>
      <c r="O212" s="1"/>
    </row>
    <row r="213" spans="1:35" ht="12" customHeight="1" x14ac:dyDescent="0.2">
      <c r="A213" s="1824" t="s">
        <v>1607</v>
      </c>
      <c r="B213" s="1824"/>
      <c r="C213" s="1824"/>
      <c r="D213" s="1824"/>
      <c r="E213" s="1824"/>
      <c r="F213" s="1824"/>
      <c r="G213" s="1824"/>
      <c r="H213" s="1824"/>
      <c r="I213" s="1824"/>
      <c r="J213" s="254"/>
      <c r="K213" s="254"/>
      <c r="L213" s="254"/>
      <c r="M213" s="140"/>
      <c r="N213" s="9"/>
      <c r="O213" s="1"/>
    </row>
    <row r="214" spans="1:35" ht="90.75" customHeight="1" x14ac:dyDescent="0.2">
      <c r="A214" s="1819" t="s">
        <v>1610</v>
      </c>
      <c r="B214" s="895" t="s">
        <v>2963</v>
      </c>
      <c r="C214" s="898" t="s">
        <v>3642</v>
      </c>
      <c r="D214" s="494" t="s">
        <v>286</v>
      </c>
      <c r="E214" s="492" t="s">
        <v>913</v>
      </c>
      <c r="F214" s="494">
        <v>91.5</v>
      </c>
      <c r="G214" s="772"/>
      <c r="H214" s="772"/>
      <c r="I214" s="772"/>
      <c r="J214" s="727" t="s">
        <v>3641</v>
      </c>
      <c r="K214" s="727" t="s">
        <v>4886</v>
      </c>
      <c r="L214" s="538"/>
      <c r="M214" s="150"/>
      <c r="N214" s="1" t="s">
        <v>911</v>
      </c>
      <c r="O214" s="1"/>
    </row>
    <row r="215" spans="1:35" ht="118.5" customHeight="1" x14ac:dyDescent="0.2">
      <c r="A215" s="1562"/>
      <c r="B215" s="739" t="s">
        <v>4077</v>
      </c>
      <c r="C215" s="740" t="s">
        <v>4078</v>
      </c>
      <c r="D215" s="739" t="s">
        <v>286</v>
      </c>
      <c r="E215" s="739" t="s">
        <v>902</v>
      </c>
      <c r="F215" s="739">
        <v>29.358000000000001</v>
      </c>
      <c r="G215" s="494"/>
      <c r="H215" s="494"/>
      <c r="I215" s="494"/>
      <c r="J215" s="862" t="s">
        <v>4307</v>
      </c>
      <c r="K215" s="862" t="s">
        <v>4887</v>
      </c>
      <c r="L215" s="862"/>
      <c r="M215" s="891"/>
      <c r="N215" s="1"/>
      <c r="O215" s="1"/>
    </row>
    <row r="216" spans="1:35" ht="99.75" customHeight="1" x14ac:dyDescent="0.2">
      <c r="A216" s="1819" t="s">
        <v>1611</v>
      </c>
      <c r="B216" s="895" t="s">
        <v>2975</v>
      </c>
      <c r="C216" s="898" t="s">
        <v>1273</v>
      </c>
      <c r="D216" s="492" t="s">
        <v>304</v>
      </c>
      <c r="E216" s="931" t="s">
        <v>1259</v>
      </c>
      <c r="F216" s="932">
        <v>360</v>
      </c>
      <c r="G216" s="494">
        <v>201.3</v>
      </c>
      <c r="H216" s="494"/>
      <c r="I216" s="492"/>
      <c r="J216" s="727" t="s">
        <v>4888</v>
      </c>
      <c r="K216" s="727"/>
      <c r="L216" s="727"/>
      <c r="M216" s="884"/>
      <c r="N216" s="1" t="s">
        <v>326</v>
      </c>
      <c r="O216" s="1"/>
    </row>
    <row r="217" spans="1:35" ht="93" customHeight="1" x14ac:dyDescent="0.2">
      <c r="A217" s="1727"/>
      <c r="B217" s="895" t="s">
        <v>2985</v>
      </c>
      <c r="C217" s="895" t="s">
        <v>4890</v>
      </c>
      <c r="D217" s="492" t="s">
        <v>304</v>
      </c>
      <c r="E217" s="492" t="s">
        <v>1245</v>
      </c>
      <c r="F217" s="776">
        <v>74</v>
      </c>
      <c r="G217" s="741"/>
      <c r="H217" s="741"/>
      <c r="I217" s="741"/>
      <c r="J217" s="727" t="s">
        <v>3970</v>
      </c>
      <c r="K217" s="727" t="s">
        <v>4325</v>
      </c>
      <c r="L217" s="727" t="s">
        <v>4889</v>
      </c>
      <c r="M217" s="884"/>
      <c r="N217" s="9" t="s">
        <v>1246</v>
      </c>
      <c r="O217" s="1"/>
    </row>
    <row r="218" spans="1:35" ht="93" customHeight="1" x14ac:dyDescent="0.2">
      <c r="A218" s="1562"/>
      <c r="B218" s="895" t="s">
        <v>4891</v>
      </c>
      <c r="C218" s="895" t="s">
        <v>1270</v>
      </c>
      <c r="D218" s="492" t="s">
        <v>304</v>
      </c>
      <c r="E218" s="492" t="s">
        <v>3435</v>
      </c>
      <c r="F218" s="776">
        <v>172.7</v>
      </c>
      <c r="G218" s="741"/>
      <c r="H218" s="741"/>
      <c r="I218" s="741"/>
      <c r="J218" s="727" t="s">
        <v>4674</v>
      </c>
      <c r="K218" s="727"/>
      <c r="L218" s="727"/>
      <c r="M218" s="884"/>
      <c r="N218" s="9"/>
      <c r="O218" s="1"/>
    </row>
    <row r="219" spans="1:35" ht="18" customHeight="1" x14ac:dyDescent="0.2">
      <c r="A219" s="96"/>
      <c r="B219" s="96"/>
      <c r="C219" s="96"/>
      <c r="D219" s="96"/>
      <c r="E219" s="96"/>
      <c r="F219" s="277"/>
      <c r="G219" s="277"/>
      <c r="H219" s="277"/>
      <c r="I219" s="277"/>
      <c r="J219" s="567"/>
      <c r="K219" s="567"/>
      <c r="L219" s="567"/>
      <c r="M219" s="158"/>
      <c r="P219" s="4"/>
      <c r="Q219" s="4"/>
      <c r="R219" s="4"/>
      <c r="S219" s="4"/>
      <c r="T219" s="4"/>
      <c r="U219" s="4"/>
      <c r="V219" s="4"/>
      <c r="W219" s="4"/>
      <c r="X219" s="4"/>
      <c r="Y219" s="4"/>
      <c r="Z219" s="4"/>
      <c r="AA219" s="4"/>
      <c r="AB219" s="4"/>
      <c r="AC219" s="4"/>
      <c r="AD219" s="4"/>
      <c r="AE219" s="4"/>
      <c r="AF219" s="4"/>
      <c r="AG219" s="4"/>
      <c r="AH219" s="4"/>
      <c r="AI219" s="4"/>
    </row>
    <row r="220" spans="1:35" x14ac:dyDescent="0.2">
      <c r="P220" s="4"/>
      <c r="Q220" s="4"/>
      <c r="R220" s="4"/>
      <c r="S220" s="4"/>
      <c r="T220" s="4"/>
      <c r="U220" s="4"/>
      <c r="V220" s="4"/>
      <c r="W220" s="4"/>
      <c r="X220" s="4"/>
      <c r="Y220" s="4"/>
      <c r="Z220" s="4"/>
      <c r="AA220" s="4"/>
      <c r="AB220" s="4"/>
      <c r="AC220" s="4"/>
      <c r="AD220" s="4"/>
      <c r="AE220" s="4"/>
      <c r="AF220" s="4"/>
      <c r="AG220" s="4"/>
      <c r="AH220" s="4"/>
      <c r="AI220" s="4"/>
    </row>
    <row r="221" spans="1:35" x14ac:dyDescent="0.2">
      <c r="P221" s="4"/>
      <c r="Q221" s="4"/>
      <c r="R221" s="4"/>
      <c r="S221" s="4"/>
      <c r="T221" s="4"/>
      <c r="U221" s="4"/>
      <c r="V221" s="4"/>
      <c r="W221" s="4"/>
      <c r="X221" s="4"/>
      <c r="Y221" s="4"/>
      <c r="Z221" s="4"/>
      <c r="AA221" s="4"/>
      <c r="AB221" s="4"/>
      <c r="AC221" s="4"/>
      <c r="AD221" s="4"/>
      <c r="AE221" s="4"/>
      <c r="AF221" s="4"/>
      <c r="AG221" s="4"/>
      <c r="AH221" s="4"/>
      <c r="AI221" s="4"/>
    </row>
    <row r="222" spans="1:35" x14ac:dyDescent="0.2">
      <c r="P222" s="4"/>
      <c r="Q222" s="4"/>
      <c r="R222" s="4"/>
      <c r="S222" s="4"/>
      <c r="T222" s="4"/>
      <c r="U222" s="4"/>
      <c r="V222" s="4"/>
      <c r="W222" s="4"/>
      <c r="X222" s="4"/>
      <c r="Y222" s="4"/>
      <c r="Z222" s="4"/>
      <c r="AA222" s="4"/>
      <c r="AB222" s="4"/>
      <c r="AC222" s="4"/>
      <c r="AD222" s="4"/>
      <c r="AE222" s="4"/>
      <c r="AF222" s="4"/>
      <c r="AG222" s="4"/>
      <c r="AH222" s="4"/>
      <c r="AI222" s="4"/>
    </row>
    <row r="223" spans="1:35" x14ac:dyDescent="0.2">
      <c r="P223" s="4"/>
      <c r="Q223" s="4"/>
      <c r="R223" s="4"/>
      <c r="S223" s="4"/>
      <c r="T223" s="4"/>
      <c r="U223" s="4"/>
      <c r="V223" s="4"/>
      <c r="W223" s="4"/>
      <c r="X223" s="4"/>
      <c r="Y223" s="4"/>
      <c r="Z223" s="4"/>
      <c r="AA223" s="4"/>
      <c r="AB223" s="4"/>
      <c r="AC223" s="4"/>
      <c r="AD223" s="4"/>
      <c r="AE223" s="4"/>
      <c r="AF223" s="4"/>
      <c r="AG223" s="4"/>
      <c r="AH223" s="4"/>
      <c r="AI223" s="4"/>
    </row>
    <row r="224" spans="1:35" x14ac:dyDescent="0.2">
      <c r="P224" s="4"/>
      <c r="Q224" s="4"/>
      <c r="R224" s="4"/>
      <c r="S224" s="4"/>
      <c r="T224" s="4"/>
      <c r="U224" s="4"/>
      <c r="V224" s="4"/>
      <c r="W224" s="4"/>
      <c r="X224" s="4"/>
      <c r="Y224" s="4"/>
      <c r="Z224" s="4"/>
      <c r="AA224" s="4"/>
      <c r="AB224" s="4"/>
      <c r="AC224" s="4"/>
      <c r="AD224" s="4"/>
      <c r="AE224" s="4"/>
      <c r="AF224" s="4"/>
      <c r="AG224" s="4"/>
      <c r="AH224" s="4"/>
      <c r="AI224" s="4"/>
    </row>
  </sheetData>
  <autoFilter ref="E1:E224"/>
  <mergeCells count="83">
    <mergeCell ref="A45:A53"/>
    <mergeCell ref="G208:G209"/>
    <mergeCell ref="B192:C192"/>
    <mergeCell ref="A193:I193"/>
    <mergeCell ref="A197:I197"/>
    <mergeCell ref="A189:I189"/>
    <mergeCell ref="A190:A191"/>
    <mergeCell ref="B190:C191"/>
    <mergeCell ref="D190:D191"/>
    <mergeCell ref="E190:E191"/>
    <mergeCell ref="F190:H190"/>
    <mergeCell ref="I190:I191"/>
    <mergeCell ref="A184:A185"/>
    <mergeCell ref="H208:H209"/>
    <mergeCell ref="A198:A202"/>
    <mergeCell ref="A177:A178"/>
    <mergeCell ref="B210:C210"/>
    <mergeCell ref="A211:I211"/>
    <mergeCell ref="A213:I213"/>
    <mergeCell ref="A204:I204"/>
    <mergeCell ref="A206:A209"/>
    <mergeCell ref="B206:C209"/>
    <mergeCell ref="D206:D209"/>
    <mergeCell ref="E206:E209"/>
    <mergeCell ref="F206:H207"/>
    <mergeCell ref="I206:I209"/>
    <mergeCell ref="F208:F209"/>
    <mergeCell ref="A171:A172"/>
    <mergeCell ref="A160:A165"/>
    <mergeCell ref="A166:A168"/>
    <mergeCell ref="A169:A170"/>
    <mergeCell ref="A173:A174"/>
    <mergeCell ref="A149:A152"/>
    <mergeCell ref="A153:A155"/>
    <mergeCell ref="A138:A139"/>
    <mergeCell ref="A134:A135"/>
    <mergeCell ref="A131:A133"/>
    <mergeCell ref="A126:A128"/>
    <mergeCell ref="A115:I115"/>
    <mergeCell ref="A116:A125"/>
    <mergeCell ref="A129:A130"/>
    <mergeCell ref="I110:I113"/>
    <mergeCell ref="F112:F113"/>
    <mergeCell ref="G112:G113"/>
    <mergeCell ref="H112:H113"/>
    <mergeCell ref="B114:C114"/>
    <mergeCell ref="A72:A76"/>
    <mergeCell ref="A56:A69"/>
    <mergeCell ref="A214:A215"/>
    <mergeCell ref="A216:A218"/>
    <mergeCell ref="A54:I54"/>
    <mergeCell ref="A101:A103"/>
    <mergeCell ref="A95:I95"/>
    <mergeCell ref="A100:I100"/>
    <mergeCell ref="A96:A99"/>
    <mergeCell ref="A77:A93"/>
    <mergeCell ref="A109:I109"/>
    <mergeCell ref="A110:A113"/>
    <mergeCell ref="B110:C113"/>
    <mergeCell ref="D110:D113"/>
    <mergeCell ref="E110:E113"/>
    <mergeCell ref="F110:H111"/>
    <mergeCell ref="A44:I44"/>
    <mergeCell ref="G15:G16"/>
    <mergeCell ref="H15:H16"/>
    <mergeCell ref="B17:C17"/>
    <mergeCell ref="A18:I18"/>
    <mergeCell ref="A25:A35"/>
    <mergeCell ref="A19:A24"/>
    <mergeCell ref="A36:A43"/>
    <mergeCell ref="A10:I10"/>
    <mergeCell ref="A13:A16"/>
    <mergeCell ref="B13:C16"/>
    <mergeCell ref="D13:D16"/>
    <mergeCell ref="E13:E16"/>
    <mergeCell ref="F13:H14"/>
    <mergeCell ref="I13:I16"/>
    <mergeCell ref="F15:F16"/>
    <mergeCell ref="H2:I4"/>
    <mergeCell ref="A6:I6"/>
    <mergeCell ref="A7:I7"/>
    <mergeCell ref="A8:N8"/>
    <mergeCell ref="A9:I9"/>
  </mergeCells>
  <pageMargins left="0.70866141732283472" right="0.70866141732283472" top="0.74803149606299213" bottom="0.74803149606299213" header="0.31496062992125984" footer="0.31496062992125984"/>
  <pageSetup paperSize="9" scale="45" fitToHeight="0" orientation="portrait" r:id="rId1"/>
  <rowBreaks count="1" manualBreakCount="1">
    <brk id="219" max="8" man="1"/>
  </rowBreaks>
  <colBreaks count="1" manualBreakCount="1">
    <brk id="13" max="1719"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7"/>
  <sheetViews>
    <sheetView view="pageBreakPreview" zoomScale="80" zoomScaleNormal="100" zoomScaleSheetLayoutView="80" workbookViewId="0"/>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1" width="46.85546875" style="243" customWidth="1"/>
    <col min="12" max="12" width="35.5703125" style="243" customWidth="1"/>
    <col min="13" max="13" width="39" style="243" customWidth="1"/>
    <col min="14" max="14" width="6.7109375" style="127" hidden="1" customWidth="1"/>
    <col min="15" max="15" width="21.85546875" style="128"/>
    <col min="16" max="16384" width="21.85546875" style="96"/>
  </cols>
  <sheetData>
    <row r="1" spans="1:15" ht="13.5" customHeight="1" x14ac:dyDescent="0.2">
      <c r="H1" s="242"/>
    </row>
    <row r="2" spans="1:15" ht="14.25" customHeight="1" x14ac:dyDescent="0.2">
      <c r="G2" s="244"/>
      <c r="H2" s="1743" t="s">
        <v>4954</v>
      </c>
      <c r="I2" s="1743"/>
      <c r="J2" s="245"/>
      <c r="K2" s="245"/>
      <c r="L2" s="245"/>
      <c r="M2" s="245"/>
    </row>
    <row r="3" spans="1:15" ht="12.75" customHeight="1" x14ac:dyDescent="0.2">
      <c r="G3" s="244"/>
      <c r="H3" s="1743"/>
      <c r="I3" s="1743"/>
      <c r="J3" s="245"/>
      <c r="K3" s="245"/>
      <c r="L3" s="245"/>
      <c r="M3" s="245"/>
    </row>
    <row r="4" spans="1:15" ht="12.75" customHeight="1" x14ac:dyDescent="0.2">
      <c r="G4" s="244"/>
      <c r="H4" s="1743"/>
      <c r="I4" s="1743"/>
      <c r="J4" s="245"/>
      <c r="K4" s="245"/>
      <c r="L4" s="245"/>
      <c r="M4" s="245"/>
    </row>
    <row r="5" spans="1:15" ht="11.25" customHeight="1" x14ac:dyDescent="0.2"/>
    <row r="6" spans="1:15" s="249" customFormat="1" ht="12.75" customHeight="1" x14ac:dyDescent="0.2">
      <c r="A6" s="1602" t="s">
        <v>0</v>
      </c>
      <c r="B6" s="1602"/>
      <c r="C6" s="1602"/>
      <c r="D6" s="1602"/>
      <c r="E6" s="1602"/>
      <c r="F6" s="1602"/>
      <c r="G6" s="1602"/>
      <c r="H6" s="1602"/>
      <c r="I6" s="1602"/>
      <c r="J6" s="246"/>
      <c r="K6" s="246"/>
      <c r="L6" s="246"/>
      <c r="M6" s="246"/>
      <c r="N6" s="247"/>
      <c r="O6" s="248"/>
    </row>
    <row r="7" spans="1:15" s="249" customFormat="1" ht="12.75" customHeight="1" x14ac:dyDescent="0.2">
      <c r="A7" s="1602" t="s">
        <v>1</v>
      </c>
      <c r="B7" s="1602"/>
      <c r="C7" s="1602"/>
      <c r="D7" s="1602"/>
      <c r="E7" s="1602"/>
      <c r="F7" s="1602"/>
      <c r="G7" s="1602"/>
      <c r="H7" s="1602"/>
      <c r="I7" s="1602"/>
      <c r="J7" s="246"/>
      <c r="K7" s="246"/>
      <c r="L7" s="246"/>
      <c r="M7" s="246"/>
      <c r="N7" s="246"/>
    </row>
    <row r="8" spans="1:15" ht="6.75" customHeight="1" x14ac:dyDescent="0.2">
      <c r="A8" s="1744"/>
      <c r="B8" s="1744"/>
      <c r="C8" s="1744"/>
      <c r="D8" s="1744"/>
      <c r="E8" s="1744"/>
      <c r="F8" s="1744"/>
      <c r="G8" s="1744"/>
      <c r="H8" s="1744"/>
      <c r="I8" s="1744"/>
      <c r="J8" s="1744"/>
      <c r="K8" s="1744"/>
      <c r="L8" s="1744"/>
      <c r="M8" s="1744"/>
      <c r="N8" s="1744"/>
      <c r="O8" s="96"/>
    </row>
    <row r="9" spans="1:15" ht="15.75" customHeight="1" x14ac:dyDescent="0.2">
      <c r="A9" s="1744"/>
      <c r="B9" s="1744"/>
      <c r="C9" s="1744"/>
      <c r="D9" s="1744"/>
      <c r="E9" s="1744"/>
      <c r="F9" s="1744"/>
      <c r="G9" s="1744"/>
      <c r="H9" s="1744"/>
      <c r="I9" s="1744"/>
      <c r="J9" s="952"/>
      <c r="K9" s="952"/>
      <c r="L9" s="952"/>
      <c r="M9" s="952"/>
      <c r="N9" s="952"/>
      <c r="O9" s="96"/>
    </row>
    <row r="10" spans="1:15" ht="15.75" customHeight="1" x14ac:dyDescent="0.2">
      <c r="A10" s="952"/>
      <c r="B10" s="952"/>
      <c r="C10" s="952"/>
      <c r="D10" s="952"/>
      <c r="E10" s="952"/>
      <c r="F10" s="952"/>
      <c r="G10" s="952"/>
      <c r="H10" s="952"/>
      <c r="I10" s="952"/>
      <c r="J10" s="952"/>
      <c r="K10" s="952"/>
      <c r="L10" s="952"/>
      <c r="M10" s="952"/>
      <c r="N10" s="952"/>
      <c r="O10" s="96"/>
    </row>
    <row r="11" spans="1:15" ht="15" customHeight="1" x14ac:dyDescent="0.2">
      <c r="A11" s="250"/>
      <c r="B11" s="250"/>
      <c r="C11" s="250"/>
      <c r="D11" s="251" t="s">
        <v>1381</v>
      </c>
      <c r="E11" s="251"/>
      <c r="F11" s="250"/>
      <c r="G11" s="250"/>
      <c r="H11" s="250"/>
      <c r="I11" s="250"/>
      <c r="J11" s="252"/>
      <c r="K11" s="252"/>
      <c r="L11" s="252"/>
      <c r="M11" s="252"/>
      <c r="N11" s="95"/>
      <c r="O11" s="96"/>
    </row>
    <row r="12" spans="1:15" ht="15" customHeight="1" x14ac:dyDescent="0.2">
      <c r="A12" s="1601" t="s">
        <v>2</v>
      </c>
      <c r="B12" s="1634" t="s">
        <v>3</v>
      </c>
      <c r="C12" s="1635"/>
      <c r="D12" s="1601" t="s">
        <v>4</v>
      </c>
      <c r="E12" s="1601" t="s">
        <v>5</v>
      </c>
      <c r="F12" s="1601" t="s">
        <v>6</v>
      </c>
      <c r="G12" s="1601"/>
      <c r="H12" s="1601"/>
      <c r="I12" s="1601" t="s">
        <v>7</v>
      </c>
      <c r="J12" s="727"/>
      <c r="K12" s="727"/>
      <c r="L12" s="727"/>
      <c r="M12" s="727"/>
      <c r="N12" s="95"/>
      <c r="O12" s="96"/>
    </row>
    <row r="13" spans="1:15" ht="11.25" customHeight="1" x14ac:dyDescent="0.2">
      <c r="A13" s="1601"/>
      <c r="B13" s="1636"/>
      <c r="C13" s="1637"/>
      <c r="D13" s="1601"/>
      <c r="E13" s="1601"/>
      <c r="F13" s="1601"/>
      <c r="G13" s="1601"/>
      <c r="H13" s="1601"/>
      <c r="I13" s="1601"/>
      <c r="J13" s="727"/>
      <c r="K13" s="727"/>
      <c r="L13" s="727"/>
      <c r="M13" s="727"/>
      <c r="N13" s="95"/>
      <c r="O13" s="96"/>
    </row>
    <row r="14" spans="1:15" ht="11.25" customHeight="1" x14ac:dyDescent="0.2">
      <c r="A14" s="1601"/>
      <c r="B14" s="1636"/>
      <c r="C14" s="1637"/>
      <c r="D14" s="1601"/>
      <c r="E14" s="1601"/>
      <c r="F14" s="1601">
        <v>2017</v>
      </c>
      <c r="G14" s="1601">
        <v>2018</v>
      </c>
      <c r="H14" s="1601">
        <v>2019</v>
      </c>
      <c r="I14" s="1601"/>
      <c r="J14" s="727"/>
      <c r="K14" s="727"/>
      <c r="L14" s="727"/>
      <c r="M14" s="727"/>
      <c r="N14" s="95"/>
      <c r="O14" s="96"/>
    </row>
    <row r="15" spans="1:15" ht="3.75" customHeight="1" x14ac:dyDescent="0.2">
      <c r="A15" s="1601"/>
      <c r="B15" s="1638"/>
      <c r="C15" s="1639"/>
      <c r="D15" s="1601"/>
      <c r="E15" s="1601"/>
      <c r="F15" s="1601"/>
      <c r="G15" s="1601"/>
      <c r="H15" s="1601"/>
      <c r="I15" s="1601"/>
      <c r="J15" s="727"/>
      <c r="K15" s="727"/>
      <c r="L15" s="727"/>
      <c r="M15" s="727"/>
      <c r="N15" s="95"/>
      <c r="O15" s="96"/>
    </row>
    <row r="16" spans="1:15" ht="11.25" customHeight="1" x14ac:dyDescent="0.2">
      <c r="A16" s="943">
        <v>1</v>
      </c>
      <c r="B16" s="1644">
        <v>2</v>
      </c>
      <c r="C16" s="1645"/>
      <c r="D16" s="943">
        <v>3</v>
      </c>
      <c r="E16" s="943">
        <v>4</v>
      </c>
      <c r="F16" s="943">
        <v>5</v>
      </c>
      <c r="G16" s="943">
        <v>6</v>
      </c>
      <c r="H16" s="943">
        <v>7</v>
      </c>
      <c r="I16" s="943">
        <v>8</v>
      </c>
      <c r="J16" s="727"/>
      <c r="K16" s="727"/>
      <c r="L16" s="727"/>
      <c r="M16" s="727"/>
      <c r="N16" s="95"/>
      <c r="O16" s="96"/>
    </row>
    <row r="17" spans="1:31" ht="12.75" customHeight="1" x14ac:dyDescent="0.2">
      <c r="A17" s="1742" t="s">
        <v>1382</v>
      </c>
      <c r="B17" s="1742"/>
      <c r="C17" s="1742"/>
      <c r="D17" s="1742"/>
      <c r="E17" s="1742"/>
      <c r="F17" s="1742"/>
      <c r="G17" s="1742"/>
      <c r="H17" s="1742"/>
      <c r="I17" s="1742"/>
      <c r="J17" s="254"/>
      <c r="K17" s="254"/>
      <c r="L17" s="254"/>
      <c r="M17" s="254"/>
      <c r="N17" s="95" t="s">
        <v>8</v>
      </c>
      <c r="O17" s="96"/>
    </row>
    <row r="18" spans="1:31" ht="50.25" customHeight="1" x14ac:dyDescent="0.2">
      <c r="A18" s="1821" t="s">
        <v>1475</v>
      </c>
      <c r="B18" s="951" t="s">
        <v>1724</v>
      </c>
      <c r="C18" s="209" t="s">
        <v>4900</v>
      </c>
      <c r="D18" s="945" t="s">
        <v>10</v>
      </c>
      <c r="E18" s="953" t="s">
        <v>133</v>
      </c>
      <c r="F18" s="946">
        <v>50</v>
      </c>
      <c r="G18" s="947"/>
      <c r="H18" s="947"/>
      <c r="I18" s="947"/>
      <c r="J18" s="727" t="s">
        <v>3263</v>
      </c>
      <c r="K18" s="727" t="s">
        <v>4541</v>
      </c>
      <c r="L18" s="727" t="s">
        <v>4899</v>
      </c>
      <c r="M18" s="727"/>
      <c r="N18" s="127" t="s">
        <v>11</v>
      </c>
      <c r="O18" s="96"/>
    </row>
    <row r="19" spans="1:31" ht="50.25" customHeight="1" x14ac:dyDescent="0.2">
      <c r="A19" s="1748"/>
      <c r="B19" s="949" t="s">
        <v>1726</v>
      </c>
      <c r="C19" s="267" t="s">
        <v>4895</v>
      </c>
      <c r="D19" s="940" t="s">
        <v>10</v>
      </c>
      <c r="E19" s="941" t="s">
        <v>133</v>
      </c>
      <c r="F19" s="944">
        <v>20</v>
      </c>
      <c r="G19" s="942"/>
      <c r="H19" s="942"/>
      <c r="I19" s="212"/>
      <c r="J19" s="727" t="s">
        <v>4896</v>
      </c>
      <c r="K19" s="727" t="s">
        <v>4901</v>
      </c>
      <c r="L19" s="727"/>
      <c r="M19" s="727"/>
      <c r="N19" s="127" t="s">
        <v>11</v>
      </c>
      <c r="O19" s="96"/>
    </row>
    <row r="20" spans="1:31" ht="50.25" customHeight="1" x14ac:dyDescent="0.2">
      <c r="A20" s="1822"/>
      <c r="B20" s="949" t="s">
        <v>1727</v>
      </c>
      <c r="C20" s="267" t="s">
        <v>4903</v>
      </c>
      <c r="D20" s="940" t="s">
        <v>10</v>
      </c>
      <c r="E20" s="941" t="s">
        <v>133</v>
      </c>
      <c r="F20" s="944">
        <v>20</v>
      </c>
      <c r="G20" s="942"/>
      <c r="H20" s="942"/>
      <c r="I20" s="212"/>
      <c r="J20" s="727" t="s">
        <v>4897</v>
      </c>
      <c r="K20" s="727" t="s">
        <v>4902</v>
      </c>
      <c r="L20" s="727"/>
      <c r="M20" s="727"/>
      <c r="N20" s="127" t="s">
        <v>11</v>
      </c>
      <c r="O20" s="96"/>
    </row>
    <row r="21" spans="1:31" ht="70.5" customHeight="1" x14ac:dyDescent="0.2">
      <c r="A21" s="955" t="s">
        <v>3131</v>
      </c>
      <c r="B21" s="493" t="s">
        <v>4939</v>
      </c>
      <c r="C21" s="493" t="s">
        <v>4940</v>
      </c>
      <c r="D21" s="959" t="s">
        <v>986</v>
      </c>
      <c r="E21" s="959" t="s">
        <v>4742</v>
      </c>
      <c r="F21" s="494"/>
      <c r="G21" s="494">
        <v>150</v>
      </c>
      <c r="H21" s="494"/>
      <c r="I21" s="494"/>
      <c r="J21" s="939" t="s">
        <v>4913</v>
      </c>
      <c r="K21" s="939"/>
      <c r="L21" s="939"/>
      <c r="M21" s="939"/>
      <c r="O21" s="605"/>
      <c r="P21" s="605"/>
      <c r="Q21" s="605"/>
      <c r="R21" s="605"/>
    </row>
    <row r="22" spans="1:31" ht="15.75" customHeight="1" x14ac:dyDescent="0.2">
      <c r="A22" s="1730" t="s">
        <v>1478</v>
      </c>
      <c r="B22" s="1730"/>
      <c r="C22" s="1730"/>
      <c r="D22" s="1730"/>
      <c r="E22" s="1730"/>
      <c r="F22" s="1730"/>
      <c r="G22" s="1730"/>
      <c r="H22" s="1730"/>
      <c r="I22" s="1731"/>
      <c r="J22" s="254"/>
      <c r="K22" s="254"/>
      <c r="L22" s="254"/>
      <c r="M22" s="254"/>
      <c r="P22" s="128"/>
      <c r="Q22" s="128"/>
      <c r="R22" s="128"/>
      <c r="S22" s="128"/>
      <c r="T22" s="128"/>
      <c r="U22" s="128"/>
      <c r="V22" s="128"/>
      <c r="W22" s="128"/>
      <c r="X22" s="128"/>
      <c r="Y22" s="128"/>
      <c r="Z22" s="128"/>
      <c r="AA22" s="128"/>
      <c r="AB22" s="128"/>
      <c r="AC22" s="128"/>
      <c r="AD22" s="128"/>
      <c r="AE22" s="128"/>
    </row>
    <row r="23" spans="1:31" ht="120.75" customHeight="1" x14ac:dyDescent="0.2">
      <c r="A23" s="1746" t="s">
        <v>1482</v>
      </c>
      <c r="B23" s="949" t="s">
        <v>2110</v>
      </c>
      <c r="C23" s="296" t="s">
        <v>557</v>
      </c>
      <c r="D23" s="528" t="s">
        <v>558</v>
      </c>
      <c r="E23" s="528" t="s">
        <v>216</v>
      </c>
      <c r="F23" s="529">
        <v>23350</v>
      </c>
      <c r="G23" s="530">
        <v>10000</v>
      </c>
      <c r="H23" s="956"/>
      <c r="I23" s="531"/>
      <c r="J23" s="727" t="s">
        <v>3760</v>
      </c>
      <c r="K23" s="727" t="s">
        <v>4145</v>
      </c>
      <c r="L23" s="727" t="s">
        <v>4904</v>
      </c>
      <c r="M23" s="727"/>
      <c r="N23" s="127" t="s">
        <v>123</v>
      </c>
    </row>
    <row r="24" spans="1:31" ht="129" customHeight="1" x14ac:dyDescent="0.2">
      <c r="A24" s="1562"/>
      <c r="B24" s="949" t="s">
        <v>2112</v>
      </c>
      <c r="C24" s="296" t="s">
        <v>560</v>
      </c>
      <c r="D24" s="528" t="s">
        <v>558</v>
      </c>
      <c r="E24" s="528" t="s">
        <v>216</v>
      </c>
      <c r="F24" s="529">
        <v>98.382999999999996</v>
      </c>
      <c r="G24" s="736">
        <v>15000</v>
      </c>
      <c r="H24" s="956"/>
      <c r="I24" s="531"/>
      <c r="J24" s="727" t="s">
        <v>4342</v>
      </c>
      <c r="K24" s="727" t="s">
        <v>4905</v>
      </c>
      <c r="L24" s="727"/>
      <c r="M24" s="727"/>
      <c r="N24" s="127" t="s">
        <v>123</v>
      </c>
    </row>
    <row r="25" spans="1:31" ht="96.75" customHeight="1" x14ac:dyDescent="0.2">
      <c r="A25" s="527" t="s">
        <v>1485</v>
      </c>
      <c r="B25" s="949" t="s">
        <v>2143</v>
      </c>
      <c r="C25" s="296" t="s">
        <v>590</v>
      </c>
      <c r="D25" s="297" t="s">
        <v>558</v>
      </c>
      <c r="E25" s="297" t="s">
        <v>216</v>
      </c>
      <c r="F25" s="301">
        <v>2350</v>
      </c>
      <c r="G25" s="302"/>
      <c r="H25" s="302"/>
      <c r="I25" s="675"/>
      <c r="J25" s="532" t="s">
        <v>4906</v>
      </c>
      <c r="K25" s="532"/>
      <c r="L25" s="532"/>
      <c r="M25" s="532"/>
      <c r="N25" s="95" t="s">
        <v>123</v>
      </c>
      <c r="O25" s="96"/>
    </row>
    <row r="26" spans="1:31" s="128" customFormat="1" ht="104.25" customHeight="1" x14ac:dyDescent="0.2">
      <c r="A26" s="1841" t="s">
        <v>1486</v>
      </c>
      <c r="B26" s="949" t="s">
        <v>2198</v>
      </c>
      <c r="C26" s="303" t="s">
        <v>639</v>
      </c>
      <c r="D26" s="297" t="s">
        <v>558</v>
      </c>
      <c r="E26" s="297" t="s">
        <v>216</v>
      </c>
      <c r="F26" s="301">
        <v>388</v>
      </c>
      <c r="G26" s="302"/>
      <c r="H26" s="948"/>
      <c r="I26" s="535"/>
      <c r="J26" s="727" t="s">
        <v>4907</v>
      </c>
      <c r="K26" s="727"/>
      <c r="L26" s="727"/>
      <c r="M26" s="727"/>
      <c r="N26" s="127" t="s">
        <v>123</v>
      </c>
    </row>
    <row r="27" spans="1:31" ht="93" customHeight="1" x14ac:dyDescent="0.2">
      <c r="A27" s="1725"/>
      <c r="B27" s="950" t="s">
        <v>2351</v>
      </c>
      <c r="C27" s="954" t="s">
        <v>769</v>
      </c>
      <c r="D27" s="943" t="s">
        <v>558</v>
      </c>
      <c r="E27" s="943" t="s">
        <v>216</v>
      </c>
      <c r="F27" s="323"/>
      <c r="G27" s="323"/>
      <c r="H27" s="323"/>
      <c r="I27" s="324"/>
      <c r="J27" s="317" t="s">
        <v>3332</v>
      </c>
      <c r="K27" s="317" t="s">
        <v>4908</v>
      </c>
      <c r="L27" s="317"/>
      <c r="M27" s="317"/>
      <c r="N27" s="127" t="s">
        <v>123</v>
      </c>
    </row>
    <row r="28" spans="1:31" ht="96.75" customHeight="1" x14ac:dyDescent="0.2">
      <c r="A28" s="1842"/>
      <c r="B28" s="947" t="s">
        <v>3794</v>
      </c>
      <c r="C28" s="497" t="s">
        <v>3795</v>
      </c>
      <c r="D28" s="947" t="s">
        <v>810</v>
      </c>
      <c r="E28" s="947" t="s">
        <v>902</v>
      </c>
      <c r="F28" s="946">
        <v>260</v>
      </c>
      <c r="G28" s="946">
        <v>0</v>
      </c>
      <c r="H28" s="946">
        <v>0</v>
      </c>
      <c r="I28" s="946">
        <v>0</v>
      </c>
      <c r="J28" s="317" t="s">
        <v>3796</v>
      </c>
      <c r="K28" s="939" t="s">
        <v>4347</v>
      </c>
      <c r="L28" s="541" t="s">
        <v>4909</v>
      </c>
      <c r="M28" s="485"/>
    </row>
    <row r="29" spans="1:31" s="128" customFormat="1" ht="14.25" customHeight="1" x14ac:dyDescent="0.2">
      <c r="A29" s="1603" t="s">
        <v>1490</v>
      </c>
      <c r="B29" s="1603"/>
      <c r="C29" s="1603"/>
      <c r="D29" s="1603"/>
      <c r="E29" s="1603"/>
      <c r="F29" s="1603"/>
      <c r="G29" s="1603"/>
      <c r="H29" s="1603"/>
      <c r="I29" s="1603"/>
      <c r="J29" s="254"/>
      <c r="K29" s="254"/>
      <c r="L29" s="254"/>
      <c r="M29" s="254"/>
      <c r="N29" s="127" t="s">
        <v>8</v>
      </c>
    </row>
    <row r="30" spans="1:31" ht="51" customHeight="1" x14ac:dyDescent="0.2">
      <c r="A30" s="955" t="s">
        <v>1491</v>
      </c>
      <c r="B30" s="959" t="s">
        <v>4910</v>
      </c>
      <c r="C30" s="493" t="s">
        <v>4911</v>
      </c>
      <c r="D30" s="959" t="s">
        <v>810</v>
      </c>
      <c r="E30" s="959" t="s">
        <v>972</v>
      </c>
      <c r="F30" s="494">
        <v>200.85</v>
      </c>
      <c r="G30" s="741"/>
      <c r="H30" s="741"/>
      <c r="I30" s="741"/>
      <c r="J30" s="939" t="s">
        <v>4912</v>
      </c>
      <c r="K30" s="939"/>
      <c r="L30" s="939"/>
      <c r="M30" s="939"/>
    </row>
    <row r="31" spans="1:31" s="546" customFormat="1" ht="15" customHeight="1" x14ac:dyDescent="0.25">
      <c r="A31" s="1800" t="s">
        <v>1494</v>
      </c>
      <c r="B31" s="1800"/>
      <c r="C31" s="1800"/>
      <c r="D31" s="1800"/>
      <c r="E31" s="1800"/>
      <c r="F31" s="1800"/>
      <c r="G31" s="1800"/>
      <c r="H31" s="1800"/>
      <c r="I31" s="1800"/>
      <c r="J31" s="254"/>
      <c r="K31" s="254"/>
      <c r="L31" s="254"/>
      <c r="M31" s="254"/>
      <c r="N31" s="545" t="s">
        <v>8</v>
      </c>
      <c r="O31" s="545"/>
    </row>
    <row r="32" spans="1:31" ht="114.75" customHeight="1" x14ac:dyDescent="0.2">
      <c r="A32" s="1841" t="s">
        <v>2563</v>
      </c>
      <c r="B32" s="949" t="s">
        <v>2565</v>
      </c>
      <c r="C32" s="667" t="s">
        <v>965</v>
      </c>
      <c r="D32" s="597" t="s">
        <v>558</v>
      </c>
      <c r="E32" s="387" t="s">
        <v>216</v>
      </c>
      <c r="F32" s="704"/>
      <c r="G32" s="957"/>
      <c r="H32" s="703"/>
      <c r="I32" s="685"/>
      <c r="J32" s="727" t="s">
        <v>3629</v>
      </c>
      <c r="K32" s="727" t="s">
        <v>4956</v>
      </c>
      <c r="L32" s="727"/>
      <c r="M32" s="727"/>
      <c r="N32" s="95" t="s">
        <v>123</v>
      </c>
      <c r="O32" s="96"/>
    </row>
    <row r="33" spans="1:15" ht="90.75" customHeight="1" x14ac:dyDescent="0.2">
      <c r="A33" s="1842"/>
      <c r="B33" s="949" t="s">
        <v>2567</v>
      </c>
      <c r="C33" s="684" t="s">
        <v>967</v>
      </c>
      <c r="D33" s="387" t="s">
        <v>558</v>
      </c>
      <c r="E33" s="387" t="s">
        <v>216</v>
      </c>
      <c r="F33" s="705">
        <v>200</v>
      </c>
      <c r="G33" s="691"/>
      <c r="H33" s="706"/>
      <c r="I33" s="685"/>
      <c r="J33" s="727" t="s">
        <v>4914</v>
      </c>
      <c r="K33" s="727"/>
      <c r="L33" s="727"/>
      <c r="M33" s="727"/>
      <c r="N33" s="95" t="s">
        <v>123</v>
      </c>
      <c r="O33" s="96"/>
    </row>
    <row r="34" spans="1:15" ht="11.25" customHeight="1" x14ac:dyDescent="0.2">
      <c r="F34" s="348"/>
      <c r="G34" s="348"/>
      <c r="H34" s="348"/>
      <c r="I34" s="348"/>
      <c r="N34" s="95"/>
      <c r="O34" s="96"/>
    </row>
    <row r="35" spans="1:15" ht="12.75" customHeight="1" x14ac:dyDescent="0.2">
      <c r="A35" s="1642" t="s">
        <v>1505</v>
      </c>
      <c r="B35" s="1642"/>
      <c r="C35" s="1642"/>
      <c r="D35" s="1642"/>
      <c r="E35" s="1642"/>
      <c r="F35" s="1642"/>
      <c r="G35" s="1642"/>
      <c r="H35" s="1642"/>
      <c r="I35" s="1642"/>
      <c r="J35" s="349"/>
      <c r="K35" s="349"/>
      <c r="L35" s="349"/>
      <c r="M35" s="349"/>
      <c r="N35" s="350" t="s">
        <v>8</v>
      </c>
      <c r="O35" s="96"/>
    </row>
    <row r="36" spans="1:15" ht="15" customHeight="1" x14ac:dyDescent="0.2">
      <c r="A36" s="1576" t="s">
        <v>2</v>
      </c>
      <c r="B36" s="1617" t="s">
        <v>3</v>
      </c>
      <c r="C36" s="1621"/>
      <c r="D36" s="1576" t="s">
        <v>4</v>
      </c>
      <c r="E36" s="1576" t="s">
        <v>5</v>
      </c>
      <c r="F36" s="1617" t="s">
        <v>6</v>
      </c>
      <c r="G36" s="1618"/>
      <c r="H36" s="1621"/>
      <c r="I36" s="1625" t="s">
        <v>7</v>
      </c>
      <c r="J36" s="727"/>
      <c r="K36" s="727"/>
      <c r="L36" s="727"/>
      <c r="M36" s="727"/>
      <c r="N36" s="95"/>
      <c r="O36" s="96"/>
    </row>
    <row r="37" spans="1:15" ht="6.75" customHeight="1" x14ac:dyDescent="0.2">
      <c r="A37" s="1576"/>
      <c r="B37" s="1622"/>
      <c r="C37" s="1623"/>
      <c r="D37" s="1576"/>
      <c r="E37" s="1576"/>
      <c r="F37" s="1619"/>
      <c r="G37" s="1620"/>
      <c r="H37" s="1624"/>
      <c r="I37" s="1740"/>
      <c r="J37" s="727"/>
      <c r="K37" s="727"/>
      <c r="L37" s="727"/>
      <c r="M37" s="727"/>
      <c r="N37" s="95"/>
      <c r="O37" s="96"/>
    </row>
    <row r="38" spans="1:15" ht="11.25" customHeight="1" x14ac:dyDescent="0.2">
      <c r="A38" s="1576"/>
      <c r="B38" s="1622"/>
      <c r="C38" s="1623"/>
      <c r="D38" s="1576"/>
      <c r="E38" s="1576"/>
      <c r="F38" s="1601">
        <v>2017</v>
      </c>
      <c r="G38" s="1601">
        <v>2018</v>
      </c>
      <c r="H38" s="1601">
        <v>2019</v>
      </c>
      <c r="I38" s="1740"/>
      <c r="J38" s="727"/>
      <c r="K38" s="727"/>
      <c r="L38" s="727"/>
      <c r="M38" s="727"/>
      <c r="N38" s="95"/>
      <c r="O38" s="96"/>
    </row>
    <row r="39" spans="1:15" ht="3.75" customHeight="1" x14ac:dyDescent="0.2">
      <c r="A39" s="1625"/>
      <c r="B39" s="1622"/>
      <c r="C39" s="1623"/>
      <c r="D39" s="1625"/>
      <c r="E39" s="1625"/>
      <c r="F39" s="1836"/>
      <c r="G39" s="1836"/>
      <c r="H39" s="1836"/>
      <c r="I39" s="1740"/>
      <c r="J39" s="727"/>
      <c r="K39" s="727"/>
      <c r="L39" s="727"/>
      <c r="M39" s="727"/>
      <c r="N39" s="95"/>
      <c r="O39" s="96"/>
    </row>
    <row r="40" spans="1:15" ht="13.5" customHeight="1" x14ac:dyDescent="0.2">
      <c r="A40" s="959">
        <v>1</v>
      </c>
      <c r="B40" s="1837">
        <v>2</v>
      </c>
      <c r="C40" s="1837"/>
      <c r="D40" s="959">
        <v>3</v>
      </c>
      <c r="E40" s="959">
        <v>4</v>
      </c>
      <c r="F40" s="959">
        <v>5</v>
      </c>
      <c r="G40" s="959">
        <v>6</v>
      </c>
      <c r="H40" s="959">
        <v>7</v>
      </c>
      <c r="I40" s="959">
        <v>8</v>
      </c>
      <c r="J40" s="727"/>
      <c r="K40" s="727"/>
      <c r="L40" s="727"/>
      <c r="M40" s="727"/>
      <c r="N40" s="95"/>
      <c r="O40" s="96"/>
    </row>
    <row r="41" spans="1:15" s="556" customFormat="1" ht="12.75" customHeight="1" x14ac:dyDescent="0.2">
      <c r="A41" s="1838" t="s">
        <v>1506</v>
      </c>
      <c r="B41" s="1838"/>
      <c r="C41" s="1838"/>
      <c r="D41" s="1838"/>
      <c r="E41" s="1838"/>
      <c r="F41" s="1838"/>
      <c r="G41" s="1838"/>
      <c r="H41" s="1838"/>
      <c r="I41" s="1838"/>
      <c r="J41" s="349"/>
      <c r="K41" s="349"/>
      <c r="L41" s="349"/>
      <c r="M41" s="349"/>
    </row>
    <row r="42" spans="1:15" ht="12.75" customHeight="1" x14ac:dyDescent="0.2">
      <c r="A42" s="1839" t="s">
        <v>1508</v>
      </c>
      <c r="B42" s="1839"/>
      <c r="C42" s="1839"/>
      <c r="D42" s="1839"/>
      <c r="E42" s="1839"/>
      <c r="F42" s="1839"/>
      <c r="G42" s="1839"/>
      <c r="H42" s="1839"/>
      <c r="I42" s="1839"/>
      <c r="J42" s="254"/>
      <c r="K42" s="254"/>
      <c r="L42" s="254"/>
      <c r="M42" s="254"/>
      <c r="N42" s="95"/>
      <c r="O42" s="96"/>
    </row>
    <row r="43" spans="1:15" ht="61.5" customHeight="1" x14ac:dyDescent="0.2">
      <c r="A43" s="1746" t="s">
        <v>1509</v>
      </c>
      <c r="B43" s="622" t="s">
        <v>4960</v>
      </c>
      <c r="C43" s="938" t="s">
        <v>4944</v>
      </c>
      <c r="D43" s="964" t="s">
        <v>286</v>
      </c>
      <c r="E43" s="964" t="s">
        <v>972</v>
      </c>
      <c r="F43" s="964"/>
      <c r="G43" s="964">
        <v>12</v>
      </c>
      <c r="H43" s="494"/>
      <c r="I43" s="494"/>
      <c r="J43" s="1840" t="s">
        <v>4950</v>
      </c>
      <c r="K43" s="254"/>
      <c r="L43" s="254"/>
      <c r="M43" s="254"/>
      <c r="N43" s="95"/>
      <c r="O43" s="96"/>
    </row>
    <row r="44" spans="1:15" ht="61.5" customHeight="1" x14ac:dyDescent="0.2">
      <c r="A44" s="1562"/>
      <c r="B44" s="622" t="s">
        <v>4961</v>
      </c>
      <c r="C44" s="938" t="s">
        <v>4945</v>
      </c>
      <c r="D44" s="964" t="s">
        <v>286</v>
      </c>
      <c r="E44" s="964" t="s">
        <v>972</v>
      </c>
      <c r="F44" s="964"/>
      <c r="G44" s="964">
        <v>112.3343</v>
      </c>
      <c r="H44" s="494"/>
      <c r="I44" s="494"/>
      <c r="J44" s="1840"/>
      <c r="K44" s="254"/>
      <c r="L44" s="254"/>
      <c r="M44" s="254"/>
      <c r="N44" s="95"/>
      <c r="O44" s="96"/>
    </row>
    <row r="45" spans="1:15" ht="60" customHeight="1" x14ac:dyDescent="0.2">
      <c r="A45" s="955" t="s">
        <v>1522</v>
      </c>
      <c r="B45" s="958" t="s">
        <v>4916</v>
      </c>
      <c r="C45" s="955" t="s">
        <v>4915</v>
      </c>
      <c r="D45" s="741" t="s">
        <v>286</v>
      </c>
      <c r="E45" s="741" t="s">
        <v>987</v>
      </c>
      <c r="F45" s="494">
        <v>30</v>
      </c>
      <c r="G45" s="494"/>
      <c r="H45" s="494"/>
      <c r="I45" s="494"/>
      <c r="J45" s="939" t="s">
        <v>4919</v>
      </c>
      <c r="K45" s="939"/>
      <c r="L45" s="939"/>
      <c r="M45" s="939"/>
      <c r="N45" s="95"/>
      <c r="O45" s="96"/>
    </row>
    <row r="46" spans="1:15" ht="69.75" customHeight="1" x14ac:dyDescent="0.2">
      <c r="A46" s="955" t="s">
        <v>1530</v>
      </c>
      <c r="B46" s="959" t="s">
        <v>4917</v>
      </c>
      <c r="C46" s="493" t="s">
        <v>4918</v>
      </c>
      <c r="D46" s="959" t="s">
        <v>286</v>
      </c>
      <c r="E46" s="959" t="s">
        <v>987</v>
      </c>
      <c r="F46" s="494">
        <v>30</v>
      </c>
      <c r="G46" s="960"/>
      <c r="H46" s="960"/>
      <c r="I46" s="960"/>
      <c r="J46" s="939" t="s">
        <v>4919</v>
      </c>
      <c r="K46" s="939"/>
      <c r="L46" s="939"/>
      <c r="M46" s="939"/>
      <c r="N46" s="95"/>
      <c r="O46" s="96"/>
    </row>
    <row r="47" spans="1:15" ht="59.25" customHeight="1" x14ac:dyDescent="0.2">
      <c r="A47" s="955" t="s">
        <v>1535</v>
      </c>
      <c r="B47" s="958" t="s">
        <v>4920</v>
      </c>
      <c r="C47" s="955" t="s">
        <v>4921</v>
      </c>
      <c r="D47" s="741" t="s">
        <v>286</v>
      </c>
      <c r="E47" s="741" t="s">
        <v>987</v>
      </c>
      <c r="F47" s="494">
        <v>30</v>
      </c>
      <c r="G47" s="494"/>
      <c r="H47" s="494"/>
      <c r="I47" s="494"/>
      <c r="J47" s="939" t="s">
        <v>4919</v>
      </c>
      <c r="K47" s="939"/>
      <c r="L47" s="939"/>
      <c r="M47" s="939"/>
      <c r="N47" s="95"/>
      <c r="O47" s="96"/>
    </row>
    <row r="48" spans="1:15" ht="79.5" customHeight="1" x14ac:dyDescent="0.2">
      <c r="A48" s="955" t="s">
        <v>1542</v>
      </c>
      <c r="B48" s="958" t="s">
        <v>4922</v>
      </c>
      <c r="C48" s="955" t="s">
        <v>4923</v>
      </c>
      <c r="D48" s="959" t="s">
        <v>286</v>
      </c>
      <c r="E48" s="959" t="s">
        <v>987</v>
      </c>
      <c r="F48" s="494">
        <v>30</v>
      </c>
      <c r="G48" s="494"/>
      <c r="H48" s="494"/>
      <c r="I48" s="494"/>
      <c r="J48" s="939" t="s">
        <v>4919</v>
      </c>
      <c r="K48" s="939"/>
      <c r="L48" s="939"/>
      <c r="M48" s="939"/>
      <c r="N48" s="95"/>
      <c r="O48" s="96"/>
    </row>
    <row r="49" spans="1:18" ht="79.5" customHeight="1" x14ac:dyDescent="0.2">
      <c r="A49" s="966" t="s">
        <v>1547</v>
      </c>
      <c r="B49" s="970" t="s">
        <v>4962</v>
      </c>
      <c r="C49" s="955" t="s">
        <v>4946</v>
      </c>
      <c r="D49" s="959" t="s">
        <v>810</v>
      </c>
      <c r="E49" s="968" t="s">
        <v>972</v>
      </c>
      <c r="F49" s="959"/>
      <c r="G49" s="959">
        <v>981.37</v>
      </c>
      <c r="H49" s="494"/>
      <c r="I49" s="494"/>
      <c r="J49" s="963" t="s">
        <v>4968</v>
      </c>
      <c r="K49" s="963"/>
      <c r="L49" s="963"/>
      <c r="M49" s="963"/>
      <c r="N49" s="95"/>
      <c r="O49" s="96"/>
    </row>
    <row r="50" spans="1:18" ht="56.25" customHeight="1" x14ac:dyDescent="0.2">
      <c r="A50" s="958" t="s">
        <v>1565</v>
      </c>
      <c r="B50" s="959" t="s">
        <v>4830</v>
      </c>
      <c r="C50" s="493" t="s">
        <v>4925</v>
      </c>
      <c r="D50" s="959" t="s">
        <v>13</v>
      </c>
      <c r="E50" s="959" t="s">
        <v>972</v>
      </c>
      <c r="F50" s="959">
        <v>411</v>
      </c>
      <c r="G50" s="494"/>
      <c r="H50" s="494"/>
      <c r="I50" s="494"/>
      <c r="J50" s="939" t="s">
        <v>4832</v>
      </c>
      <c r="K50" s="939" t="s">
        <v>4924</v>
      </c>
      <c r="L50" s="939"/>
      <c r="M50" s="939"/>
      <c r="N50" s="95"/>
      <c r="O50" s="96"/>
    </row>
    <row r="51" spans="1:18" ht="69.75" customHeight="1" x14ac:dyDescent="0.2">
      <c r="A51" s="958" t="s">
        <v>1567</v>
      </c>
      <c r="B51" s="959" t="s">
        <v>4926</v>
      </c>
      <c r="C51" s="493" t="s">
        <v>4927</v>
      </c>
      <c r="D51" s="959" t="s">
        <v>286</v>
      </c>
      <c r="E51" s="959" t="s">
        <v>987</v>
      </c>
      <c r="F51" s="959">
        <v>30</v>
      </c>
      <c r="G51" s="494"/>
      <c r="H51" s="494"/>
      <c r="I51" s="494"/>
      <c r="J51" s="939" t="s">
        <v>4919</v>
      </c>
      <c r="K51" s="939"/>
      <c r="L51" s="939"/>
      <c r="M51" s="939"/>
      <c r="N51" s="95"/>
      <c r="O51" s="96"/>
    </row>
    <row r="52" spans="1:18" ht="76.5" customHeight="1" x14ac:dyDescent="0.2">
      <c r="A52" s="958" t="s">
        <v>1568</v>
      </c>
      <c r="B52" s="959" t="s">
        <v>4928</v>
      </c>
      <c r="C52" s="493" t="s">
        <v>4929</v>
      </c>
      <c r="D52" s="959" t="s">
        <v>810</v>
      </c>
      <c r="E52" s="959" t="s">
        <v>972</v>
      </c>
      <c r="F52" s="959">
        <v>206</v>
      </c>
      <c r="G52" s="494"/>
      <c r="H52" s="494"/>
      <c r="I52" s="494"/>
      <c r="J52" s="939" t="s">
        <v>4930</v>
      </c>
      <c r="K52" s="939"/>
      <c r="L52" s="939"/>
      <c r="M52" s="939"/>
      <c r="N52" s="95"/>
      <c r="O52" s="96"/>
    </row>
    <row r="53" spans="1:18" ht="58.5" customHeight="1" x14ac:dyDescent="0.2">
      <c r="A53" s="958" t="s">
        <v>1569</v>
      </c>
      <c r="B53" s="959" t="s">
        <v>4931</v>
      </c>
      <c r="C53" s="493" t="s">
        <v>4932</v>
      </c>
      <c r="D53" s="959" t="s">
        <v>810</v>
      </c>
      <c r="E53" s="959" t="s">
        <v>972</v>
      </c>
      <c r="F53" s="959">
        <v>103</v>
      </c>
      <c r="G53" s="781"/>
      <c r="H53" s="494"/>
      <c r="I53" s="494"/>
      <c r="J53" s="939" t="s">
        <v>4933</v>
      </c>
      <c r="K53" s="939"/>
      <c r="L53" s="939"/>
      <c r="M53" s="939"/>
      <c r="N53" s="95"/>
      <c r="O53" s="96"/>
    </row>
    <row r="54" spans="1:18" ht="58.5" customHeight="1" x14ac:dyDescent="0.2">
      <c r="A54" s="967" t="s">
        <v>1571</v>
      </c>
      <c r="B54" s="969" t="s">
        <v>4963</v>
      </c>
      <c r="C54" s="955" t="s">
        <v>4947</v>
      </c>
      <c r="D54" s="959" t="s">
        <v>810</v>
      </c>
      <c r="E54" s="968" t="s">
        <v>972</v>
      </c>
      <c r="F54" s="959"/>
      <c r="G54" s="959">
        <v>2000</v>
      </c>
      <c r="H54" s="494"/>
      <c r="I54" s="494"/>
      <c r="J54" s="963" t="s">
        <v>4969</v>
      </c>
      <c r="K54" s="963"/>
      <c r="L54" s="963"/>
      <c r="M54" s="963"/>
      <c r="N54" s="95"/>
      <c r="O54" s="96"/>
    </row>
    <row r="55" spans="1:18" ht="63" customHeight="1" x14ac:dyDescent="0.2">
      <c r="A55" s="1746" t="s">
        <v>1578</v>
      </c>
      <c r="B55" s="958" t="s">
        <v>2792</v>
      </c>
      <c r="C55" s="955" t="s">
        <v>1117</v>
      </c>
      <c r="D55" s="959" t="s">
        <v>558</v>
      </c>
      <c r="E55" s="959" t="s">
        <v>216</v>
      </c>
      <c r="F55" s="776"/>
      <c r="G55" s="962"/>
      <c r="H55" s="494"/>
      <c r="I55" s="494"/>
      <c r="J55" s="939" t="s">
        <v>4934</v>
      </c>
      <c r="K55" s="939"/>
      <c r="L55" s="939"/>
      <c r="M55" s="939"/>
      <c r="N55" s="95" t="s">
        <v>123</v>
      </c>
      <c r="O55" s="96"/>
    </row>
    <row r="56" spans="1:18" ht="63" customHeight="1" x14ac:dyDescent="0.2">
      <c r="A56" s="1562"/>
      <c r="B56" s="967" t="s">
        <v>4964</v>
      </c>
      <c r="C56" s="955" t="s">
        <v>4948</v>
      </c>
      <c r="D56" s="959" t="s">
        <v>810</v>
      </c>
      <c r="E56" s="968" t="s">
        <v>972</v>
      </c>
      <c r="F56" s="959"/>
      <c r="G56" s="959">
        <v>1900</v>
      </c>
      <c r="H56" s="494"/>
      <c r="I56" s="494"/>
      <c r="J56" s="1599" t="s">
        <v>4970</v>
      </c>
      <c r="K56" s="963"/>
      <c r="L56" s="963"/>
      <c r="M56" s="963"/>
      <c r="N56" s="95"/>
      <c r="O56" s="96"/>
    </row>
    <row r="57" spans="1:18" ht="63" customHeight="1" x14ac:dyDescent="0.2">
      <c r="A57" s="965" t="s">
        <v>1582</v>
      </c>
      <c r="B57" s="967" t="s">
        <v>4965</v>
      </c>
      <c r="C57" s="955" t="s">
        <v>4949</v>
      </c>
      <c r="D57" s="959" t="s">
        <v>810</v>
      </c>
      <c r="E57" s="968" t="s">
        <v>972</v>
      </c>
      <c r="F57" s="959"/>
      <c r="G57" s="959">
        <v>295</v>
      </c>
      <c r="H57" s="494"/>
      <c r="I57" s="494"/>
      <c r="J57" s="1599"/>
      <c r="K57" s="963"/>
      <c r="L57" s="963"/>
      <c r="M57" s="963"/>
      <c r="N57" s="95"/>
      <c r="O57" s="96"/>
    </row>
    <row r="58" spans="1:18" ht="76.5" customHeight="1" x14ac:dyDescent="0.2">
      <c r="A58" s="958" t="s">
        <v>1584</v>
      </c>
      <c r="B58" s="958" t="s">
        <v>4935</v>
      </c>
      <c r="C58" s="955" t="s">
        <v>4936</v>
      </c>
      <c r="D58" s="959" t="s">
        <v>286</v>
      </c>
      <c r="E58" s="959" t="s">
        <v>987</v>
      </c>
      <c r="F58" s="494">
        <v>30</v>
      </c>
      <c r="G58" s="494"/>
      <c r="H58" s="494"/>
      <c r="I58" s="494"/>
      <c r="J58" s="939" t="s">
        <v>4937</v>
      </c>
      <c r="K58" s="939"/>
      <c r="L58" s="939"/>
      <c r="M58" s="939"/>
      <c r="N58" s="95"/>
      <c r="O58" s="96"/>
    </row>
    <row r="59" spans="1:18" ht="117.75" customHeight="1" x14ac:dyDescent="0.2">
      <c r="A59" s="955" t="s">
        <v>2847</v>
      </c>
      <c r="B59" s="958" t="s">
        <v>2852</v>
      </c>
      <c r="C59" s="955" t="s">
        <v>1153</v>
      </c>
      <c r="D59" s="959" t="s">
        <v>810</v>
      </c>
      <c r="E59" s="959" t="s">
        <v>972</v>
      </c>
      <c r="F59" s="494">
        <v>5071.9579999999996</v>
      </c>
      <c r="G59" s="779"/>
      <c r="H59" s="779"/>
      <c r="I59" s="779"/>
      <c r="J59" s="939" t="s">
        <v>4032</v>
      </c>
      <c r="K59" s="939" t="s">
        <v>4402</v>
      </c>
      <c r="L59" s="939" t="s">
        <v>4871</v>
      </c>
      <c r="M59" s="939" t="s">
        <v>4938</v>
      </c>
      <c r="N59" s="95" t="s">
        <v>973</v>
      </c>
      <c r="O59" s="96"/>
    </row>
    <row r="60" spans="1:18" ht="56.25" customHeight="1" x14ac:dyDescent="0.2">
      <c r="A60" s="1843" t="s">
        <v>4941</v>
      </c>
      <c r="B60" s="493" t="s">
        <v>4958</v>
      </c>
      <c r="C60" s="493" t="s">
        <v>4942</v>
      </c>
      <c r="D60" s="969" t="s">
        <v>286</v>
      </c>
      <c r="E60" s="969" t="s">
        <v>972</v>
      </c>
      <c r="F60" s="959"/>
      <c r="G60" s="959">
        <v>558.23400000000004</v>
      </c>
      <c r="H60" s="961"/>
      <c r="I60" s="961"/>
      <c r="J60" s="1597" t="s">
        <v>4950</v>
      </c>
      <c r="K60" s="939"/>
      <c r="L60" s="939"/>
      <c r="M60" s="939"/>
      <c r="N60" s="95"/>
      <c r="O60" s="605"/>
      <c r="P60" s="605"/>
      <c r="Q60" s="605"/>
      <c r="R60" s="605"/>
    </row>
    <row r="61" spans="1:18" ht="49.5" customHeight="1" x14ac:dyDescent="0.2">
      <c r="A61" s="1843"/>
      <c r="B61" s="493" t="s">
        <v>4959</v>
      </c>
      <c r="C61" s="966" t="s">
        <v>4943</v>
      </c>
      <c r="D61" s="969" t="s">
        <v>810</v>
      </c>
      <c r="E61" s="969" t="s">
        <v>972</v>
      </c>
      <c r="F61" s="959"/>
      <c r="G61" s="959">
        <v>1328</v>
      </c>
      <c r="H61" s="961"/>
      <c r="I61" s="961"/>
      <c r="J61" s="1597"/>
      <c r="K61" s="939"/>
      <c r="L61" s="939"/>
      <c r="M61" s="939"/>
      <c r="N61" s="95"/>
      <c r="O61" s="605"/>
      <c r="P61" s="605"/>
      <c r="Q61" s="605"/>
      <c r="R61" s="605"/>
    </row>
    <row r="62" spans="1:18" ht="42" customHeight="1" x14ac:dyDescent="0.2">
      <c r="A62" s="727"/>
      <c r="B62" s="727"/>
      <c r="C62" s="762"/>
      <c r="D62" s="587"/>
      <c r="E62" s="587"/>
      <c r="F62" s="610"/>
      <c r="G62" s="541"/>
      <c r="H62" s="541"/>
      <c r="I62" s="541"/>
      <c r="J62" s="939"/>
      <c r="K62" s="939"/>
      <c r="L62" s="939"/>
      <c r="M62" s="939"/>
      <c r="N62" s="95"/>
      <c r="O62" s="605"/>
      <c r="P62" s="605"/>
      <c r="Q62" s="605"/>
      <c r="R62" s="605"/>
    </row>
    <row r="63" spans="1:18" ht="11.25" customHeight="1" x14ac:dyDescent="0.2">
      <c r="A63" s="128"/>
      <c r="B63" s="128"/>
      <c r="C63" s="128"/>
      <c r="D63" s="128"/>
      <c r="E63" s="128"/>
      <c r="F63" s="395"/>
      <c r="G63" s="395"/>
      <c r="H63" s="395"/>
      <c r="I63" s="395"/>
      <c r="J63" s="396"/>
      <c r="K63" s="396"/>
      <c r="L63" s="396"/>
      <c r="M63" s="396"/>
      <c r="N63" s="95"/>
      <c r="O63" s="96"/>
    </row>
    <row r="64" spans="1:18" ht="15" customHeight="1" x14ac:dyDescent="0.2">
      <c r="A64" s="1603" t="s">
        <v>1597</v>
      </c>
      <c r="B64" s="1603"/>
      <c r="C64" s="1603"/>
      <c r="D64" s="1603"/>
      <c r="E64" s="1603"/>
      <c r="F64" s="1603"/>
      <c r="G64" s="1603"/>
      <c r="H64" s="1603"/>
      <c r="I64" s="1603"/>
      <c r="J64" s="254"/>
      <c r="K64" s="254"/>
      <c r="L64" s="254"/>
      <c r="M64" s="254"/>
      <c r="N64" s="606"/>
      <c r="O64" s="96"/>
    </row>
    <row r="65" spans="1:35" ht="15" customHeight="1" x14ac:dyDescent="0.2">
      <c r="A65" s="1601" t="s">
        <v>2</v>
      </c>
      <c r="B65" s="1627" t="s">
        <v>1162</v>
      </c>
      <c r="C65" s="1628"/>
      <c r="D65" s="1601" t="s">
        <v>1163</v>
      </c>
      <c r="E65" s="1601" t="s">
        <v>5</v>
      </c>
      <c r="F65" s="1601" t="s">
        <v>1164</v>
      </c>
      <c r="G65" s="1601"/>
      <c r="H65" s="1601"/>
      <c r="I65" s="1601" t="s">
        <v>7</v>
      </c>
      <c r="J65" s="727"/>
      <c r="K65" s="727"/>
      <c r="L65" s="727"/>
      <c r="M65" s="727"/>
      <c r="N65" s="95"/>
      <c r="O65" s="96"/>
    </row>
    <row r="66" spans="1:35" ht="11.25" customHeight="1" x14ac:dyDescent="0.2">
      <c r="A66" s="1601"/>
      <c r="B66" s="1629"/>
      <c r="C66" s="1630"/>
      <c r="D66" s="1601"/>
      <c r="E66" s="1601"/>
      <c r="F66" s="942">
        <v>2017</v>
      </c>
      <c r="G66" s="942">
        <v>2018</v>
      </c>
      <c r="H66" s="942">
        <v>2019</v>
      </c>
      <c r="I66" s="1601"/>
      <c r="J66" s="727"/>
      <c r="K66" s="727"/>
      <c r="L66" s="727"/>
      <c r="M66" s="727"/>
      <c r="N66" s="95"/>
      <c r="O66" s="96"/>
    </row>
    <row r="67" spans="1:35" ht="11.25" customHeight="1" x14ac:dyDescent="0.2">
      <c r="A67" s="940">
        <v>1</v>
      </c>
      <c r="B67" s="1588">
        <v>2</v>
      </c>
      <c r="C67" s="1589"/>
      <c r="D67" s="942">
        <v>3</v>
      </c>
      <c r="E67" s="942">
        <v>4</v>
      </c>
      <c r="F67" s="942">
        <v>5</v>
      </c>
      <c r="G67" s="942">
        <v>6</v>
      </c>
      <c r="H67" s="397">
        <v>7</v>
      </c>
      <c r="I67" s="942">
        <v>8</v>
      </c>
      <c r="J67" s="727"/>
      <c r="K67" s="727"/>
      <c r="L67" s="727"/>
      <c r="M67" s="727"/>
      <c r="N67" s="95"/>
      <c r="O67" s="96"/>
    </row>
    <row r="68" spans="1:35" ht="14.25" customHeight="1" x14ac:dyDescent="0.2">
      <c r="A68" s="1736" t="s">
        <v>1602</v>
      </c>
      <c r="B68" s="1737"/>
      <c r="C68" s="1738"/>
      <c r="D68" s="1738"/>
      <c r="E68" s="1738"/>
      <c r="F68" s="1738"/>
      <c r="G68" s="1738"/>
      <c r="H68" s="1738"/>
      <c r="I68" s="1739"/>
      <c r="J68" s="254"/>
      <c r="K68" s="254"/>
      <c r="L68" s="254"/>
      <c r="M68" s="254"/>
      <c r="N68" s="95"/>
      <c r="O68" s="96"/>
    </row>
    <row r="69" spans="1:35" ht="75.75" customHeight="1" x14ac:dyDescent="0.2">
      <c r="A69" s="1746" t="s">
        <v>2914</v>
      </c>
      <c r="B69" s="493" t="s">
        <v>4966</v>
      </c>
      <c r="C69" s="955" t="s">
        <v>4951</v>
      </c>
      <c r="D69" s="1837" t="s">
        <v>810</v>
      </c>
      <c r="E69" s="1837" t="s">
        <v>4952</v>
      </c>
      <c r="F69" s="959"/>
      <c r="G69" s="959">
        <v>2000</v>
      </c>
      <c r="H69" s="694"/>
      <c r="I69" s="494"/>
      <c r="J69" s="1599" t="s">
        <v>4950</v>
      </c>
      <c r="K69" s="939"/>
      <c r="L69" s="939"/>
      <c r="M69" s="939"/>
      <c r="N69" s="95"/>
      <c r="O69" s="605"/>
      <c r="P69" s="605"/>
      <c r="Q69" s="605"/>
      <c r="R69" s="605"/>
    </row>
    <row r="70" spans="1:35" ht="68.25" customHeight="1" x14ac:dyDescent="0.2">
      <c r="A70" s="1562"/>
      <c r="B70" s="493" t="s">
        <v>4967</v>
      </c>
      <c r="C70" s="955" t="s">
        <v>4953</v>
      </c>
      <c r="D70" s="1837"/>
      <c r="E70" s="1837"/>
      <c r="F70" s="959"/>
      <c r="G70" s="959">
        <v>245.6</v>
      </c>
      <c r="H70" s="694"/>
      <c r="I70" s="494"/>
      <c r="J70" s="1599"/>
      <c r="K70" s="939"/>
      <c r="L70" s="939"/>
      <c r="M70" s="939"/>
      <c r="N70" s="95"/>
      <c r="O70" s="605"/>
      <c r="P70" s="605"/>
      <c r="Q70" s="605"/>
      <c r="R70" s="605"/>
    </row>
    <row r="71" spans="1:35" ht="11.25" customHeight="1" x14ac:dyDescent="0.2">
      <c r="F71" s="559"/>
      <c r="G71" s="559"/>
      <c r="H71" s="559"/>
      <c r="I71" s="560"/>
      <c r="J71" s="561"/>
      <c r="K71" s="561"/>
      <c r="L71" s="561"/>
      <c r="M71" s="561"/>
      <c r="N71" s="95"/>
      <c r="O71" s="96"/>
    </row>
    <row r="72" spans="1:35" ht="18" customHeight="1" x14ac:dyDescent="0.2">
      <c r="F72" s="277"/>
      <c r="G72" s="277"/>
      <c r="H72" s="277"/>
      <c r="I72" s="277"/>
      <c r="J72" s="567"/>
      <c r="K72" s="567"/>
      <c r="L72" s="567"/>
      <c r="M72" s="567"/>
      <c r="P72" s="128"/>
      <c r="Q72" s="128"/>
      <c r="R72" s="128"/>
      <c r="S72" s="128"/>
      <c r="T72" s="128"/>
      <c r="U72" s="128"/>
      <c r="V72" s="128"/>
      <c r="W72" s="128"/>
      <c r="X72" s="128"/>
      <c r="Y72" s="128"/>
      <c r="Z72" s="128"/>
      <c r="AA72" s="128"/>
      <c r="AB72" s="128"/>
      <c r="AC72" s="128"/>
      <c r="AD72" s="128"/>
      <c r="AE72" s="128"/>
      <c r="AF72" s="128"/>
      <c r="AG72" s="128"/>
      <c r="AH72" s="128"/>
      <c r="AI72" s="128"/>
    </row>
    <row r="73" spans="1:35" x14ac:dyDescent="0.2">
      <c r="P73" s="128"/>
      <c r="Q73" s="128"/>
      <c r="R73" s="128"/>
      <c r="S73" s="128"/>
      <c r="T73" s="128"/>
      <c r="U73" s="128"/>
      <c r="V73" s="128"/>
      <c r="W73" s="128"/>
      <c r="X73" s="128"/>
      <c r="Y73" s="128"/>
      <c r="Z73" s="128"/>
      <c r="AA73" s="128"/>
      <c r="AB73" s="128"/>
      <c r="AC73" s="128"/>
      <c r="AD73" s="128"/>
      <c r="AE73" s="128"/>
      <c r="AF73" s="128"/>
      <c r="AG73" s="128"/>
      <c r="AH73" s="128"/>
      <c r="AI73" s="128"/>
    </row>
    <row r="74" spans="1:35" x14ac:dyDescent="0.2">
      <c r="P74" s="128"/>
      <c r="Q74" s="128"/>
      <c r="R74" s="128"/>
      <c r="S74" s="128"/>
      <c r="T74" s="128"/>
      <c r="U74" s="128"/>
      <c r="V74" s="128"/>
      <c r="W74" s="128"/>
      <c r="X74" s="128"/>
      <c r="Y74" s="128"/>
      <c r="Z74" s="128"/>
      <c r="AA74" s="128"/>
      <c r="AB74" s="128"/>
      <c r="AC74" s="128"/>
      <c r="AD74" s="128"/>
      <c r="AE74" s="128"/>
      <c r="AF74" s="128"/>
      <c r="AG74" s="128"/>
      <c r="AH74" s="128"/>
      <c r="AI74" s="128"/>
    </row>
    <row r="75" spans="1:35" x14ac:dyDescent="0.2">
      <c r="P75" s="128"/>
      <c r="Q75" s="128"/>
      <c r="R75" s="128"/>
      <c r="S75" s="128"/>
      <c r="T75" s="128"/>
      <c r="U75" s="128"/>
      <c r="V75" s="128"/>
      <c r="W75" s="128"/>
      <c r="X75" s="128"/>
      <c r="Y75" s="128"/>
      <c r="Z75" s="128"/>
      <c r="AA75" s="128"/>
      <c r="AB75" s="128"/>
      <c r="AC75" s="128"/>
      <c r="AD75" s="128"/>
      <c r="AE75" s="128"/>
      <c r="AF75" s="128"/>
      <c r="AG75" s="128"/>
      <c r="AH75" s="128"/>
      <c r="AI75" s="128"/>
    </row>
    <row r="76" spans="1:35" x14ac:dyDescent="0.2">
      <c r="P76" s="128"/>
      <c r="Q76" s="128"/>
      <c r="R76" s="128"/>
      <c r="S76" s="128"/>
      <c r="T76" s="128"/>
      <c r="U76" s="128"/>
      <c r="V76" s="128"/>
      <c r="W76" s="128"/>
      <c r="X76" s="128"/>
      <c r="Y76" s="128"/>
      <c r="Z76" s="128"/>
      <c r="AA76" s="128"/>
      <c r="AB76" s="128"/>
      <c r="AC76" s="128"/>
      <c r="AD76" s="128"/>
      <c r="AE76" s="128"/>
      <c r="AF76" s="128"/>
      <c r="AG76" s="128"/>
      <c r="AH76" s="128"/>
      <c r="AI76" s="128"/>
    </row>
    <row r="77" spans="1:35" x14ac:dyDescent="0.2">
      <c r="P77" s="128"/>
      <c r="Q77" s="128"/>
      <c r="R77" s="128"/>
      <c r="S77" s="128"/>
      <c r="T77" s="128"/>
      <c r="U77" s="128"/>
      <c r="V77" s="128"/>
      <c r="W77" s="128"/>
      <c r="X77" s="128"/>
      <c r="Y77" s="128"/>
      <c r="Z77" s="128"/>
      <c r="AA77" s="128"/>
      <c r="AB77" s="128"/>
      <c r="AC77" s="128"/>
      <c r="AD77" s="128"/>
      <c r="AE77" s="128"/>
      <c r="AF77" s="128"/>
      <c r="AG77" s="128"/>
      <c r="AH77" s="128"/>
      <c r="AI77" s="128"/>
    </row>
  </sheetData>
  <autoFilter ref="E1:E77"/>
  <mergeCells count="55">
    <mergeCell ref="A69:A70"/>
    <mergeCell ref="A35:I35"/>
    <mergeCell ref="A29:I29"/>
    <mergeCell ref="A31:I31"/>
    <mergeCell ref="A22:I22"/>
    <mergeCell ref="D69:D70"/>
    <mergeCell ref="E69:E70"/>
    <mergeCell ref="B67:C67"/>
    <mergeCell ref="A68:I68"/>
    <mergeCell ref="A65:A66"/>
    <mergeCell ref="B65:C66"/>
    <mergeCell ref="F36:H37"/>
    <mergeCell ref="A43:A44"/>
    <mergeCell ref="A55:A56"/>
    <mergeCell ref="A60:A61"/>
    <mergeCell ref="G38:G39"/>
    <mergeCell ref="F14:F15"/>
    <mergeCell ref="A18:A20"/>
    <mergeCell ref="A23:A24"/>
    <mergeCell ref="A32:A33"/>
    <mergeCell ref="A26:A28"/>
    <mergeCell ref="J43:J44"/>
    <mergeCell ref="D65:D66"/>
    <mergeCell ref="E65:E66"/>
    <mergeCell ref="F65:H65"/>
    <mergeCell ref="I65:I66"/>
    <mergeCell ref="J56:J57"/>
    <mergeCell ref="J69:J70"/>
    <mergeCell ref="G14:G15"/>
    <mergeCell ref="H14:H15"/>
    <mergeCell ref="B16:C16"/>
    <mergeCell ref="A17:I17"/>
    <mergeCell ref="A12:A15"/>
    <mergeCell ref="B12:C15"/>
    <mergeCell ref="D12:D15"/>
    <mergeCell ref="E12:E15"/>
    <mergeCell ref="F12:H13"/>
    <mergeCell ref="I12:I15"/>
    <mergeCell ref="J60:J61"/>
    <mergeCell ref="A64:I64"/>
    <mergeCell ref="A42:I42"/>
    <mergeCell ref="I36:I39"/>
    <mergeCell ref="F38:F39"/>
    <mergeCell ref="H2:I4"/>
    <mergeCell ref="A6:I6"/>
    <mergeCell ref="A7:I7"/>
    <mergeCell ref="A8:N8"/>
    <mergeCell ref="A9:I9"/>
    <mergeCell ref="H38:H39"/>
    <mergeCell ref="B40:C40"/>
    <mergeCell ref="A41:I41"/>
    <mergeCell ref="A36:A39"/>
    <mergeCell ref="B36:C39"/>
    <mergeCell ref="D36:D39"/>
    <mergeCell ref="E36:E39"/>
  </mergeCells>
  <pageMargins left="0.70866141732283472" right="0.70866141732283472" top="0.74803149606299213" bottom="0.74803149606299213" header="0.31496062992125984" footer="0.31496062992125984"/>
  <pageSetup paperSize="9" scale="45" fitToHeight="0" orientation="portrait" r:id="rId1"/>
  <rowBreaks count="2" manualBreakCount="2">
    <brk id="39" max="13" man="1"/>
    <brk id="72" max="8" man="1"/>
  </rowBreaks>
  <colBreaks count="1" manualBreakCount="1">
    <brk id="13" max="1719"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23"/>
  <sheetViews>
    <sheetView view="pageBreakPreview" zoomScale="80" zoomScaleNormal="100" zoomScaleSheetLayoutView="80" workbookViewId="0">
      <selection activeCell="J390" sqref="J390"/>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605" customWidth="1"/>
    <col min="8" max="8" width="11.85546875" style="96" customWidth="1"/>
    <col min="9" max="9" width="12" style="96" bestFit="1" customWidth="1"/>
    <col min="10" max="11" width="46.85546875" style="243" customWidth="1"/>
    <col min="12" max="12" width="35.5703125" style="243" customWidth="1"/>
    <col min="13" max="14" width="39" style="243" customWidth="1"/>
    <col min="15" max="15" width="6.7109375" style="127" customWidth="1"/>
    <col min="16" max="16" width="21.85546875" style="128"/>
    <col min="17" max="16384" width="21.85546875" style="96"/>
  </cols>
  <sheetData>
    <row r="1" spans="1:16" ht="13.5" customHeight="1" x14ac:dyDescent="0.2">
      <c r="H1" s="242"/>
    </row>
    <row r="2" spans="1:16" ht="14.25" customHeight="1" x14ac:dyDescent="0.2">
      <c r="G2" s="1067"/>
      <c r="H2" s="1743" t="s">
        <v>5745</v>
      </c>
      <c r="I2" s="1743"/>
      <c r="J2" s="245"/>
      <c r="K2" s="245"/>
      <c r="L2" s="245"/>
      <c r="M2" s="245"/>
      <c r="N2" s="245"/>
    </row>
    <row r="3" spans="1:16" ht="12.75" customHeight="1" x14ac:dyDescent="0.2">
      <c r="G3" s="1067"/>
      <c r="H3" s="1743"/>
      <c r="I3" s="1743"/>
      <c r="J3" s="245"/>
      <c r="K3" s="245"/>
      <c r="L3" s="245"/>
      <c r="M3" s="245"/>
      <c r="N3" s="245"/>
    </row>
    <row r="4" spans="1:16" ht="12.75" customHeight="1" x14ac:dyDescent="0.2">
      <c r="G4" s="1067"/>
      <c r="H4" s="1743"/>
      <c r="I4" s="1743"/>
      <c r="J4" s="245"/>
      <c r="K4" s="245"/>
      <c r="L4" s="245"/>
      <c r="M4" s="245"/>
      <c r="N4" s="245"/>
    </row>
    <row r="5" spans="1:16" ht="11.25" customHeight="1" x14ac:dyDescent="0.2"/>
    <row r="6" spans="1:16" s="249" customFormat="1" ht="12.75" customHeight="1" x14ac:dyDescent="0.2">
      <c r="A6" s="1602" t="s">
        <v>0</v>
      </c>
      <c r="B6" s="1602"/>
      <c r="C6" s="1602"/>
      <c r="D6" s="1602"/>
      <c r="E6" s="1602"/>
      <c r="F6" s="1602"/>
      <c r="G6" s="1602"/>
      <c r="H6" s="1602"/>
      <c r="I6" s="1602"/>
      <c r="J6" s="246"/>
      <c r="K6" s="246"/>
      <c r="L6" s="246"/>
      <c r="M6" s="246"/>
      <c r="N6" s="246"/>
      <c r="O6" s="247"/>
      <c r="P6" s="248"/>
    </row>
    <row r="7" spans="1:16" s="249" customFormat="1" ht="12.75" customHeight="1" x14ac:dyDescent="0.2">
      <c r="A7" s="1602" t="s">
        <v>1</v>
      </c>
      <c r="B7" s="1602"/>
      <c r="C7" s="1602"/>
      <c r="D7" s="1602"/>
      <c r="E7" s="1602"/>
      <c r="F7" s="1602"/>
      <c r="G7" s="1602"/>
      <c r="H7" s="1602"/>
      <c r="I7" s="1602"/>
      <c r="J7" s="246"/>
      <c r="K7" s="246"/>
      <c r="L7" s="246"/>
      <c r="M7" s="246"/>
      <c r="N7" s="246"/>
      <c r="O7" s="246"/>
    </row>
    <row r="8" spans="1:16" ht="6.75" customHeight="1" x14ac:dyDescent="0.2">
      <c r="A8" s="1744"/>
      <c r="B8" s="1744"/>
      <c r="C8" s="1744"/>
      <c r="D8" s="1744"/>
      <c r="E8" s="1744"/>
      <c r="F8" s="1744"/>
      <c r="G8" s="1744"/>
      <c r="H8" s="1744"/>
      <c r="I8" s="1744"/>
      <c r="J8" s="1744"/>
      <c r="K8" s="1744"/>
      <c r="L8" s="1744"/>
      <c r="M8" s="1744"/>
      <c r="N8" s="1744"/>
      <c r="O8" s="1744"/>
      <c r="P8" s="96"/>
    </row>
    <row r="9" spans="1:16" ht="15" customHeight="1" x14ac:dyDescent="0.2">
      <c r="A9" s="250"/>
      <c r="B9" s="250"/>
      <c r="C9" s="250"/>
      <c r="D9" s="251" t="s">
        <v>1381</v>
      </c>
      <c r="E9" s="251"/>
      <c r="F9" s="250"/>
      <c r="G9" s="1068"/>
      <c r="H9" s="250"/>
      <c r="I9" s="250"/>
      <c r="J9" s="252"/>
      <c r="K9" s="252"/>
      <c r="L9" s="252"/>
      <c r="M9" s="252"/>
      <c r="N9" s="252"/>
      <c r="O9" s="95"/>
      <c r="P9" s="96"/>
    </row>
    <row r="10" spans="1:16" ht="15" customHeight="1" x14ac:dyDescent="0.2">
      <c r="A10" s="1601" t="s">
        <v>2</v>
      </c>
      <c r="B10" s="1634" t="s">
        <v>3</v>
      </c>
      <c r="C10" s="1635"/>
      <c r="D10" s="1601" t="s">
        <v>4</v>
      </c>
      <c r="E10" s="1601" t="s">
        <v>5</v>
      </c>
      <c r="F10" s="1601" t="s">
        <v>6</v>
      </c>
      <c r="G10" s="1601"/>
      <c r="H10" s="1601"/>
      <c r="I10" s="1601" t="s">
        <v>7</v>
      </c>
      <c r="J10" s="1048"/>
      <c r="K10" s="1048"/>
      <c r="L10" s="1048"/>
      <c r="M10" s="1048"/>
      <c r="N10" s="1048"/>
      <c r="O10" s="95"/>
      <c r="P10" s="96"/>
    </row>
    <row r="11" spans="1:16" ht="11.25" customHeight="1" x14ac:dyDescent="0.2">
      <c r="A11" s="1601"/>
      <c r="B11" s="1636"/>
      <c r="C11" s="1637"/>
      <c r="D11" s="1601"/>
      <c r="E11" s="1601"/>
      <c r="F11" s="1601"/>
      <c r="G11" s="1601"/>
      <c r="H11" s="1601"/>
      <c r="I11" s="1601"/>
      <c r="J11" s="1048"/>
      <c r="K11" s="1048"/>
      <c r="L11" s="1048"/>
      <c r="M11" s="1048"/>
      <c r="N11" s="1048"/>
      <c r="O11" s="95"/>
      <c r="P11" s="96"/>
    </row>
    <row r="12" spans="1:16" ht="11.25" customHeight="1" x14ac:dyDescent="0.2">
      <c r="A12" s="1601"/>
      <c r="B12" s="1636"/>
      <c r="C12" s="1637"/>
      <c r="D12" s="1601"/>
      <c r="E12" s="1601"/>
      <c r="F12" s="1601">
        <v>2017</v>
      </c>
      <c r="G12" s="1844">
        <v>2018</v>
      </c>
      <c r="H12" s="1601">
        <v>2019</v>
      </c>
      <c r="I12" s="1601"/>
      <c r="J12" s="1048"/>
      <c r="K12" s="1048"/>
      <c r="L12" s="1048"/>
      <c r="M12" s="1048"/>
      <c r="N12" s="1048"/>
      <c r="O12" s="95"/>
      <c r="P12" s="96"/>
    </row>
    <row r="13" spans="1:16" ht="3.75" customHeight="1" x14ac:dyDescent="0.2">
      <c r="A13" s="1601"/>
      <c r="B13" s="1638"/>
      <c r="C13" s="1639"/>
      <c r="D13" s="1601"/>
      <c r="E13" s="1601"/>
      <c r="F13" s="1601"/>
      <c r="G13" s="1844"/>
      <c r="H13" s="1601"/>
      <c r="I13" s="1601"/>
      <c r="J13" s="1048"/>
      <c r="K13" s="1048"/>
      <c r="L13" s="1048"/>
      <c r="M13" s="1048"/>
      <c r="N13" s="1048"/>
      <c r="O13" s="95"/>
      <c r="P13" s="96"/>
    </row>
    <row r="14" spans="1:16" ht="11.25" customHeight="1" x14ac:dyDescent="0.2">
      <c r="A14" s="973">
        <v>1</v>
      </c>
      <c r="B14" s="1644">
        <v>2</v>
      </c>
      <c r="C14" s="1645"/>
      <c r="D14" s="973">
        <v>3</v>
      </c>
      <c r="E14" s="973">
        <v>4</v>
      </c>
      <c r="F14" s="973">
        <v>5</v>
      </c>
      <c r="G14" s="1078">
        <v>6</v>
      </c>
      <c r="H14" s="973">
        <v>7</v>
      </c>
      <c r="I14" s="973">
        <v>8</v>
      </c>
      <c r="J14" s="1048"/>
      <c r="K14" s="1048"/>
      <c r="L14" s="1048"/>
      <c r="M14" s="1048"/>
      <c r="N14" s="1048"/>
      <c r="O14" s="95"/>
      <c r="P14" s="96"/>
    </row>
    <row r="15" spans="1:16" ht="12.75" customHeight="1" x14ac:dyDescent="0.2">
      <c r="A15" s="1742" t="s">
        <v>1382</v>
      </c>
      <c r="B15" s="1742"/>
      <c r="C15" s="1742"/>
      <c r="D15" s="1742"/>
      <c r="E15" s="1742"/>
      <c r="F15" s="1742"/>
      <c r="G15" s="1742"/>
      <c r="H15" s="1742"/>
      <c r="I15" s="1742"/>
      <c r="J15" s="254"/>
      <c r="K15" s="254"/>
      <c r="L15" s="254"/>
      <c r="M15" s="254"/>
      <c r="N15" s="254"/>
      <c r="O15" s="95" t="s">
        <v>8</v>
      </c>
      <c r="P15" s="96"/>
    </row>
    <row r="16" spans="1:16" ht="84.75" customHeight="1" x14ac:dyDescent="0.2">
      <c r="A16" s="1845" t="s">
        <v>1383</v>
      </c>
      <c r="B16" s="1059" t="s">
        <v>4427</v>
      </c>
      <c r="C16" s="1058" t="s">
        <v>4428</v>
      </c>
      <c r="D16" s="1059" t="s">
        <v>275</v>
      </c>
      <c r="E16" s="1053" t="s">
        <v>4429</v>
      </c>
      <c r="F16" s="309">
        <v>468</v>
      </c>
      <c r="G16" s="1052">
        <v>468</v>
      </c>
      <c r="H16" s="1052"/>
      <c r="I16" s="1052"/>
      <c r="J16" s="1048" t="s">
        <v>4430</v>
      </c>
      <c r="K16" s="1048" t="s">
        <v>5484</v>
      </c>
      <c r="L16" s="1048"/>
      <c r="M16" s="1048"/>
      <c r="N16" s="1048"/>
    </row>
    <row r="17" spans="1:37" ht="84.75" customHeight="1" x14ac:dyDescent="0.2">
      <c r="A17" s="1845"/>
      <c r="B17" s="1059" t="s">
        <v>4972</v>
      </c>
      <c r="C17" s="1058" t="s">
        <v>4971</v>
      </c>
      <c r="D17" s="1059" t="s">
        <v>275</v>
      </c>
      <c r="E17" s="1053" t="s">
        <v>4429</v>
      </c>
      <c r="F17" s="330"/>
      <c r="G17" s="309">
        <v>5000</v>
      </c>
      <c r="H17" s="1052"/>
      <c r="I17" s="1052"/>
      <c r="J17" s="1048" t="s">
        <v>5485</v>
      </c>
      <c r="K17" s="1048"/>
      <c r="L17" s="1048"/>
      <c r="M17" s="1048"/>
      <c r="N17" s="1048"/>
    </row>
    <row r="18" spans="1:37" ht="84.75" customHeight="1" x14ac:dyDescent="0.2">
      <c r="A18" s="1845"/>
      <c r="B18" s="1059" t="s">
        <v>4974</v>
      </c>
      <c r="C18" s="1058" t="s">
        <v>4973</v>
      </c>
      <c r="D18" s="1059" t="s">
        <v>275</v>
      </c>
      <c r="E18" s="1053" t="s">
        <v>4429</v>
      </c>
      <c r="F18" s="330"/>
      <c r="G18" s="309">
        <v>500</v>
      </c>
      <c r="H18" s="1052"/>
      <c r="I18" s="1052"/>
      <c r="J18" s="1048" t="s">
        <v>5485</v>
      </c>
      <c r="K18" s="1048"/>
      <c r="L18" s="1048"/>
      <c r="M18" s="1048"/>
      <c r="N18" s="1048"/>
    </row>
    <row r="19" spans="1:37" ht="122.25" customHeight="1" x14ac:dyDescent="0.2">
      <c r="A19" s="497" t="s">
        <v>1391</v>
      </c>
      <c r="B19" s="1059" t="s">
        <v>1401</v>
      </c>
      <c r="C19" s="1058" t="s">
        <v>4976</v>
      </c>
      <c r="D19" s="1059" t="s">
        <v>21</v>
      </c>
      <c r="E19" s="1053" t="s">
        <v>25</v>
      </c>
      <c r="F19" s="1052">
        <v>1500</v>
      </c>
      <c r="G19" s="1052">
        <v>209.71987999999999</v>
      </c>
      <c r="H19" s="1052">
        <v>15000</v>
      </c>
      <c r="I19" s="1052"/>
      <c r="J19" s="1045" t="s">
        <v>3034</v>
      </c>
      <c r="K19" s="1045" t="s">
        <v>5486</v>
      </c>
      <c r="L19" s="1045"/>
      <c r="M19" s="1045"/>
      <c r="N19" s="1045"/>
      <c r="O19" s="127" t="s">
        <v>11</v>
      </c>
    </row>
    <row r="20" spans="1:37" ht="96.75" customHeight="1" x14ac:dyDescent="0.2">
      <c r="A20" s="1564" t="s">
        <v>1402</v>
      </c>
      <c r="B20" s="1053" t="s">
        <v>1403</v>
      </c>
      <c r="C20" s="1027" t="s">
        <v>28</v>
      </c>
      <c r="D20" s="1053" t="s">
        <v>13</v>
      </c>
      <c r="E20" s="1053" t="s">
        <v>29</v>
      </c>
      <c r="F20" s="1052">
        <v>13200</v>
      </c>
      <c r="G20" s="1052">
        <v>5000</v>
      </c>
      <c r="H20" s="1052">
        <v>10000</v>
      </c>
      <c r="I20" s="1059"/>
      <c r="J20" s="1048" t="s">
        <v>3649</v>
      </c>
      <c r="K20" s="1048" t="s">
        <v>4085</v>
      </c>
      <c r="L20" s="1048" t="s">
        <v>5487</v>
      </c>
      <c r="M20" s="1048"/>
      <c r="N20" s="1048"/>
      <c r="O20" s="127" t="s">
        <v>11</v>
      </c>
    </row>
    <row r="21" spans="1:37" ht="34.5" customHeight="1" x14ac:dyDescent="0.2">
      <c r="A21" s="1564"/>
      <c r="B21" s="1053" t="s">
        <v>1404</v>
      </c>
      <c r="C21" s="1027" t="s">
        <v>30</v>
      </c>
      <c r="D21" s="1569" t="s">
        <v>10</v>
      </c>
      <c r="E21" s="1596" t="s">
        <v>31</v>
      </c>
      <c r="F21" s="1616">
        <v>7809.8644999999997</v>
      </c>
      <c r="G21" s="1616">
        <v>7175</v>
      </c>
      <c r="H21" s="1616"/>
      <c r="I21" s="1616">
        <f>7623+1000</f>
        <v>8623</v>
      </c>
      <c r="J21" s="1597" t="s">
        <v>3578</v>
      </c>
      <c r="K21" s="1597" t="s">
        <v>3650</v>
      </c>
      <c r="L21" s="1597" t="s">
        <v>4086</v>
      </c>
      <c r="M21" s="1597" t="s">
        <v>5488</v>
      </c>
      <c r="N21" s="1045"/>
      <c r="O21" s="127" t="s">
        <v>11</v>
      </c>
    </row>
    <row r="22" spans="1:37" ht="21" customHeight="1" x14ac:dyDescent="0.2">
      <c r="A22" s="1564"/>
      <c r="B22" s="1053"/>
      <c r="C22" s="1058" t="s">
        <v>32</v>
      </c>
      <c r="D22" s="1569"/>
      <c r="E22" s="1596"/>
      <c r="F22" s="1616"/>
      <c r="G22" s="1616"/>
      <c r="H22" s="1616"/>
      <c r="I22" s="1616"/>
      <c r="J22" s="1597"/>
      <c r="K22" s="1597"/>
      <c r="L22" s="1597"/>
      <c r="M22" s="1597"/>
      <c r="N22" s="1045"/>
      <c r="O22" s="127" t="s">
        <v>11</v>
      </c>
    </row>
    <row r="23" spans="1:37" ht="67.5" customHeight="1" x14ac:dyDescent="0.2">
      <c r="A23" s="1564"/>
      <c r="B23" s="1053"/>
      <c r="C23" s="980" t="s">
        <v>33</v>
      </c>
      <c r="D23" s="1569"/>
      <c r="E23" s="1596"/>
      <c r="F23" s="1616"/>
      <c r="G23" s="1616"/>
      <c r="H23" s="1616"/>
      <c r="I23" s="1616"/>
      <c r="J23" s="1597"/>
      <c r="K23" s="1597"/>
      <c r="L23" s="1597"/>
      <c r="M23" s="1597"/>
      <c r="N23" s="1045"/>
      <c r="O23" s="127" t="s">
        <v>11</v>
      </c>
    </row>
    <row r="24" spans="1:37" ht="98.25" customHeight="1" x14ac:dyDescent="0.2">
      <c r="A24" s="1564"/>
      <c r="B24" s="1053" t="s">
        <v>1414</v>
      </c>
      <c r="C24" s="1027" t="s">
        <v>4088</v>
      </c>
      <c r="D24" s="1053" t="s">
        <v>10</v>
      </c>
      <c r="E24" s="1051" t="s">
        <v>31</v>
      </c>
      <c r="F24" s="1052">
        <v>425.82317</v>
      </c>
      <c r="G24" s="1052">
        <v>550</v>
      </c>
      <c r="H24" s="1052"/>
      <c r="I24" s="1059"/>
      <c r="J24" s="1048" t="s">
        <v>4087</v>
      </c>
      <c r="K24" s="1048" t="s">
        <v>4640</v>
      </c>
      <c r="L24" s="1048" t="s">
        <v>5489</v>
      </c>
      <c r="M24" s="1048"/>
      <c r="N24" s="1048"/>
      <c r="O24" s="127" t="s">
        <v>11</v>
      </c>
    </row>
    <row r="25" spans="1:37" ht="128.25" customHeight="1" x14ac:dyDescent="0.2">
      <c r="A25" s="1564"/>
      <c r="B25" s="1053" t="s">
        <v>1622</v>
      </c>
      <c r="C25" s="339" t="s">
        <v>3168</v>
      </c>
      <c r="D25" s="351" t="s">
        <v>121</v>
      </c>
      <c r="E25" s="351" t="s">
        <v>122</v>
      </c>
      <c r="F25" s="1052">
        <v>1057</v>
      </c>
      <c r="G25" s="1052">
        <v>1462.02593</v>
      </c>
      <c r="H25" s="1052">
        <v>6500</v>
      </c>
      <c r="I25" s="256"/>
      <c r="J25" s="1048" t="s">
        <v>3196</v>
      </c>
      <c r="K25" s="1048" t="s">
        <v>3657</v>
      </c>
      <c r="L25" s="1048" t="s">
        <v>5490</v>
      </c>
      <c r="M25" s="1048"/>
      <c r="N25" s="1048"/>
      <c r="O25" s="95" t="s">
        <v>123</v>
      </c>
      <c r="P25" s="96"/>
    </row>
    <row r="26" spans="1:37" ht="81" customHeight="1" x14ac:dyDescent="0.2">
      <c r="A26" s="1564"/>
      <c r="B26" s="1053" t="s">
        <v>1624</v>
      </c>
      <c r="C26" s="1058" t="s">
        <v>125</v>
      </c>
      <c r="D26" s="1053" t="s">
        <v>10</v>
      </c>
      <c r="E26" s="1051" t="s">
        <v>37</v>
      </c>
      <c r="F26" s="981">
        <v>65</v>
      </c>
      <c r="G26" s="1052">
        <v>63.667999999999999</v>
      </c>
      <c r="H26" s="1059"/>
      <c r="I26" s="1059"/>
      <c r="J26" s="1048" t="s">
        <v>5491</v>
      </c>
      <c r="K26" s="1048"/>
      <c r="L26" s="1048"/>
      <c r="M26" s="1048"/>
      <c r="N26" s="1048"/>
      <c r="O26" s="127" t="s">
        <v>11</v>
      </c>
    </row>
    <row r="27" spans="1:37" s="128" customFormat="1" ht="98.25" customHeight="1" x14ac:dyDescent="0.2">
      <c r="A27" s="1564"/>
      <c r="B27" s="1053" t="s">
        <v>1629</v>
      </c>
      <c r="C27" s="1058" t="s">
        <v>2996</v>
      </c>
      <c r="D27" s="1053" t="s">
        <v>10</v>
      </c>
      <c r="E27" s="1051" t="s">
        <v>37</v>
      </c>
      <c r="F27" s="1052">
        <v>118.68380000000001</v>
      </c>
      <c r="G27" s="1052">
        <v>2.7</v>
      </c>
      <c r="H27" s="1052"/>
      <c r="I27" s="256"/>
      <c r="J27" s="1048" t="s">
        <v>3198</v>
      </c>
      <c r="K27" s="1048" t="s">
        <v>4435</v>
      </c>
      <c r="L27" s="1048" t="s">
        <v>5492</v>
      </c>
      <c r="M27" s="1048"/>
      <c r="N27" s="1048"/>
      <c r="O27" s="127" t="s">
        <v>11</v>
      </c>
      <c r="Q27" s="96"/>
      <c r="R27" s="96"/>
      <c r="S27" s="96"/>
      <c r="T27" s="96"/>
      <c r="U27" s="96"/>
      <c r="V27" s="96"/>
      <c r="W27" s="96"/>
      <c r="X27" s="96"/>
      <c r="Y27" s="96"/>
      <c r="Z27" s="96"/>
      <c r="AA27" s="96"/>
      <c r="AB27" s="96"/>
      <c r="AC27" s="96"/>
      <c r="AD27" s="96"/>
      <c r="AE27" s="96"/>
      <c r="AF27" s="96"/>
      <c r="AG27" s="96"/>
      <c r="AH27" s="96"/>
      <c r="AI27" s="96"/>
      <c r="AJ27" s="96"/>
      <c r="AK27" s="96"/>
    </row>
    <row r="28" spans="1:37" s="128" customFormat="1" ht="36" customHeight="1" x14ac:dyDescent="0.2">
      <c r="A28" s="1564"/>
      <c r="B28" s="1053" t="s">
        <v>1634</v>
      </c>
      <c r="C28" s="1058" t="s">
        <v>3001</v>
      </c>
      <c r="D28" s="1053" t="s">
        <v>10</v>
      </c>
      <c r="E28" s="1051" t="s">
        <v>37</v>
      </c>
      <c r="F28" s="1052">
        <v>72</v>
      </c>
      <c r="G28" s="1052">
        <v>6</v>
      </c>
      <c r="H28" s="1052"/>
      <c r="I28" s="256"/>
      <c r="J28" s="1048" t="s">
        <v>3202</v>
      </c>
      <c r="K28" s="1048" t="s">
        <v>5493</v>
      </c>
      <c r="L28" s="1048"/>
      <c r="M28" s="1048"/>
      <c r="N28" s="1048"/>
      <c r="O28" s="127" t="s">
        <v>11</v>
      </c>
      <c r="Q28" s="96"/>
      <c r="R28" s="96"/>
      <c r="S28" s="96"/>
      <c r="T28" s="96"/>
      <c r="U28" s="96"/>
      <c r="V28" s="96"/>
      <c r="W28" s="96"/>
      <c r="X28" s="96"/>
      <c r="Y28" s="96"/>
      <c r="Z28" s="96"/>
      <c r="AA28" s="96"/>
      <c r="AB28" s="96"/>
      <c r="AC28" s="96"/>
      <c r="AD28" s="96"/>
      <c r="AE28" s="96"/>
      <c r="AF28" s="96"/>
      <c r="AG28" s="96"/>
      <c r="AH28" s="96"/>
      <c r="AI28" s="96"/>
      <c r="AJ28" s="96"/>
      <c r="AK28" s="96"/>
    </row>
    <row r="29" spans="1:37" s="128" customFormat="1" ht="93" customHeight="1" x14ac:dyDescent="0.2">
      <c r="A29" s="1564"/>
      <c r="B29" s="1053" t="s">
        <v>1636</v>
      </c>
      <c r="C29" s="1058" t="s">
        <v>3003</v>
      </c>
      <c r="D29" s="1053" t="s">
        <v>10</v>
      </c>
      <c r="E29" s="1051" t="s">
        <v>37</v>
      </c>
      <c r="F29" s="1052">
        <v>178.3794</v>
      </c>
      <c r="G29" s="1052">
        <v>3.5</v>
      </c>
      <c r="H29" s="1052"/>
      <c r="I29" s="256"/>
      <c r="J29" s="1048" t="s">
        <v>3204</v>
      </c>
      <c r="K29" s="1048" t="s">
        <v>4436</v>
      </c>
      <c r="L29" s="1048" t="s">
        <v>5494</v>
      </c>
      <c r="M29" s="1048"/>
      <c r="N29" s="1048"/>
      <c r="O29" s="127" t="s">
        <v>11</v>
      </c>
      <c r="Q29" s="96"/>
      <c r="R29" s="96"/>
      <c r="S29" s="96"/>
      <c r="T29" s="96"/>
      <c r="U29" s="96"/>
      <c r="V29" s="96"/>
      <c r="W29" s="96"/>
      <c r="X29" s="96"/>
      <c r="Y29" s="96"/>
      <c r="Z29" s="96"/>
      <c r="AA29" s="96"/>
      <c r="AB29" s="96"/>
      <c r="AC29" s="96"/>
      <c r="AD29" s="96"/>
      <c r="AE29" s="96"/>
      <c r="AF29" s="96"/>
      <c r="AG29" s="96"/>
      <c r="AH29" s="96"/>
      <c r="AI29" s="96"/>
      <c r="AJ29" s="96"/>
      <c r="AK29" s="96"/>
    </row>
    <row r="30" spans="1:37" s="128" customFormat="1" ht="79.5" customHeight="1" x14ac:dyDescent="0.2">
      <c r="A30" s="1564"/>
      <c r="B30" s="1053" t="s">
        <v>1637</v>
      </c>
      <c r="C30" s="1058" t="s">
        <v>3004</v>
      </c>
      <c r="D30" s="1053" t="s">
        <v>10</v>
      </c>
      <c r="E30" s="1051" t="s">
        <v>37</v>
      </c>
      <c r="F30" s="1052">
        <v>118.92</v>
      </c>
      <c r="G30" s="1052">
        <v>12.5</v>
      </c>
      <c r="H30" s="1052"/>
      <c r="I30" s="256"/>
      <c r="J30" s="1048" t="s">
        <v>3205</v>
      </c>
      <c r="K30" s="1048" t="s">
        <v>4437</v>
      </c>
      <c r="L30" s="1048" t="s">
        <v>5495</v>
      </c>
      <c r="M30" s="1048"/>
      <c r="N30" s="1048"/>
      <c r="O30" s="127" t="s">
        <v>11</v>
      </c>
      <c r="Q30" s="96"/>
      <c r="R30" s="96"/>
      <c r="S30" s="96"/>
      <c r="T30" s="96"/>
      <c r="U30" s="96"/>
      <c r="V30" s="96"/>
      <c r="W30" s="96"/>
      <c r="X30" s="96"/>
      <c r="Y30" s="96"/>
      <c r="Z30" s="96"/>
      <c r="AA30" s="96"/>
      <c r="AB30" s="96"/>
      <c r="AC30" s="96"/>
      <c r="AD30" s="96"/>
      <c r="AE30" s="96"/>
      <c r="AF30" s="96"/>
      <c r="AG30" s="96"/>
      <c r="AH30" s="96"/>
      <c r="AI30" s="96"/>
      <c r="AJ30" s="96"/>
      <c r="AK30" s="96"/>
    </row>
    <row r="31" spans="1:37" s="128" customFormat="1" ht="117.75" customHeight="1" x14ac:dyDescent="0.2">
      <c r="A31" s="1564"/>
      <c r="B31" s="1053" t="s">
        <v>1640</v>
      </c>
      <c r="C31" s="1058" t="s">
        <v>5018</v>
      </c>
      <c r="D31" s="1053" t="s">
        <v>10</v>
      </c>
      <c r="E31" s="1051" t="s">
        <v>60</v>
      </c>
      <c r="F31" s="1052">
        <v>123</v>
      </c>
      <c r="G31" s="1052">
        <v>115.249</v>
      </c>
      <c r="H31" s="1027"/>
      <c r="I31" s="1027"/>
      <c r="J31" s="1048" t="s">
        <v>4642</v>
      </c>
      <c r="K31" s="1048" t="s">
        <v>5496</v>
      </c>
      <c r="L31" s="1048"/>
      <c r="M31" s="1048"/>
      <c r="N31" s="1048"/>
      <c r="O31" s="127" t="s">
        <v>11</v>
      </c>
      <c r="Q31" s="96"/>
      <c r="R31" s="96"/>
      <c r="S31" s="96"/>
      <c r="T31" s="96"/>
      <c r="U31" s="96"/>
      <c r="V31" s="96"/>
      <c r="W31" s="96"/>
      <c r="X31" s="96"/>
      <c r="Y31" s="96"/>
      <c r="Z31" s="96"/>
      <c r="AA31" s="96"/>
      <c r="AB31" s="96"/>
      <c r="AC31" s="96"/>
      <c r="AD31" s="96"/>
      <c r="AE31" s="96"/>
      <c r="AF31" s="96"/>
      <c r="AG31" s="96"/>
      <c r="AH31" s="96"/>
      <c r="AI31" s="96"/>
      <c r="AJ31" s="96"/>
      <c r="AK31" s="96"/>
    </row>
    <row r="32" spans="1:37" s="127" customFormat="1" ht="71.25" customHeight="1" x14ac:dyDescent="0.2">
      <c r="A32" s="1564"/>
      <c r="B32" s="1053" t="s">
        <v>3207</v>
      </c>
      <c r="C32" s="1058" t="s">
        <v>3208</v>
      </c>
      <c r="D32" s="1053" t="s">
        <v>3137</v>
      </c>
      <c r="E32" s="1051" t="s">
        <v>60</v>
      </c>
      <c r="F32" s="1052">
        <v>238</v>
      </c>
      <c r="G32" s="1052">
        <v>89.529399999999995</v>
      </c>
      <c r="H32" s="1052"/>
      <c r="I32" s="256"/>
      <c r="J32" s="1048" t="s">
        <v>3209</v>
      </c>
      <c r="K32" s="1048" t="s">
        <v>5717</v>
      </c>
      <c r="L32" s="1048"/>
      <c r="M32" s="1048"/>
      <c r="N32" s="1048"/>
      <c r="P32" s="128"/>
      <c r="Q32" s="96"/>
      <c r="R32" s="96"/>
      <c r="S32" s="96"/>
      <c r="T32" s="96"/>
      <c r="U32" s="96"/>
      <c r="V32" s="96"/>
      <c r="W32" s="96"/>
      <c r="X32" s="96"/>
      <c r="Y32" s="96"/>
      <c r="Z32" s="96"/>
      <c r="AA32" s="96"/>
      <c r="AB32" s="96"/>
      <c r="AC32" s="96"/>
      <c r="AD32" s="96"/>
      <c r="AE32" s="96"/>
      <c r="AF32" s="96"/>
      <c r="AG32" s="96"/>
      <c r="AH32" s="96"/>
      <c r="AI32" s="96"/>
      <c r="AJ32" s="96"/>
      <c r="AK32" s="96"/>
    </row>
    <row r="33" spans="1:37" s="127" customFormat="1" ht="96.75" customHeight="1" x14ac:dyDescent="0.2">
      <c r="A33" s="1564"/>
      <c r="B33" s="1053" t="s">
        <v>3211</v>
      </c>
      <c r="C33" s="1058" t="s">
        <v>3210</v>
      </c>
      <c r="D33" s="1053" t="s">
        <v>3137</v>
      </c>
      <c r="E33" s="1051" t="s">
        <v>60</v>
      </c>
      <c r="F33" s="1052">
        <v>213.12799999999999</v>
      </c>
      <c r="G33" s="1052">
        <v>89.529399999999995</v>
      </c>
      <c r="H33" s="1052"/>
      <c r="I33" s="256"/>
      <c r="J33" s="1048" t="s">
        <v>3212</v>
      </c>
      <c r="K33" s="1048" t="s">
        <v>5497</v>
      </c>
      <c r="L33" s="1048"/>
      <c r="M33" s="1048"/>
      <c r="N33" s="1048"/>
      <c r="P33" s="128"/>
      <c r="Q33" s="96"/>
      <c r="R33" s="96"/>
      <c r="S33" s="96"/>
      <c r="T33" s="96"/>
      <c r="U33" s="96"/>
      <c r="V33" s="96"/>
      <c r="W33" s="96"/>
      <c r="X33" s="96"/>
      <c r="Y33" s="96"/>
      <c r="Z33" s="96"/>
      <c r="AA33" s="96"/>
      <c r="AB33" s="96"/>
      <c r="AC33" s="96"/>
      <c r="AD33" s="96"/>
      <c r="AE33" s="96"/>
      <c r="AF33" s="96"/>
      <c r="AG33" s="96"/>
      <c r="AH33" s="96"/>
      <c r="AI33" s="96"/>
      <c r="AJ33" s="96"/>
      <c r="AK33" s="96"/>
    </row>
    <row r="34" spans="1:37" s="127" customFormat="1" ht="87.75" customHeight="1" x14ac:dyDescent="0.2">
      <c r="A34" s="1564"/>
      <c r="B34" s="1053" t="s">
        <v>3214</v>
      </c>
      <c r="C34" s="1058" t="s">
        <v>3213</v>
      </c>
      <c r="D34" s="1053" t="s">
        <v>3137</v>
      </c>
      <c r="E34" s="1051" t="s">
        <v>60</v>
      </c>
      <c r="F34" s="1052">
        <v>213</v>
      </c>
      <c r="G34" s="1052">
        <v>67.823440000000005</v>
      </c>
      <c r="H34" s="1052"/>
      <c r="I34" s="256"/>
      <c r="J34" s="1048" t="s">
        <v>3215</v>
      </c>
      <c r="K34" s="1048" t="s">
        <v>4090</v>
      </c>
      <c r="L34" s="1048" t="s">
        <v>5498</v>
      </c>
      <c r="M34" s="1048"/>
      <c r="N34" s="1048"/>
      <c r="P34" s="128"/>
      <c r="Q34" s="96"/>
      <c r="R34" s="96"/>
      <c r="S34" s="96"/>
      <c r="T34" s="96"/>
      <c r="U34" s="96"/>
      <c r="V34" s="96"/>
      <c r="W34" s="96"/>
      <c r="X34" s="96"/>
      <c r="Y34" s="96"/>
      <c r="Z34" s="96"/>
      <c r="AA34" s="96"/>
      <c r="AB34" s="96"/>
      <c r="AC34" s="96"/>
      <c r="AD34" s="96"/>
      <c r="AE34" s="96"/>
      <c r="AF34" s="96"/>
      <c r="AG34" s="96"/>
      <c r="AH34" s="96"/>
      <c r="AI34" s="96"/>
      <c r="AJ34" s="96"/>
      <c r="AK34" s="96"/>
    </row>
    <row r="35" spans="1:37" s="127" customFormat="1" ht="104.25" customHeight="1" x14ac:dyDescent="0.2">
      <c r="A35" s="1564"/>
      <c r="B35" s="1053" t="s">
        <v>3217</v>
      </c>
      <c r="C35" s="1058" t="s">
        <v>3216</v>
      </c>
      <c r="D35" s="1053" t="s">
        <v>3137</v>
      </c>
      <c r="E35" s="1051" t="s">
        <v>60</v>
      </c>
      <c r="F35" s="1052">
        <v>352</v>
      </c>
      <c r="G35" s="1052">
        <v>110.47324</v>
      </c>
      <c r="H35" s="1052"/>
      <c r="I35" s="256"/>
      <c r="J35" s="1048" t="s">
        <v>3218</v>
      </c>
      <c r="K35" s="1048" t="s">
        <v>4091</v>
      </c>
      <c r="L35" s="1048" t="s">
        <v>5499</v>
      </c>
      <c r="M35" s="1048"/>
      <c r="N35" s="1048"/>
      <c r="P35" s="128"/>
      <c r="Q35" s="96"/>
      <c r="R35" s="96"/>
      <c r="S35" s="96"/>
      <c r="T35" s="96"/>
      <c r="U35" s="96"/>
      <c r="V35" s="96"/>
      <c r="W35" s="96"/>
      <c r="X35" s="96"/>
      <c r="Y35" s="96"/>
      <c r="Z35" s="96"/>
      <c r="AA35" s="96"/>
      <c r="AB35" s="96"/>
      <c r="AC35" s="96"/>
      <c r="AD35" s="96"/>
      <c r="AE35" s="96"/>
      <c r="AF35" s="96"/>
      <c r="AG35" s="96"/>
      <c r="AH35" s="96"/>
      <c r="AI35" s="96"/>
      <c r="AJ35" s="96"/>
      <c r="AK35" s="96"/>
    </row>
    <row r="36" spans="1:37" s="127" customFormat="1" ht="90" customHeight="1" x14ac:dyDescent="0.2">
      <c r="A36" s="1564"/>
      <c r="B36" s="1053" t="s">
        <v>3220</v>
      </c>
      <c r="C36" s="1058" t="s">
        <v>3219</v>
      </c>
      <c r="D36" s="1053" t="s">
        <v>3137</v>
      </c>
      <c r="E36" s="1051" t="s">
        <v>60</v>
      </c>
      <c r="F36" s="1052">
        <v>121</v>
      </c>
      <c r="G36" s="1052">
        <v>37.506279999999997</v>
      </c>
      <c r="H36" s="1052"/>
      <c r="I36" s="256"/>
      <c r="J36" s="1048" t="s">
        <v>3221</v>
      </c>
      <c r="K36" s="1048" t="s">
        <v>4092</v>
      </c>
      <c r="L36" s="1048" t="s">
        <v>5500</v>
      </c>
      <c r="M36" s="1048"/>
      <c r="N36" s="1048"/>
      <c r="P36" s="128"/>
      <c r="Q36" s="96"/>
      <c r="R36" s="96"/>
      <c r="S36" s="96"/>
      <c r="T36" s="96"/>
      <c r="U36" s="96"/>
      <c r="V36" s="96"/>
      <c r="W36" s="96"/>
      <c r="X36" s="96"/>
      <c r="Y36" s="96"/>
      <c r="Z36" s="96"/>
      <c r="AA36" s="96"/>
      <c r="AB36" s="96"/>
      <c r="AC36" s="96"/>
      <c r="AD36" s="96"/>
      <c r="AE36" s="96"/>
      <c r="AF36" s="96"/>
      <c r="AG36" s="96"/>
      <c r="AH36" s="96"/>
      <c r="AI36" s="96"/>
      <c r="AJ36" s="96"/>
      <c r="AK36" s="96"/>
    </row>
    <row r="37" spans="1:37" s="127" customFormat="1" ht="98.25" customHeight="1" x14ac:dyDescent="0.2">
      <c r="A37" s="1564"/>
      <c r="B37" s="1053" t="s">
        <v>3222</v>
      </c>
      <c r="C37" s="1058" t="s">
        <v>3223</v>
      </c>
      <c r="D37" s="1053" t="s">
        <v>3137</v>
      </c>
      <c r="E37" s="1051" t="s">
        <v>60</v>
      </c>
      <c r="F37" s="1052">
        <v>216</v>
      </c>
      <c r="G37" s="1052">
        <v>68.183040000000005</v>
      </c>
      <c r="H37" s="1052"/>
      <c r="I37" s="256"/>
      <c r="J37" s="1048" t="s">
        <v>3224</v>
      </c>
      <c r="K37" s="1048" t="s">
        <v>4093</v>
      </c>
      <c r="L37" s="1048" t="s">
        <v>5718</v>
      </c>
      <c r="M37" s="1048"/>
      <c r="N37" s="1048"/>
      <c r="P37" s="128"/>
      <c r="Q37" s="96"/>
      <c r="R37" s="96"/>
      <c r="S37" s="96"/>
      <c r="T37" s="96"/>
      <c r="U37" s="96"/>
      <c r="V37" s="96"/>
      <c r="W37" s="96"/>
      <c r="X37" s="96"/>
      <c r="Y37" s="96"/>
      <c r="Z37" s="96"/>
      <c r="AA37" s="96"/>
      <c r="AB37" s="96"/>
      <c r="AC37" s="96"/>
      <c r="AD37" s="96"/>
      <c r="AE37" s="96"/>
      <c r="AF37" s="96"/>
      <c r="AG37" s="96"/>
      <c r="AH37" s="96"/>
      <c r="AI37" s="96"/>
      <c r="AJ37" s="96"/>
      <c r="AK37" s="96"/>
    </row>
    <row r="38" spans="1:37" s="127" customFormat="1" ht="117.75" customHeight="1" x14ac:dyDescent="0.2">
      <c r="A38" s="1564"/>
      <c r="B38" s="1053" t="s">
        <v>3226</v>
      </c>
      <c r="C38" s="1058" t="s">
        <v>3225</v>
      </c>
      <c r="D38" s="1053" t="s">
        <v>3137</v>
      </c>
      <c r="E38" s="1051" t="s">
        <v>60</v>
      </c>
      <c r="F38" s="1052">
        <v>216</v>
      </c>
      <c r="G38" s="1052">
        <v>68.183040000000005</v>
      </c>
      <c r="H38" s="1052"/>
      <c r="I38" s="256"/>
      <c r="J38" s="1048" t="s">
        <v>3227</v>
      </c>
      <c r="K38" s="1048" t="s">
        <v>4094</v>
      </c>
      <c r="L38" s="1048" t="s">
        <v>5718</v>
      </c>
      <c r="M38" s="1048"/>
      <c r="N38" s="1048"/>
      <c r="P38" s="128"/>
      <c r="Q38" s="96"/>
      <c r="R38" s="96"/>
      <c r="S38" s="96"/>
      <c r="T38" s="96"/>
      <c r="U38" s="96"/>
      <c r="V38" s="96"/>
      <c r="W38" s="96"/>
      <c r="X38" s="96"/>
      <c r="Y38" s="96"/>
      <c r="Z38" s="96"/>
      <c r="AA38" s="96"/>
      <c r="AB38" s="96"/>
      <c r="AC38" s="96"/>
      <c r="AD38" s="96"/>
      <c r="AE38" s="96"/>
      <c r="AF38" s="96"/>
      <c r="AG38" s="96"/>
      <c r="AH38" s="96"/>
      <c r="AI38" s="96"/>
      <c r="AJ38" s="96"/>
      <c r="AK38" s="96"/>
    </row>
    <row r="39" spans="1:37" s="127" customFormat="1" ht="111.75" customHeight="1" x14ac:dyDescent="0.2">
      <c r="A39" s="1564"/>
      <c r="B39" s="1053" t="s">
        <v>3229</v>
      </c>
      <c r="C39" s="1058" t="s">
        <v>3228</v>
      </c>
      <c r="D39" s="1053" t="s">
        <v>3137</v>
      </c>
      <c r="E39" s="1051" t="s">
        <v>60</v>
      </c>
      <c r="F39" s="1052">
        <v>45.986400000000003</v>
      </c>
      <c r="G39" s="1052">
        <v>6</v>
      </c>
      <c r="H39" s="1052"/>
      <c r="I39" s="256"/>
      <c r="J39" s="1048" t="s">
        <v>3230</v>
      </c>
      <c r="K39" s="1048" t="s">
        <v>4438</v>
      </c>
      <c r="L39" s="1048" t="s">
        <v>5501</v>
      </c>
      <c r="M39" s="1048"/>
      <c r="N39" s="1048"/>
      <c r="P39" s="128"/>
      <c r="Q39" s="96"/>
      <c r="R39" s="96"/>
      <c r="S39" s="96"/>
      <c r="T39" s="96"/>
      <c r="U39" s="96"/>
      <c r="V39" s="96"/>
      <c r="W39" s="96"/>
      <c r="X39" s="96"/>
      <c r="Y39" s="96"/>
      <c r="Z39" s="96"/>
      <c r="AA39" s="96"/>
      <c r="AB39" s="96"/>
      <c r="AC39" s="96"/>
      <c r="AD39" s="96"/>
      <c r="AE39" s="96"/>
      <c r="AF39" s="96"/>
      <c r="AG39" s="96"/>
      <c r="AH39" s="96"/>
      <c r="AI39" s="96"/>
      <c r="AJ39" s="96"/>
      <c r="AK39" s="96"/>
    </row>
    <row r="40" spans="1:37" s="127" customFormat="1" ht="108.75" customHeight="1" x14ac:dyDescent="0.2">
      <c r="A40" s="1564"/>
      <c r="B40" s="1053" t="s">
        <v>3231</v>
      </c>
      <c r="C40" s="1058" t="s">
        <v>3232</v>
      </c>
      <c r="D40" s="1053" t="s">
        <v>3137</v>
      </c>
      <c r="E40" s="1051" t="s">
        <v>60</v>
      </c>
      <c r="F40" s="1052">
        <v>132.8578</v>
      </c>
      <c r="G40" s="1052">
        <v>12</v>
      </c>
      <c r="H40" s="1052"/>
      <c r="I40" s="256"/>
      <c r="J40" s="1048" t="s">
        <v>3233</v>
      </c>
      <c r="K40" s="1048" t="s">
        <v>4439</v>
      </c>
      <c r="L40" s="1048" t="s">
        <v>5719</v>
      </c>
      <c r="M40" s="1048"/>
      <c r="N40" s="1048"/>
      <c r="P40" s="128"/>
      <c r="Q40" s="96"/>
      <c r="R40" s="96"/>
      <c r="S40" s="96"/>
      <c r="T40" s="96"/>
      <c r="U40" s="96"/>
      <c r="V40" s="96"/>
      <c r="W40" s="96"/>
      <c r="X40" s="96"/>
      <c r="Y40" s="96"/>
      <c r="Z40" s="96"/>
      <c r="AA40" s="96"/>
      <c r="AB40" s="96"/>
      <c r="AC40" s="96"/>
      <c r="AD40" s="96"/>
      <c r="AE40" s="96"/>
      <c r="AF40" s="96"/>
      <c r="AG40" s="96"/>
      <c r="AH40" s="96"/>
      <c r="AI40" s="96"/>
      <c r="AJ40" s="96"/>
      <c r="AK40" s="96"/>
    </row>
    <row r="41" spans="1:37" s="127" customFormat="1" ht="94.5" customHeight="1" x14ac:dyDescent="0.2">
      <c r="A41" s="1564"/>
      <c r="B41" s="1053" t="s">
        <v>3234</v>
      </c>
      <c r="C41" s="1058" t="s">
        <v>3235</v>
      </c>
      <c r="D41" s="1053" t="s">
        <v>3137</v>
      </c>
      <c r="E41" s="1051" t="s">
        <v>3236</v>
      </c>
      <c r="F41" s="1052">
        <v>45</v>
      </c>
      <c r="G41" s="1052">
        <v>11</v>
      </c>
      <c r="H41" s="1052"/>
      <c r="I41" s="256"/>
      <c r="J41" s="1048" t="s">
        <v>3237</v>
      </c>
      <c r="K41" s="1048" t="s">
        <v>5502</v>
      </c>
      <c r="L41" s="1048"/>
      <c r="M41" s="1048"/>
      <c r="N41" s="1048"/>
      <c r="P41" s="128"/>
      <c r="Q41" s="96"/>
      <c r="R41" s="96"/>
      <c r="S41" s="96"/>
      <c r="T41" s="96"/>
      <c r="U41" s="96"/>
      <c r="V41" s="96"/>
      <c r="W41" s="96"/>
      <c r="X41" s="96"/>
      <c r="Y41" s="96"/>
      <c r="Z41" s="96"/>
      <c r="AA41" s="96"/>
      <c r="AB41" s="96"/>
      <c r="AC41" s="96"/>
      <c r="AD41" s="96"/>
      <c r="AE41" s="96"/>
      <c r="AF41" s="96"/>
      <c r="AG41" s="96"/>
      <c r="AH41" s="96"/>
      <c r="AI41" s="96"/>
      <c r="AJ41" s="96"/>
      <c r="AK41" s="96"/>
    </row>
    <row r="42" spans="1:37" s="127" customFormat="1" ht="104.25" customHeight="1" x14ac:dyDescent="0.2">
      <c r="A42" s="1564"/>
      <c r="B42" s="1062" t="s">
        <v>3658</v>
      </c>
      <c r="C42" s="497" t="s">
        <v>4979</v>
      </c>
      <c r="D42" s="1059" t="s">
        <v>810</v>
      </c>
      <c r="E42" s="1059" t="s">
        <v>3435</v>
      </c>
      <c r="F42" s="1052">
        <v>50</v>
      </c>
      <c r="G42" s="1052">
        <v>729.75099999999998</v>
      </c>
      <c r="H42" s="1052">
        <v>0</v>
      </c>
      <c r="I42" s="1052">
        <v>0</v>
      </c>
      <c r="J42" s="1048" t="s">
        <v>3660</v>
      </c>
      <c r="K42" s="1048" t="s">
        <v>3971</v>
      </c>
      <c r="L42" s="1048" t="s">
        <v>4645</v>
      </c>
      <c r="M42" s="1048" t="s">
        <v>5503</v>
      </c>
      <c r="N42" s="1048"/>
      <c r="P42" s="128"/>
      <c r="Q42" s="96"/>
      <c r="R42" s="96"/>
      <c r="S42" s="96"/>
      <c r="T42" s="96"/>
      <c r="U42" s="96"/>
      <c r="V42" s="96"/>
      <c r="W42" s="96"/>
      <c r="X42" s="96"/>
      <c r="Y42" s="96"/>
      <c r="Z42" s="96"/>
      <c r="AA42" s="96"/>
      <c r="AB42" s="96"/>
      <c r="AC42" s="96"/>
      <c r="AD42" s="96"/>
      <c r="AE42" s="96"/>
      <c r="AF42" s="96"/>
      <c r="AG42" s="96"/>
      <c r="AH42" s="96"/>
      <c r="AI42" s="96"/>
      <c r="AJ42" s="96"/>
      <c r="AK42" s="96"/>
    </row>
    <row r="43" spans="1:37" s="127" customFormat="1" ht="40.5" customHeight="1" x14ac:dyDescent="0.2">
      <c r="A43" s="1564"/>
      <c r="B43" s="1062" t="s">
        <v>4978</v>
      </c>
      <c r="C43" s="1027" t="s">
        <v>4977</v>
      </c>
      <c r="D43" s="1053" t="s">
        <v>13</v>
      </c>
      <c r="E43" s="1053" t="s">
        <v>29</v>
      </c>
      <c r="F43" s="279"/>
      <c r="G43" s="309">
        <v>259.29001</v>
      </c>
      <c r="H43" s="1052"/>
      <c r="I43" s="1052"/>
      <c r="J43" s="1593" t="s">
        <v>5505</v>
      </c>
      <c r="K43" s="1048"/>
      <c r="L43" s="1048"/>
      <c r="M43" s="1048"/>
      <c r="N43" s="1048"/>
      <c r="P43" s="128"/>
      <c r="Q43" s="96"/>
      <c r="R43" s="96"/>
      <c r="S43" s="96"/>
      <c r="T43" s="96"/>
      <c r="U43" s="96"/>
      <c r="V43" s="96"/>
      <c r="W43" s="96"/>
      <c r="X43" s="96"/>
      <c r="Y43" s="96"/>
      <c r="Z43" s="96"/>
      <c r="AA43" s="96"/>
      <c r="AB43" s="96"/>
      <c r="AC43" s="96"/>
      <c r="AD43" s="96"/>
      <c r="AE43" s="96"/>
      <c r="AF43" s="96"/>
      <c r="AG43" s="96"/>
      <c r="AH43" s="96"/>
      <c r="AI43" s="96"/>
      <c r="AJ43" s="96"/>
      <c r="AK43" s="96"/>
    </row>
    <row r="44" spans="1:37" s="127" customFormat="1" ht="40.5" customHeight="1" x14ac:dyDescent="0.2">
      <c r="A44" s="1564"/>
      <c r="B44" s="1062" t="s">
        <v>4981</v>
      </c>
      <c r="C44" s="1027" t="s">
        <v>4980</v>
      </c>
      <c r="D44" s="1053" t="s">
        <v>10</v>
      </c>
      <c r="E44" s="1051" t="s">
        <v>31</v>
      </c>
      <c r="F44" s="279"/>
      <c r="G44" s="309">
        <v>80</v>
      </c>
      <c r="H44" s="1052"/>
      <c r="I44" s="1052"/>
      <c r="J44" s="1593"/>
      <c r="K44" s="1048"/>
      <c r="L44" s="1048"/>
      <c r="M44" s="1048"/>
      <c r="N44" s="1048"/>
      <c r="P44" s="128"/>
      <c r="Q44" s="96"/>
      <c r="R44" s="96"/>
      <c r="S44" s="96"/>
      <c r="T44" s="96"/>
      <c r="U44" s="96"/>
      <c r="V44" s="96"/>
      <c r="W44" s="96"/>
      <c r="X44" s="96"/>
      <c r="Y44" s="96"/>
      <c r="Z44" s="96"/>
      <c r="AA44" s="96"/>
      <c r="AB44" s="96"/>
      <c r="AC44" s="96"/>
      <c r="AD44" s="96"/>
      <c r="AE44" s="96"/>
      <c r="AF44" s="96"/>
      <c r="AG44" s="96"/>
      <c r="AH44" s="96"/>
      <c r="AI44" s="96"/>
      <c r="AJ44" s="96"/>
      <c r="AK44" s="96"/>
    </row>
    <row r="45" spans="1:37" s="127" customFormat="1" ht="40.5" customHeight="1" x14ac:dyDescent="0.2">
      <c r="A45" s="1564"/>
      <c r="B45" s="1062" t="s">
        <v>4983</v>
      </c>
      <c r="C45" s="1027" t="s">
        <v>4982</v>
      </c>
      <c r="D45" s="1053" t="s">
        <v>10</v>
      </c>
      <c r="E45" s="1051" t="s">
        <v>31</v>
      </c>
      <c r="F45" s="279"/>
      <c r="G45" s="309">
        <v>500</v>
      </c>
      <c r="H45" s="1052"/>
      <c r="I45" s="1052"/>
      <c r="J45" s="1593"/>
      <c r="K45" s="1048"/>
      <c r="L45" s="1048"/>
      <c r="M45" s="1048"/>
      <c r="N45" s="1048"/>
      <c r="P45" s="128"/>
      <c r="Q45" s="96"/>
      <c r="R45" s="96"/>
      <c r="S45" s="96"/>
      <c r="T45" s="96"/>
      <c r="U45" s="96"/>
      <c r="V45" s="96"/>
      <c r="W45" s="96"/>
      <c r="X45" s="96"/>
      <c r="Y45" s="96"/>
      <c r="Z45" s="96"/>
      <c r="AA45" s="96"/>
      <c r="AB45" s="96"/>
      <c r="AC45" s="96"/>
      <c r="AD45" s="96"/>
      <c r="AE45" s="96"/>
      <c r="AF45" s="96"/>
      <c r="AG45" s="96"/>
      <c r="AH45" s="96"/>
      <c r="AI45" s="96"/>
      <c r="AJ45" s="96"/>
      <c r="AK45" s="96"/>
    </row>
    <row r="46" spans="1:37" s="127" customFormat="1" ht="40.5" customHeight="1" x14ac:dyDescent="0.2">
      <c r="A46" s="1564"/>
      <c r="B46" s="1062" t="s">
        <v>4985</v>
      </c>
      <c r="C46" s="1058" t="s">
        <v>4984</v>
      </c>
      <c r="D46" s="1053" t="s">
        <v>10</v>
      </c>
      <c r="E46" s="1051" t="s">
        <v>133</v>
      </c>
      <c r="F46" s="279"/>
      <c r="G46" s="309">
        <v>50</v>
      </c>
      <c r="H46" s="1052"/>
      <c r="I46" s="1052"/>
      <c r="J46" s="1593"/>
      <c r="K46" s="1048"/>
      <c r="L46" s="1048"/>
      <c r="M46" s="1048"/>
      <c r="N46" s="1048"/>
      <c r="P46" s="128"/>
      <c r="Q46" s="96"/>
      <c r="R46" s="96"/>
      <c r="S46" s="96"/>
      <c r="T46" s="96"/>
      <c r="U46" s="96"/>
      <c r="V46" s="96"/>
      <c r="W46" s="96"/>
      <c r="X46" s="96"/>
      <c r="Y46" s="96"/>
      <c r="Z46" s="96"/>
      <c r="AA46" s="96"/>
      <c r="AB46" s="96"/>
      <c r="AC46" s="96"/>
      <c r="AD46" s="96"/>
      <c r="AE46" s="96"/>
      <c r="AF46" s="96"/>
      <c r="AG46" s="96"/>
      <c r="AH46" s="96"/>
      <c r="AI46" s="96"/>
      <c r="AJ46" s="96"/>
      <c r="AK46" s="96"/>
    </row>
    <row r="47" spans="1:37" s="127" customFormat="1" ht="40.5" customHeight="1" x14ac:dyDescent="0.2">
      <c r="A47" s="1564"/>
      <c r="B47" s="1062" t="s">
        <v>4987</v>
      </c>
      <c r="C47" s="1058" t="s">
        <v>4986</v>
      </c>
      <c r="D47" s="1053" t="s">
        <v>10</v>
      </c>
      <c r="E47" s="1051" t="s">
        <v>133</v>
      </c>
      <c r="F47" s="981"/>
      <c r="G47" s="309">
        <v>250</v>
      </c>
      <c r="H47" s="1052"/>
      <c r="I47" s="1052"/>
      <c r="J47" s="1593"/>
      <c r="K47" s="1048"/>
      <c r="L47" s="1048"/>
      <c r="M47" s="1048"/>
      <c r="N47" s="1048"/>
      <c r="P47" s="128"/>
      <c r="Q47" s="96"/>
      <c r="R47" s="96"/>
      <c r="S47" s="96"/>
      <c r="T47" s="96"/>
      <c r="U47" s="96"/>
      <c r="V47" s="96"/>
      <c r="W47" s="96"/>
      <c r="X47" s="96"/>
      <c r="Y47" s="96"/>
      <c r="Z47" s="96"/>
      <c r="AA47" s="96"/>
      <c r="AB47" s="96"/>
      <c r="AC47" s="96"/>
      <c r="AD47" s="96"/>
      <c r="AE47" s="96"/>
      <c r="AF47" s="96"/>
      <c r="AG47" s="96"/>
      <c r="AH47" s="96"/>
      <c r="AI47" s="96"/>
      <c r="AJ47" s="96"/>
      <c r="AK47" s="96"/>
    </row>
    <row r="48" spans="1:37" s="127" customFormat="1" ht="40.5" customHeight="1" x14ac:dyDescent="0.2">
      <c r="A48" s="1564"/>
      <c r="B48" s="1062" t="s">
        <v>4989</v>
      </c>
      <c r="C48" s="1058" t="s">
        <v>4988</v>
      </c>
      <c r="D48" s="1053" t="s">
        <v>10</v>
      </c>
      <c r="E48" s="1051" t="s">
        <v>133</v>
      </c>
      <c r="F48" s="981"/>
      <c r="G48" s="309">
        <v>250</v>
      </c>
      <c r="H48" s="1052"/>
      <c r="I48" s="1052"/>
      <c r="J48" s="1593"/>
      <c r="K48" s="1048"/>
      <c r="L48" s="1048"/>
      <c r="M48" s="1048"/>
      <c r="N48" s="1048"/>
      <c r="P48" s="128"/>
      <c r="Q48" s="96"/>
      <c r="R48" s="96"/>
      <c r="S48" s="96"/>
      <c r="T48" s="96"/>
      <c r="U48" s="96"/>
      <c r="V48" s="96"/>
      <c r="W48" s="96"/>
      <c r="X48" s="96"/>
      <c r="Y48" s="96"/>
      <c r="Z48" s="96"/>
      <c r="AA48" s="96"/>
      <c r="AB48" s="96"/>
      <c r="AC48" s="96"/>
      <c r="AD48" s="96"/>
      <c r="AE48" s="96"/>
      <c r="AF48" s="96"/>
      <c r="AG48" s="96"/>
      <c r="AH48" s="96"/>
      <c r="AI48" s="96"/>
      <c r="AJ48" s="96"/>
      <c r="AK48" s="96"/>
    </row>
    <row r="49" spans="1:37" s="127" customFormat="1" ht="40.5" customHeight="1" x14ac:dyDescent="0.2">
      <c r="A49" s="1564"/>
      <c r="B49" s="1062" t="s">
        <v>4991</v>
      </c>
      <c r="C49" s="982" t="s">
        <v>4990</v>
      </c>
      <c r="D49" s="1053" t="s">
        <v>10</v>
      </c>
      <c r="E49" s="1051" t="s">
        <v>133</v>
      </c>
      <c r="F49" s="981"/>
      <c r="G49" s="309">
        <v>250</v>
      </c>
      <c r="H49" s="983"/>
      <c r="I49" s="1052"/>
      <c r="J49" s="1593"/>
      <c r="K49" s="1048"/>
      <c r="L49" s="1048"/>
      <c r="M49" s="1048"/>
      <c r="N49" s="1048"/>
      <c r="P49" s="128"/>
      <c r="Q49" s="96"/>
      <c r="R49" s="96"/>
      <c r="S49" s="96"/>
      <c r="T49" s="96"/>
      <c r="U49" s="96"/>
      <c r="V49" s="96"/>
      <c r="W49" s="96"/>
      <c r="X49" s="96"/>
      <c r="Y49" s="96"/>
      <c r="Z49" s="96"/>
      <c r="AA49" s="96"/>
      <c r="AB49" s="96"/>
      <c r="AC49" s="96"/>
      <c r="AD49" s="96"/>
      <c r="AE49" s="96"/>
      <c r="AF49" s="96"/>
      <c r="AG49" s="96"/>
      <c r="AH49" s="96"/>
      <c r="AI49" s="96"/>
      <c r="AJ49" s="96"/>
      <c r="AK49" s="96"/>
    </row>
    <row r="50" spans="1:37" s="127" customFormat="1" ht="40.5" customHeight="1" x14ac:dyDescent="0.2">
      <c r="A50" s="1564"/>
      <c r="B50" s="1062" t="s">
        <v>4993</v>
      </c>
      <c r="C50" s="982" t="s">
        <v>4992</v>
      </c>
      <c r="D50" s="1053" t="s">
        <v>10</v>
      </c>
      <c r="E50" s="1051" t="s">
        <v>133</v>
      </c>
      <c r="F50" s="981"/>
      <c r="G50" s="309">
        <v>250</v>
      </c>
      <c r="H50" s="1052"/>
      <c r="I50" s="1052"/>
      <c r="J50" s="1593"/>
      <c r="K50" s="1048"/>
      <c r="L50" s="1048"/>
      <c r="M50" s="1048"/>
      <c r="N50" s="1048"/>
      <c r="P50" s="128"/>
      <c r="Q50" s="96"/>
      <c r="R50" s="96"/>
      <c r="S50" s="96"/>
      <c r="T50" s="96"/>
      <c r="U50" s="96"/>
      <c r="V50" s="96"/>
      <c r="W50" s="96"/>
      <c r="X50" s="96"/>
      <c r="Y50" s="96"/>
      <c r="Z50" s="96"/>
      <c r="AA50" s="96"/>
      <c r="AB50" s="96"/>
      <c r="AC50" s="96"/>
      <c r="AD50" s="96"/>
      <c r="AE50" s="96"/>
      <c r="AF50" s="96"/>
      <c r="AG50" s="96"/>
      <c r="AH50" s="96"/>
      <c r="AI50" s="96"/>
      <c r="AJ50" s="96"/>
      <c r="AK50" s="96"/>
    </row>
    <row r="51" spans="1:37" s="127" customFormat="1" ht="40.5" customHeight="1" x14ac:dyDescent="0.2">
      <c r="A51" s="1564"/>
      <c r="B51" s="1062" t="s">
        <v>4995</v>
      </c>
      <c r="C51" s="1058" t="s">
        <v>4994</v>
      </c>
      <c r="D51" s="1053" t="s">
        <v>10</v>
      </c>
      <c r="E51" s="1051" t="s">
        <v>133</v>
      </c>
      <c r="F51" s="981"/>
      <c r="G51" s="309">
        <v>250</v>
      </c>
      <c r="H51" s="1052"/>
      <c r="I51" s="1052"/>
      <c r="J51" s="1593"/>
      <c r="K51" s="1048"/>
      <c r="L51" s="1048"/>
      <c r="M51" s="1048"/>
      <c r="N51" s="1048"/>
      <c r="P51" s="128"/>
      <c r="Q51" s="96"/>
      <c r="R51" s="96"/>
      <c r="S51" s="96"/>
      <c r="T51" s="96"/>
      <c r="U51" s="96"/>
      <c r="V51" s="96"/>
      <c r="W51" s="96"/>
      <c r="X51" s="96"/>
      <c r="Y51" s="96"/>
      <c r="Z51" s="96"/>
      <c r="AA51" s="96"/>
      <c r="AB51" s="96"/>
      <c r="AC51" s="96"/>
      <c r="AD51" s="96"/>
      <c r="AE51" s="96"/>
      <c r="AF51" s="96"/>
      <c r="AG51" s="96"/>
      <c r="AH51" s="96"/>
      <c r="AI51" s="96"/>
      <c r="AJ51" s="96"/>
      <c r="AK51" s="96"/>
    </row>
    <row r="52" spans="1:37" s="127" customFormat="1" ht="40.5" customHeight="1" x14ac:dyDescent="0.2">
      <c r="A52" s="1564"/>
      <c r="B52" s="1062" t="s">
        <v>4997</v>
      </c>
      <c r="C52" s="1058" t="s">
        <v>4996</v>
      </c>
      <c r="D52" s="1053" t="s">
        <v>10</v>
      </c>
      <c r="E52" s="1051" t="s">
        <v>133</v>
      </c>
      <c r="F52" s="981"/>
      <c r="G52" s="309">
        <v>250</v>
      </c>
      <c r="H52" s="1052"/>
      <c r="I52" s="1052"/>
      <c r="J52" s="1593"/>
      <c r="K52" s="1048"/>
      <c r="L52" s="1048"/>
      <c r="M52" s="1048"/>
      <c r="N52" s="1048"/>
      <c r="P52" s="128"/>
      <c r="Q52" s="96"/>
      <c r="R52" s="96"/>
      <c r="S52" s="96"/>
      <c r="T52" s="96"/>
      <c r="U52" s="96"/>
      <c r="V52" s="96"/>
      <c r="W52" s="96"/>
      <c r="X52" s="96"/>
      <c r="Y52" s="96"/>
      <c r="Z52" s="96"/>
      <c r="AA52" s="96"/>
      <c r="AB52" s="96"/>
      <c r="AC52" s="96"/>
      <c r="AD52" s="96"/>
      <c r="AE52" s="96"/>
      <c r="AF52" s="96"/>
      <c r="AG52" s="96"/>
      <c r="AH52" s="96"/>
      <c r="AI52" s="96"/>
      <c r="AJ52" s="96"/>
      <c r="AK52" s="96"/>
    </row>
    <row r="53" spans="1:37" s="127" customFormat="1" ht="40.5" customHeight="1" x14ac:dyDescent="0.2">
      <c r="A53" s="1564"/>
      <c r="B53" s="1062" t="s">
        <v>4999</v>
      </c>
      <c r="C53" s="1058" t="s">
        <v>4998</v>
      </c>
      <c r="D53" s="1053" t="s">
        <v>10</v>
      </c>
      <c r="E53" s="1051" t="s">
        <v>133</v>
      </c>
      <c r="F53" s="981"/>
      <c r="G53" s="309">
        <v>250</v>
      </c>
      <c r="H53" s="1052"/>
      <c r="I53" s="1052"/>
      <c r="J53" s="1593"/>
      <c r="K53" s="1048"/>
      <c r="L53" s="1048"/>
      <c r="M53" s="1048"/>
      <c r="N53" s="1048"/>
      <c r="P53" s="128"/>
      <c r="Q53" s="96"/>
      <c r="R53" s="96"/>
      <c r="S53" s="96"/>
      <c r="T53" s="96"/>
      <c r="U53" s="96"/>
      <c r="V53" s="96"/>
      <c r="W53" s="96"/>
      <c r="X53" s="96"/>
      <c r="Y53" s="96"/>
      <c r="Z53" s="96"/>
      <c r="AA53" s="96"/>
      <c r="AB53" s="96"/>
      <c r="AC53" s="96"/>
      <c r="AD53" s="96"/>
      <c r="AE53" s="96"/>
      <c r="AF53" s="96"/>
      <c r="AG53" s="96"/>
      <c r="AH53" s="96"/>
      <c r="AI53" s="96"/>
      <c r="AJ53" s="96"/>
      <c r="AK53" s="96"/>
    </row>
    <row r="54" spans="1:37" s="127" customFormat="1" ht="40.5" customHeight="1" x14ac:dyDescent="0.2">
      <c r="A54" s="1564"/>
      <c r="B54" s="1062" t="s">
        <v>5001</v>
      </c>
      <c r="C54" s="982" t="s">
        <v>5000</v>
      </c>
      <c r="D54" s="1053" t="s">
        <v>10</v>
      </c>
      <c r="E54" s="1051" t="s">
        <v>133</v>
      </c>
      <c r="F54" s="981"/>
      <c r="G54" s="309">
        <v>250</v>
      </c>
      <c r="H54" s="1052"/>
      <c r="I54" s="1052"/>
      <c r="J54" s="1593"/>
      <c r="K54" s="1048"/>
      <c r="L54" s="1048"/>
      <c r="M54" s="1048"/>
      <c r="N54" s="1048"/>
      <c r="P54" s="128"/>
      <c r="Q54" s="96"/>
      <c r="R54" s="96"/>
      <c r="S54" s="96"/>
      <c r="T54" s="96"/>
      <c r="U54" s="96"/>
      <c r="V54" s="96"/>
      <c r="W54" s="96"/>
      <c r="X54" s="96"/>
      <c r="Y54" s="96"/>
      <c r="Z54" s="96"/>
      <c r="AA54" s="96"/>
      <c r="AB54" s="96"/>
      <c r="AC54" s="96"/>
      <c r="AD54" s="96"/>
      <c r="AE54" s="96"/>
      <c r="AF54" s="96"/>
      <c r="AG54" s="96"/>
      <c r="AH54" s="96"/>
      <c r="AI54" s="96"/>
      <c r="AJ54" s="96"/>
      <c r="AK54" s="96"/>
    </row>
    <row r="55" spans="1:37" s="127" customFormat="1" ht="40.5" customHeight="1" x14ac:dyDescent="0.2">
      <c r="A55" s="1564"/>
      <c r="B55" s="1062" t="s">
        <v>5003</v>
      </c>
      <c r="C55" s="982" t="s">
        <v>5002</v>
      </c>
      <c r="D55" s="1053" t="s">
        <v>10</v>
      </c>
      <c r="E55" s="1051" t="s">
        <v>133</v>
      </c>
      <c r="F55" s="981"/>
      <c r="G55" s="309">
        <v>250</v>
      </c>
      <c r="H55" s="1052"/>
      <c r="I55" s="1052"/>
      <c r="J55" s="1593"/>
      <c r="K55" s="1048"/>
      <c r="L55" s="1048"/>
      <c r="M55" s="1048"/>
      <c r="N55" s="1048"/>
      <c r="P55" s="128"/>
      <c r="Q55" s="96"/>
      <c r="R55" s="96"/>
      <c r="S55" s="96"/>
      <c r="T55" s="96"/>
      <c r="U55" s="96"/>
      <c r="V55" s="96"/>
      <c r="W55" s="96"/>
      <c r="X55" s="96"/>
      <c r="Y55" s="96"/>
      <c r="Z55" s="96"/>
      <c r="AA55" s="96"/>
      <c r="AB55" s="96"/>
      <c r="AC55" s="96"/>
      <c r="AD55" s="96"/>
      <c r="AE55" s="96"/>
      <c r="AF55" s="96"/>
      <c r="AG55" s="96"/>
      <c r="AH55" s="96"/>
      <c r="AI55" s="96"/>
      <c r="AJ55" s="96"/>
      <c r="AK55" s="96"/>
    </row>
    <row r="56" spans="1:37" s="127" customFormat="1" ht="40.5" customHeight="1" x14ac:dyDescent="0.2">
      <c r="A56" s="1564"/>
      <c r="B56" s="1062" t="s">
        <v>5005</v>
      </c>
      <c r="C56" s="982" t="s">
        <v>5004</v>
      </c>
      <c r="D56" s="1053" t="s">
        <v>10</v>
      </c>
      <c r="E56" s="1051" t="s">
        <v>133</v>
      </c>
      <c r="F56" s="981"/>
      <c r="G56" s="309">
        <v>250</v>
      </c>
      <c r="H56" s="1052"/>
      <c r="I56" s="1052"/>
      <c r="J56" s="1593"/>
      <c r="K56" s="1048"/>
      <c r="L56" s="1048"/>
      <c r="M56" s="1048"/>
      <c r="N56" s="1048"/>
      <c r="P56" s="128"/>
      <c r="Q56" s="96"/>
      <c r="R56" s="96"/>
      <c r="S56" s="96"/>
      <c r="T56" s="96"/>
      <c r="U56" s="96"/>
      <c r="V56" s="96"/>
      <c r="W56" s="96"/>
      <c r="X56" s="96"/>
      <c r="Y56" s="96"/>
      <c r="Z56" s="96"/>
      <c r="AA56" s="96"/>
      <c r="AB56" s="96"/>
      <c r="AC56" s="96"/>
      <c r="AD56" s="96"/>
      <c r="AE56" s="96"/>
      <c r="AF56" s="96"/>
      <c r="AG56" s="96"/>
      <c r="AH56" s="96"/>
      <c r="AI56" s="96"/>
      <c r="AJ56" s="96"/>
      <c r="AK56" s="96"/>
    </row>
    <row r="57" spans="1:37" s="127" customFormat="1" ht="40.5" customHeight="1" x14ac:dyDescent="0.2">
      <c r="A57" s="1564"/>
      <c r="B57" s="1062" t="s">
        <v>5007</v>
      </c>
      <c r="C57" s="982" t="s">
        <v>5006</v>
      </c>
      <c r="D57" s="1053" t="s">
        <v>10</v>
      </c>
      <c r="E57" s="1051" t="s">
        <v>133</v>
      </c>
      <c r="F57" s="981"/>
      <c r="G57" s="309">
        <v>250</v>
      </c>
      <c r="H57" s="1052"/>
      <c r="I57" s="1052"/>
      <c r="J57" s="1593"/>
      <c r="K57" s="1048"/>
      <c r="L57" s="1048"/>
      <c r="M57" s="1048"/>
      <c r="N57" s="1048"/>
      <c r="P57" s="128"/>
      <c r="Q57" s="96"/>
      <c r="R57" s="96"/>
      <c r="S57" s="96"/>
      <c r="T57" s="96"/>
      <c r="U57" s="96"/>
      <c r="V57" s="96"/>
      <c r="W57" s="96"/>
      <c r="X57" s="96"/>
      <c r="Y57" s="96"/>
      <c r="Z57" s="96"/>
      <c r="AA57" s="96"/>
      <c r="AB57" s="96"/>
      <c r="AC57" s="96"/>
      <c r="AD57" s="96"/>
      <c r="AE57" s="96"/>
      <c r="AF57" s="96"/>
      <c r="AG57" s="96"/>
      <c r="AH57" s="96"/>
      <c r="AI57" s="96"/>
      <c r="AJ57" s="96"/>
      <c r="AK57" s="96"/>
    </row>
    <row r="58" spans="1:37" s="128" customFormat="1" ht="40.5" customHeight="1" x14ac:dyDescent="0.2">
      <c r="A58" s="1564"/>
      <c r="B58" s="1062" t="s">
        <v>5009</v>
      </c>
      <c r="C58" s="982" t="s">
        <v>5008</v>
      </c>
      <c r="D58" s="1053" t="s">
        <v>10</v>
      </c>
      <c r="E58" s="1051" t="s">
        <v>133</v>
      </c>
      <c r="F58" s="981"/>
      <c r="G58" s="309">
        <v>250</v>
      </c>
      <c r="H58" s="1052"/>
      <c r="I58" s="1052"/>
      <c r="J58" s="1593"/>
      <c r="K58" s="1048"/>
      <c r="L58" s="1048"/>
      <c r="M58" s="1048"/>
      <c r="N58" s="1048"/>
      <c r="O58" s="127"/>
      <c r="Q58" s="96"/>
      <c r="R58" s="96"/>
      <c r="S58" s="96"/>
      <c r="T58" s="96"/>
      <c r="U58" s="96"/>
      <c r="V58" s="96"/>
      <c r="W58" s="96"/>
      <c r="X58" s="96"/>
      <c r="Y58" s="96"/>
      <c r="Z58" s="96"/>
      <c r="AA58" s="96"/>
      <c r="AB58" s="96"/>
      <c r="AC58" s="96"/>
      <c r="AD58" s="96"/>
      <c r="AE58" s="96"/>
      <c r="AF58" s="96"/>
      <c r="AG58" s="96"/>
      <c r="AH58" s="96"/>
      <c r="AI58" s="96"/>
      <c r="AJ58" s="96"/>
      <c r="AK58" s="96"/>
    </row>
    <row r="59" spans="1:37" s="128" customFormat="1" ht="40.5" customHeight="1" x14ac:dyDescent="0.2">
      <c r="A59" s="1564"/>
      <c r="B59" s="1062" t="s">
        <v>5011</v>
      </c>
      <c r="C59" s="1058" t="s">
        <v>5010</v>
      </c>
      <c r="D59" s="1053" t="s">
        <v>10</v>
      </c>
      <c r="E59" s="1051" t="s">
        <v>133</v>
      </c>
      <c r="F59" s="981"/>
      <c r="G59" s="309">
        <v>1300</v>
      </c>
      <c r="H59" s="1052"/>
      <c r="I59" s="1052"/>
      <c r="J59" s="1593"/>
      <c r="K59" s="1048"/>
      <c r="L59" s="1048"/>
      <c r="M59" s="1048"/>
      <c r="N59" s="1048"/>
      <c r="O59" s="127"/>
      <c r="Q59" s="96"/>
      <c r="R59" s="96"/>
      <c r="S59" s="96"/>
      <c r="T59" s="96"/>
      <c r="U59" s="96"/>
      <c r="V59" s="96"/>
      <c r="W59" s="96"/>
      <c r="X59" s="96"/>
      <c r="Y59" s="96"/>
      <c r="Z59" s="96"/>
      <c r="AA59" s="96"/>
      <c r="AB59" s="96"/>
      <c r="AC59" s="96"/>
      <c r="AD59" s="96"/>
      <c r="AE59" s="96"/>
      <c r="AF59" s="96"/>
      <c r="AG59" s="96"/>
      <c r="AH59" s="96"/>
      <c r="AI59" s="96"/>
      <c r="AJ59" s="96"/>
      <c r="AK59" s="96"/>
    </row>
    <row r="60" spans="1:37" s="128" customFormat="1" ht="40.5" customHeight="1" x14ac:dyDescent="0.2">
      <c r="A60" s="1564"/>
      <c r="B60" s="1062" t="s">
        <v>5013</v>
      </c>
      <c r="C60" s="1058" t="s">
        <v>5012</v>
      </c>
      <c r="D60" s="1053" t="s">
        <v>10</v>
      </c>
      <c r="E60" s="1051" t="s">
        <v>133</v>
      </c>
      <c r="F60" s="981"/>
      <c r="G60" s="309">
        <v>1300</v>
      </c>
      <c r="H60" s="1052"/>
      <c r="I60" s="1052"/>
      <c r="J60" s="1593"/>
      <c r="K60" s="1048"/>
      <c r="L60" s="1048"/>
      <c r="M60" s="1048"/>
      <c r="N60" s="1048"/>
      <c r="O60" s="127"/>
      <c r="Q60" s="96"/>
      <c r="R60" s="96"/>
      <c r="S60" s="96"/>
      <c r="T60" s="96"/>
      <c r="U60" s="96"/>
      <c r="V60" s="96"/>
      <c r="W60" s="96"/>
      <c r="X60" s="96"/>
      <c r="Y60" s="96"/>
      <c r="Z60" s="96"/>
      <c r="AA60" s="96"/>
      <c r="AB60" s="96"/>
      <c r="AC60" s="96"/>
      <c r="AD60" s="96"/>
      <c r="AE60" s="96"/>
      <c r="AF60" s="96"/>
      <c r="AG60" s="96"/>
      <c r="AH60" s="96"/>
      <c r="AI60" s="96"/>
      <c r="AJ60" s="96"/>
      <c r="AK60" s="96"/>
    </row>
    <row r="61" spans="1:37" s="128" customFormat="1" ht="40.5" customHeight="1" x14ac:dyDescent="0.2">
      <c r="A61" s="1564"/>
      <c r="B61" s="1062" t="s">
        <v>5015</v>
      </c>
      <c r="C61" s="1058" t="s">
        <v>5014</v>
      </c>
      <c r="D61" s="1053" t="s">
        <v>10</v>
      </c>
      <c r="E61" s="1051" t="s">
        <v>133</v>
      </c>
      <c r="F61" s="981"/>
      <c r="G61" s="309">
        <v>100</v>
      </c>
      <c r="H61" s="1052"/>
      <c r="I61" s="1052"/>
      <c r="J61" s="1593"/>
      <c r="K61" s="1048"/>
      <c r="L61" s="1048"/>
      <c r="M61" s="1048"/>
      <c r="N61" s="1048"/>
      <c r="O61" s="127"/>
      <c r="Q61" s="96"/>
      <c r="R61" s="96"/>
      <c r="S61" s="96"/>
      <c r="T61" s="96"/>
      <c r="U61" s="96"/>
      <c r="V61" s="96"/>
      <c r="W61" s="96"/>
      <c r="X61" s="96"/>
      <c r="Y61" s="96"/>
      <c r="Z61" s="96"/>
      <c r="AA61" s="96"/>
      <c r="AB61" s="96"/>
      <c r="AC61" s="96"/>
      <c r="AD61" s="96"/>
      <c r="AE61" s="96"/>
      <c r="AF61" s="96"/>
      <c r="AG61" s="96"/>
      <c r="AH61" s="96"/>
      <c r="AI61" s="96"/>
      <c r="AJ61" s="96"/>
      <c r="AK61" s="96"/>
    </row>
    <row r="62" spans="1:37" s="128" customFormat="1" ht="40.5" customHeight="1" x14ac:dyDescent="0.2">
      <c r="A62" s="1564"/>
      <c r="B62" s="1062" t="s">
        <v>5017</v>
      </c>
      <c r="C62" s="1058" t="s">
        <v>5016</v>
      </c>
      <c r="D62" s="1053" t="s">
        <v>10</v>
      </c>
      <c r="E62" s="1051" t="s">
        <v>133</v>
      </c>
      <c r="F62" s="981"/>
      <c r="G62" s="309">
        <v>100</v>
      </c>
      <c r="H62" s="1052"/>
      <c r="I62" s="1052"/>
      <c r="J62" s="1593"/>
      <c r="K62" s="1048"/>
      <c r="L62" s="1048"/>
      <c r="M62" s="1048"/>
      <c r="N62" s="1048"/>
      <c r="O62" s="127"/>
      <c r="Q62" s="96"/>
      <c r="R62" s="96"/>
      <c r="S62" s="96"/>
      <c r="T62" s="96"/>
      <c r="U62" s="96"/>
      <c r="V62" s="96"/>
      <c r="W62" s="96"/>
      <c r="X62" s="96"/>
      <c r="Y62" s="96"/>
      <c r="Z62" s="96"/>
      <c r="AA62" s="96"/>
      <c r="AB62" s="96"/>
      <c r="AC62" s="96"/>
      <c r="AD62" s="96"/>
      <c r="AE62" s="96"/>
      <c r="AF62" s="96"/>
      <c r="AG62" s="96"/>
      <c r="AH62" s="96"/>
      <c r="AI62" s="96"/>
      <c r="AJ62" s="96"/>
      <c r="AK62" s="96"/>
    </row>
    <row r="63" spans="1:37" s="128" customFormat="1" ht="40.5" customHeight="1" x14ac:dyDescent="0.2">
      <c r="A63" s="1564"/>
      <c r="B63" s="1062" t="s">
        <v>5019</v>
      </c>
      <c r="C63" s="1058" t="s">
        <v>5018</v>
      </c>
      <c r="D63" s="1053" t="s">
        <v>10</v>
      </c>
      <c r="E63" s="1051" t="s">
        <v>60</v>
      </c>
      <c r="F63" s="279"/>
      <c r="G63" s="309">
        <v>115.249</v>
      </c>
      <c r="H63" s="1052"/>
      <c r="I63" s="1052"/>
      <c r="J63" s="1593"/>
      <c r="K63" s="1048"/>
      <c r="L63" s="1048"/>
      <c r="M63" s="1048"/>
      <c r="N63" s="1048"/>
      <c r="O63" s="127"/>
      <c r="Q63" s="96"/>
      <c r="R63" s="96"/>
      <c r="S63" s="96"/>
      <c r="T63" s="96"/>
      <c r="U63" s="96"/>
      <c r="V63" s="96"/>
      <c r="W63" s="96"/>
      <c r="X63" s="96"/>
      <c r="Y63" s="96"/>
      <c r="Z63" s="96"/>
      <c r="AA63" s="96"/>
      <c r="AB63" s="96"/>
      <c r="AC63" s="96"/>
      <c r="AD63" s="96"/>
      <c r="AE63" s="96"/>
      <c r="AF63" s="96"/>
      <c r="AG63" s="96"/>
      <c r="AH63" s="96"/>
      <c r="AI63" s="96"/>
      <c r="AJ63" s="96"/>
      <c r="AK63" s="96"/>
    </row>
    <row r="64" spans="1:37" s="128" customFormat="1" ht="40.5" customHeight="1" x14ac:dyDescent="0.2">
      <c r="A64" s="1564"/>
      <c r="B64" s="1062" t="s">
        <v>5021</v>
      </c>
      <c r="C64" s="1058" t="s">
        <v>5020</v>
      </c>
      <c r="D64" s="1053" t="s">
        <v>10</v>
      </c>
      <c r="E64" s="1051" t="s">
        <v>31</v>
      </c>
      <c r="F64" s="288"/>
      <c r="G64" s="309">
        <v>485</v>
      </c>
      <c r="H64" s="1052"/>
      <c r="I64" s="1052"/>
      <c r="J64" s="1593"/>
      <c r="K64" s="1048"/>
      <c r="L64" s="1048"/>
      <c r="M64" s="1048"/>
      <c r="N64" s="1048"/>
      <c r="O64" s="127"/>
      <c r="Q64" s="96"/>
      <c r="R64" s="96"/>
      <c r="S64" s="96"/>
      <c r="T64" s="96"/>
      <c r="U64" s="96"/>
      <c r="V64" s="96"/>
      <c r="W64" s="96"/>
      <c r="X64" s="96"/>
      <c r="Y64" s="96"/>
      <c r="Z64" s="96"/>
      <c r="AA64" s="96"/>
      <c r="AB64" s="96"/>
      <c r="AC64" s="96"/>
      <c r="AD64" s="96"/>
      <c r="AE64" s="96"/>
      <c r="AF64" s="96"/>
      <c r="AG64" s="96"/>
      <c r="AH64" s="96"/>
      <c r="AI64" s="96"/>
      <c r="AJ64" s="96"/>
      <c r="AK64" s="96"/>
    </row>
    <row r="65" spans="1:37" s="128" customFormat="1" ht="40.5" customHeight="1" x14ac:dyDescent="0.2">
      <c r="A65" s="1564"/>
      <c r="B65" s="1062" t="s">
        <v>5023</v>
      </c>
      <c r="C65" s="1058" t="s">
        <v>5022</v>
      </c>
      <c r="D65" s="1053" t="s">
        <v>10</v>
      </c>
      <c r="E65" s="1051" t="s">
        <v>31</v>
      </c>
      <c r="F65" s="288"/>
      <c r="G65" s="309">
        <v>180</v>
      </c>
      <c r="H65" s="1052"/>
      <c r="I65" s="1052"/>
      <c r="J65" s="1593"/>
      <c r="K65" s="1048"/>
      <c r="L65" s="1048"/>
      <c r="M65" s="1048"/>
      <c r="N65" s="1048"/>
      <c r="O65" s="127"/>
      <c r="Q65" s="96"/>
      <c r="R65" s="96"/>
      <c r="S65" s="96"/>
      <c r="T65" s="96"/>
      <c r="U65" s="96"/>
      <c r="V65" s="96"/>
      <c r="W65" s="96"/>
      <c r="X65" s="96"/>
      <c r="Y65" s="96"/>
      <c r="Z65" s="96"/>
      <c r="AA65" s="96"/>
      <c r="AB65" s="96"/>
      <c r="AC65" s="96"/>
      <c r="AD65" s="96"/>
      <c r="AE65" s="96"/>
      <c r="AF65" s="96"/>
      <c r="AG65" s="96"/>
      <c r="AH65" s="96"/>
      <c r="AI65" s="96"/>
      <c r="AJ65" s="96"/>
      <c r="AK65" s="96"/>
    </row>
    <row r="66" spans="1:37" s="128" customFormat="1" ht="40.5" customHeight="1" x14ac:dyDescent="0.2">
      <c r="A66" s="1564"/>
      <c r="B66" s="1062" t="s">
        <v>5025</v>
      </c>
      <c r="C66" s="1058" t="s">
        <v>5024</v>
      </c>
      <c r="D66" s="1053" t="s">
        <v>10</v>
      </c>
      <c r="E66" s="1051" t="s">
        <v>31</v>
      </c>
      <c r="F66" s="288"/>
      <c r="G66" s="309">
        <v>550</v>
      </c>
      <c r="H66" s="1052"/>
      <c r="I66" s="1052"/>
      <c r="J66" s="1593"/>
      <c r="K66" s="1048"/>
      <c r="L66" s="1048"/>
      <c r="M66" s="1048"/>
      <c r="N66" s="1048"/>
      <c r="O66" s="127"/>
      <c r="Q66" s="96"/>
      <c r="R66" s="96"/>
      <c r="S66" s="96"/>
      <c r="T66" s="96"/>
      <c r="U66" s="96"/>
      <c r="V66" s="96"/>
      <c r="W66" s="96"/>
      <c r="X66" s="96"/>
      <c r="Y66" s="96"/>
      <c r="Z66" s="96"/>
      <c r="AA66" s="96"/>
      <c r="AB66" s="96"/>
      <c r="AC66" s="96"/>
      <c r="AD66" s="96"/>
      <c r="AE66" s="96"/>
      <c r="AF66" s="96"/>
      <c r="AG66" s="96"/>
      <c r="AH66" s="96"/>
      <c r="AI66" s="96"/>
      <c r="AJ66" s="96"/>
      <c r="AK66" s="96"/>
    </row>
    <row r="67" spans="1:37" s="128" customFormat="1" ht="40.5" customHeight="1" x14ac:dyDescent="0.2">
      <c r="A67" s="1564"/>
      <c r="B67" s="1062" t="s">
        <v>5070</v>
      </c>
      <c r="C67" s="1058" t="s">
        <v>5179</v>
      </c>
      <c r="D67" s="1059" t="s">
        <v>986</v>
      </c>
      <c r="E67" s="307" t="s">
        <v>60</v>
      </c>
      <c r="F67" s="279"/>
      <c r="G67" s="1052">
        <v>400</v>
      </c>
      <c r="H67" s="1052"/>
      <c r="I67" s="1052"/>
      <c r="J67" s="1593"/>
      <c r="K67" s="1048"/>
      <c r="L67" s="1048"/>
      <c r="M67" s="1048"/>
      <c r="N67" s="1048"/>
      <c r="O67" s="127"/>
      <c r="Q67" s="96"/>
      <c r="R67" s="96"/>
      <c r="S67" s="96"/>
      <c r="T67" s="96"/>
      <c r="U67" s="96"/>
      <c r="V67" s="96"/>
      <c r="W67" s="96"/>
      <c r="X67" s="96"/>
      <c r="Y67" s="96"/>
      <c r="Z67" s="96"/>
      <c r="AA67" s="96"/>
      <c r="AB67" s="96"/>
      <c r="AC67" s="96"/>
      <c r="AD67" s="96"/>
      <c r="AE67" s="96"/>
      <c r="AF67" s="96"/>
      <c r="AG67" s="96"/>
      <c r="AH67" s="96"/>
      <c r="AI67" s="96"/>
      <c r="AJ67" s="96"/>
      <c r="AK67" s="96"/>
    </row>
    <row r="68" spans="1:37" s="128" customFormat="1" ht="88.5" customHeight="1" x14ac:dyDescent="0.2">
      <c r="A68" s="1564" t="s">
        <v>1475</v>
      </c>
      <c r="B68" s="1058" t="s">
        <v>1710</v>
      </c>
      <c r="C68" s="1058" t="s">
        <v>1360</v>
      </c>
      <c r="D68" s="287" t="s">
        <v>10</v>
      </c>
      <c r="E68" s="1051" t="s">
        <v>31</v>
      </c>
      <c r="F68" s="572">
        <v>1577</v>
      </c>
      <c r="G68" s="1052">
        <v>375.97802999999999</v>
      </c>
      <c r="H68" s="1052"/>
      <c r="I68" s="1027"/>
      <c r="J68" s="1048" t="s">
        <v>3973</v>
      </c>
      <c r="K68" s="1048" t="s">
        <v>5506</v>
      </c>
      <c r="L68" s="1048"/>
      <c r="M68" s="1048"/>
      <c r="N68" s="1048"/>
      <c r="O68" s="127"/>
      <c r="Q68" s="96"/>
      <c r="R68" s="96"/>
      <c r="S68" s="96"/>
      <c r="T68" s="96"/>
      <c r="U68" s="96"/>
      <c r="V68" s="96"/>
      <c r="W68" s="96"/>
      <c r="X68" s="96"/>
      <c r="Y68" s="96"/>
      <c r="Z68" s="96"/>
      <c r="AA68" s="96"/>
      <c r="AB68" s="96"/>
      <c r="AC68" s="96"/>
      <c r="AD68" s="96"/>
      <c r="AE68" s="96"/>
      <c r="AF68" s="96"/>
      <c r="AG68" s="96"/>
      <c r="AH68" s="96"/>
      <c r="AI68" s="96"/>
      <c r="AJ68" s="96"/>
      <c r="AK68" s="96"/>
    </row>
    <row r="69" spans="1:37" ht="117" customHeight="1" x14ac:dyDescent="0.2">
      <c r="A69" s="1564"/>
      <c r="B69" s="1058" t="s">
        <v>1712</v>
      </c>
      <c r="C69" s="767" t="s">
        <v>5045</v>
      </c>
      <c r="D69" s="1053" t="s">
        <v>10</v>
      </c>
      <c r="E69" s="1051" t="s">
        <v>189</v>
      </c>
      <c r="F69" s="1052"/>
      <c r="G69" s="1052">
        <v>600</v>
      </c>
      <c r="H69" s="1027"/>
      <c r="I69" s="1052">
        <v>120</v>
      </c>
      <c r="J69" s="1045" t="s">
        <v>5507</v>
      </c>
      <c r="K69" s="1045"/>
      <c r="L69" s="1045"/>
      <c r="M69" s="1045"/>
      <c r="N69" s="1045"/>
      <c r="O69" s="127" t="s">
        <v>11</v>
      </c>
    </row>
    <row r="70" spans="1:37" ht="136.5" customHeight="1" x14ac:dyDescent="0.2">
      <c r="A70" s="1564"/>
      <c r="B70" s="1058" t="s">
        <v>1721</v>
      </c>
      <c r="C70" s="1027" t="s">
        <v>5036</v>
      </c>
      <c r="D70" s="1053" t="s">
        <v>10</v>
      </c>
      <c r="E70" s="1051" t="s">
        <v>133</v>
      </c>
      <c r="F70" s="1052">
        <v>270</v>
      </c>
      <c r="G70" s="1052">
        <v>259.23437999999999</v>
      </c>
      <c r="H70" s="1059"/>
      <c r="I70" s="1059"/>
      <c r="J70" s="1048" t="s">
        <v>3443</v>
      </c>
      <c r="K70" s="1048" t="s">
        <v>5508</v>
      </c>
      <c r="L70" s="1048"/>
      <c r="M70" s="1048"/>
      <c r="N70" s="1048"/>
      <c r="O70" s="127" t="s">
        <v>11</v>
      </c>
    </row>
    <row r="71" spans="1:37" ht="165.75" customHeight="1" x14ac:dyDescent="0.2">
      <c r="A71" s="1564"/>
      <c r="B71" s="1058" t="s">
        <v>1725</v>
      </c>
      <c r="C71" s="1027" t="s">
        <v>5042</v>
      </c>
      <c r="D71" s="1053" t="s">
        <v>10</v>
      </c>
      <c r="E71" s="1051" t="s">
        <v>133</v>
      </c>
      <c r="F71" s="1052">
        <v>100</v>
      </c>
      <c r="G71" s="1052">
        <v>50</v>
      </c>
      <c r="H71" s="1059"/>
      <c r="I71" s="1059"/>
      <c r="J71" s="1048" t="s">
        <v>4441</v>
      </c>
      <c r="K71" s="1048" t="s">
        <v>4543</v>
      </c>
      <c r="L71" s="1048" t="s">
        <v>5509</v>
      </c>
      <c r="M71" s="1048"/>
      <c r="N71" s="1048"/>
      <c r="O71" s="127" t="s">
        <v>11</v>
      </c>
      <c r="P71" s="96"/>
    </row>
    <row r="72" spans="1:37" ht="205.5" customHeight="1" x14ac:dyDescent="0.2">
      <c r="A72" s="1564"/>
      <c r="B72" s="1058" t="s">
        <v>1730</v>
      </c>
      <c r="C72" s="1027" t="s">
        <v>5037</v>
      </c>
      <c r="D72" s="1053" t="s">
        <v>10</v>
      </c>
      <c r="E72" s="1051" t="s">
        <v>209</v>
      </c>
      <c r="F72" s="1052">
        <v>290</v>
      </c>
      <c r="G72" s="1052">
        <v>290</v>
      </c>
      <c r="H72" s="1059"/>
      <c r="I72" s="1052"/>
      <c r="J72" s="1045" t="s">
        <v>4112</v>
      </c>
      <c r="K72" s="1045" t="s">
        <v>4443</v>
      </c>
      <c r="L72" s="1045" t="s">
        <v>4657</v>
      </c>
      <c r="M72" s="1045" t="s">
        <v>5510</v>
      </c>
      <c r="N72" s="1045"/>
      <c r="O72" s="127" t="s">
        <v>11</v>
      </c>
    </row>
    <row r="73" spans="1:37" ht="132.75" customHeight="1" x14ac:dyDescent="0.2">
      <c r="A73" s="1564"/>
      <c r="B73" s="1058" t="s">
        <v>1731</v>
      </c>
      <c r="C73" s="1027" t="s">
        <v>5044</v>
      </c>
      <c r="D73" s="1053" t="s">
        <v>10</v>
      </c>
      <c r="E73" s="1051" t="s">
        <v>131</v>
      </c>
      <c r="F73" s="1052">
        <v>49.997</v>
      </c>
      <c r="G73" s="1052">
        <v>49.997</v>
      </c>
      <c r="H73" s="1059"/>
      <c r="I73" s="1052"/>
      <c r="J73" s="1045" t="s">
        <v>5511</v>
      </c>
      <c r="K73" s="1045"/>
      <c r="L73" s="1045"/>
      <c r="M73" s="1045"/>
      <c r="N73" s="1045"/>
      <c r="O73" s="127" t="s">
        <v>11</v>
      </c>
      <c r="Q73" s="128"/>
    </row>
    <row r="74" spans="1:37" ht="71.25" customHeight="1" x14ac:dyDescent="0.2">
      <c r="A74" s="1564"/>
      <c r="B74" s="1059" t="s">
        <v>3690</v>
      </c>
      <c r="C74" s="497" t="s">
        <v>3691</v>
      </c>
      <c r="D74" s="1059" t="s">
        <v>810</v>
      </c>
      <c r="E74" s="1059" t="s">
        <v>3435</v>
      </c>
      <c r="F74" s="1059">
        <v>329.3</v>
      </c>
      <c r="G74" s="1052">
        <v>280</v>
      </c>
      <c r="H74" s="1052">
        <v>0</v>
      </c>
      <c r="I74" s="1052">
        <v>0</v>
      </c>
      <c r="J74" s="1045" t="s">
        <v>3692</v>
      </c>
      <c r="K74" s="1045" t="s">
        <v>5512</v>
      </c>
      <c r="L74" s="1045"/>
      <c r="M74" s="1045"/>
      <c r="N74" s="1045"/>
      <c r="Q74" s="128"/>
    </row>
    <row r="75" spans="1:37" ht="117.75" customHeight="1" x14ac:dyDescent="0.2">
      <c r="A75" s="1564"/>
      <c r="B75" s="1059" t="s">
        <v>4550</v>
      </c>
      <c r="C75" s="497" t="s">
        <v>4551</v>
      </c>
      <c r="D75" s="1059" t="s">
        <v>3137</v>
      </c>
      <c r="E75" s="1059" t="s">
        <v>4549</v>
      </c>
      <c r="F75" s="1059">
        <v>50</v>
      </c>
      <c r="G75" s="1052">
        <v>721</v>
      </c>
      <c r="H75" s="1052"/>
      <c r="I75" s="1052"/>
      <c r="J75" s="1049" t="s">
        <v>4552</v>
      </c>
      <c r="K75" s="1045" t="s">
        <v>4659</v>
      </c>
      <c r="L75" s="1045" t="s">
        <v>5513</v>
      </c>
      <c r="M75" s="1045"/>
      <c r="N75" s="1045"/>
      <c r="Q75" s="128"/>
    </row>
    <row r="76" spans="1:37" ht="57.75" customHeight="1" x14ac:dyDescent="0.2">
      <c r="A76" s="1564"/>
      <c r="B76" s="1059" t="s">
        <v>5027</v>
      </c>
      <c r="C76" s="1058" t="s">
        <v>5026</v>
      </c>
      <c r="D76" s="1053" t="s">
        <v>10</v>
      </c>
      <c r="E76" s="1051" t="s">
        <v>31</v>
      </c>
      <c r="F76" s="288"/>
      <c r="G76" s="309">
        <v>400</v>
      </c>
      <c r="H76" s="1052"/>
      <c r="I76" s="1052"/>
      <c r="J76" s="1597" t="s">
        <v>5505</v>
      </c>
      <c r="K76" s="1045"/>
      <c r="L76" s="1045"/>
      <c r="M76" s="1045"/>
      <c r="N76" s="1045"/>
      <c r="Q76" s="128"/>
    </row>
    <row r="77" spans="1:37" ht="57.75" customHeight="1" x14ac:dyDescent="0.2">
      <c r="A77" s="1564"/>
      <c r="B77" s="1059" t="s">
        <v>5029</v>
      </c>
      <c r="C77" s="1058" t="s">
        <v>5028</v>
      </c>
      <c r="D77" s="1053" t="s">
        <v>10</v>
      </c>
      <c r="E77" s="1051" t="s">
        <v>31</v>
      </c>
      <c r="F77" s="288"/>
      <c r="G77" s="309">
        <v>200</v>
      </c>
      <c r="H77" s="1052"/>
      <c r="I77" s="1052"/>
      <c r="J77" s="1597"/>
      <c r="K77" s="1045"/>
      <c r="L77" s="1045"/>
      <c r="M77" s="1045"/>
      <c r="N77" s="1045"/>
      <c r="Q77" s="128"/>
    </row>
    <row r="78" spans="1:37" ht="57.75" customHeight="1" x14ac:dyDescent="0.2">
      <c r="A78" s="1564"/>
      <c r="B78" s="1059" t="s">
        <v>5031</v>
      </c>
      <c r="C78" s="1058" t="s">
        <v>5030</v>
      </c>
      <c r="D78" s="1053" t="s">
        <v>10</v>
      </c>
      <c r="E78" s="1051" t="s">
        <v>31</v>
      </c>
      <c r="F78" s="288"/>
      <c r="G78" s="309">
        <v>500</v>
      </c>
      <c r="H78" s="1052"/>
      <c r="I78" s="1052"/>
      <c r="J78" s="1597"/>
      <c r="K78" s="1045"/>
      <c r="L78" s="1045"/>
      <c r="M78" s="1045"/>
      <c r="N78" s="1045"/>
      <c r="Q78" s="128"/>
    </row>
    <row r="79" spans="1:37" ht="57.75" customHeight="1" x14ac:dyDescent="0.2">
      <c r="A79" s="1564"/>
      <c r="B79" s="1059" t="s">
        <v>5033</v>
      </c>
      <c r="C79" s="1027" t="s">
        <v>5032</v>
      </c>
      <c r="D79" s="1059" t="s">
        <v>213</v>
      </c>
      <c r="E79" s="307" t="s">
        <v>551</v>
      </c>
      <c r="F79" s="279"/>
      <c r="G79" s="309">
        <v>200</v>
      </c>
      <c r="H79" s="1052"/>
      <c r="I79" s="1052"/>
      <c r="J79" s="1597"/>
      <c r="K79" s="1045"/>
      <c r="L79" s="1045"/>
      <c r="M79" s="1045"/>
      <c r="N79" s="1045"/>
      <c r="Q79" s="128"/>
    </row>
    <row r="80" spans="1:37" ht="57.75" customHeight="1" x14ac:dyDescent="0.2">
      <c r="A80" s="1564"/>
      <c r="B80" s="1059" t="s">
        <v>5035</v>
      </c>
      <c r="C80" s="1027" t="s">
        <v>5034</v>
      </c>
      <c r="D80" s="1059" t="s">
        <v>213</v>
      </c>
      <c r="E80" s="307" t="s">
        <v>551</v>
      </c>
      <c r="F80" s="279"/>
      <c r="G80" s="309">
        <v>200</v>
      </c>
      <c r="H80" s="1052"/>
      <c r="I80" s="1052"/>
      <c r="J80" s="1597"/>
      <c r="K80" s="1045"/>
      <c r="L80" s="1045"/>
      <c r="M80" s="1045"/>
      <c r="N80" s="1045"/>
      <c r="Q80" s="128"/>
    </row>
    <row r="81" spans="1:19" ht="57.75" customHeight="1" x14ac:dyDescent="0.2">
      <c r="A81" s="1564"/>
      <c r="B81" s="1059" t="s">
        <v>5039</v>
      </c>
      <c r="C81" s="982" t="s">
        <v>5038</v>
      </c>
      <c r="D81" s="1053" t="s">
        <v>10</v>
      </c>
      <c r="E81" s="1051" t="s">
        <v>209</v>
      </c>
      <c r="F81" s="279"/>
      <c r="G81" s="309">
        <v>70</v>
      </c>
      <c r="H81" s="1052"/>
      <c r="I81" s="1052"/>
      <c r="J81" s="1597"/>
      <c r="K81" s="1045"/>
      <c r="L81" s="1045"/>
      <c r="M81" s="1045"/>
      <c r="N81" s="1045"/>
      <c r="Q81" s="128"/>
    </row>
    <row r="82" spans="1:19" ht="57.75" customHeight="1" x14ac:dyDescent="0.2">
      <c r="A82" s="1564"/>
      <c r="B82" s="1059" t="s">
        <v>5041</v>
      </c>
      <c r="C82" s="982" t="s">
        <v>5040</v>
      </c>
      <c r="D82" s="1053" t="s">
        <v>10</v>
      </c>
      <c r="E82" s="1051" t="s">
        <v>209</v>
      </c>
      <c r="F82" s="279"/>
      <c r="G82" s="309">
        <v>70</v>
      </c>
      <c r="H82" s="1052"/>
      <c r="I82" s="1052"/>
      <c r="J82" s="1597"/>
      <c r="K82" s="1045"/>
      <c r="L82" s="1045"/>
      <c r="M82" s="1045"/>
      <c r="N82" s="1045"/>
      <c r="Q82" s="128"/>
    </row>
    <row r="83" spans="1:19" ht="57.75" customHeight="1" x14ac:dyDescent="0.2">
      <c r="A83" s="1564"/>
      <c r="B83" s="1059" t="s">
        <v>5102</v>
      </c>
      <c r="C83" s="1058" t="s">
        <v>5180</v>
      </c>
      <c r="D83" s="1059" t="s">
        <v>986</v>
      </c>
      <c r="E83" s="307" t="s">
        <v>60</v>
      </c>
      <c r="F83" s="279"/>
      <c r="G83" s="1052">
        <v>1500</v>
      </c>
      <c r="H83" s="1052"/>
      <c r="I83" s="1052"/>
      <c r="J83" s="1597"/>
      <c r="K83" s="1045"/>
      <c r="L83" s="1045"/>
      <c r="M83" s="1045"/>
      <c r="N83" s="1045"/>
      <c r="Q83" s="128"/>
    </row>
    <row r="84" spans="1:19" ht="57.75" customHeight="1" x14ac:dyDescent="0.2">
      <c r="A84" s="1564"/>
      <c r="B84" s="1059" t="s">
        <v>5191</v>
      </c>
      <c r="C84" s="1058" t="s">
        <v>5190</v>
      </c>
      <c r="D84" s="1053" t="s">
        <v>810</v>
      </c>
      <c r="E84" s="1059" t="s">
        <v>29</v>
      </c>
      <c r="F84" s="279"/>
      <c r="G84" s="309">
        <v>100</v>
      </c>
      <c r="H84" s="1052"/>
      <c r="I84" s="1052"/>
      <c r="J84" s="1597"/>
      <c r="K84" s="1045"/>
      <c r="L84" s="1045"/>
      <c r="M84" s="1045"/>
      <c r="N84" s="1045"/>
      <c r="Q84" s="128"/>
    </row>
    <row r="85" spans="1:19" ht="57.75" customHeight="1" x14ac:dyDescent="0.2">
      <c r="A85" s="1564"/>
      <c r="B85" s="1059" t="s">
        <v>5193</v>
      </c>
      <c r="C85" s="1058" t="s">
        <v>5192</v>
      </c>
      <c r="D85" s="1053" t="s">
        <v>810</v>
      </c>
      <c r="E85" s="1059" t="s">
        <v>1216</v>
      </c>
      <c r="F85" s="279"/>
      <c r="G85" s="309">
        <v>700</v>
      </c>
      <c r="H85" s="1052"/>
      <c r="I85" s="1052"/>
      <c r="J85" s="1597"/>
      <c r="K85" s="1045"/>
      <c r="L85" s="1045"/>
      <c r="M85" s="1045"/>
      <c r="N85" s="1045"/>
      <c r="Q85" s="128"/>
    </row>
    <row r="86" spans="1:19" s="128" customFormat="1" ht="115.5" customHeight="1" x14ac:dyDescent="0.2">
      <c r="A86" s="1564" t="s">
        <v>3131</v>
      </c>
      <c r="B86" s="1058" t="s">
        <v>1734</v>
      </c>
      <c r="C86" s="1027" t="s">
        <v>214</v>
      </c>
      <c r="D86" s="1059" t="s">
        <v>13</v>
      </c>
      <c r="E86" s="1051" t="s">
        <v>211</v>
      </c>
      <c r="F86" s="1052">
        <v>5613</v>
      </c>
      <c r="G86" s="1052">
        <v>2933.2330299999999</v>
      </c>
      <c r="H86" s="1059"/>
      <c r="I86" s="1059"/>
      <c r="J86" s="1048" t="s">
        <v>4327</v>
      </c>
      <c r="K86" s="1048" t="s">
        <v>5514</v>
      </c>
      <c r="L86" s="1048"/>
      <c r="N86" s="1048"/>
      <c r="O86" s="127" t="s">
        <v>11</v>
      </c>
    </row>
    <row r="87" spans="1:19" s="128" customFormat="1" ht="134.25" customHeight="1" x14ac:dyDescent="0.2">
      <c r="A87" s="1564"/>
      <c r="B87" s="1058" t="s">
        <v>1735</v>
      </c>
      <c r="C87" s="1027" t="s">
        <v>3169</v>
      </c>
      <c r="D87" s="1059" t="s">
        <v>213</v>
      </c>
      <c r="E87" s="1059" t="s">
        <v>216</v>
      </c>
      <c r="F87" s="1052">
        <v>4615.8</v>
      </c>
      <c r="G87" s="1052">
        <v>8000</v>
      </c>
      <c r="H87" s="1052">
        <v>52445</v>
      </c>
      <c r="I87" s="1059"/>
      <c r="J87" s="1048" t="s">
        <v>3037</v>
      </c>
      <c r="K87" s="1048" t="s">
        <v>3276</v>
      </c>
      <c r="L87" s="1048" t="s">
        <v>4121</v>
      </c>
      <c r="M87" s="1048" t="s">
        <v>4445</v>
      </c>
      <c r="N87" s="1048" t="s">
        <v>5515</v>
      </c>
      <c r="O87" s="127" t="s">
        <v>123</v>
      </c>
    </row>
    <row r="88" spans="1:19" ht="114" customHeight="1" x14ac:dyDescent="0.2">
      <c r="A88" s="1564"/>
      <c r="B88" s="1058" t="s">
        <v>3170</v>
      </c>
      <c r="C88" s="1027" t="s">
        <v>3171</v>
      </c>
      <c r="D88" s="1059" t="s">
        <v>3172</v>
      </c>
      <c r="E88" s="1051" t="s">
        <v>3173</v>
      </c>
      <c r="F88" s="1052">
        <v>760</v>
      </c>
      <c r="G88" s="1052">
        <v>700</v>
      </c>
      <c r="H88" s="1052"/>
      <c r="I88" s="1052"/>
      <c r="J88" s="1045" t="s">
        <v>3278</v>
      </c>
      <c r="K88" s="1045" t="s">
        <v>5516</v>
      </c>
      <c r="L88" s="1045"/>
      <c r="M88" s="1045"/>
      <c r="N88" s="1045"/>
      <c r="P88" s="605"/>
      <c r="Q88" s="605"/>
      <c r="R88" s="605"/>
      <c r="S88" s="605"/>
    </row>
    <row r="89" spans="1:19" ht="114" customHeight="1" x14ac:dyDescent="0.2">
      <c r="A89" s="1564"/>
      <c r="B89" s="497" t="s">
        <v>5047</v>
      </c>
      <c r="C89" s="497" t="s">
        <v>4940</v>
      </c>
      <c r="D89" s="1059" t="s">
        <v>986</v>
      </c>
      <c r="E89" s="1059" t="s">
        <v>4742</v>
      </c>
      <c r="F89" s="1052"/>
      <c r="G89" s="1052">
        <v>150</v>
      </c>
      <c r="H89" s="1052"/>
      <c r="I89" s="1052"/>
      <c r="J89" s="1597" t="s">
        <v>5505</v>
      </c>
      <c r="K89" s="1045"/>
      <c r="L89" s="1045"/>
      <c r="M89" s="1045"/>
      <c r="N89" s="1045"/>
      <c r="P89" s="605"/>
      <c r="Q89" s="605"/>
      <c r="R89" s="605"/>
      <c r="S89" s="605"/>
    </row>
    <row r="90" spans="1:19" ht="36.75" customHeight="1" x14ac:dyDescent="0.2">
      <c r="A90" s="1564"/>
      <c r="B90" s="497" t="s">
        <v>5048</v>
      </c>
      <c r="C90" s="1027" t="s">
        <v>5046</v>
      </c>
      <c r="D90" s="1059" t="s">
        <v>13</v>
      </c>
      <c r="E90" s="1051" t="s">
        <v>211</v>
      </c>
      <c r="F90" s="279"/>
      <c r="G90" s="1069">
        <v>100</v>
      </c>
      <c r="H90" s="1052"/>
      <c r="I90" s="1052"/>
      <c r="J90" s="1597"/>
      <c r="K90" s="1045"/>
      <c r="L90" s="1045"/>
      <c r="M90" s="1045"/>
      <c r="N90" s="1045"/>
      <c r="P90" s="605"/>
      <c r="Q90" s="605"/>
      <c r="R90" s="605"/>
      <c r="S90" s="605"/>
    </row>
    <row r="91" spans="1:19" ht="36.75" customHeight="1" x14ac:dyDescent="0.2">
      <c r="A91" s="1564"/>
      <c r="B91" s="497" t="s">
        <v>5050</v>
      </c>
      <c r="C91" s="1027" t="s">
        <v>5049</v>
      </c>
      <c r="D91" s="1059" t="s">
        <v>13</v>
      </c>
      <c r="E91" s="1051" t="s">
        <v>211</v>
      </c>
      <c r="F91" s="279"/>
      <c r="G91" s="1069">
        <v>100</v>
      </c>
      <c r="H91" s="1052"/>
      <c r="I91" s="1052"/>
      <c r="J91" s="1597"/>
      <c r="K91" s="1045"/>
      <c r="L91" s="1045"/>
      <c r="M91" s="1045"/>
      <c r="N91" s="1045"/>
      <c r="P91" s="605"/>
      <c r="Q91" s="605"/>
      <c r="R91" s="605"/>
      <c r="S91" s="605"/>
    </row>
    <row r="92" spans="1:19" ht="36.75" customHeight="1" x14ac:dyDescent="0.2">
      <c r="A92" s="1564"/>
      <c r="B92" s="497" t="s">
        <v>5052</v>
      </c>
      <c r="C92" s="1027" t="s">
        <v>5051</v>
      </c>
      <c r="D92" s="1059" t="s">
        <v>13</v>
      </c>
      <c r="E92" s="1051" t="s">
        <v>211</v>
      </c>
      <c r="F92" s="279"/>
      <c r="G92" s="1069">
        <v>100</v>
      </c>
      <c r="H92" s="1052"/>
      <c r="I92" s="1052"/>
      <c r="J92" s="1597"/>
      <c r="K92" s="1045"/>
      <c r="L92" s="1045"/>
      <c r="M92" s="1045"/>
      <c r="N92" s="1045"/>
      <c r="P92" s="605"/>
      <c r="Q92" s="605"/>
      <c r="R92" s="605"/>
      <c r="S92" s="605"/>
    </row>
    <row r="93" spans="1:19" ht="36.75" customHeight="1" x14ac:dyDescent="0.2">
      <c r="A93" s="1564"/>
      <c r="B93" s="497" t="s">
        <v>5054</v>
      </c>
      <c r="C93" s="1027" t="s">
        <v>5053</v>
      </c>
      <c r="D93" s="1059" t="s">
        <v>286</v>
      </c>
      <c r="E93" s="1051" t="s">
        <v>60</v>
      </c>
      <c r="F93" s="279"/>
      <c r="G93" s="1069">
        <v>1500</v>
      </c>
      <c r="H93" s="1052"/>
      <c r="I93" s="1052"/>
      <c r="J93" s="1597"/>
      <c r="K93" s="1045"/>
      <c r="L93" s="1045"/>
      <c r="M93" s="1045"/>
      <c r="N93" s="1045"/>
      <c r="P93" s="605"/>
      <c r="Q93" s="605"/>
      <c r="R93" s="605"/>
      <c r="S93" s="605"/>
    </row>
    <row r="94" spans="1:19" s="277" customFormat="1" ht="12" customHeight="1" x14ac:dyDescent="0.2">
      <c r="A94" s="1741" t="s">
        <v>1476</v>
      </c>
      <c r="B94" s="1741"/>
      <c r="C94" s="1741"/>
      <c r="D94" s="1741"/>
      <c r="E94" s="1741"/>
      <c r="F94" s="1741"/>
      <c r="G94" s="1741"/>
      <c r="H94" s="1741"/>
      <c r="I94" s="1741"/>
      <c r="J94" s="254"/>
      <c r="K94" s="254"/>
      <c r="L94" s="254"/>
      <c r="M94" s="254"/>
      <c r="N94" s="254"/>
      <c r="O94" s="127" t="s">
        <v>11</v>
      </c>
    </row>
    <row r="95" spans="1:19" ht="80.25" customHeight="1" x14ac:dyDescent="0.2">
      <c r="A95" s="1564" t="s">
        <v>1477</v>
      </c>
      <c r="B95" s="1058" t="s">
        <v>3289</v>
      </c>
      <c r="C95" s="1027" t="s">
        <v>3290</v>
      </c>
      <c r="D95" s="1059" t="s">
        <v>3137</v>
      </c>
      <c r="E95" s="1051" t="s">
        <v>60</v>
      </c>
      <c r="F95" s="1052">
        <v>900</v>
      </c>
      <c r="G95" s="1052"/>
      <c r="H95" s="1052"/>
      <c r="I95" s="1059"/>
      <c r="J95" s="1048" t="s">
        <v>3431</v>
      </c>
      <c r="K95" s="1048" t="s">
        <v>3449</v>
      </c>
      <c r="L95" s="1048" t="s">
        <v>3593</v>
      </c>
      <c r="M95" s="1048" t="s">
        <v>5517</v>
      </c>
      <c r="N95" s="1048"/>
      <c r="O95" s="95"/>
      <c r="P95" s="96"/>
    </row>
    <row r="96" spans="1:19" ht="63.75" customHeight="1" x14ac:dyDescent="0.2">
      <c r="A96" s="1564"/>
      <c r="B96" s="1059" t="s">
        <v>5056</v>
      </c>
      <c r="C96" s="1027" t="s">
        <v>5055</v>
      </c>
      <c r="D96" s="1059" t="s">
        <v>3137</v>
      </c>
      <c r="E96" s="1051" t="s">
        <v>60</v>
      </c>
      <c r="F96" s="330"/>
      <c r="G96" s="309">
        <v>9000</v>
      </c>
      <c r="H96" s="1052"/>
      <c r="I96" s="1052"/>
      <c r="J96" s="127" t="s">
        <v>5505</v>
      </c>
      <c r="K96" s="1048"/>
      <c r="L96" s="1048"/>
      <c r="M96" s="1048"/>
      <c r="N96" s="1048"/>
      <c r="O96" s="95"/>
      <c r="P96" s="96"/>
    </row>
    <row r="97" spans="1:33" ht="63.75" customHeight="1" x14ac:dyDescent="0.2">
      <c r="A97" s="1564"/>
      <c r="B97" s="1059" t="s">
        <v>5058</v>
      </c>
      <c r="C97" s="1027" t="s">
        <v>5057</v>
      </c>
      <c r="D97" s="1053" t="s">
        <v>3137</v>
      </c>
      <c r="E97" s="1051" t="s">
        <v>3041</v>
      </c>
      <c r="F97" s="330"/>
      <c r="G97" s="309">
        <v>66</v>
      </c>
      <c r="H97" s="1052"/>
      <c r="I97" s="1052"/>
      <c r="J97" s="1593" t="s">
        <v>5720</v>
      </c>
      <c r="K97" s="1048"/>
      <c r="L97" s="1048"/>
      <c r="M97" s="1048"/>
      <c r="N97" s="1048"/>
      <c r="O97" s="95"/>
      <c r="P97" s="96"/>
    </row>
    <row r="98" spans="1:33" ht="63.75" customHeight="1" x14ac:dyDescent="0.2">
      <c r="A98" s="1564"/>
      <c r="B98" s="1059" t="s">
        <v>5060</v>
      </c>
      <c r="C98" s="1027" t="s">
        <v>5059</v>
      </c>
      <c r="D98" s="1053" t="s">
        <v>3137</v>
      </c>
      <c r="E98" s="1051" t="s">
        <v>3041</v>
      </c>
      <c r="F98" s="330"/>
      <c r="G98" s="309">
        <v>35</v>
      </c>
      <c r="H98" s="1052"/>
      <c r="I98" s="1052"/>
      <c r="J98" s="1593"/>
      <c r="K98" s="1048"/>
      <c r="L98" s="1048"/>
      <c r="M98" s="1048"/>
      <c r="N98" s="1048"/>
      <c r="O98" s="95"/>
      <c r="P98" s="96"/>
    </row>
    <row r="99" spans="1:33" ht="63.75" customHeight="1" x14ac:dyDescent="0.2">
      <c r="A99" s="1564"/>
      <c r="B99" s="1059" t="s">
        <v>5062</v>
      </c>
      <c r="C99" s="1027" t="s">
        <v>5061</v>
      </c>
      <c r="D99" s="1053" t="s">
        <v>3137</v>
      </c>
      <c r="E99" s="1051" t="s">
        <v>3041</v>
      </c>
      <c r="F99" s="330"/>
      <c r="G99" s="309">
        <v>14.5</v>
      </c>
      <c r="H99" s="1052"/>
      <c r="I99" s="1052"/>
      <c r="J99" s="1593"/>
      <c r="K99" s="1048"/>
      <c r="L99" s="1048"/>
      <c r="M99" s="1048"/>
      <c r="N99" s="1048"/>
      <c r="O99" s="95"/>
      <c r="P99" s="96"/>
    </row>
    <row r="100" spans="1:33" ht="63.75" customHeight="1" x14ac:dyDescent="0.2">
      <c r="A100" s="1564"/>
      <c r="B100" s="1059" t="s">
        <v>5185</v>
      </c>
      <c r="C100" s="1027" t="s">
        <v>5184</v>
      </c>
      <c r="D100" s="1059" t="s">
        <v>3137</v>
      </c>
      <c r="E100" s="1051" t="s">
        <v>60</v>
      </c>
      <c r="F100" s="279"/>
      <c r="G100" s="309">
        <v>207.17079000000001</v>
      </c>
      <c r="H100" s="1052"/>
      <c r="I100" s="1052"/>
      <c r="J100" s="127"/>
      <c r="K100" s="1048"/>
      <c r="L100" s="1048"/>
      <c r="M100" s="1048"/>
      <c r="N100" s="1048"/>
      <c r="O100" s="95"/>
      <c r="P100" s="96"/>
    </row>
    <row r="101" spans="1:33" ht="15.75" customHeight="1" x14ac:dyDescent="0.2">
      <c r="A101" s="1785" t="s">
        <v>1478</v>
      </c>
      <c r="B101" s="1785"/>
      <c r="C101" s="1785"/>
      <c r="D101" s="1785"/>
      <c r="E101" s="1785"/>
      <c r="F101" s="1785"/>
      <c r="G101" s="1785"/>
      <c r="H101" s="1785"/>
      <c r="I101" s="1785"/>
      <c r="J101" s="254"/>
      <c r="K101" s="254"/>
      <c r="L101" s="254"/>
      <c r="M101" s="254"/>
      <c r="N101" s="254"/>
      <c r="Q101" s="128"/>
      <c r="R101" s="128"/>
      <c r="S101" s="128"/>
      <c r="T101" s="128"/>
      <c r="U101" s="128"/>
      <c r="V101" s="128"/>
      <c r="W101" s="128"/>
      <c r="X101" s="128"/>
      <c r="Y101" s="128"/>
      <c r="Z101" s="128"/>
      <c r="AA101" s="128"/>
      <c r="AB101" s="128"/>
      <c r="AC101" s="128"/>
      <c r="AD101" s="128"/>
      <c r="AE101" s="128"/>
      <c r="AF101" s="128"/>
    </row>
    <row r="102" spans="1:33" s="772" customFormat="1" ht="58.5" customHeight="1" x14ac:dyDescent="0.2">
      <c r="A102" s="643" t="s">
        <v>3026</v>
      </c>
      <c r="B102" s="1060" t="s">
        <v>5064</v>
      </c>
      <c r="C102" s="1027" t="s">
        <v>5063</v>
      </c>
      <c r="D102" s="1053" t="s">
        <v>810</v>
      </c>
      <c r="E102" s="1053" t="s">
        <v>3810</v>
      </c>
      <c r="F102" s="984"/>
      <c r="G102" s="1052">
        <v>50</v>
      </c>
      <c r="H102" s="1052"/>
      <c r="I102" s="1053"/>
      <c r="J102" s="1048" t="s">
        <v>5504</v>
      </c>
      <c r="K102" s="1048"/>
      <c r="L102" s="1048"/>
      <c r="M102" s="1048"/>
      <c r="N102" s="1048"/>
      <c r="O102" s="127"/>
      <c r="P102" s="128"/>
      <c r="Q102" s="128"/>
      <c r="R102" s="128"/>
      <c r="S102" s="128"/>
      <c r="T102" s="128"/>
      <c r="U102" s="128"/>
      <c r="V102" s="128"/>
      <c r="W102" s="128"/>
      <c r="X102" s="128"/>
      <c r="Y102" s="128"/>
      <c r="Z102" s="128"/>
      <c r="AA102" s="128"/>
      <c r="AB102" s="128"/>
      <c r="AC102" s="128"/>
      <c r="AD102" s="128"/>
      <c r="AE102" s="128"/>
      <c r="AF102" s="128"/>
      <c r="AG102" s="519"/>
    </row>
    <row r="103" spans="1:33" ht="96.75" customHeight="1" x14ac:dyDescent="0.2">
      <c r="A103" s="1564" t="s">
        <v>1480</v>
      </c>
      <c r="B103" s="1058" t="s">
        <v>1840</v>
      </c>
      <c r="C103" s="1058" t="s">
        <v>3054</v>
      </c>
      <c r="D103" s="1053" t="s">
        <v>213</v>
      </c>
      <c r="E103" s="1053" t="s">
        <v>337</v>
      </c>
      <c r="F103" s="279">
        <v>469</v>
      </c>
      <c r="G103" s="1052">
        <v>5</v>
      </c>
      <c r="H103" s="1052"/>
      <c r="I103" s="279"/>
      <c r="J103" s="1050" t="s">
        <v>3053</v>
      </c>
      <c r="K103" s="1050" t="s">
        <v>4686</v>
      </c>
      <c r="L103" s="1050" t="s">
        <v>5518</v>
      </c>
      <c r="M103" s="1050"/>
      <c r="N103" s="1050"/>
      <c r="O103" s="95"/>
      <c r="P103" s="96"/>
    </row>
    <row r="104" spans="1:33" s="285" customFormat="1" ht="108" customHeight="1" x14ac:dyDescent="0.2">
      <c r="A104" s="1564"/>
      <c r="B104" s="1058" t="s">
        <v>1862</v>
      </c>
      <c r="C104" s="1058" t="s">
        <v>3069</v>
      </c>
      <c r="D104" s="1059" t="s">
        <v>275</v>
      </c>
      <c r="E104" s="1053" t="s">
        <v>340</v>
      </c>
      <c r="F104" s="279">
        <v>636</v>
      </c>
      <c r="G104" s="1052">
        <v>5</v>
      </c>
      <c r="H104" s="1052"/>
      <c r="I104" s="279"/>
      <c r="J104" s="1050" t="s">
        <v>3068</v>
      </c>
      <c r="K104" s="1050" t="s">
        <v>3878</v>
      </c>
      <c r="L104" s="1050" t="s">
        <v>4454</v>
      </c>
      <c r="M104" s="1050" t="s">
        <v>5519</v>
      </c>
      <c r="N104" s="1050"/>
      <c r="O104" s="95" t="s">
        <v>11</v>
      </c>
      <c r="P104" s="128"/>
      <c r="Q104" s="128"/>
      <c r="R104" s="128"/>
      <c r="S104" s="128"/>
      <c r="T104" s="128"/>
      <c r="U104" s="128"/>
      <c r="V104" s="128"/>
      <c r="W104" s="128"/>
      <c r="X104" s="128"/>
      <c r="Y104" s="289"/>
    </row>
    <row r="105" spans="1:33" s="285" customFormat="1" ht="124.5" customHeight="1" x14ac:dyDescent="0.2">
      <c r="A105" s="1564"/>
      <c r="B105" s="1058" t="s">
        <v>1870</v>
      </c>
      <c r="C105" s="1058" t="s">
        <v>3140</v>
      </c>
      <c r="D105" s="1059" t="s">
        <v>275</v>
      </c>
      <c r="E105" s="1053" t="s">
        <v>358</v>
      </c>
      <c r="F105" s="279">
        <v>54</v>
      </c>
      <c r="G105" s="1052">
        <v>15</v>
      </c>
      <c r="H105" s="1052"/>
      <c r="I105" s="279"/>
      <c r="J105" s="1050" t="s">
        <v>3294</v>
      </c>
      <c r="K105" s="1050" t="s">
        <v>3456</v>
      </c>
      <c r="L105" s="1050" t="s">
        <v>4689</v>
      </c>
      <c r="M105" s="1050" t="s">
        <v>5520</v>
      </c>
      <c r="N105" s="1050"/>
      <c r="O105" s="95" t="s">
        <v>11</v>
      </c>
      <c r="P105" s="128"/>
      <c r="Q105" s="128"/>
      <c r="R105" s="128"/>
      <c r="S105" s="128"/>
      <c r="T105" s="128"/>
      <c r="U105" s="128"/>
      <c r="V105" s="128"/>
      <c r="W105" s="128"/>
      <c r="X105" s="128"/>
      <c r="Y105" s="284"/>
    </row>
    <row r="106" spans="1:33" s="285" customFormat="1" ht="82.5" customHeight="1" x14ac:dyDescent="0.2">
      <c r="A106" s="1564"/>
      <c r="B106" s="1058" t="s">
        <v>1871</v>
      </c>
      <c r="C106" s="1058" t="s">
        <v>360</v>
      </c>
      <c r="D106" s="1059" t="s">
        <v>275</v>
      </c>
      <c r="E106" s="1053" t="s">
        <v>358</v>
      </c>
      <c r="F106" s="279">
        <v>143.1</v>
      </c>
      <c r="G106" s="1052">
        <v>5</v>
      </c>
      <c r="H106" s="1052"/>
      <c r="I106" s="279"/>
      <c r="J106" s="1050" t="s">
        <v>3879</v>
      </c>
      <c r="K106" s="1050" t="s">
        <v>5521</v>
      </c>
      <c r="L106" s="1050"/>
      <c r="M106" s="1050"/>
      <c r="N106" s="1050"/>
      <c r="O106" s="95" t="s">
        <v>11</v>
      </c>
      <c r="P106" s="128"/>
      <c r="Q106" s="128"/>
      <c r="R106" s="128"/>
      <c r="S106" s="128"/>
      <c r="T106" s="128"/>
      <c r="U106" s="128"/>
      <c r="V106" s="128"/>
      <c r="W106" s="128"/>
      <c r="X106" s="128"/>
      <c r="Y106" s="128"/>
      <c r="Z106" s="289"/>
    </row>
    <row r="107" spans="1:33" s="285" customFormat="1" ht="90" customHeight="1" x14ac:dyDescent="0.2">
      <c r="A107" s="1564"/>
      <c r="B107" s="1058" t="s">
        <v>1873</v>
      </c>
      <c r="C107" s="1058" t="s">
        <v>363</v>
      </c>
      <c r="D107" s="286" t="s">
        <v>275</v>
      </c>
      <c r="E107" s="287" t="s">
        <v>358</v>
      </c>
      <c r="F107" s="288">
        <v>220.3</v>
      </c>
      <c r="G107" s="1052">
        <v>5</v>
      </c>
      <c r="H107" s="1052"/>
      <c r="I107" s="279"/>
      <c r="J107" s="1050" t="s">
        <v>3880</v>
      </c>
      <c r="K107" s="1050" t="s">
        <v>5521</v>
      </c>
      <c r="L107" s="1050"/>
      <c r="M107" s="1050"/>
      <c r="N107" s="1050"/>
      <c r="O107" s="95" t="s">
        <v>11</v>
      </c>
      <c r="P107" s="128"/>
      <c r="Q107" s="128"/>
      <c r="R107" s="128"/>
      <c r="S107" s="128"/>
      <c r="T107" s="128"/>
      <c r="U107" s="128"/>
      <c r="V107" s="128"/>
      <c r="W107" s="128"/>
      <c r="X107" s="128"/>
      <c r="Y107" s="128"/>
      <c r="Z107" s="289"/>
    </row>
    <row r="108" spans="1:33" s="285" customFormat="1" ht="129.75" customHeight="1" x14ac:dyDescent="0.2">
      <c r="A108" s="1564"/>
      <c r="B108" s="1058" t="s">
        <v>1874</v>
      </c>
      <c r="C108" s="1058" t="s">
        <v>3141</v>
      </c>
      <c r="D108" s="286" t="s">
        <v>275</v>
      </c>
      <c r="E108" s="287" t="s">
        <v>358</v>
      </c>
      <c r="F108" s="288">
        <v>173</v>
      </c>
      <c r="G108" s="1052">
        <v>5</v>
      </c>
      <c r="H108" s="1052"/>
      <c r="I108" s="279"/>
      <c r="J108" s="1050" t="s">
        <v>3295</v>
      </c>
      <c r="K108" s="1050" t="s">
        <v>3606</v>
      </c>
      <c r="L108" s="1050" t="s">
        <v>4690</v>
      </c>
      <c r="M108" s="1050" t="s">
        <v>5522</v>
      </c>
      <c r="N108" s="1050"/>
      <c r="O108" s="95" t="s">
        <v>11</v>
      </c>
      <c r="P108" s="128"/>
      <c r="Q108" s="128"/>
      <c r="R108" s="128"/>
      <c r="S108" s="128"/>
      <c r="T108" s="128"/>
      <c r="U108" s="128"/>
      <c r="V108" s="128"/>
      <c r="W108" s="128"/>
      <c r="X108" s="128"/>
      <c r="Y108" s="128"/>
      <c r="Z108" s="289"/>
    </row>
    <row r="109" spans="1:33" s="285" customFormat="1" ht="149.25" customHeight="1" x14ac:dyDescent="0.2">
      <c r="A109" s="1564"/>
      <c r="B109" s="1058" t="s">
        <v>1875</v>
      </c>
      <c r="C109" s="1058" t="s">
        <v>3142</v>
      </c>
      <c r="D109" s="286" t="s">
        <v>275</v>
      </c>
      <c r="E109" s="287" t="s">
        <v>358</v>
      </c>
      <c r="F109" s="288">
        <v>211</v>
      </c>
      <c r="G109" s="1052">
        <v>5</v>
      </c>
      <c r="H109" s="1052"/>
      <c r="I109" s="279"/>
      <c r="J109" s="1050" t="s">
        <v>3296</v>
      </c>
      <c r="K109" s="1050" t="s">
        <v>3607</v>
      </c>
      <c r="L109" s="1050" t="s">
        <v>4691</v>
      </c>
      <c r="M109" s="1050" t="s">
        <v>5522</v>
      </c>
      <c r="N109" s="1050"/>
      <c r="O109" s="95" t="s">
        <v>11</v>
      </c>
      <c r="P109" s="128"/>
      <c r="Q109" s="128"/>
      <c r="R109" s="128"/>
      <c r="S109" s="128"/>
      <c r="T109" s="128"/>
      <c r="U109" s="128"/>
      <c r="V109" s="128"/>
      <c r="W109" s="128"/>
      <c r="X109" s="128"/>
      <c r="Y109" s="128"/>
      <c r="Z109" s="289"/>
    </row>
    <row r="110" spans="1:33" s="285" customFormat="1" ht="138" customHeight="1" x14ac:dyDescent="0.2">
      <c r="A110" s="1564"/>
      <c r="B110" s="1058" t="s">
        <v>1876</v>
      </c>
      <c r="C110" s="1058" t="s">
        <v>3143</v>
      </c>
      <c r="D110" s="286" t="s">
        <v>275</v>
      </c>
      <c r="E110" s="287" t="s">
        <v>358</v>
      </c>
      <c r="F110" s="288">
        <v>31</v>
      </c>
      <c r="G110" s="1052">
        <v>5</v>
      </c>
      <c r="H110" s="1052"/>
      <c r="I110" s="279"/>
      <c r="J110" s="1050" t="s">
        <v>3297</v>
      </c>
      <c r="K110" s="1050" t="s">
        <v>3608</v>
      </c>
      <c r="L110" s="1050" t="s">
        <v>4692</v>
      </c>
      <c r="M110" s="1050" t="s">
        <v>5522</v>
      </c>
      <c r="N110" s="1050"/>
      <c r="O110" s="95" t="s">
        <v>11</v>
      </c>
      <c r="P110" s="128"/>
      <c r="Q110" s="128"/>
      <c r="R110" s="128"/>
      <c r="S110" s="128"/>
      <c r="T110" s="128"/>
      <c r="U110" s="128"/>
      <c r="V110" s="128"/>
      <c r="W110" s="128"/>
      <c r="X110" s="128"/>
      <c r="Y110" s="128"/>
      <c r="Z110" s="289"/>
    </row>
    <row r="111" spans="1:33" s="285" customFormat="1" ht="111" customHeight="1" x14ac:dyDescent="0.2">
      <c r="A111" s="1564"/>
      <c r="B111" s="1058" t="s">
        <v>1877</v>
      </c>
      <c r="C111" s="1058" t="s">
        <v>364</v>
      </c>
      <c r="D111" s="286" t="s">
        <v>275</v>
      </c>
      <c r="E111" s="287" t="s">
        <v>358</v>
      </c>
      <c r="F111" s="288">
        <v>324</v>
      </c>
      <c r="G111" s="1052">
        <v>15</v>
      </c>
      <c r="H111" s="1052"/>
      <c r="I111" s="279"/>
      <c r="J111" s="1050" t="s">
        <v>3457</v>
      </c>
      <c r="K111" s="1050" t="s">
        <v>4693</v>
      </c>
      <c r="L111" s="1050" t="s">
        <v>5523</v>
      </c>
      <c r="M111" s="1050"/>
      <c r="N111" s="1050"/>
      <c r="O111" s="95" t="s">
        <v>11</v>
      </c>
      <c r="P111" s="128"/>
      <c r="Q111" s="128"/>
      <c r="R111" s="128"/>
      <c r="S111" s="128"/>
      <c r="T111" s="128"/>
      <c r="U111" s="128"/>
      <c r="V111" s="128"/>
      <c r="W111" s="128"/>
      <c r="X111" s="128"/>
      <c r="Y111" s="128"/>
      <c r="Z111" s="289"/>
    </row>
    <row r="112" spans="1:33" s="285" customFormat="1" ht="151.5" customHeight="1" x14ac:dyDescent="0.2">
      <c r="A112" s="1564"/>
      <c r="B112" s="1058" t="s">
        <v>1878</v>
      </c>
      <c r="C112" s="1058" t="s">
        <v>5092</v>
      </c>
      <c r="D112" s="286" t="s">
        <v>275</v>
      </c>
      <c r="E112" s="287" t="s">
        <v>358</v>
      </c>
      <c r="F112" s="288">
        <v>142.1</v>
      </c>
      <c r="G112" s="1052">
        <v>15</v>
      </c>
      <c r="H112" s="1052"/>
      <c r="I112" s="279"/>
      <c r="J112" s="1050" t="s">
        <v>3458</v>
      </c>
      <c r="K112" s="1050" t="s">
        <v>3881</v>
      </c>
      <c r="L112" s="1050" t="s">
        <v>4694</v>
      </c>
      <c r="M112" s="1050" t="s">
        <v>5524</v>
      </c>
      <c r="N112" s="1050"/>
      <c r="O112" s="95" t="s">
        <v>11</v>
      </c>
      <c r="P112" s="128"/>
      <c r="Q112" s="128"/>
      <c r="R112" s="128"/>
      <c r="S112" s="128"/>
      <c r="T112" s="128"/>
      <c r="U112" s="128"/>
      <c r="V112" s="128"/>
      <c r="W112" s="128"/>
      <c r="X112" s="128"/>
      <c r="Y112" s="128"/>
      <c r="Z112" s="289"/>
    </row>
    <row r="113" spans="1:37" s="285" customFormat="1" ht="133.5" customHeight="1" x14ac:dyDescent="0.2">
      <c r="A113" s="1564"/>
      <c r="B113" s="1058" t="s">
        <v>1879</v>
      </c>
      <c r="C113" s="1058" t="s">
        <v>3299</v>
      </c>
      <c r="D113" s="286" t="s">
        <v>275</v>
      </c>
      <c r="E113" s="287" t="s">
        <v>358</v>
      </c>
      <c r="F113" s="288">
        <v>168</v>
      </c>
      <c r="G113" s="1052">
        <v>5</v>
      </c>
      <c r="H113" s="1052"/>
      <c r="I113" s="279"/>
      <c r="J113" s="1050" t="s">
        <v>3298</v>
      </c>
      <c r="K113" s="1050"/>
      <c r="L113" s="1050"/>
      <c r="M113" s="1050"/>
      <c r="N113" s="1050"/>
      <c r="O113" s="95" t="s">
        <v>11</v>
      </c>
      <c r="P113" s="128"/>
      <c r="Q113" s="128"/>
      <c r="R113" s="128"/>
      <c r="S113" s="128"/>
      <c r="T113" s="128"/>
      <c r="U113" s="128"/>
      <c r="V113" s="128"/>
      <c r="W113" s="128"/>
      <c r="X113" s="128"/>
      <c r="Y113" s="128"/>
      <c r="Z113" s="289"/>
    </row>
    <row r="114" spans="1:37" s="285" customFormat="1" ht="105" customHeight="1" x14ac:dyDescent="0.2">
      <c r="A114" s="1564"/>
      <c r="B114" s="1058" t="s">
        <v>1886</v>
      </c>
      <c r="C114" s="1058" t="s">
        <v>369</v>
      </c>
      <c r="D114" s="286" t="s">
        <v>275</v>
      </c>
      <c r="E114" s="287" t="s">
        <v>358</v>
      </c>
      <c r="F114" s="288">
        <v>102</v>
      </c>
      <c r="G114" s="1052">
        <v>5</v>
      </c>
      <c r="H114" s="1052"/>
      <c r="I114" s="279"/>
      <c r="J114" s="1050" t="s">
        <v>3609</v>
      </c>
      <c r="K114" s="1050" t="s">
        <v>5525</v>
      </c>
      <c r="L114" s="1050"/>
      <c r="M114" s="1050"/>
      <c r="N114" s="1050"/>
      <c r="O114" s="95" t="s">
        <v>11</v>
      </c>
      <c r="P114" s="128"/>
      <c r="Q114" s="128"/>
      <c r="R114" s="128"/>
      <c r="S114" s="128"/>
      <c r="T114" s="128"/>
      <c r="U114" s="128"/>
      <c r="V114" s="128"/>
      <c r="W114" s="128"/>
      <c r="X114" s="128"/>
      <c r="Y114" s="128"/>
      <c r="Z114" s="289"/>
    </row>
    <row r="115" spans="1:37" s="128" customFormat="1" ht="33.75" customHeight="1" x14ac:dyDescent="0.2">
      <c r="A115" s="1564"/>
      <c r="B115" s="1058" t="s">
        <v>1965</v>
      </c>
      <c r="C115" s="1058" t="s">
        <v>442</v>
      </c>
      <c r="D115" s="1059" t="s">
        <v>275</v>
      </c>
      <c r="E115" s="1053" t="s">
        <v>340</v>
      </c>
      <c r="F115" s="985"/>
      <c r="G115" s="1052">
        <v>800</v>
      </c>
      <c r="H115" s="1059"/>
      <c r="I115" s="279">
        <v>275.8</v>
      </c>
      <c r="J115" s="1050" t="s">
        <v>5526</v>
      </c>
      <c r="K115" s="1050"/>
      <c r="L115" s="1050"/>
      <c r="M115" s="1050"/>
      <c r="N115" s="1050"/>
      <c r="O115" s="95" t="s">
        <v>11</v>
      </c>
      <c r="Q115" s="96"/>
      <c r="R115" s="96"/>
      <c r="S115" s="96"/>
      <c r="T115" s="96"/>
      <c r="U115" s="96"/>
      <c r="V115" s="96"/>
      <c r="W115" s="96"/>
      <c r="X115" s="96"/>
      <c r="Y115" s="96"/>
      <c r="Z115" s="96"/>
      <c r="AA115" s="96"/>
      <c r="AB115" s="96"/>
      <c r="AC115" s="96"/>
      <c r="AD115" s="96"/>
      <c r="AE115" s="96"/>
      <c r="AF115" s="96"/>
      <c r="AG115" s="96"/>
      <c r="AH115" s="96"/>
      <c r="AI115" s="96"/>
      <c r="AJ115" s="96"/>
      <c r="AK115" s="96"/>
    </row>
    <row r="116" spans="1:37" s="128" customFormat="1" ht="101.25" customHeight="1" x14ac:dyDescent="0.2">
      <c r="A116" s="1564"/>
      <c r="B116" s="1058" t="s">
        <v>1966</v>
      </c>
      <c r="C116" s="1058" t="s">
        <v>443</v>
      </c>
      <c r="D116" s="1059" t="s">
        <v>275</v>
      </c>
      <c r="E116" s="1053" t="s">
        <v>340</v>
      </c>
      <c r="F116" s="985"/>
      <c r="G116" s="1052">
        <v>800</v>
      </c>
      <c r="H116" s="1059"/>
      <c r="I116" s="279">
        <v>195</v>
      </c>
      <c r="J116" s="1050" t="s">
        <v>5526</v>
      </c>
      <c r="K116" s="1050"/>
      <c r="L116" s="1050"/>
      <c r="M116" s="1050"/>
      <c r="N116" s="1050"/>
      <c r="O116" s="95" t="s">
        <v>11</v>
      </c>
      <c r="Q116" s="96"/>
      <c r="R116" s="96"/>
      <c r="S116" s="96"/>
      <c r="T116" s="96"/>
      <c r="U116" s="96"/>
      <c r="V116" s="96"/>
      <c r="W116" s="96"/>
      <c r="X116" s="96"/>
      <c r="Y116" s="96"/>
      <c r="Z116" s="96"/>
      <c r="AA116" s="96"/>
      <c r="AB116" s="96"/>
      <c r="AC116" s="96"/>
      <c r="AD116" s="96"/>
      <c r="AE116" s="96"/>
      <c r="AF116" s="96"/>
      <c r="AG116" s="96"/>
      <c r="AH116" s="96"/>
      <c r="AI116" s="96"/>
      <c r="AJ116" s="96"/>
      <c r="AK116" s="96"/>
    </row>
    <row r="117" spans="1:37" s="128" customFormat="1" ht="110.25" customHeight="1" x14ac:dyDescent="0.2">
      <c r="A117" s="1564"/>
      <c r="B117" s="1058" t="s">
        <v>1974</v>
      </c>
      <c r="C117" s="1058" t="s">
        <v>5095</v>
      </c>
      <c r="D117" s="1059" t="s">
        <v>213</v>
      </c>
      <c r="E117" s="1059" t="s">
        <v>358</v>
      </c>
      <c r="F117" s="985"/>
      <c r="G117" s="1052">
        <v>530</v>
      </c>
      <c r="H117" s="1059"/>
      <c r="I117" s="279">
        <v>400</v>
      </c>
      <c r="J117" s="1050" t="s">
        <v>5527</v>
      </c>
      <c r="K117" s="1050"/>
      <c r="L117" s="1050"/>
      <c r="M117" s="1050"/>
      <c r="N117" s="1050"/>
      <c r="O117" s="95" t="s">
        <v>11</v>
      </c>
      <c r="Q117" s="96"/>
      <c r="R117" s="96"/>
      <c r="S117" s="96"/>
      <c r="T117" s="96"/>
      <c r="U117" s="96"/>
      <c r="V117" s="96"/>
      <c r="W117" s="96"/>
      <c r="X117" s="96"/>
      <c r="Y117" s="96"/>
      <c r="Z117" s="96"/>
      <c r="AA117" s="96"/>
      <c r="AB117" s="96"/>
      <c r="AC117" s="96"/>
      <c r="AD117" s="96"/>
      <c r="AE117" s="96"/>
      <c r="AF117" s="96"/>
      <c r="AG117" s="96"/>
      <c r="AH117" s="96"/>
      <c r="AI117" s="96"/>
      <c r="AJ117" s="96"/>
      <c r="AK117" s="96"/>
    </row>
    <row r="118" spans="1:37" s="128" customFormat="1" ht="116.25" customHeight="1" x14ac:dyDescent="0.2">
      <c r="A118" s="1564"/>
      <c r="B118" s="1058" t="s">
        <v>1979</v>
      </c>
      <c r="C118" s="1058" t="s">
        <v>453</v>
      </c>
      <c r="D118" s="1059" t="s">
        <v>275</v>
      </c>
      <c r="E118" s="1059" t="s">
        <v>276</v>
      </c>
      <c r="F118" s="985"/>
      <c r="G118" s="1052">
        <v>2976.7440999999999</v>
      </c>
      <c r="H118" s="1059"/>
      <c r="I118" s="279">
        <v>2670.3</v>
      </c>
      <c r="J118" s="1050" t="s">
        <v>5528</v>
      </c>
      <c r="K118" s="1050"/>
      <c r="L118" s="1050"/>
      <c r="M118" s="1050"/>
      <c r="N118" s="1050"/>
      <c r="O118" s="95" t="s">
        <v>11</v>
      </c>
      <c r="Q118" s="96"/>
      <c r="R118" s="96"/>
      <c r="S118" s="96"/>
      <c r="T118" s="96"/>
      <c r="U118" s="96"/>
      <c r="V118" s="96"/>
      <c r="W118" s="96"/>
      <c r="X118" s="96"/>
      <c r="Y118" s="96"/>
      <c r="Z118" s="96"/>
      <c r="AA118" s="96"/>
      <c r="AB118" s="96"/>
      <c r="AC118" s="96"/>
      <c r="AD118" s="96"/>
      <c r="AE118" s="96"/>
      <c r="AF118" s="96"/>
      <c r="AG118" s="96"/>
      <c r="AH118" s="96"/>
      <c r="AI118" s="96"/>
      <c r="AJ118" s="96"/>
      <c r="AK118" s="96"/>
    </row>
    <row r="119" spans="1:37" s="128" customFormat="1" ht="100.5" customHeight="1" x14ac:dyDescent="0.2">
      <c r="A119" s="1564"/>
      <c r="B119" s="1058" t="s">
        <v>2004</v>
      </c>
      <c r="C119" s="656" t="s">
        <v>5113</v>
      </c>
      <c r="D119" s="1059" t="s">
        <v>275</v>
      </c>
      <c r="E119" s="1059" t="s">
        <v>276</v>
      </c>
      <c r="F119" s="985"/>
      <c r="G119" s="1052">
        <v>15</v>
      </c>
      <c r="H119" s="1059"/>
      <c r="I119" s="279">
        <v>1100</v>
      </c>
      <c r="J119" s="1050" t="s">
        <v>5529</v>
      </c>
      <c r="K119" s="1050"/>
      <c r="L119" s="1050"/>
      <c r="M119" s="1050"/>
      <c r="N119" s="1050"/>
      <c r="O119" s="95" t="s">
        <v>11</v>
      </c>
      <c r="Q119" s="96"/>
      <c r="R119" s="96"/>
      <c r="S119" s="96"/>
      <c r="T119" s="96"/>
      <c r="U119" s="96"/>
      <c r="V119" s="96"/>
      <c r="W119" s="96"/>
      <c r="X119" s="96"/>
      <c r="Y119" s="96"/>
      <c r="Z119" s="96"/>
      <c r="AA119" s="96"/>
      <c r="AB119" s="96"/>
      <c r="AC119" s="96"/>
      <c r="AD119" s="96"/>
      <c r="AE119" s="96"/>
      <c r="AF119" s="96"/>
      <c r="AG119" s="96"/>
      <c r="AH119" s="96"/>
      <c r="AI119" s="96"/>
      <c r="AJ119" s="96"/>
      <c r="AK119" s="96"/>
    </row>
    <row r="120" spans="1:37" s="128" customFormat="1" ht="147" customHeight="1" x14ac:dyDescent="0.2">
      <c r="A120" s="1564"/>
      <c r="B120" s="1058" t="s">
        <v>2011</v>
      </c>
      <c r="C120" s="656" t="s">
        <v>5118</v>
      </c>
      <c r="D120" s="1059" t="s">
        <v>275</v>
      </c>
      <c r="E120" s="1059" t="s">
        <v>276</v>
      </c>
      <c r="F120" s="985"/>
      <c r="G120" s="1052">
        <v>5</v>
      </c>
      <c r="H120" s="1059"/>
      <c r="I120" s="279">
        <v>845</v>
      </c>
      <c r="J120" s="1050" t="s">
        <v>5530</v>
      </c>
      <c r="K120" s="1050"/>
      <c r="L120" s="1050"/>
      <c r="M120" s="1050"/>
      <c r="N120" s="1050"/>
      <c r="O120" s="95" t="s">
        <v>11</v>
      </c>
      <c r="Q120" s="96"/>
      <c r="R120" s="96"/>
      <c r="S120" s="96"/>
      <c r="T120" s="96"/>
      <c r="U120" s="96"/>
      <c r="V120" s="96"/>
      <c r="W120" s="96"/>
      <c r="X120" s="96"/>
      <c r="Y120" s="96"/>
      <c r="Z120" s="96"/>
      <c r="AA120" s="96"/>
      <c r="AB120" s="96"/>
      <c r="AC120" s="96"/>
      <c r="AD120" s="96"/>
      <c r="AE120" s="96"/>
      <c r="AF120" s="96"/>
      <c r="AG120" s="96"/>
      <c r="AH120" s="96"/>
      <c r="AI120" s="96"/>
      <c r="AJ120" s="96"/>
      <c r="AK120" s="96"/>
    </row>
    <row r="121" spans="1:37" s="128" customFormat="1" ht="129.75" customHeight="1" x14ac:dyDescent="0.2">
      <c r="A121" s="1564"/>
      <c r="B121" s="1058" t="s">
        <v>2025</v>
      </c>
      <c r="C121" s="656" t="s">
        <v>5110</v>
      </c>
      <c r="D121" s="1059" t="s">
        <v>275</v>
      </c>
      <c r="E121" s="1059" t="s">
        <v>276</v>
      </c>
      <c r="F121" s="985"/>
      <c r="G121" s="1052">
        <v>15</v>
      </c>
      <c r="H121" s="1059"/>
      <c r="I121" s="279">
        <v>1470</v>
      </c>
      <c r="J121" s="1050" t="s">
        <v>5531</v>
      </c>
      <c r="K121" s="1050"/>
      <c r="L121" s="1050"/>
      <c r="M121" s="1050"/>
      <c r="N121" s="1050"/>
      <c r="O121" s="95" t="s">
        <v>11</v>
      </c>
      <c r="Q121" s="96"/>
      <c r="R121" s="96"/>
      <c r="S121" s="96"/>
      <c r="T121" s="96"/>
      <c r="U121" s="96"/>
      <c r="V121" s="96"/>
      <c r="W121" s="96"/>
      <c r="X121" s="96"/>
      <c r="Y121" s="96"/>
      <c r="Z121" s="96"/>
      <c r="AA121" s="96"/>
      <c r="AB121" s="96"/>
      <c r="AC121" s="96"/>
      <c r="AD121" s="96"/>
      <c r="AE121" s="96"/>
      <c r="AF121" s="96"/>
      <c r="AG121" s="96"/>
      <c r="AH121" s="96"/>
      <c r="AI121" s="96"/>
      <c r="AJ121" s="96"/>
      <c r="AK121" s="96"/>
    </row>
    <row r="122" spans="1:37" s="285" customFormat="1" ht="102" customHeight="1" x14ac:dyDescent="0.2">
      <c r="A122" s="1564"/>
      <c r="B122" s="1058" t="s">
        <v>2044</v>
      </c>
      <c r="C122" s="656" t="s">
        <v>503</v>
      </c>
      <c r="D122" s="1059" t="s">
        <v>275</v>
      </c>
      <c r="E122" s="1059" t="s">
        <v>276</v>
      </c>
      <c r="F122" s="985"/>
      <c r="G122" s="1052">
        <v>2137.30384</v>
      </c>
      <c r="H122" s="1059"/>
      <c r="I122" s="279">
        <v>2650</v>
      </c>
      <c r="J122" s="1050" t="s">
        <v>5532</v>
      </c>
      <c r="K122" s="1050"/>
      <c r="L122" s="1050"/>
      <c r="M122" s="1050"/>
      <c r="N122" s="1050"/>
      <c r="O122" s="95" t="s">
        <v>11</v>
      </c>
      <c r="P122" s="128"/>
      <c r="Q122" s="128"/>
      <c r="R122" s="128"/>
      <c r="S122" s="128"/>
      <c r="T122" s="128"/>
      <c r="U122" s="128"/>
      <c r="V122" s="128"/>
      <c r="W122" s="128"/>
      <c r="X122" s="505"/>
    </row>
    <row r="123" spans="1:37" s="285" customFormat="1" ht="112.5" customHeight="1" x14ac:dyDescent="0.2">
      <c r="A123" s="1564"/>
      <c r="B123" s="1058" t="s">
        <v>2045</v>
      </c>
      <c r="C123" s="656" t="s">
        <v>5096</v>
      </c>
      <c r="D123" s="1059" t="s">
        <v>275</v>
      </c>
      <c r="E123" s="1059" t="s">
        <v>276</v>
      </c>
      <c r="F123" s="985"/>
      <c r="G123" s="1052">
        <v>600</v>
      </c>
      <c r="H123" s="1059"/>
      <c r="I123" s="279">
        <v>1150</v>
      </c>
      <c r="J123" s="1050" t="s">
        <v>5533</v>
      </c>
      <c r="K123" s="1050"/>
      <c r="L123" s="1050"/>
      <c r="M123" s="1050"/>
      <c r="N123" s="1050"/>
      <c r="O123" s="95" t="s">
        <v>11</v>
      </c>
      <c r="P123" s="128"/>
      <c r="Q123" s="128"/>
      <c r="R123" s="128"/>
      <c r="S123" s="128"/>
      <c r="T123" s="128"/>
      <c r="U123" s="128"/>
      <c r="V123" s="128"/>
      <c r="W123" s="128"/>
      <c r="X123" s="505"/>
    </row>
    <row r="124" spans="1:37" s="977" customFormat="1" ht="105.75" customHeight="1" x14ac:dyDescent="0.2">
      <c r="A124" s="1564"/>
      <c r="B124" s="1058" t="s">
        <v>2065</v>
      </c>
      <c r="C124" s="656" t="s">
        <v>520</v>
      </c>
      <c r="D124" s="1059" t="s">
        <v>275</v>
      </c>
      <c r="E124" s="1059" t="s">
        <v>276</v>
      </c>
      <c r="F124" s="985"/>
      <c r="G124" s="1052">
        <v>3919.0938599999999</v>
      </c>
      <c r="H124" s="1059"/>
      <c r="I124" s="279">
        <v>1980.2</v>
      </c>
      <c r="J124" s="1050" t="s">
        <v>5534</v>
      </c>
      <c r="K124" s="1050"/>
      <c r="L124" s="1050"/>
      <c r="M124" s="1050"/>
      <c r="N124" s="1050"/>
      <c r="O124" s="95" t="s">
        <v>11</v>
      </c>
      <c r="P124" s="128"/>
      <c r="Q124" s="128"/>
      <c r="R124" s="128"/>
      <c r="S124" s="128"/>
      <c r="T124" s="128"/>
      <c r="U124" s="128"/>
      <c r="V124" s="128"/>
      <c r="W124" s="128"/>
      <c r="X124" s="976"/>
    </row>
    <row r="125" spans="1:37" s="285" customFormat="1" ht="129" customHeight="1" x14ac:dyDescent="0.2">
      <c r="A125" s="1564"/>
      <c r="B125" s="1058" t="s">
        <v>2079</v>
      </c>
      <c r="C125" s="656" t="s">
        <v>4081</v>
      </c>
      <c r="D125" s="1059" t="s">
        <v>275</v>
      </c>
      <c r="E125" s="1059" t="s">
        <v>276</v>
      </c>
      <c r="F125" s="279">
        <v>516</v>
      </c>
      <c r="G125" s="1052">
        <v>5</v>
      </c>
      <c r="H125" s="1059"/>
      <c r="I125" s="279">
        <v>407.2</v>
      </c>
      <c r="J125" s="1050" t="s">
        <v>3750</v>
      </c>
      <c r="K125" s="1050" t="s">
        <v>4695</v>
      </c>
      <c r="L125" s="1050" t="s">
        <v>5518</v>
      </c>
      <c r="M125" s="1050"/>
      <c r="N125" s="1050"/>
      <c r="O125" s="95" t="s">
        <v>11</v>
      </c>
      <c r="P125" s="128"/>
      <c r="Q125" s="128"/>
      <c r="R125" s="128"/>
      <c r="S125" s="128"/>
      <c r="T125" s="128"/>
      <c r="U125" s="128"/>
      <c r="V125" s="128"/>
      <c r="W125" s="128"/>
      <c r="X125" s="505"/>
    </row>
    <row r="126" spans="1:37" s="285" customFormat="1" ht="132.75" customHeight="1" x14ac:dyDescent="0.2">
      <c r="A126" s="1564"/>
      <c r="B126" s="1058" t="s">
        <v>2101</v>
      </c>
      <c r="C126" s="1027" t="s">
        <v>5159</v>
      </c>
      <c r="D126" s="1059" t="s">
        <v>275</v>
      </c>
      <c r="E126" s="1059" t="s">
        <v>276</v>
      </c>
      <c r="F126" s="279">
        <v>150</v>
      </c>
      <c r="G126" s="1052">
        <v>145</v>
      </c>
      <c r="H126" s="1059"/>
      <c r="I126" s="279"/>
      <c r="J126" s="1050" t="s">
        <v>3459</v>
      </c>
      <c r="K126" s="1050" t="s">
        <v>3612</v>
      </c>
      <c r="L126" s="1050" t="s">
        <v>5160</v>
      </c>
      <c r="M126" s="1050"/>
      <c r="N126" s="1050"/>
      <c r="O126" s="95" t="s">
        <v>11</v>
      </c>
      <c r="P126" s="128"/>
      <c r="Q126" s="128"/>
      <c r="R126" s="128"/>
      <c r="S126" s="128"/>
      <c r="T126" s="128"/>
      <c r="U126" s="128"/>
      <c r="V126" s="128"/>
      <c r="W126" s="128"/>
      <c r="X126" s="128"/>
      <c r="Y126" s="128"/>
      <c r="Z126" s="128"/>
      <c r="AA126" s="128"/>
      <c r="AB126" s="128"/>
      <c r="AC126" s="128"/>
      <c r="AD126" s="128"/>
      <c r="AE126" s="128"/>
      <c r="AF126" s="128"/>
      <c r="AG126" s="505"/>
    </row>
    <row r="127" spans="1:37" s="285" customFormat="1" ht="186.75" customHeight="1" x14ac:dyDescent="0.2">
      <c r="A127" s="1564"/>
      <c r="B127" s="1058" t="s">
        <v>2102</v>
      </c>
      <c r="C127" s="1027" t="s">
        <v>5161</v>
      </c>
      <c r="D127" s="1059" t="s">
        <v>275</v>
      </c>
      <c r="E127" s="1059" t="s">
        <v>276</v>
      </c>
      <c r="F127" s="279">
        <v>150</v>
      </c>
      <c r="G127" s="1052">
        <v>201</v>
      </c>
      <c r="H127" s="1059"/>
      <c r="I127" s="279"/>
      <c r="J127" s="1050" t="s">
        <v>3460</v>
      </c>
      <c r="K127" s="1050" t="s">
        <v>3614</v>
      </c>
      <c r="L127" s="1050" t="s">
        <v>5162</v>
      </c>
      <c r="M127" s="1050"/>
      <c r="N127" s="1050"/>
      <c r="O127" s="95" t="s">
        <v>11</v>
      </c>
      <c r="P127" s="128"/>
      <c r="Q127" s="128"/>
      <c r="R127" s="128"/>
      <c r="S127" s="128"/>
      <c r="T127" s="128"/>
      <c r="U127" s="128"/>
      <c r="V127" s="128"/>
      <c r="W127" s="128"/>
      <c r="X127" s="128"/>
      <c r="Y127" s="128"/>
      <c r="Z127" s="128"/>
      <c r="AA127" s="128"/>
      <c r="AB127" s="128"/>
      <c r="AC127" s="128"/>
      <c r="AD127" s="128"/>
      <c r="AE127" s="128"/>
      <c r="AF127" s="128"/>
      <c r="AG127" s="505"/>
    </row>
    <row r="128" spans="1:37" s="294" customFormat="1" ht="125.25" customHeight="1" x14ac:dyDescent="0.2">
      <c r="A128" s="1564"/>
      <c r="B128" s="1058" t="s">
        <v>3145</v>
      </c>
      <c r="C128" s="1027" t="s">
        <v>3144</v>
      </c>
      <c r="D128" s="1059" t="s">
        <v>275</v>
      </c>
      <c r="E128" s="1059" t="s">
        <v>3085</v>
      </c>
      <c r="F128" s="279">
        <v>269</v>
      </c>
      <c r="G128" s="1052">
        <v>5</v>
      </c>
      <c r="H128" s="1059"/>
      <c r="I128" s="279"/>
      <c r="J128" s="295" t="s">
        <v>3302</v>
      </c>
      <c r="K128" s="1050" t="s">
        <v>4697</v>
      </c>
      <c r="L128" s="1050" t="s">
        <v>5535</v>
      </c>
      <c r="M128" s="1050"/>
      <c r="N128" s="1050"/>
      <c r="O128" s="95"/>
      <c r="P128" s="128"/>
      <c r="Q128" s="128"/>
      <c r="R128" s="128"/>
      <c r="S128" s="128"/>
      <c r="T128" s="128"/>
      <c r="U128" s="128"/>
      <c r="V128" s="128"/>
      <c r="W128" s="128"/>
      <c r="X128" s="128"/>
      <c r="Y128" s="128"/>
      <c r="Z128" s="128"/>
      <c r="AA128" s="128"/>
      <c r="AB128" s="128"/>
      <c r="AC128" s="128"/>
      <c r="AD128" s="128"/>
      <c r="AE128" s="128"/>
      <c r="AF128" s="128"/>
      <c r="AG128" s="519"/>
    </row>
    <row r="129" spans="1:33" s="294" customFormat="1" ht="132" customHeight="1" x14ac:dyDescent="0.2">
      <c r="A129" s="1564"/>
      <c r="B129" s="1058" t="s">
        <v>3146</v>
      </c>
      <c r="C129" s="1027" t="s">
        <v>3148</v>
      </c>
      <c r="D129" s="1059" t="s">
        <v>275</v>
      </c>
      <c r="E129" s="1059" t="s">
        <v>3085</v>
      </c>
      <c r="F129" s="279">
        <v>118</v>
      </c>
      <c r="G129" s="1052">
        <v>5</v>
      </c>
      <c r="H129" s="1059"/>
      <c r="I129" s="279"/>
      <c r="J129" s="295" t="s">
        <v>3149</v>
      </c>
      <c r="K129" s="1050" t="s">
        <v>4698</v>
      </c>
      <c r="L129" s="1050" t="s">
        <v>5535</v>
      </c>
      <c r="M129" s="1050"/>
      <c r="N129" s="1050"/>
      <c r="O129" s="95"/>
      <c r="P129" s="128"/>
      <c r="Q129" s="128"/>
      <c r="R129" s="128"/>
      <c r="S129" s="128"/>
      <c r="T129" s="128"/>
      <c r="U129" s="128"/>
      <c r="V129" s="128"/>
      <c r="W129" s="128"/>
      <c r="X129" s="128"/>
      <c r="Y129" s="128"/>
      <c r="Z129" s="128"/>
      <c r="AA129" s="128"/>
      <c r="AB129" s="128"/>
      <c r="AC129" s="128"/>
      <c r="AD129" s="128"/>
      <c r="AE129" s="128"/>
      <c r="AF129" s="128"/>
      <c r="AG129" s="519"/>
    </row>
    <row r="130" spans="1:33" s="294" customFormat="1" ht="110.25" customHeight="1" x14ac:dyDescent="0.2">
      <c r="A130" s="1564"/>
      <c r="B130" s="1059" t="s">
        <v>3753</v>
      </c>
      <c r="C130" s="497" t="s">
        <v>3754</v>
      </c>
      <c r="D130" s="1059" t="s">
        <v>810</v>
      </c>
      <c r="E130" s="1059" t="s">
        <v>3435</v>
      </c>
      <c r="F130" s="1052">
        <v>474</v>
      </c>
      <c r="G130" s="1052">
        <v>183</v>
      </c>
      <c r="H130" s="1052"/>
      <c r="I130" s="1052"/>
      <c r="J130" s="1050" t="s">
        <v>3755</v>
      </c>
      <c r="K130" s="1050" t="s">
        <v>4459</v>
      </c>
      <c r="L130" s="1050" t="s">
        <v>4699</v>
      </c>
      <c r="M130" s="1050" t="s">
        <v>5536</v>
      </c>
      <c r="N130" s="1050"/>
      <c r="O130" s="95"/>
      <c r="P130" s="128"/>
      <c r="Q130" s="128"/>
      <c r="R130" s="128"/>
      <c r="S130" s="128"/>
      <c r="T130" s="128"/>
      <c r="U130" s="128"/>
      <c r="V130" s="128"/>
      <c r="W130" s="128"/>
      <c r="X130" s="128"/>
      <c r="Y130" s="128"/>
      <c r="Z130" s="128"/>
      <c r="AA130" s="128"/>
      <c r="AB130" s="128"/>
      <c r="AC130" s="128"/>
      <c r="AD130" s="128"/>
      <c r="AE130" s="128"/>
      <c r="AF130" s="128"/>
      <c r="AG130" s="519"/>
    </row>
    <row r="131" spans="1:33" s="772" customFormat="1" ht="50.25" customHeight="1" x14ac:dyDescent="0.2">
      <c r="A131" s="1564"/>
      <c r="B131" s="1059" t="s">
        <v>5066</v>
      </c>
      <c r="C131" s="1058" t="s">
        <v>5065</v>
      </c>
      <c r="D131" s="1059" t="s">
        <v>275</v>
      </c>
      <c r="E131" s="1053" t="s">
        <v>340</v>
      </c>
      <c r="F131" s="279"/>
      <c r="G131" s="309">
        <v>100</v>
      </c>
      <c r="H131" s="1052"/>
      <c r="I131" s="1052"/>
      <c r="J131" s="1649" t="s">
        <v>5505</v>
      </c>
      <c r="K131" s="1050"/>
      <c r="L131" s="1050"/>
      <c r="M131" s="1050"/>
      <c r="N131" s="1050"/>
      <c r="O131" s="95"/>
      <c r="P131" s="128"/>
      <c r="Q131" s="128"/>
      <c r="R131" s="128"/>
      <c r="S131" s="128"/>
      <c r="T131" s="128"/>
      <c r="U131" s="128"/>
      <c r="V131" s="128"/>
      <c r="W131" s="128"/>
      <c r="X131" s="128"/>
      <c r="Y131" s="128"/>
      <c r="Z131" s="128"/>
      <c r="AA131" s="128"/>
      <c r="AB131" s="128"/>
      <c r="AC131" s="128"/>
      <c r="AD131" s="128"/>
      <c r="AE131" s="128"/>
      <c r="AF131" s="128"/>
      <c r="AG131" s="519"/>
    </row>
    <row r="132" spans="1:33" s="772" customFormat="1" ht="50.25" customHeight="1" x14ac:dyDescent="0.2">
      <c r="A132" s="1564"/>
      <c r="B132" s="1059" t="s">
        <v>5068</v>
      </c>
      <c r="C132" s="1027" t="s">
        <v>5067</v>
      </c>
      <c r="D132" s="1059" t="s">
        <v>275</v>
      </c>
      <c r="E132" s="1053" t="s">
        <v>340</v>
      </c>
      <c r="F132" s="279"/>
      <c r="G132" s="309">
        <v>100</v>
      </c>
      <c r="H132" s="1052"/>
      <c r="I132" s="1052"/>
      <c r="J132" s="1649"/>
      <c r="K132" s="1050"/>
      <c r="L132" s="1050"/>
      <c r="M132" s="1050"/>
      <c r="N132" s="1050"/>
      <c r="O132" s="95"/>
      <c r="P132" s="128"/>
      <c r="Q132" s="128"/>
      <c r="R132" s="128"/>
      <c r="S132" s="128"/>
      <c r="T132" s="128"/>
      <c r="U132" s="128"/>
      <c r="V132" s="128"/>
      <c r="W132" s="128"/>
      <c r="X132" s="128"/>
      <c r="Y132" s="128"/>
      <c r="Z132" s="128"/>
      <c r="AA132" s="128"/>
      <c r="AB132" s="128"/>
      <c r="AC132" s="128"/>
      <c r="AD132" s="128"/>
      <c r="AE132" s="128"/>
      <c r="AF132" s="128"/>
      <c r="AG132" s="519"/>
    </row>
    <row r="133" spans="1:33" s="772" customFormat="1" ht="50.25" customHeight="1" x14ac:dyDescent="0.2">
      <c r="A133" s="1564"/>
      <c r="B133" s="1059" t="s">
        <v>5071</v>
      </c>
      <c r="C133" s="1027" t="s">
        <v>5069</v>
      </c>
      <c r="D133" s="1059" t="s">
        <v>275</v>
      </c>
      <c r="E133" s="1053" t="s">
        <v>340</v>
      </c>
      <c r="F133" s="279"/>
      <c r="G133" s="309">
        <v>100</v>
      </c>
      <c r="H133" s="1052"/>
      <c r="I133" s="1052"/>
      <c r="J133" s="1649"/>
      <c r="K133" s="1050"/>
      <c r="L133" s="1050"/>
      <c r="M133" s="1050"/>
      <c r="N133" s="1050"/>
      <c r="O133" s="95"/>
      <c r="P133" s="128"/>
      <c r="Q133" s="128"/>
      <c r="R133" s="128"/>
      <c r="S133" s="128"/>
      <c r="T133" s="128"/>
      <c r="U133" s="128"/>
      <c r="V133" s="128"/>
      <c r="W133" s="128"/>
      <c r="X133" s="128"/>
      <c r="Y133" s="128"/>
      <c r="Z133" s="128"/>
      <c r="AA133" s="128"/>
      <c r="AB133" s="128"/>
      <c r="AC133" s="128"/>
      <c r="AD133" s="128"/>
      <c r="AE133" s="128"/>
      <c r="AF133" s="128"/>
      <c r="AG133" s="519"/>
    </row>
    <row r="134" spans="1:33" s="772" customFormat="1" ht="50.25" customHeight="1" x14ac:dyDescent="0.2">
      <c r="A134" s="1564"/>
      <c r="B134" s="1059" t="s">
        <v>5073</v>
      </c>
      <c r="C134" s="1027" t="s">
        <v>5072</v>
      </c>
      <c r="D134" s="1059" t="s">
        <v>275</v>
      </c>
      <c r="E134" s="1053" t="s">
        <v>340</v>
      </c>
      <c r="F134" s="279"/>
      <c r="G134" s="309">
        <v>100</v>
      </c>
      <c r="H134" s="1052"/>
      <c r="I134" s="1052"/>
      <c r="J134" s="1649"/>
      <c r="K134" s="1050"/>
      <c r="L134" s="1050"/>
      <c r="M134" s="1050"/>
      <c r="N134" s="1050"/>
      <c r="O134" s="95"/>
      <c r="P134" s="128"/>
      <c r="Q134" s="128"/>
      <c r="R134" s="128"/>
      <c r="S134" s="128"/>
      <c r="T134" s="128"/>
      <c r="U134" s="128"/>
      <c r="V134" s="128"/>
      <c r="W134" s="128"/>
      <c r="X134" s="128"/>
      <c r="Y134" s="128"/>
      <c r="Z134" s="128"/>
      <c r="AA134" s="128"/>
      <c r="AB134" s="128"/>
      <c r="AC134" s="128"/>
      <c r="AD134" s="128"/>
      <c r="AE134" s="128"/>
      <c r="AF134" s="128"/>
      <c r="AG134" s="519"/>
    </row>
    <row r="135" spans="1:33" s="772" customFormat="1" ht="50.25" customHeight="1" x14ac:dyDescent="0.2">
      <c r="A135" s="1564"/>
      <c r="B135" s="1059" t="s">
        <v>5075</v>
      </c>
      <c r="C135" s="1027" t="s">
        <v>5074</v>
      </c>
      <c r="D135" s="1059" t="s">
        <v>275</v>
      </c>
      <c r="E135" s="1053" t="s">
        <v>340</v>
      </c>
      <c r="F135" s="279"/>
      <c r="G135" s="309">
        <v>200</v>
      </c>
      <c r="H135" s="1052"/>
      <c r="I135" s="1052"/>
      <c r="J135" s="1649"/>
      <c r="K135" s="1050"/>
      <c r="L135" s="1050"/>
      <c r="M135" s="1050"/>
      <c r="N135" s="1050"/>
      <c r="O135" s="95"/>
      <c r="P135" s="128"/>
      <c r="Q135" s="128"/>
      <c r="R135" s="128"/>
      <c r="S135" s="128"/>
      <c r="T135" s="128"/>
      <c r="U135" s="128"/>
      <c r="V135" s="128"/>
      <c r="W135" s="128"/>
      <c r="X135" s="128"/>
      <c r="Y135" s="128"/>
      <c r="Z135" s="128"/>
      <c r="AA135" s="128"/>
      <c r="AB135" s="128"/>
      <c r="AC135" s="128"/>
      <c r="AD135" s="128"/>
      <c r="AE135" s="128"/>
      <c r="AF135" s="128"/>
      <c r="AG135" s="519"/>
    </row>
    <row r="136" spans="1:33" s="772" customFormat="1" ht="50.25" customHeight="1" x14ac:dyDescent="0.2">
      <c r="A136" s="1564"/>
      <c r="B136" s="1059" t="s">
        <v>5077</v>
      </c>
      <c r="C136" s="1027" t="s">
        <v>5076</v>
      </c>
      <c r="D136" s="1059" t="s">
        <v>275</v>
      </c>
      <c r="E136" s="1053" t="s">
        <v>340</v>
      </c>
      <c r="F136" s="279"/>
      <c r="G136" s="309">
        <v>50</v>
      </c>
      <c r="H136" s="1052"/>
      <c r="I136" s="1052"/>
      <c r="J136" s="1649"/>
      <c r="K136" s="1050"/>
      <c r="L136" s="1050"/>
      <c r="M136" s="1050"/>
      <c r="N136" s="1050"/>
      <c r="O136" s="95"/>
      <c r="P136" s="128"/>
      <c r="Q136" s="128"/>
      <c r="R136" s="128"/>
      <c r="S136" s="128"/>
      <c r="T136" s="128"/>
      <c r="U136" s="128"/>
      <c r="V136" s="128"/>
      <c r="W136" s="128"/>
      <c r="X136" s="128"/>
      <c r="Y136" s="128"/>
      <c r="Z136" s="128"/>
      <c r="AA136" s="128"/>
      <c r="AB136" s="128"/>
      <c r="AC136" s="128"/>
      <c r="AD136" s="128"/>
      <c r="AE136" s="128"/>
      <c r="AF136" s="128"/>
      <c r="AG136" s="519"/>
    </row>
    <row r="137" spans="1:33" s="772" customFormat="1" ht="50.25" customHeight="1" x14ac:dyDescent="0.2">
      <c r="A137" s="1564"/>
      <c r="B137" s="1059" t="s">
        <v>5079</v>
      </c>
      <c r="C137" s="1027" t="s">
        <v>5078</v>
      </c>
      <c r="D137" s="1059" t="s">
        <v>275</v>
      </c>
      <c r="E137" s="1053" t="s">
        <v>340</v>
      </c>
      <c r="F137" s="279"/>
      <c r="G137" s="309">
        <v>720</v>
      </c>
      <c r="H137" s="1052"/>
      <c r="I137" s="1052"/>
      <c r="J137" s="1649"/>
      <c r="K137" s="1050"/>
      <c r="L137" s="1050"/>
      <c r="M137" s="1050"/>
      <c r="N137" s="1050"/>
      <c r="O137" s="95"/>
      <c r="P137" s="128"/>
      <c r="Q137" s="128"/>
      <c r="R137" s="128"/>
      <c r="S137" s="128"/>
      <c r="T137" s="128"/>
      <c r="U137" s="128"/>
      <c r="V137" s="128"/>
      <c r="W137" s="128"/>
      <c r="X137" s="128"/>
      <c r="Y137" s="128"/>
      <c r="Z137" s="128"/>
      <c r="AA137" s="128"/>
      <c r="AB137" s="128"/>
      <c r="AC137" s="128"/>
      <c r="AD137" s="128"/>
      <c r="AE137" s="128"/>
      <c r="AF137" s="128"/>
      <c r="AG137" s="519"/>
    </row>
    <row r="138" spans="1:33" s="772" customFormat="1" ht="50.25" customHeight="1" x14ac:dyDescent="0.2">
      <c r="A138" s="1564"/>
      <c r="B138" s="1059" t="s">
        <v>5081</v>
      </c>
      <c r="C138" s="1027" t="s">
        <v>5080</v>
      </c>
      <c r="D138" s="1059" t="s">
        <v>275</v>
      </c>
      <c r="E138" s="1053" t="s">
        <v>340</v>
      </c>
      <c r="F138" s="279"/>
      <c r="G138" s="309">
        <v>80</v>
      </c>
      <c r="H138" s="1052"/>
      <c r="I138" s="1052"/>
      <c r="J138" s="1649"/>
      <c r="K138" s="1050"/>
      <c r="L138" s="1050"/>
      <c r="M138" s="1050"/>
      <c r="N138" s="1050"/>
      <c r="O138" s="95"/>
      <c r="P138" s="128"/>
      <c r="Q138" s="128"/>
      <c r="R138" s="128"/>
      <c r="S138" s="128"/>
      <c r="T138" s="128"/>
      <c r="U138" s="128"/>
      <c r="V138" s="128"/>
      <c r="W138" s="128"/>
      <c r="X138" s="128"/>
      <c r="Y138" s="128"/>
      <c r="Z138" s="128"/>
      <c r="AA138" s="128"/>
      <c r="AB138" s="128"/>
      <c r="AC138" s="128"/>
      <c r="AD138" s="128"/>
      <c r="AE138" s="128"/>
      <c r="AF138" s="128"/>
      <c r="AG138" s="519"/>
    </row>
    <row r="139" spans="1:33" s="772" customFormat="1" ht="50.25" customHeight="1" x14ac:dyDescent="0.2">
      <c r="A139" s="1564"/>
      <c r="B139" s="1059" t="s">
        <v>5083</v>
      </c>
      <c r="C139" s="1027" t="s">
        <v>5082</v>
      </c>
      <c r="D139" s="1059" t="s">
        <v>275</v>
      </c>
      <c r="E139" s="1053" t="s">
        <v>340</v>
      </c>
      <c r="F139" s="279"/>
      <c r="G139" s="309">
        <v>200</v>
      </c>
      <c r="H139" s="1052"/>
      <c r="I139" s="1052"/>
      <c r="J139" s="1649"/>
      <c r="K139" s="1050"/>
      <c r="L139" s="1050"/>
      <c r="M139" s="1050"/>
      <c r="N139" s="1050"/>
      <c r="O139" s="95"/>
      <c r="P139" s="128"/>
      <c r="Q139" s="128"/>
      <c r="R139" s="128"/>
      <c r="S139" s="128"/>
      <c r="T139" s="128"/>
      <c r="U139" s="128"/>
      <c r="V139" s="128"/>
      <c r="W139" s="128"/>
      <c r="X139" s="128"/>
      <c r="Y139" s="128"/>
      <c r="Z139" s="128"/>
      <c r="AA139" s="128"/>
      <c r="AB139" s="128"/>
      <c r="AC139" s="128"/>
      <c r="AD139" s="128"/>
      <c r="AE139" s="128"/>
      <c r="AF139" s="128"/>
      <c r="AG139" s="519"/>
    </row>
    <row r="140" spans="1:33" s="772" customFormat="1" ht="50.25" customHeight="1" x14ac:dyDescent="0.2">
      <c r="A140" s="1564"/>
      <c r="B140" s="1059" t="s">
        <v>5085</v>
      </c>
      <c r="C140" s="1027" t="s">
        <v>5084</v>
      </c>
      <c r="D140" s="1059" t="s">
        <v>275</v>
      </c>
      <c r="E140" s="1053" t="s">
        <v>340</v>
      </c>
      <c r="F140" s="279"/>
      <c r="G140" s="309">
        <v>200</v>
      </c>
      <c r="H140" s="1052"/>
      <c r="I140" s="1052"/>
      <c r="J140" s="1649"/>
      <c r="K140" s="1050"/>
      <c r="L140" s="1050"/>
      <c r="M140" s="1050"/>
      <c r="N140" s="1050"/>
      <c r="O140" s="95"/>
      <c r="P140" s="128"/>
      <c r="Q140" s="128"/>
      <c r="R140" s="128"/>
      <c r="S140" s="128"/>
      <c r="T140" s="128"/>
      <c r="U140" s="128"/>
      <c r="V140" s="128"/>
      <c r="W140" s="128"/>
      <c r="X140" s="128"/>
      <c r="Y140" s="128"/>
      <c r="Z140" s="128"/>
      <c r="AA140" s="128"/>
      <c r="AB140" s="128"/>
      <c r="AC140" s="128"/>
      <c r="AD140" s="128"/>
      <c r="AE140" s="128"/>
      <c r="AF140" s="128"/>
      <c r="AG140" s="519"/>
    </row>
    <row r="141" spans="1:33" s="772" customFormat="1" ht="50.25" customHeight="1" x14ac:dyDescent="0.2">
      <c r="A141" s="1564"/>
      <c r="B141" s="1059" t="s">
        <v>5087</v>
      </c>
      <c r="C141" s="1027" t="s">
        <v>5086</v>
      </c>
      <c r="D141" s="1059" t="s">
        <v>275</v>
      </c>
      <c r="E141" s="1053" t="s">
        <v>276</v>
      </c>
      <c r="F141" s="986"/>
      <c r="G141" s="1052">
        <v>5</v>
      </c>
      <c r="H141" s="1052"/>
      <c r="I141" s="1052"/>
      <c r="J141" s="1649"/>
      <c r="K141" s="1050"/>
      <c r="L141" s="1050"/>
      <c r="M141" s="1050"/>
      <c r="N141" s="1050"/>
      <c r="O141" s="95"/>
      <c r="P141" s="128"/>
      <c r="Q141" s="128"/>
      <c r="R141" s="128"/>
      <c r="S141" s="128"/>
      <c r="T141" s="128"/>
      <c r="U141" s="128"/>
      <c r="V141" s="128"/>
      <c r="W141" s="128"/>
      <c r="X141" s="128"/>
      <c r="Y141" s="128"/>
      <c r="Z141" s="128"/>
      <c r="AA141" s="128"/>
      <c r="AB141" s="128"/>
      <c r="AC141" s="128"/>
      <c r="AD141" s="128"/>
      <c r="AE141" s="128"/>
      <c r="AF141" s="128"/>
      <c r="AG141" s="519"/>
    </row>
    <row r="142" spans="1:33" s="772" customFormat="1" ht="50.25" customHeight="1" x14ac:dyDescent="0.2">
      <c r="A142" s="1564"/>
      <c r="B142" s="1059" t="s">
        <v>5089</v>
      </c>
      <c r="C142" s="1027" t="s">
        <v>5088</v>
      </c>
      <c r="D142" s="1059" t="s">
        <v>275</v>
      </c>
      <c r="E142" s="1053" t="s">
        <v>276</v>
      </c>
      <c r="F142" s="986"/>
      <c r="G142" s="1052">
        <v>5</v>
      </c>
      <c r="H142" s="1052"/>
      <c r="I142" s="1052"/>
      <c r="J142" s="1649"/>
      <c r="K142" s="1050"/>
      <c r="L142" s="1050"/>
      <c r="M142" s="1050"/>
      <c r="N142" s="1050"/>
      <c r="O142" s="95"/>
      <c r="P142" s="128"/>
      <c r="Q142" s="128"/>
      <c r="R142" s="128"/>
      <c r="S142" s="128"/>
      <c r="T142" s="128"/>
      <c r="U142" s="128"/>
      <c r="V142" s="128"/>
      <c r="W142" s="128"/>
      <c r="X142" s="128"/>
      <c r="Y142" s="128"/>
      <c r="Z142" s="128"/>
      <c r="AA142" s="128"/>
      <c r="AB142" s="128"/>
      <c r="AC142" s="128"/>
      <c r="AD142" s="128"/>
      <c r="AE142" s="128"/>
      <c r="AF142" s="128"/>
      <c r="AG142" s="519"/>
    </row>
    <row r="143" spans="1:33" s="772" customFormat="1" ht="50.25" customHeight="1" x14ac:dyDescent="0.2">
      <c r="A143" s="1564"/>
      <c r="B143" s="1059" t="s">
        <v>5091</v>
      </c>
      <c r="C143" s="1058" t="s">
        <v>5090</v>
      </c>
      <c r="D143" s="1059" t="s">
        <v>275</v>
      </c>
      <c r="E143" s="1053" t="s">
        <v>358</v>
      </c>
      <c r="F143" s="279"/>
      <c r="G143" s="309">
        <v>1450</v>
      </c>
      <c r="H143" s="1052"/>
      <c r="I143" s="1052"/>
      <c r="J143" s="1649"/>
      <c r="K143" s="1050"/>
      <c r="L143" s="1050"/>
      <c r="M143" s="1050"/>
      <c r="N143" s="1050"/>
      <c r="O143" s="95"/>
      <c r="P143" s="128"/>
      <c r="Q143" s="128"/>
      <c r="R143" s="128"/>
      <c r="S143" s="128"/>
      <c r="T143" s="128"/>
      <c r="U143" s="128"/>
      <c r="V143" s="128"/>
      <c r="W143" s="128"/>
      <c r="X143" s="128"/>
      <c r="Y143" s="128"/>
      <c r="Z143" s="128"/>
      <c r="AA143" s="128"/>
      <c r="AB143" s="128"/>
      <c r="AC143" s="128"/>
      <c r="AD143" s="128"/>
      <c r="AE143" s="128"/>
      <c r="AF143" s="128"/>
      <c r="AG143" s="519"/>
    </row>
    <row r="144" spans="1:33" s="772" customFormat="1" ht="50.25" customHeight="1" x14ac:dyDescent="0.2">
      <c r="A144" s="1564"/>
      <c r="B144" s="1059" t="s">
        <v>5094</v>
      </c>
      <c r="C144" s="1058" t="s">
        <v>5093</v>
      </c>
      <c r="D144" s="1059" t="s">
        <v>275</v>
      </c>
      <c r="E144" s="1053" t="s">
        <v>358</v>
      </c>
      <c r="F144" s="279"/>
      <c r="G144" s="309">
        <v>500</v>
      </c>
      <c r="H144" s="1052"/>
      <c r="I144" s="1052"/>
      <c r="J144" s="1649"/>
      <c r="K144" s="1050"/>
      <c r="L144" s="1050"/>
      <c r="M144" s="1050"/>
      <c r="N144" s="1050"/>
      <c r="O144" s="95"/>
      <c r="P144" s="128"/>
      <c r="Q144" s="128"/>
      <c r="R144" s="128"/>
      <c r="S144" s="128"/>
      <c r="T144" s="128"/>
      <c r="U144" s="128"/>
      <c r="V144" s="128"/>
      <c r="W144" s="128"/>
      <c r="X144" s="128"/>
      <c r="Y144" s="128"/>
      <c r="Z144" s="128"/>
      <c r="AA144" s="128"/>
      <c r="AB144" s="128"/>
      <c r="AC144" s="128"/>
      <c r="AD144" s="128"/>
      <c r="AE144" s="128"/>
      <c r="AF144" s="128"/>
      <c r="AG144" s="519"/>
    </row>
    <row r="145" spans="1:33" s="772" customFormat="1" ht="50.25" customHeight="1" x14ac:dyDescent="0.2">
      <c r="A145" s="1564"/>
      <c r="B145" s="1059" t="s">
        <v>5098</v>
      </c>
      <c r="C145" s="1058" t="s">
        <v>5097</v>
      </c>
      <c r="D145" s="1059" t="s">
        <v>275</v>
      </c>
      <c r="E145" s="1053" t="s">
        <v>358</v>
      </c>
      <c r="F145" s="288"/>
      <c r="G145" s="309">
        <v>550</v>
      </c>
      <c r="H145" s="1052"/>
      <c r="I145" s="1052"/>
      <c r="J145" s="1649"/>
      <c r="K145" s="1050"/>
      <c r="L145" s="1050"/>
      <c r="M145" s="1050"/>
      <c r="N145" s="1050"/>
      <c r="O145" s="95"/>
      <c r="P145" s="128"/>
      <c r="Q145" s="128"/>
      <c r="R145" s="128"/>
      <c r="S145" s="128"/>
      <c r="T145" s="128"/>
      <c r="U145" s="128"/>
      <c r="V145" s="128"/>
      <c r="W145" s="128"/>
      <c r="X145" s="128"/>
      <c r="Y145" s="128"/>
      <c r="Z145" s="128"/>
      <c r="AA145" s="128"/>
      <c r="AB145" s="128"/>
      <c r="AC145" s="128"/>
      <c r="AD145" s="128"/>
      <c r="AE145" s="128"/>
      <c r="AF145" s="128"/>
      <c r="AG145" s="519"/>
    </row>
    <row r="146" spans="1:33" s="772" customFormat="1" ht="50.25" customHeight="1" x14ac:dyDescent="0.2">
      <c r="A146" s="1564"/>
      <c r="B146" s="1059" t="s">
        <v>5100</v>
      </c>
      <c r="C146" s="1027" t="s">
        <v>5099</v>
      </c>
      <c r="D146" s="1059" t="s">
        <v>275</v>
      </c>
      <c r="E146" s="1059" t="s">
        <v>276</v>
      </c>
      <c r="F146" s="986"/>
      <c r="G146" s="1052">
        <v>520</v>
      </c>
      <c r="H146" s="1052"/>
      <c r="I146" s="1052"/>
      <c r="J146" s="1649"/>
      <c r="K146" s="1050"/>
      <c r="L146" s="1050"/>
      <c r="M146" s="1050"/>
      <c r="N146" s="1050"/>
      <c r="O146" s="95"/>
      <c r="P146" s="128"/>
      <c r="Q146" s="128"/>
      <c r="R146" s="128"/>
      <c r="S146" s="128"/>
      <c r="T146" s="128"/>
      <c r="U146" s="128"/>
      <c r="V146" s="128"/>
      <c r="W146" s="128"/>
      <c r="X146" s="128"/>
      <c r="Y146" s="128"/>
      <c r="Z146" s="128"/>
      <c r="AA146" s="128"/>
      <c r="AB146" s="128"/>
      <c r="AC146" s="128"/>
      <c r="AD146" s="128"/>
      <c r="AE146" s="128"/>
      <c r="AF146" s="128"/>
      <c r="AG146" s="519"/>
    </row>
    <row r="147" spans="1:33" s="772" customFormat="1" ht="50.25" customHeight="1" x14ac:dyDescent="0.2">
      <c r="A147" s="1564"/>
      <c r="B147" s="1059" t="s">
        <v>5103</v>
      </c>
      <c r="C147" s="1027" t="s">
        <v>5101</v>
      </c>
      <c r="D147" s="1059" t="s">
        <v>275</v>
      </c>
      <c r="E147" s="1059" t="s">
        <v>276</v>
      </c>
      <c r="F147" s="986"/>
      <c r="G147" s="1052">
        <v>480</v>
      </c>
      <c r="H147" s="1052"/>
      <c r="I147" s="1052"/>
      <c r="J147" s="1649"/>
      <c r="K147" s="1050"/>
      <c r="L147" s="1050"/>
      <c r="M147" s="1050"/>
      <c r="N147" s="1050"/>
      <c r="O147" s="95"/>
      <c r="P147" s="128"/>
      <c r="Q147" s="128"/>
      <c r="R147" s="128"/>
      <c r="S147" s="128"/>
      <c r="T147" s="128"/>
      <c r="U147" s="128"/>
      <c r="V147" s="128"/>
      <c r="W147" s="128"/>
      <c r="X147" s="128"/>
      <c r="Y147" s="128"/>
      <c r="Z147" s="128"/>
      <c r="AA147" s="128"/>
      <c r="AB147" s="128"/>
      <c r="AC147" s="128"/>
      <c r="AD147" s="128"/>
      <c r="AE147" s="128"/>
      <c r="AF147" s="128"/>
      <c r="AG147" s="519"/>
    </row>
    <row r="148" spans="1:33" s="772" customFormat="1" ht="50.25" customHeight="1" x14ac:dyDescent="0.2">
      <c r="A148" s="1564"/>
      <c r="B148" s="1059" t="s">
        <v>5105</v>
      </c>
      <c r="C148" s="1027" t="s">
        <v>5104</v>
      </c>
      <c r="D148" s="1059" t="s">
        <v>275</v>
      </c>
      <c r="E148" s="1059" t="s">
        <v>276</v>
      </c>
      <c r="F148" s="986"/>
      <c r="G148" s="1052">
        <v>300</v>
      </c>
      <c r="H148" s="1052"/>
      <c r="I148" s="1052"/>
      <c r="J148" s="1649"/>
      <c r="K148" s="1050"/>
      <c r="L148" s="1050"/>
      <c r="M148" s="1050"/>
      <c r="N148" s="1050"/>
      <c r="O148" s="95"/>
      <c r="P148" s="128"/>
      <c r="Q148" s="128"/>
      <c r="R148" s="128"/>
      <c r="S148" s="128"/>
      <c r="T148" s="128"/>
      <c r="U148" s="128"/>
      <c r="V148" s="128"/>
      <c r="W148" s="128"/>
      <c r="X148" s="128"/>
      <c r="Y148" s="128"/>
      <c r="Z148" s="128"/>
      <c r="AA148" s="128"/>
      <c r="AB148" s="128"/>
      <c r="AC148" s="128"/>
      <c r="AD148" s="128"/>
      <c r="AE148" s="128"/>
      <c r="AF148" s="128"/>
      <c r="AG148" s="519"/>
    </row>
    <row r="149" spans="1:33" s="772" customFormat="1" ht="50.25" customHeight="1" x14ac:dyDescent="0.2">
      <c r="A149" s="1564"/>
      <c r="B149" s="1059" t="s">
        <v>5107</v>
      </c>
      <c r="C149" s="1027" t="s">
        <v>5106</v>
      </c>
      <c r="D149" s="1059" t="s">
        <v>275</v>
      </c>
      <c r="E149" s="1059" t="s">
        <v>276</v>
      </c>
      <c r="F149" s="986"/>
      <c r="G149" s="1052">
        <v>800</v>
      </c>
      <c r="H149" s="1052"/>
      <c r="I149" s="1052"/>
      <c r="J149" s="1649"/>
      <c r="K149" s="1050"/>
      <c r="L149" s="1050"/>
      <c r="M149" s="1050"/>
      <c r="N149" s="1050"/>
      <c r="O149" s="95"/>
      <c r="P149" s="128"/>
      <c r="Q149" s="128"/>
      <c r="R149" s="128"/>
      <c r="S149" s="128"/>
      <c r="T149" s="128"/>
      <c r="U149" s="128"/>
      <c r="V149" s="128"/>
      <c r="W149" s="128"/>
      <c r="X149" s="128"/>
      <c r="Y149" s="128"/>
      <c r="Z149" s="128"/>
      <c r="AA149" s="128"/>
      <c r="AB149" s="128"/>
      <c r="AC149" s="128"/>
      <c r="AD149" s="128"/>
      <c r="AE149" s="128"/>
      <c r="AF149" s="128"/>
      <c r="AG149" s="519"/>
    </row>
    <row r="150" spans="1:33" s="772" customFormat="1" ht="50.25" customHeight="1" x14ac:dyDescent="0.2">
      <c r="A150" s="1564"/>
      <c r="B150" s="1059" t="s">
        <v>5109</v>
      </c>
      <c r="C150" s="1027" t="s">
        <v>5108</v>
      </c>
      <c r="D150" s="1059" t="s">
        <v>275</v>
      </c>
      <c r="E150" s="1059" t="s">
        <v>276</v>
      </c>
      <c r="F150" s="986"/>
      <c r="G150" s="1052">
        <v>520</v>
      </c>
      <c r="H150" s="1052"/>
      <c r="I150" s="1052"/>
      <c r="J150" s="1649"/>
      <c r="K150" s="1050"/>
      <c r="L150" s="1050"/>
      <c r="M150" s="1050"/>
      <c r="N150" s="1050"/>
      <c r="O150" s="95"/>
      <c r="P150" s="128"/>
      <c r="Q150" s="128"/>
      <c r="R150" s="128"/>
      <c r="S150" s="128"/>
      <c r="T150" s="128"/>
      <c r="U150" s="128"/>
      <c r="V150" s="128"/>
      <c r="W150" s="128"/>
      <c r="X150" s="128"/>
      <c r="Y150" s="128"/>
      <c r="Z150" s="128"/>
      <c r="AA150" s="128"/>
      <c r="AB150" s="128"/>
      <c r="AC150" s="128"/>
      <c r="AD150" s="128"/>
      <c r="AE150" s="128"/>
      <c r="AF150" s="128"/>
      <c r="AG150" s="519"/>
    </row>
    <row r="151" spans="1:33" s="772" customFormat="1" ht="50.25" customHeight="1" x14ac:dyDescent="0.2">
      <c r="A151" s="1564"/>
      <c r="B151" s="1059" t="s">
        <v>5112</v>
      </c>
      <c r="C151" s="1027" t="s">
        <v>5111</v>
      </c>
      <c r="D151" s="1059" t="s">
        <v>275</v>
      </c>
      <c r="E151" s="1059" t="s">
        <v>276</v>
      </c>
      <c r="F151" s="986"/>
      <c r="G151" s="1052">
        <v>15</v>
      </c>
      <c r="H151" s="1052"/>
      <c r="I151" s="1052"/>
      <c r="J151" s="1649"/>
      <c r="K151" s="1050"/>
      <c r="L151" s="1050"/>
      <c r="M151" s="1050"/>
      <c r="N151" s="1050"/>
      <c r="O151" s="95"/>
      <c r="P151" s="128"/>
      <c r="Q151" s="128"/>
      <c r="R151" s="128"/>
      <c r="S151" s="128"/>
      <c r="T151" s="128"/>
      <c r="U151" s="128"/>
      <c r="V151" s="128"/>
      <c r="W151" s="128"/>
      <c r="X151" s="128"/>
      <c r="Y151" s="128"/>
      <c r="Z151" s="128"/>
      <c r="AA151" s="128"/>
      <c r="AB151" s="128"/>
      <c r="AC151" s="128"/>
      <c r="AD151" s="128"/>
      <c r="AE151" s="128"/>
      <c r="AF151" s="128"/>
      <c r="AG151" s="519"/>
    </row>
    <row r="152" spans="1:33" s="772" customFormat="1" ht="50.25" customHeight="1" x14ac:dyDescent="0.2">
      <c r="A152" s="1564"/>
      <c r="B152" s="1059" t="s">
        <v>5115</v>
      </c>
      <c r="C152" s="1027" t="s">
        <v>5114</v>
      </c>
      <c r="D152" s="1059" t="s">
        <v>275</v>
      </c>
      <c r="E152" s="1059" t="s">
        <v>276</v>
      </c>
      <c r="F152" s="986"/>
      <c r="G152" s="1052">
        <v>15</v>
      </c>
      <c r="H152" s="1052"/>
      <c r="I152" s="1052"/>
      <c r="J152" s="1649"/>
      <c r="K152" s="1050"/>
      <c r="L152" s="1050"/>
      <c r="M152" s="1050"/>
      <c r="N152" s="1050"/>
      <c r="O152" s="95"/>
      <c r="P152" s="128"/>
      <c r="Q152" s="128"/>
      <c r="R152" s="128"/>
      <c r="S152" s="128"/>
      <c r="T152" s="128"/>
      <c r="U152" s="128"/>
      <c r="V152" s="128"/>
      <c r="W152" s="128"/>
      <c r="X152" s="128"/>
      <c r="Y152" s="128"/>
      <c r="Z152" s="128"/>
      <c r="AA152" s="128"/>
      <c r="AB152" s="128"/>
      <c r="AC152" s="128"/>
      <c r="AD152" s="128"/>
      <c r="AE152" s="128"/>
      <c r="AF152" s="128"/>
      <c r="AG152" s="519"/>
    </row>
    <row r="153" spans="1:33" s="772" customFormat="1" ht="50.25" customHeight="1" x14ac:dyDescent="0.2">
      <c r="A153" s="1564"/>
      <c r="B153" s="1059" t="s">
        <v>5117</v>
      </c>
      <c r="C153" s="1027" t="s">
        <v>5116</v>
      </c>
      <c r="D153" s="1059" t="s">
        <v>275</v>
      </c>
      <c r="E153" s="1059" t="s">
        <v>276</v>
      </c>
      <c r="F153" s="986"/>
      <c r="G153" s="1052">
        <v>5</v>
      </c>
      <c r="H153" s="1052"/>
      <c r="I153" s="1052"/>
      <c r="J153" s="1649"/>
      <c r="K153" s="1050"/>
      <c r="L153" s="1050"/>
      <c r="M153" s="1050"/>
      <c r="N153" s="1050"/>
      <c r="O153" s="95"/>
      <c r="P153" s="128"/>
      <c r="Q153" s="128"/>
      <c r="R153" s="128"/>
      <c r="S153" s="128"/>
      <c r="T153" s="128"/>
      <c r="U153" s="128"/>
      <c r="V153" s="128"/>
      <c r="W153" s="128"/>
      <c r="X153" s="128"/>
      <c r="Y153" s="128"/>
      <c r="Z153" s="128"/>
      <c r="AA153" s="128"/>
      <c r="AB153" s="128"/>
      <c r="AC153" s="128"/>
      <c r="AD153" s="128"/>
      <c r="AE153" s="128"/>
      <c r="AF153" s="128"/>
      <c r="AG153" s="519"/>
    </row>
    <row r="154" spans="1:33" s="772" customFormat="1" ht="50.25" customHeight="1" x14ac:dyDescent="0.2">
      <c r="A154" s="1564"/>
      <c r="B154" s="1059" t="s">
        <v>5120</v>
      </c>
      <c r="C154" s="1027" t="s">
        <v>5119</v>
      </c>
      <c r="D154" s="1059" t="s">
        <v>275</v>
      </c>
      <c r="E154" s="1059" t="s">
        <v>276</v>
      </c>
      <c r="F154" s="986"/>
      <c r="G154" s="1052">
        <v>5</v>
      </c>
      <c r="H154" s="1052"/>
      <c r="I154" s="1052"/>
      <c r="J154" s="1649"/>
      <c r="K154" s="1050"/>
      <c r="L154" s="1050"/>
      <c r="M154" s="1050"/>
      <c r="N154" s="1050"/>
      <c r="O154" s="95"/>
      <c r="P154" s="128"/>
      <c r="Q154" s="128"/>
      <c r="R154" s="128"/>
      <c r="S154" s="128"/>
      <c r="T154" s="128"/>
      <c r="U154" s="128"/>
      <c r="V154" s="128"/>
      <c r="W154" s="128"/>
      <c r="X154" s="128"/>
      <c r="Y154" s="128"/>
      <c r="Z154" s="128"/>
      <c r="AA154" s="128"/>
      <c r="AB154" s="128"/>
      <c r="AC154" s="128"/>
      <c r="AD154" s="128"/>
      <c r="AE154" s="128"/>
      <c r="AF154" s="128"/>
      <c r="AG154" s="519"/>
    </row>
    <row r="155" spans="1:33" ht="105" customHeight="1" x14ac:dyDescent="0.2">
      <c r="A155" s="1564" t="s">
        <v>1482</v>
      </c>
      <c r="B155" s="1058" t="s">
        <v>2109</v>
      </c>
      <c r="C155" s="1027" t="s">
        <v>556</v>
      </c>
      <c r="D155" s="1059" t="s">
        <v>213</v>
      </c>
      <c r="E155" s="1059" t="s">
        <v>216</v>
      </c>
      <c r="F155" s="309">
        <v>15816.622590000001</v>
      </c>
      <c r="G155" s="309">
        <v>8567</v>
      </c>
      <c r="H155" s="1053"/>
      <c r="I155" s="1053"/>
      <c r="J155" s="1048" t="s">
        <v>4144</v>
      </c>
      <c r="K155" s="1048" t="s">
        <v>5537</v>
      </c>
      <c r="L155" s="1048"/>
      <c r="M155" s="1048"/>
      <c r="N155" s="1048"/>
      <c r="O155" s="127" t="s">
        <v>123</v>
      </c>
    </row>
    <row r="156" spans="1:33" ht="120.75" customHeight="1" x14ac:dyDescent="0.2">
      <c r="A156" s="1564"/>
      <c r="B156" s="1058" t="s">
        <v>2110</v>
      </c>
      <c r="C156" s="1027" t="s">
        <v>557</v>
      </c>
      <c r="D156" s="1059" t="s">
        <v>558</v>
      </c>
      <c r="E156" s="1059" t="s">
        <v>216</v>
      </c>
      <c r="F156" s="309">
        <v>23350</v>
      </c>
      <c r="G156" s="309">
        <v>6033.7439999999997</v>
      </c>
      <c r="H156" s="1053"/>
      <c r="I156" s="1053"/>
      <c r="J156" s="1048" t="s">
        <v>3760</v>
      </c>
      <c r="K156" s="1048" t="s">
        <v>4145</v>
      </c>
      <c r="L156" s="1048" t="s">
        <v>4904</v>
      </c>
      <c r="M156" s="1048" t="s">
        <v>5538</v>
      </c>
      <c r="N156" s="1048"/>
      <c r="O156" s="127" t="s">
        <v>123</v>
      </c>
    </row>
    <row r="157" spans="1:33" ht="147.75" customHeight="1" x14ac:dyDescent="0.2">
      <c r="A157" s="1564"/>
      <c r="B157" s="1058" t="s">
        <v>2111</v>
      </c>
      <c r="C157" s="1027" t="s">
        <v>559</v>
      </c>
      <c r="D157" s="1059" t="s">
        <v>558</v>
      </c>
      <c r="E157" s="1059" t="s">
        <v>216</v>
      </c>
      <c r="F157" s="309">
        <v>16970</v>
      </c>
      <c r="G157" s="309">
        <v>9834</v>
      </c>
      <c r="H157" s="1053"/>
      <c r="I157" s="1053"/>
      <c r="J157" s="1048" t="s">
        <v>3993</v>
      </c>
      <c r="K157" s="1048" t="s">
        <v>4146</v>
      </c>
      <c r="L157" s="1048" t="s">
        <v>4463</v>
      </c>
      <c r="M157" s="1048" t="s">
        <v>4700</v>
      </c>
      <c r="N157" s="1048" t="s">
        <v>5539</v>
      </c>
      <c r="O157" s="127" t="s">
        <v>123</v>
      </c>
    </row>
    <row r="158" spans="1:33" ht="129" customHeight="1" x14ac:dyDescent="0.2">
      <c r="A158" s="1564"/>
      <c r="B158" s="1058" t="s">
        <v>2112</v>
      </c>
      <c r="C158" s="1027" t="s">
        <v>560</v>
      </c>
      <c r="D158" s="1059" t="s">
        <v>558</v>
      </c>
      <c r="E158" s="1059" t="s">
        <v>216</v>
      </c>
      <c r="F158" s="309">
        <v>98.382999999999996</v>
      </c>
      <c r="G158" s="309">
        <v>100</v>
      </c>
      <c r="H158" s="1059">
        <v>20030.384999999998</v>
      </c>
      <c r="I158" s="1053"/>
      <c r="J158" s="1048" t="s">
        <v>4342</v>
      </c>
      <c r="K158" s="1048" t="s">
        <v>4905</v>
      </c>
      <c r="L158" s="1048" t="s">
        <v>5540</v>
      </c>
      <c r="M158" s="1048"/>
      <c r="N158" s="1048"/>
      <c r="O158" s="127" t="s">
        <v>123</v>
      </c>
    </row>
    <row r="159" spans="1:33" ht="123" customHeight="1" x14ac:dyDescent="0.2">
      <c r="A159" s="1564" t="s">
        <v>1483</v>
      </c>
      <c r="B159" s="1058" t="s">
        <v>2113</v>
      </c>
      <c r="C159" s="1027" t="s">
        <v>561</v>
      </c>
      <c r="D159" s="1059" t="s">
        <v>275</v>
      </c>
      <c r="E159" s="1059" t="s">
        <v>216</v>
      </c>
      <c r="F159" s="558">
        <v>8750</v>
      </c>
      <c r="G159" s="1052">
        <v>3556</v>
      </c>
      <c r="H159" s="1053"/>
      <c r="I159" s="1053"/>
      <c r="J159" s="1048" t="s">
        <v>5541</v>
      </c>
      <c r="K159" s="1048"/>
      <c r="L159" s="1048"/>
      <c r="M159" s="1048"/>
      <c r="N159" s="1048"/>
      <c r="O159" s="127" t="s">
        <v>123</v>
      </c>
      <c r="R159" s="128"/>
      <c r="S159" s="128"/>
      <c r="T159" s="128"/>
      <c r="U159" s="128"/>
      <c r="V159" s="128"/>
    </row>
    <row r="160" spans="1:33" s="285" customFormat="1" ht="111" customHeight="1" x14ac:dyDescent="0.2">
      <c r="A160" s="1564"/>
      <c r="B160" s="1058" t="s">
        <v>2114</v>
      </c>
      <c r="C160" s="1027" t="s">
        <v>562</v>
      </c>
      <c r="D160" s="1059" t="s">
        <v>213</v>
      </c>
      <c r="E160" s="1059" t="s">
        <v>216</v>
      </c>
      <c r="F160" s="558">
        <v>10459</v>
      </c>
      <c r="G160" s="1052">
        <v>5963</v>
      </c>
      <c r="H160" s="1053"/>
      <c r="I160" s="1053"/>
      <c r="J160" s="1048" t="s">
        <v>4343</v>
      </c>
      <c r="K160" s="1048" t="s">
        <v>5542</v>
      </c>
      <c r="L160" s="1048"/>
      <c r="M160" s="1048"/>
      <c r="N160" s="1048"/>
      <c r="O160" s="127" t="s">
        <v>123</v>
      </c>
      <c r="P160" s="128"/>
      <c r="Q160" s="128"/>
      <c r="R160" s="128"/>
      <c r="S160" s="128"/>
      <c r="T160" s="128"/>
      <c r="U160" s="128"/>
      <c r="V160" s="128"/>
      <c r="W160" s="839"/>
    </row>
    <row r="161" spans="1:37" ht="123.75" customHeight="1" x14ac:dyDescent="0.2">
      <c r="A161" s="1564"/>
      <c r="B161" s="1058" t="s">
        <v>2115</v>
      </c>
      <c r="C161" s="1027" t="s">
        <v>563</v>
      </c>
      <c r="D161" s="1059" t="s">
        <v>213</v>
      </c>
      <c r="E161" s="1059" t="s">
        <v>216</v>
      </c>
      <c r="F161" s="309">
        <v>4516</v>
      </c>
      <c r="G161" s="309">
        <v>39821.002999999997</v>
      </c>
      <c r="H161" s="1059">
        <v>29137.7</v>
      </c>
      <c r="I161" s="1053"/>
      <c r="J161" s="1048" t="s">
        <v>4147</v>
      </c>
      <c r="K161" s="1048" t="s">
        <v>4464</v>
      </c>
      <c r="L161" s="1048" t="s">
        <v>4701</v>
      </c>
      <c r="M161" s="1048" t="s">
        <v>5543</v>
      </c>
      <c r="N161" s="1048"/>
      <c r="O161" s="127" t="s">
        <v>123</v>
      </c>
      <c r="R161" s="128"/>
      <c r="S161" s="128"/>
      <c r="T161" s="128"/>
      <c r="U161" s="128"/>
      <c r="V161" s="128"/>
    </row>
    <row r="162" spans="1:37" ht="93.75" customHeight="1" x14ac:dyDescent="0.2">
      <c r="A162" s="1564" t="s">
        <v>1484</v>
      </c>
      <c r="B162" s="1058" t="s">
        <v>2116</v>
      </c>
      <c r="C162" s="1027" t="s">
        <v>564</v>
      </c>
      <c r="D162" s="1059" t="s">
        <v>558</v>
      </c>
      <c r="E162" s="1059" t="s">
        <v>216</v>
      </c>
      <c r="F162" s="309">
        <v>500</v>
      </c>
      <c r="G162" s="1052">
        <v>460</v>
      </c>
      <c r="H162" s="306"/>
      <c r="I162" s="1053"/>
      <c r="J162" s="1048" t="s">
        <v>5544</v>
      </c>
      <c r="K162" s="1048"/>
      <c r="L162" s="1048"/>
      <c r="M162" s="1048"/>
      <c r="N162" s="1048"/>
      <c r="O162" s="127" t="s">
        <v>123</v>
      </c>
      <c r="P162" s="96"/>
    </row>
    <row r="163" spans="1:37" ht="99" customHeight="1" x14ac:dyDescent="0.2">
      <c r="A163" s="1564"/>
      <c r="B163" s="1058" t="s">
        <v>2117</v>
      </c>
      <c r="C163" s="1027" t="s">
        <v>565</v>
      </c>
      <c r="D163" s="1059" t="s">
        <v>558</v>
      </c>
      <c r="E163" s="1059" t="s">
        <v>216</v>
      </c>
      <c r="F163" s="309">
        <v>1000</v>
      </c>
      <c r="G163" s="1052">
        <v>560</v>
      </c>
      <c r="H163" s="330">
        <v>6700</v>
      </c>
      <c r="I163" s="1053"/>
      <c r="J163" s="1048" t="s">
        <v>5545</v>
      </c>
      <c r="K163" s="1048"/>
      <c r="L163" s="1048"/>
      <c r="M163" s="1048"/>
      <c r="N163" s="1048"/>
      <c r="O163" s="127" t="s">
        <v>123</v>
      </c>
      <c r="P163" s="96"/>
    </row>
    <row r="164" spans="1:37" ht="117.75" customHeight="1" x14ac:dyDescent="0.2">
      <c r="A164" s="1564" t="s">
        <v>1485</v>
      </c>
      <c r="B164" s="1058" t="s">
        <v>2120</v>
      </c>
      <c r="C164" s="1027" t="s">
        <v>568</v>
      </c>
      <c r="D164" s="1059" t="s">
        <v>275</v>
      </c>
      <c r="E164" s="1053" t="s">
        <v>340</v>
      </c>
      <c r="F164" s="1052">
        <v>72.5</v>
      </c>
      <c r="G164" s="1052">
        <v>72.5</v>
      </c>
      <c r="H164" s="1052"/>
      <c r="I164" s="235"/>
      <c r="J164" s="1046" t="s">
        <v>5546</v>
      </c>
      <c r="K164" s="1046"/>
      <c r="L164" s="1046"/>
      <c r="M164" s="1046"/>
      <c r="N164" s="1046"/>
      <c r="O164" s="95" t="s">
        <v>11</v>
      </c>
    </row>
    <row r="165" spans="1:37" ht="168.75" customHeight="1" x14ac:dyDescent="0.2">
      <c r="A165" s="1564"/>
      <c r="B165" s="1058" t="s">
        <v>2139</v>
      </c>
      <c r="C165" s="1027" t="s">
        <v>5121</v>
      </c>
      <c r="D165" s="1059" t="s">
        <v>558</v>
      </c>
      <c r="E165" s="1059" t="s">
        <v>216</v>
      </c>
      <c r="F165" s="1052">
        <v>48390</v>
      </c>
      <c r="G165" s="1052">
        <v>8000</v>
      </c>
      <c r="H165" s="1059">
        <v>2000</v>
      </c>
      <c r="I165" s="279"/>
      <c r="J165" s="1050" t="s">
        <v>3303</v>
      </c>
      <c r="K165" s="1047" t="s">
        <v>3762</v>
      </c>
      <c r="L165" s="1047" t="s">
        <v>3885</v>
      </c>
      <c r="M165" s="1047" t="s">
        <v>4705</v>
      </c>
      <c r="N165" s="1047" t="s">
        <v>5547</v>
      </c>
      <c r="O165" s="95" t="s">
        <v>123</v>
      </c>
      <c r="P165" s="96"/>
    </row>
    <row r="166" spans="1:37" ht="117.75" customHeight="1" x14ac:dyDescent="0.2">
      <c r="A166" s="1564"/>
      <c r="B166" s="1058" t="s">
        <v>2141</v>
      </c>
      <c r="C166" s="329" t="s">
        <v>5122</v>
      </c>
      <c r="D166" s="1059" t="s">
        <v>558</v>
      </c>
      <c r="E166" s="1059" t="s">
        <v>216</v>
      </c>
      <c r="F166" s="309">
        <v>850</v>
      </c>
      <c r="G166" s="1052">
        <v>680</v>
      </c>
      <c r="H166" s="306">
        <v>30820</v>
      </c>
      <c r="I166" s="279"/>
      <c r="J166" s="1050" t="s">
        <v>3304</v>
      </c>
      <c r="K166" s="1047" t="s">
        <v>4149</v>
      </c>
      <c r="L166" s="1047" t="s">
        <v>5548</v>
      </c>
      <c r="M166" s="1047"/>
      <c r="N166" s="1047"/>
      <c r="O166" s="95" t="s">
        <v>123</v>
      </c>
      <c r="P166" s="96"/>
    </row>
    <row r="167" spans="1:37" ht="99.75" customHeight="1" x14ac:dyDescent="0.2">
      <c r="A167" s="1564"/>
      <c r="B167" s="1058" t="s">
        <v>2142</v>
      </c>
      <c r="C167" s="1027" t="s">
        <v>589</v>
      </c>
      <c r="D167" s="1059" t="s">
        <v>558</v>
      </c>
      <c r="E167" s="1059" t="s">
        <v>216</v>
      </c>
      <c r="F167" s="309">
        <v>5000</v>
      </c>
      <c r="G167" s="1052">
        <v>150</v>
      </c>
      <c r="H167" s="279">
        <v>1782</v>
      </c>
      <c r="I167" s="306"/>
      <c r="J167" s="1047" t="s">
        <v>5549</v>
      </c>
      <c r="K167" s="1047"/>
      <c r="L167" s="1047"/>
      <c r="M167" s="1047"/>
      <c r="N167" s="1047"/>
      <c r="O167" s="95" t="s">
        <v>123</v>
      </c>
      <c r="P167" s="96"/>
    </row>
    <row r="168" spans="1:37" ht="96.75" customHeight="1" x14ac:dyDescent="0.2">
      <c r="A168" s="1564"/>
      <c r="B168" s="1058" t="s">
        <v>2143</v>
      </c>
      <c r="C168" s="1027" t="s">
        <v>590</v>
      </c>
      <c r="D168" s="1059" t="s">
        <v>558</v>
      </c>
      <c r="E168" s="1059" t="s">
        <v>216</v>
      </c>
      <c r="F168" s="309">
        <v>2350</v>
      </c>
      <c r="G168" s="1052">
        <v>1376.50316</v>
      </c>
      <c r="H168" s="306"/>
      <c r="I168" s="306"/>
      <c r="J168" s="1047" t="s">
        <v>4906</v>
      </c>
      <c r="K168" s="1047" t="s">
        <v>5550</v>
      </c>
      <c r="L168" s="1047"/>
      <c r="M168" s="1047"/>
      <c r="N168" s="1047"/>
      <c r="O168" s="95" t="s">
        <v>123</v>
      </c>
      <c r="P168" s="96"/>
    </row>
    <row r="169" spans="1:37" ht="82.5" customHeight="1" x14ac:dyDescent="0.2">
      <c r="A169" s="1564"/>
      <c r="B169" s="1058" t="s">
        <v>2144</v>
      </c>
      <c r="C169" s="1027" t="s">
        <v>591</v>
      </c>
      <c r="D169" s="1059" t="s">
        <v>558</v>
      </c>
      <c r="E169" s="1059" t="s">
        <v>216</v>
      </c>
      <c r="F169" s="309">
        <v>3300</v>
      </c>
      <c r="G169" s="1052">
        <v>2450</v>
      </c>
      <c r="H169" s="306"/>
      <c r="I169" s="306"/>
      <c r="J169" s="1047" t="s">
        <v>5551</v>
      </c>
      <c r="K169" s="1047"/>
      <c r="L169" s="1047"/>
      <c r="M169" s="1047"/>
      <c r="N169" s="1047"/>
      <c r="O169" s="95" t="s">
        <v>123</v>
      </c>
      <c r="P169" s="96"/>
    </row>
    <row r="170" spans="1:37" ht="121.5" customHeight="1" x14ac:dyDescent="0.2">
      <c r="A170" s="1564"/>
      <c r="B170" s="1058" t="s">
        <v>2150</v>
      </c>
      <c r="C170" s="1027" t="s">
        <v>596</v>
      </c>
      <c r="D170" s="1059" t="s">
        <v>213</v>
      </c>
      <c r="E170" s="1059" t="s">
        <v>216</v>
      </c>
      <c r="F170" s="309"/>
      <c r="G170" s="1052">
        <v>2000</v>
      </c>
      <c r="H170" s="306"/>
      <c r="I170" s="306"/>
      <c r="J170" s="1047" t="s">
        <v>4154</v>
      </c>
      <c r="K170" s="1047" t="s">
        <v>5552</v>
      </c>
      <c r="L170" s="1047"/>
      <c r="M170" s="1047"/>
      <c r="N170" s="1047"/>
      <c r="O170" s="95" t="s">
        <v>123</v>
      </c>
      <c r="P170" s="96"/>
    </row>
    <row r="171" spans="1:37" ht="83.25" customHeight="1" x14ac:dyDescent="0.2">
      <c r="A171" s="1564"/>
      <c r="B171" s="1058" t="s">
        <v>2152</v>
      </c>
      <c r="C171" s="1027" t="s">
        <v>598</v>
      </c>
      <c r="D171" s="1059" t="s">
        <v>558</v>
      </c>
      <c r="E171" s="1059" t="s">
        <v>216</v>
      </c>
      <c r="F171" s="309">
        <v>0</v>
      </c>
      <c r="G171" s="1052">
        <v>1050.76776</v>
      </c>
      <c r="H171" s="306"/>
      <c r="I171" s="306"/>
      <c r="J171" s="1047" t="s">
        <v>5554</v>
      </c>
      <c r="K171" s="1047"/>
      <c r="L171" s="1047"/>
      <c r="M171" s="1047"/>
      <c r="N171" s="1047"/>
      <c r="O171" s="95" t="s">
        <v>123</v>
      </c>
      <c r="P171" s="96"/>
    </row>
    <row r="172" spans="1:37" ht="102.75" customHeight="1" x14ac:dyDescent="0.2">
      <c r="A172" s="1564"/>
      <c r="B172" s="1058" t="s">
        <v>2153</v>
      </c>
      <c r="C172" s="1027" t="s">
        <v>599</v>
      </c>
      <c r="D172" s="1059" t="s">
        <v>213</v>
      </c>
      <c r="E172" s="1059" t="s">
        <v>216</v>
      </c>
      <c r="F172" s="1052"/>
      <c r="G172" s="1052">
        <v>676.67688999999996</v>
      </c>
      <c r="H172" s="306"/>
      <c r="I172" s="306"/>
      <c r="J172" s="1047" t="s">
        <v>4156</v>
      </c>
      <c r="K172" s="1047" t="s">
        <v>5553</v>
      </c>
      <c r="L172" s="1047"/>
      <c r="M172" s="1047"/>
      <c r="N172" s="1047"/>
      <c r="O172" s="95" t="s">
        <v>123</v>
      </c>
      <c r="P172" s="96"/>
    </row>
    <row r="173" spans="1:37" ht="102.75" customHeight="1" x14ac:dyDescent="0.2">
      <c r="A173" s="1564"/>
      <c r="B173" s="761" t="s">
        <v>4707</v>
      </c>
      <c r="C173" s="840" t="s">
        <v>4708</v>
      </c>
      <c r="D173" s="761" t="s">
        <v>810</v>
      </c>
      <c r="E173" s="761" t="s">
        <v>3435</v>
      </c>
      <c r="F173" s="696">
        <v>250</v>
      </c>
      <c r="G173" s="696">
        <v>10</v>
      </c>
      <c r="H173" s="905"/>
      <c r="I173" s="906"/>
      <c r="J173" s="1045" t="s">
        <v>4709</v>
      </c>
      <c r="K173" s="1045" t="s">
        <v>5746</v>
      </c>
      <c r="L173" s="1047"/>
      <c r="M173" s="1047"/>
      <c r="N173" s="1047"/>
      <c r="O173" s="95"/>
      <c r="P173" s="96"/>
    </row>
    <row r="174" spans="1:37" s="128" customFormat="1" ht="105.75" customHeight="1" x14ac:dyDescent="0.2">
      <c r="A174" s="1564"/>
      <c r="B174" s="848" t="s">
        <v>5123</v>
      </c>
      <c r="C174" s="1064" t="s">
        <v>5125</v>
      </c>
      <c r="D174" s="1066" t="s">
        <v>558</v>
      </c>
      <c r="E174" s="1066" t="s">
        <v>216</v>
      </c>
      <c r="F174" s="962"/>
      <c r="G174" s="494">
        <v>300</v>
      </c>
      <c r="H174" s="1008"/>
      <c r="I174" s="906"/>
      <c r="J174" s="1049" t="s">
        <v>5555</v>
      </c>
      <c r="K174" s="1045"/>
      <c r="L174" s="1045"/>
      <c r="M174" s="1045"/>
      <c r="N174" s="1045"/>
      <c r="Q174" s="96"/>
      <c r="R174" s="96"/>
      <c r="S174" s="96"/>
      <c r="T174" s="96"/>
      <c r="U174" s="96"/>
      <c r="V174" s="96"/>
      <c r="W174" s="96"/>
      <c r="X174" s="96"/>
      <c r="Y174" s="96"/>
      <c r="Z174" s="96"/>
      <c r="AA174" s="96"/>
      <c r="AB174" s="96"/>
      <c r="AC174" s="96"/>
      <c r="AD174" s="96"/>
      <c r="AE174" s="96"/>
      <c r="AF174" s="96"/>
      <c r="AG174" s="96"/>
      <c r="AH174" s="96"/>
      <c r="AI174" s="96"/>
      <c r="AJ174" s="96"/>
      <c r="AK174" s="96"/>
    </row>
    <row r="175" spans="1:37" s="128" customFormat="1" ht="114.75" customHeight="1" x14ac:dyDescent="0.2">
      <c r="A175" s="1563" t="s">
        <v>1486</v>
      </c>
      <c r="B175" s="1058" t="s">
        <v>2176</v>
      </c>
      <c r="C175" s="1027" t="s">
        <v>5127</v>
      </c>
      <c r="D175" s="1059" t="s">
        <v>213</v>
      </c>
      <c r="E175" s="307" t="s">
        <v>551</v>
      </c>
      <c r="F175" s="1052">
        <v>15097.567999999999</v>
      </c>
      <c r="G175" s="1052"/>
      <c r="H175" s="1052">
        <v>40000</v>
      </c>
      <c r="I175" s="235"/>
      <c r="J175" s="1046" t="s">
        <v>3766</v>
      </c>
      <c r="K175" s="1046" t="s">
        <v>3995</v>
      </c>
      <c r="L175" s="1046" t="s">
        <v>4710</v>
      </c>
      <c r="M175" s="1046" t="s">
        <v>5557</v>
      </c>
      <c r="N175" s="1046"/>
      <c r="O175" s="128" t="s">
        <v>11</v>
      </c>
      <c r="Q175" s="96"/>
      <c r="R175" s="96"/>
      <c r="S175" s="96"/>
      <c r="T175" s="96"/>
      <c r="U175" s="96"/>
      <c r="V175" s="96"/>
      <c r="W175" s="96"/>
      <c r="X175" s="96"/>
      <c r="Y175" s="96"/>
      <c r="Z175" s="96"/>
      <c r="AA175" s="96"/>
      <c r="AB175" s="96"/>
      <c r="AC175" s="96"/>
      <c r="AD175" s="96"/>
      <c r="AE175" s="96"/>
      <c r="AF175" s="96"/>
      <c r="AG175" s="96"/>
      <c r="AH175" s="96"/>
      <c r="AI175" s="96"/>
      <c r="AJ175" s="96"/>
      <c r="AK175" s="96"/>
    </row>
    <row r="176" spans="1:37" s="128" customFormat="1" ht="90.75" customHeight="1" x14ac:dyDescent="0.2">
      <c r="A176" s="1727"/>
      <c r="B176" s="1058" t="s">
        <v>2177</v>
      </c>
      <c r="C176" s="758" t="s">
        <v>622</v>
      </c>
      <c r="D176" s="1059" t="s">
        <v>213</v>
      </c>
      <c r="E176" s="307" t="s">
        <v>551</v>
      </c>
      <c r="F176" s="987">
        <v>7148.4549999999999</v>
      </c>
      <c r="G176" s="1052">
        <v>1510</v>
      </c>
      <c r="H176" s="1052"/>
      <c r="I176" s="235"/>
      <c r="J176" s="1046" t="s">
        <v>4158</v>
      </c>
      <c r="K176" s="1046" t="s">
        <v>4470</v>
      </c>
      <c r="L176" s="1046" t="s">
        <v>5558</v>
      </c>
      <c r="M176" s="1046"/>
      <c r="N176" s="1046"/>
      <c r="O176" s="128" t="s">
        <v>11</v>
      </c>
      <c r="Q176" s="96"/>
      <c r="R176" s="96"/>
      <c r="S176" s="96"/>
      <c r="T176" s="96"/>
      <c r="U176" s="96"/>
      <c r="V176" s="96"/>
      <c r="W176" s="96"/>
      <c r="X176" s="96"/>
      <c r="Y176" s="96"/>
      <c r="Z176" s="96"/>
      <c r="AA176" s="96"/>
      <c r="AB176" s="96"/>
      <c r="AC176" s="96"/>
      <c r="AD176" s="96"/>
      <c r="AE176" s="96"/>
      <c r="AF176" s="96"/>
      <c r="AG176" s="96"/>
      <c r="AH176" s="96"/>
      <c r="AI176" s="96"/>
      <c r="AJ176" s="96"/>
      <c r="AK176" s="96"/>
    </row>
    <row r="177" spans="1:37" s="128" customFormat="1" ht="110.25" customHeight="1" x14ac:dyDescent="0.2">
      <c r="A177" s="1727"/>
      <c r="B177" s="1058" t="s">
        <v>2179</v>
      </c>
      <c r="C177" s="1027" t="s">
        <v>624</v>
      </c>
      <c r="D177" s="1059" t="s">
        <v>213</v>
      </c>
      <c r="E177" s="307" t="s">
        <v>551</v>
      </c>
      <c r="F177" s="1052">
        <v>2766.1525700000002</v>
      </c>
      <c r="G177" s="1052">
        <v>3976</v>
      </c>
      <c r="H177" s="1052"/>
      <c r="I177" s="235"/>
      <c r="J177" s="1046" t="s">
        <v>4711</v>
      </c>
      <c r="K177" s="1046" t="s">
        <v>5559</v>
      </c>
      <c r="L177" s="1046"/>
      <c r="M177" s="1046"/>
      <c r="N177" s="1046"/>
      <c r="O177" s="128" t="s">
        <v>11</v>
      </c>
      <c r="Q177" s="96"/>
      <c r="R177" s="96"/>
      <c r="S177" s="96"/>
      <c r="T177" s="96"/>
      <c r="U177" s="96"/>
      <c r="V177" s="96"/>
      <c r="W177" s="96"/>
      <c r="X177" s="96"/>
      <c r="Y177" s="96"/>
      <c r="Z177" s="96"/>
      <c r="AA177" s="96"/>
      <c r="AB177" s="96"/>
      <c r="AC177" s="96"/>
      <c r="AD177" s="96"/>
      <c r="AE177" s="96"/>
      <c r="AF177" s="96"/>
      <c r="AG177" s="96"/>
      <c r="AH177" s="96"/>
      <c r="AI177" s="96"/>
      <c r="AJ177" s="96"/>
      <c r="AK177" s="96"/>
    </row>
    <row r="178" spans="1:37" s="128" customFormat="1" ht="133.5" customHeight="1" x14ac:dyDescent="0.2">
      <c r="A178" s="1727"/>
      <c r="B178" s="1058" t="s">
        <v>2180</v>
      </c>
      <c r="C178" s="1027" t="s">
        <v>625</v>
      </c>
      <c r="D178" s="1059" t="s">
        <v>213</v>
      </c>
      <c r="E178" s="307" t="s">
        <v>551</v>
      </c>
      <c r="F178" s="987">
        <v>6345.6</v>
      </c>
      <c r="G178" s="1052">
        <v>359</v>
      </c>
      <c r="H178" s="306"/>
      <c r="I178" s="279"/>
      <c r="J178" s="1050" t="s">
        <v>3306</v>
      </c>
      <c r="K178" s="1046" t="s">
        <v>3767</v>
      </c>
      <c r="L178" s="1046" t="s">
        <v>5560</v>
      </c>
      <c r="M178" s="1046"/>
      <c r="N178" s="1046"/>
      <c r="O178" s="128" t="s">
        <v>11</v>
      </c>
      <c r="Q178" s="96"/>
      <c r="R178" s="96"/>
      <c r="S178" s="96"/>
      <c r="T178" s="96"/>
      <c r="U178" s="96"/>
      <c r="V178" s="96"/>
      <c r="W178" s="96"/>
      <c r="X178" s="96"/>
      <c r="Y178" s="96"/>
      <c r="Z178" s="96"/>
      <c r="AA178" s="96"/>
      <c r="AB178" s="96"/>
      <c r="AC178" s="96"/>
      <c r="AD178" s="96"/>
      <c r="AE178" s="96"/>
      <c r="AF178" s="96"/>
      <c r="AG178" s="96"/>
      <c r="AH178" s="96"/>
      <c r="AI178" s="96"/>
      <c r="AJ178" s="96"/>
      <c r="AK178" s="96"/>
    </row>
    <row r="179" spans="1:37" s="128" customFormat="1" ht="131.25" customHeight="1" x14ac:dyDescent="0.2">
      <c r="A179" s="1727"/>
      <c r="B179" s="1058" t="s">
        <v>2181</v>
      </c>
      <c r="C179" s="1027" t="s">
        <v>626</v>
      </c>
      <c r="D179" s="1059" t="s">
        <v>213</v>
      </c>
      <c r="E179" s="307" t="s">
        <v>551</v>
      </c>
      <c r="F179" s="1052">
        <v>6986.7</v>
      </c>
      <c r="G179" s="1052">
        <v>2733</v>
      </c>
      <c r="H179" s="1052"/>
      <c r="I179" s="235"/>
      <c r="J179" s="1046" t="s">
        <v>3768</v>
      </c>
      <c r="K179" s="1046" t="s">
        <v>5561</v>
      </c>
      <c r="L179" s="1046"/>
      <c r="M179" s="1046"/>
      <c r="N179" s="1046"/>
      <c r="O179" s="128" t="s">
        <v>11</v>
      </c>
      <c r="Q179" s="96"/>
      <c r="R179" s="96"/>
      <c r="S179" s="96"/>
      <c r="T179" s="96"/>
      <c r="U179" s="96"/>
      <c r="V179" s="96"/>
      <c r="W179" s="96"/>
      <c r="X179" s="96"/>
      <c r="Y179" s="96"/>
      <c r="Z179" s="96"/>
      <c r="AA179" s="96"/>
      <c r="AB179" s="96"/>
      <c r="AC179" s="96"/>
      <c r="AD179" s="96"/>
      <c r="AE179" s="96"/>
      <c r="AF179" s="96"/>
      <c r="AG179" s="96"/>
      <c r="AH179" s="96"/>
      <c r="AI179" s="96"/>
      <c r="AJ179" s="96"/>
      <c r="AK179" s="96"/>
    </row>
    <row r="180" spans="1:37" s="128" customFormat="1" ht="123.75" customHeight="1" x14ac:dyDescent="0.2">
      <c r="A180" s="1727"/>
      <c r="B180" s="1058" t="s">
        <v>2182</v>
      </c>
      <c r="C180" s="1027" t="s">
        <v>627</v>
      </c>
      <c r="D180" s="1059" t="s">
        <v>213</v>
      </c>
      <c r="E180" s="307" t="s">
        <v>551</v>
      </c>
      <c r="F180" s="235">
        <v>8777.9964299999992</v>
      </c>
      <c r="G180" s="1052">
        <v>7879</v>
      </c>
      <c r="H180" s="1052"/>
      <c r="I180" s="235">
        <v>42107.663999999997</v>
      </c>
      <c r="J180" s="1046" t="s">
        <v>4159</v>
      </c>
      <c r="K180" s="1046" t="s">
        <v>4712</v>
      </c>
      <c r="L180" s="1046" t="s">
        <v>5562</v>
      </c>
      <c r="M180" s="1046"/>
      <c r="N180" s="1046"/>
      <c r="O180" s="128" t="s">
        <v>11</v>
      </c>
      <c r="Q180" s="96"/>
      <c r="R180" s="96"/>
      <c r="S180" s="96"/>
      <c r="T180" s="96"/>
      <c r="U180" s="96"/>
      <c r="V180" s="96"/>
      <c r="W180" s="96"/>
      <c r="X180" s="96"/>
      <c r="Y180" s="96"/>
      <c r="Z180" s="96"/>
      <c r="AA180" s="96"/>
      <c r="AB180" s="96"/>
      <c r="AC180" s="96"/>
      <c r="AD180" s="96"/>
      <c r="AE180" s="96"/>
      <c r="AF180" s="96"/>
      <c r="AG180" s="96"/>
      <c r="AH180" s="96"/>
      <c r="AI180" s="96"/>
      <c r="AJ180" s="96"/>
      <c r="AK180" s="96"/>
    </row>
    <row r="181" spans="1:37" s="128" customFormat="1" ht="111.75" customHeight="1" x14ac:dyDescent="0.2">
      <c r="A181" s="1727"/>
      <c r="B181" s="1058" t="s">
        <v>2183</v>
      </c>
      <c r="C181" s="1027" t="s">
        <v>3307</v>
      </c>
      <c r="D181" s="1059" t="s">
        <v>213</v>
      </c>
      <c r="E181" s="307" t="s">
        <v>551</v>
      </c>
      <c r="F181" s="1052">
        <v>1589</v>
      </c>
      <c r="G181" s="1052">
        <v>303</v>
      </c>
      <c r="H181" s="1059"/>
      <c r="I181" s="279"/>
      <c r="J181" s="1050" t="s">
        <v>3308</v>
      </c>
      <c r="K181" s="1046" t="s">
        <v>4471</v>
      </c>
      <c r="L181" s="1046" t="s">
        <v>5563</v>
      </c>
      <c r="M181" s="1046"/>
      <c r="N181" s="1046"/>
      <c r="O181" s="128" t="s">
        <v>11</v>
      </c>
      <c r="Q181" s="96"/>
      <c r="R181" s="96"/>
      <c r="S181" s="96"/>
      <c r="T181" s="96"/>
      <c r="U181" s="96"/>
      <c r="V181" s="96"/>
      <c r="W181" s="96"/>
      <c r="X181" s="96"/>
      <c r="Y181" s="96"/>
      <c r="Z181" s="96"/>
      <c r="AA181" s="96"/>
      <c r="AB181" s="96"/>
      <c r="AC181" s="96"/>
      <c r="AD181" s="96"/>
      <c r="AE181" s="96"/>
      <c r="AF181" s="96"/>
      <c r="AG181" s="96"/>
      <c r="AH181" s="96"/>
      <c r="AI181" s="96"/>
      <c r="AJ181" s="96"/>
      <c r="AK181" s="96"/>
    </row>
    <row r="182" spans="1:37" s="128" customFormat="1" ht="172.5" customHeight="1" x14ac:dyDescent="0.2">
      <c r="A182" s="1727"/>
      <c r="B182" s="1058" t="s">
        <v>2197</v>
      </c>
      <c r="C182" s="1027" t="s">
        <v>4714</v>
      </c>
      <c r="D182" s="1059" t="s">
        <v>558</v>
      </c>
      <c r="E182" s="1059" t="s">
        <v>216</v>
      </c>
      <c r="F182" s="309">
        <v>307</v>
      </c>
      <c r="G182" s="309">
        <v>7000</v>
      </c>
      <c r="H182" s="1059">
        <v>15724.6</v>
      </c>
      <c r="I182" s="1053"/>
      <c r="J182" s="1048" t="s">
        <v>3773</v>
      </c>
      <c r="K182" s="1048" t="s">
        <v>4713</v>
      </c>
      <c r="L182" s="1048" t="s">
        <v>5564</v>
      </c>
      <c r="M182" s="1048"/>
      <c r="N182" s="1048"/>
      <c r="O182" s="127" t="s">
        <v>123</v>
      </c>
    </row>
    <row r="183" spans="1:37" s="128" customFormat="1" ht="104.25" customHeight="1" x14ac:dyDescent="0.2">
      <c r="A183" s="1727"/>
      <c r="B183" s="1058" t="s">
        <v>2198</v>
      </c>
      <c r="C183" s="1027" t="s">
        <v>639</v>
      </c>
      <c r="D183" s="1059" t="s">
        <v>558</v>
      </c>
      <c r="E183" s="1059" t="s">
        <v>216</v>
      </c>
      <c r="F183" s="309">
        <v>388</v>
      </c>
      <c r="G183" s="1052">
        <v>600</v>
      </c>
      <c r="H183" s="1053"/>
      <c r="I183" s="1053"/>
      <c r="J183" s="1048" t="s">
        <v>4907</v>
      </c>
      <c r="K183" s="1048" t="s">
        <v>5565</v>
      </c>
      <c r="L183" s="1048"/>
      <c r="M183" s="1048"/>
      <c r="N183" s="1048"/>
      <c r="O183" s="127" t="s">
        <v>123</v>
      </c>
    </row>
    <row r="184" spans="1:37" ht="117.75" customHeight="1" x14ac:dyDescent="0.2">
      <c r="A184" s="1727"/>
      <c r="B184" s="1058" t="s">
        <v>2255</v>
      </c>
      <c r="C184" s="1027" t="s">
        <v>5178</v>
      </c>
      <c r="D184" s="1053" t="s">
        <v>213</v>
      </c>
      <c r="E184" s="1053" t="s">
        <v>551</v>
      </c>
      <c r="F184" s="575">
        <v>70</v>
      </c>
      <c r="G184" s="1052">
        <v>905.65599999999995</v>
      </c>
      <c r="H184" s="1053"/>
      <c r="I184" s="575">
        <v>70</v>
      </c>
      <c r="J184" s="672" t="s">
        <v>5566</v>
      </c>
      <c r="K184" s="672"/>
      <c r="L184" s="672"/>
      <c r="M184" s="672"/>
      <c r="N184" s="672"/>
      <c r="O184" s="127" t="s">
        <v>11</v>
      </c>
    </row>
    <row r="185" spans="1:37" s="128" customFormat="1" ht="126" customHeight="1" x14ac:dyDescent="0.2">
      <c r="A185" s="1727"/>
      <c r="B185" s="1058" t="s">
        <v>2272</v>
      </c>
      <c r="C185" s="1027" t="s">
        <v>707</v>
      </c>
      <c r="D185" s="287" t="s">
        <v>213</v>
      </c>
      <c r="E185" s="287" t="s">
        <v>551</v>
      </c>
      <c r="F185" s="1052">
        <v>40.054630000000003</v>
      </c>
      <c r="G185" s="1052">
        <v>650</v>
      </c>
      <c r="H185" s="1052"/>
      <c r="I185" s="235"/>
      <c r="J185" s="1046" t="s">
        <v>4488</v>
      </c>
      <c r="K185" s="1046" t="s">
        <v>4717</v>
      </c>
      <c r="L185" s="1046" t="s">
        <v>5567</v>
      </c>
      <c r="M185" s="1046"/>
      <c r="N185" s="1046"/>
      <c r="O185" s="127" t="s">
        <v>11</v>
      </c>
    </row>
    <row r="186" spans="1:37" s="128" customFormat="1" ht="144.75" customHeight="1" x14ac:dyDescent="0.2">
      <c r="A186" s="1727"/>
      <c r="B186" s="1058" t="s">
        <v>2280</v>
      </c>
      <c r="C186" s="1027" t="s">
        <v>3898</v>
      </c>
      <c r="D186" s="1053" t="s">
        <v>213</v>
      </c>
      <c r="E186" s="1053" t="s">
        <v>551</v>
      </c>
      <c r="F186" s="1052">
        <v>583</v>
      </c>
      <c r="G186" s="1052">
        <v>330.31646999999998</v>
      </c>
      <c r="H186" s="1052"/>
      <c r="I186" s="235"/>
      <c r="J186" s="1046" t="s">
        <v>3899</v>
      </c>
      <c r="K186" s="1046" t="s">
        <v>4492</v>
      </c>
      <c r="L186" s="1046" t="s">
        <v>5568</v>
      </c>
      <c r="M186" s="1046"/>
      <c r="N186" s="1046"/>
      <c r="O186" s="127" t="s">
        <v>11</v>
      </c>
    </row>
    <row r="187" spans="1:37" s="128" customFormat="1" ht="105" customHeight="1" x14ac:dyDescent="0.2">
      <c r="A187" s="1727"/>
      <c r="B187" s="1058" t="s">
        <v>2291</v>
      </c>
      <c r="C187" s="1058" t="s">
        <v>3903</v>
      </c>
      <c r="D187" s="286" t="s">
        <v>213</v>
      </c>
      <c r="E187" s="328" t="s">
        <v>551</v>
      </c>
      <c r="F187" s="1052">
        <v>159</v>
      </c>
      <c r="G187" s="1052">
        <v>115</v>
      </c>
      <c r="H187" s="1053"/>
      <c r="I187" s="1052"/>
      <c r="J187" s="1045" t="s">
        <v>3902</v>
      </c>
      <c r="K187" s="1045" t="s">
        <v>4498</v>
      </c>
      <c r="L187" s="1045" t="s">
        <v>5569</v>
      </c>
      <c r="M187" s="1045"/>
      <c r="N187" s="1045"/>
      <c r="O187" s="127" t="s">
        <v>11</v>
      </c>
    </row>
    <row r="188" spans="1:37" s="128" customFormat="1" ht="78.75" customHeight="1" x14ac:dyDescent="0.2">
      <c r="A188" s="1727"/>
      <c r="B188" s="1058" t="s">
        <v>2298</v>
      </c>
      <c r="C188" s="1058" t="s">
        <v>3738</v>
      </c>
      <c r="D188" s="286" t="s">
        <v>213</v>
      </c>
      <c r="E188" s="328" t="s">
        <v>551</v>
      </c>
      <c r="F188" s="1052">
        <v>853</v>
      </c>
      <c r="G188" s="1052">
        <v>789</v>
      </c>
      <c r="H188" s="1053"/>
      <c r="I188" s="1052"/>
      <c r="J188" s="1045" t="s">
        <v>3788</v>
      </c>
      <c r="K188" s="1045" t="s">
        <v>4502</v>
      </c>
      <c r="L188" s="1045" t="s">
        <v>5570</v>
      </c>
      <c r="M188" s="1045"/>
      <c r="N188" s="1045"/>
      <c r="O188" s="127" t="s">
        <v>11</v>
      </c>
    </row>
    <row r="189" spans="1:37" s="128" customFormat="1" ht="98.25" customHeight="1" x14ac:dyDescent="0.2">
      <c r="A189" s="1727"/>
      <c r="B189" s="1058" t="s">
        <v>2300</v>
      </c>
      <c r="C189" s="1027" t="s">
        <v>5144</v>
      </c>
      <c r="D189" s="1059" t="s">
        <v>213</v>
      </c>
      <c r="E189" s="307" t="s">
        <v>551</v>
      </c>
      <c r="F189" s="294"/>
      <c r="G189" s="1052">
        <v>150</v>
      </c>
      <c r="H189" s="1053"/>
      <c r="I189" s="1052">
        <v>140</v>
      </c>
      <c r="J189" s="1045" t="s">
        <v>5571</v>
      </c>
      <c r="K189" s="1045"/>
      <c r="L189" s="1045"/>
      <c r="M189" s="1045"/>
      <c r="N189" s="1045"/>
      <c r="O189" s="127" t="s">
        <v>11</v>
      </c>
    </row>
    <row r="190" spans="1:37" ht="111.75" customHeight="1" x14ac:dyDescent="0.2">
      <c r="A190" s="1727"/>
      <c r="B190" s="1058" t="s">
        <v>2313</v>
      </c>
      <c r="C190" s="1058" t="s">
        <v>735</v>
      </c>
      <c r="D190" s="287" t="s">
        <v>213</v>
      </c>
      <c r="E190" s="287" t="s">
        <v>551</v>
      </c>
      <c r="F190" s="1052">
        <v>185</v>
      </c>
      <c r="G190" s="1052">
        <v>166</v>
      </c>
      <c r="H190" s="1053"/>
      <c r="I190" s="211"/>
      <c r="J190" s="1045" t="s">
        <v>4503</v>
      </c>
      <c r="K190" s="1045" t="s">
        <v>4719</v>
      </c>
      <c r="L190" s="1045" t="s">
        <v>5572</v>
      </c>
      <c r="M190" s="1045"/>
      <c r="N190" s="1045"/>
      <c r="O190" s="127" t="s">
        <v>11</v>
      </c>
    </row>
    <row r="191" spans="1:37" s="128" customFormat="1" ht="120.75" customHeight="1" x14ac:dyDescent="0.2">
      <c r="A191" s="1727"/>
      <c r="B191" s="1058" t="s">
        <v>2320</v>
      </c>
      <c r="C191" s="574" t="s">
        <v>740</v>
      </c>
      <c r="D191" s="1059" t="s">
        <v>213</v>
      </c>
      <c r="E191" s="307" t="s">
        <v>551</v>
      </c>
      <c r="F191" s="1052">
        <v>698</v>
      </c>
      <c r="G191" s="1052">
        <v>45</v>
      </c>
      <c r="H191" s="1052"/>
      <c r="I191" s="235"/>
      <c r="J191" s="1046" t="s">
        <v>3326</v>
      </c>
      <c r="K191" s="1046" t="s">
        <v>4505</v>
      </c>
      <c r="L191" s="1046" t="s">
        <v>5573</v>
      </c>
      <c r="M191" s="1046"/>
      <c r="N191" s="1046"/>
      <c r="O191" s="127" t="s">
        <v>11</v>
      </c>
      <c r="Q191" s="96"/>
      <c r="R191" s="96"/>
      <c r="S191" s="96"/>
      <c r="T191" s="96"/>
      <c r="U191" s="96"/>
      <c r="V191" s="96"/>
      <c r="W191" s="96"/>
      <c r="X191" s="96"/>
      <c r="Y191" s="96"/>
      <c r="Z191" s="96"/>
      <c r="AA191" s="96"/>
      <c r="AB191" s="96"/>
      <c r="AC191" s="96"/>
      <c r="AD191" s="96"/>
      <c r="AE191" s="96"/>
      <c r="AF191" s="96"/>
      <c r="AG191" s="96"/>
      <c r="AH191" s="96"/>
      <c r="AI191" s="96"/>
      <c r="AJ191" s="96"/>
      <c r="AK191" s="96"/>
    </row>
    <row r="192" spans="1:37" s="128" customFormat="1" ht="105" customHeight="1" x14ac:dyDescent="0.2">
      <c r="A192" s="1727"/>
      <c r="B192" s="1058" t="s">
        <v>2324</v>
      </c>
      <c r="C192" s="1027" t="s">
        <v>744</v>
      </c>
      <c r="D192" s="1059" t="s">
        <v>213</v>
      </c>
      <c r="E192" s="307" t="s">
        <v>551</v>
      </c>
      <c r="F192" s="1052">
        <v>533</v>
      </c>
      <c r="G192" s="1052">
        <v>163.73599999999999</v>
      </c>
      <c r="H192" s="1052"/>
      <c r="I192" s="235"/>
      <c r="J192" s="1046" t="s">
        <v>4166</v>
      </c>
      <c r="K192" s="1046" t="s">
        <v>4508</v>
      </c>
      <c r="L192" s="1046" t="s">
        <v>5574</v>
      </c>
      <c r="M192" s="1046"/>
      <c r="N192" s="1046"/>
      <c r="O192" s="127" t="s">
        <v>11</v>
      </c>
    </row>
    <row r="193" spans="1:37" s="128" customFormat="1" ht="115.5" customHeight="1" x14ac:dyDescent="0.2">
      <c r="A193" s="1727"/>
      <c r="B193" s="1058" t="s">
        <v>2325</v>
      </c>
      <c r="C193" s="1027" t="s">
        <v>745</v>
      </c>
      <c r="D193" s="1059" t="s">
        <v>213</v>
      </c>
      <c r="E193" s="307" t="s">
        <v>551</v>
      </c>
      <c r="F193" s="1052">
        <v>860</v>
      </c>
      <c r="G193" s="1052">
        <v>262</v>
      </c>
      <c r="H193" s="1052"/>
      <c r="I193" s="235"/>
      <c r="J193" s="1046" t="s">
        <v>4509</v>
      </c>
      <c r="K193" s="1046" t="s">
        <v>5575</v>
      </c>
      <c r="L193" s="1046"/>
      <c r="M193" s="1046"/>
      <c r="N193" s="1046"/>
      <c r="O193" s="127" t="s">
        <v>11</v>
      </c>
    </row>
    <row r="194" spans="1:37" s="128" customFormat="1" ht="102" customHeight="1" x14ac:dyDescent="0.2">
      <c r="A194" s="1727"/>
      <c r="B194" s="1058" t="s">
        <v>2326</v>
      </c>
      <c r="C194" s="1027" t="s">
        <v>746</v>
      </c>
      <c r="D194" s="1059" t="s">
        <v>213</v>
      </c>
      <c r="E194" s="307" t="s">
        <v>551</v>
      </c>
      <c r="F194" s="1052">
        <v>771</v>
      </c>
      <c r="G194" s="1052">
        <v>145</v>
      </c>
      <c r="H194" s="1052"/>
      <c r="I194" s="235"/>
      <c r="J194" s="1046" t="s">
        <v>3906</v>
      </c>
      <c r="K194" s="1046" t="s">
        <v>5576</v>
      </c>
      <c r="L194" s="1046"/>
      <c r="M194" s="1046"/>
      <c r="N194" s="1046"/>
      <c r="O194" s="127" t="s">
        <v>11</v>
      </c>
    </row>
    <row r="195" spans="1:37" s="128" customFormat="1" ht="92.25" customHeight="1" x14ac:dyDescent="0.2">
      <c r="A195" s="1727"/>
      <c r="B195" s="1058" t="s">
        <v>2340</v>
      </c>
      <c r="C195" s="1027" t="s">
        <v>758</v>
      </c>
      <c r="D195" s="1059" t="s">
        <v>213</v>
      </c>
      <c r="E195" s="1059" t="s">
        <v>216</v>
      </c>
      <c r="F195" s="309">
        <v>1600</v>
      </c>
      <c r="G195" s="1052">
        <v>800</v>
      </c>
      <c r="H195" s="1053"/>
      <c r="I195" s="1053"/>
      <c r="J195" s="1048" t="s">
        <v>4172</v>
      </c>
      <c r="K195" s="1048" t="s">
        <v>5577</v>
      </c>
      <c r="L195" s="1048"/>
      <c r="M195" s="1048"/>
      <c r="N195" s="1048"/>
      <c r="O195" s="127" t="s">
        <v>123</v>
      </c>
    </row>
    <row r="196" spans="1:37" s="128" customFormat="1" ht="111.75" customHeight="1" x14ac:dyDescent="0.2">
      <c r="A196" s="1727"/>
      <c r="B196" s="1058" t="s">
        <v>2376</v>
      </c>
      <c r="C196" s="1027" t="s">
        <v>5138</v>
      </c>
      <c r="D196" s="1053" t="s">
        <v>213</v>
      </c>
      <c r="E196" s="1053" t="s">
        <v>551</v>
      </c>
      <c r="F196" s="211">
        <v>240</v>
      </c>
      <c r="G196" s="1052">
        <v>325</v>
      </c>
      <c r="H196" s="1053"/>
      <c r="I196" s="211"/>
      <c r="J196" s="1045" t="s">
        <v>5139</v>
      </c>
      <c r="K196" s="1045"/>
      <c r="L196" s="1045"/>
      <c r="M196" s="1045"/>
      <c r="N196" s="1045"/>
      <c r="O196" s="127" t="s">
        <v>11</v>
      </c>
    </row>
    <row r="197" spans="1:37" s="128" customFormat="1" ht="135.75" customHeight="1" x14ac:dyDescent="0.2">
      <c r="A197" s="1727"/>
      <c r="B197" s="1058" t="s">
        <v>2378</v>
      </c>
      <c r="C197" s="1027" t="s">
        <v>5147</v>
      </c>
      <c r="D197" s="1053" t="s">
        <v>213</v>
      </c>
      <c r="E197" s="1053" t="s">
        <v>551</v>
      </c>
      <c r="F197" s="1052">
        <v>450</v>
      </c>
      <c r="G197" s="1052">
        <v>1192</v>
      </c>
      <c r="H197" s="1053"/>
      <c r="I197" s="309"/>
      <c r="J197" s="1045" t="s">
        <v>5148</v>
      </c>
      <c r="K197" s="485"/>
      <c r="L197" s="485"/>
      <c r="M197" s="485"/>
      <c r="N197" s="485"/>
      <c r="O197" s="127" t="s">
        <v>11</v>
      </c>
    </row>
    <row r="198" spans="1:37" s="128" customFormat="1" ht="112.5" customHeight="1" x14ac:dyDescent="0.2">
      <c r="A198" s="1727"/>
      <c r="B198" s="1058" t="s">
        <v>2380</v>
      </c>
      <c r="C198" s="1058" t="s">
        <v>795</v>
      </c>
      <c r="D198" s="286" t="s">
        <v>213</v>
      </c>
      <c r="E198" s="328" t="s">
        <v>551</v>
      </c>
      <c r="F198" s="1052">
        <v>419</v>
      </c>
      <c r="G198" s="1052">
        <v>283</v>
      </c>
      <c r="H198" s="1053"/>
      <c r="I198" s="309"/>
      <c r="J198" s="1045" t="s">
        <v>4514</v>
      </c>
      <c r="K198" s="1045" t="s">
        <v>5578</v>
      </c>
      <c r="L198" s="485"/>
      <c r="M198" s="485"/>
      <c r="N198" s="485"/>
      <c r="O198" s="127" t="s">
        <v>11</v>
      </c>
    </row>
    <row r="199" spans="1:37" s="128" customFormat="1" ht="109.5" customHeight="1" x14ac:dyDescent="0.2">
      <c r="A199" s="1727"/>
      <c r="B199" s="1058" t="s">
        <v>2384</v>
      </c>
      <c r="C199" s="1058" t="s">
        <v>799</v>
      </c>
      <c r="D199" s="286" t="s">
        <v>213</v>
      </c>
      <c r="E199" s="328" t="s">
        <v>551</v>
      </c>
      <c r="F199" s="1052">
        <v>528</v>
      </c>
      <c r="G199" s="1052">
        <v>161</v>
      </c>
      <c r="H199" s="1053"/>
      <c r="I199" s="309"/>
      <c r="J199" s="1045" t="s">
        <v>3910</v>
      </c>
      <c r="K199" s="1045" t="s">
        <v>4517</v>
      </c>
      <c r="L199" s="1045" t="s">
        <v>5579</v>
      </c>
      <c r="M199" s="485"/>
      <c r="N199" s="485"/>
      <c r="O199" s="127" t="s">
        <v>11</v>
      </c>
    </row>
    <row r="200" spans="1:37" s="128" customFormat="1" ht="104.25" customHeight="1" x14ac:dyDescent="0.2">
      <c r="A200" s="1727"/>
      <c r="B200" s="1058" t="s">
        <v>3342</v>
      </c>
      <c r="C200" s="1058" t="s">
        <v>3343</v>
      </c>
      <c r="D200" s="286" t="s">
        <v>986</v>
      </c>
      <c r="E200" s="328" t="s">
        <v>60</v>
      </c>
      <c r="F200" s="1052">
        <v>320</v>
      </c>
      <c r="G200" s="1052">
        <v>294</v>
      </c>
      <c r="H200" s="1052"/>
      <c r="I200" s="235"/>
      <c r="J200" s="1046" t="s">
        <v>3344</v>
      </c>
      <c r="K200" s="1045" t="s">
        <v>3792</v>
      </c>
      <c r="L200" s="1045" t="s">
        <v>4522</v>
      </c>
      <c r="M200" s="1045" t="s">
        <v>5580</v>
      </c>
      <c r="N200" s="485"/>
      <c r="O200" s="127"/>
      <c r="Q200" s="96"/>
      <c r="R200" s="96"/>
      <c r="S200" s="96"/>
      <c r="T200" s="96"/>
      <c r="U200" s="96"/>
      <c r="V200" s="96"/>
      <c r="W200" s="96"/>
      <c r="X200" s="96"/>
      <c r="Y200" s="96"/>
      <c r="Z200" s="96"/>
      <c r="AA200" s="96"/>
      <c r="AB200" s="96"/>
      <c r="AC200" s="96"/>
      <c r="AD200" s="96"/>
      <c r="AE200" s="96"/>
      <c r="AF200" s="96"/>
      <c r="AG200" s="96"/>
      <c r="AH200" s="96"/>
      <c r="AI200" s="96"/>
      <c r="AJ200" s="96"/>
      <c r="AK200" s="96"/>
    </row>
    <row r="201" spans="1:37" s="128" customFormat="1" ht="138.75" customHeight="1" x14ac:dyDescent="0.2">
      <c r="A201" s="1727"/>
      <c r="B201" s="497" t="s">
        <v>3479</v>
      </c>
      <c r="C201" s="497" t="s">
        <v>3480</v>
      </c>
      <c r="D201" s="1059" t="s">
        <v>810</v>
      </c>
      <c r="E201" s="1059" t="s">
        <v>902</v>
      </c>
      <c r="F201" s="1052">
        <v>500</v>
      </c>
      <c r="G201" s="1052">
        <v>1300</v>
      </c>
      <c r="H201" s="1052">
        <v>48955</v>
      </c>
      <c r="I201" s="1052">
        <v>0</v>
      </c>
      <c r="J201" s="1046" t="s">
        <v>3481</v>
      </c>
      <c r="K201" s="1045" t="s">
        <v>5581</v>
      </c>
      <c r="L201" s="485"/>
      <c r="M201" s="485"/>
      <c r="N201" s="485"/>
      <c r="O201" s="127"/>
      <c r="Q201" s="96"/>
      <c r="R201" s="96"/>
      <c r="S201" s="96"/>
      <c r="T201" s="96"/>
      <c r="U201" s="96"/>
      <c r="V201" s="96"/>
      <c r="W201" s="96"/>
      <c r="X201" s="96"/>
      <c r="Y201" s="96"/>
      <c r="Z201" s="96"/>
      <c r="AA201" s="96"/>
      <c r="AB201" s="96"/>
      <c r="AC201" s="96"/>
      <c r="AD201" s="96"/>
      <c r="AE201" s="96"/>
      <c r="AF201" s="96"/>
      <c r="AG201" s="96"/>
      <c r="AH201" s="96"/>
      <c r="AI201" s="96"/>
      <c r="AJ201" s="96"/>
      <c r="AK201" s="96"/>
    </row>
    <row r="202" spans="1:37" s="127" customFormat="1" ht="118.5" customHeight="1" x14ac:dyDescent="0.2">
      <c r="A202" s="1727"/>
      <c r="B202" s="1059" t="s">
        <v>5129</v>
      </c>
      <c r="C202" s="1027" t="s">
        <v>5128</v>
      </c>
      <c r="D202" s="1059" t="s">
        <v>213</v>
      </c>
      <c r="E202" s="307" t="s">
        <v>551</v>
      </c>
      <c r="F202" s="279"/>
      <c r="G202" s="309">
        <v>1245.4118699999999</v>
      </c>
      <c r="H202" s="1052"/>
      <c r="I202" s="1052"/>
      <c r="J202" s="1608" t="s">
        <v>5504</v>
      </c>
      <c r="K202" s="1045"/>
      <c r="L202" s="485"/>
      <c r="M202" s="485"/>
      <c r="N202" s="485"/>
      <c r="P202" s="128"/>
      <c r="Q202" s="96"/>
      <c r="R202" s="96"/>
      <c r="S202" s="96"/>
      <c r="T202" s="96"/>
      <c r="U202" s="96"/>
      <c r="V202" s="96"/>
      <c r="W202" s="96"/>
      <c r="X202" s="96"/>
      <c r="Y202" s="96"/>
      <c r="Z202" s="96"/>
      <c r="AA202" s="96"/>
      <c r="AB202" s="96"/>
      <c r="AC202" s="96"/>
      <c r="AD202" s="96"/>
      <c r="AE202" s="96"/>
      <c r="AF202" s="96"/>
      <c r="AG202" s="96"/>
      <c r="AH202" s="96"/>
      <c r="AI202" s="96"/>
      <c r="AJ202" s="96"/>
      <c r="AK202" s="96"/>
    </row>
    <row r="203" spans="1:37" s="127" customFormat="1" ht="37.5" customHeight="1" x14ac:dyDescent="0.2">
      <c r="A203" s="1727"/>
      <c r="B203" s="1059" t="s">
        <v>5131</v>
      </c>
      <c r="C203" s="1027" t="s">
        <v>5130</v>
      </c>
      <c r="D203" s="1059" t="s">
        <v>213</v>
      </c>
      <c r="E203" s="307" t="s">
        <v>551</v>
      </c>
      <c r="F203" s="279"/>
      <c r="G203" s="309">
        <v>86.813519999999997</v>
      </c>
      <c r="H203" s="1052"/>
      <c r="I203" s="1052"/>
      <c r="J203" s="1608"/>
      <c r="K203" s="1045"/>
      <c r="L203" s="485"/>
      <c r="M203" s="485"/>
      <c r="N203" s="485"/>
      <c r="P203" s="128"/>
      <c r="Q203" s="96"/>
      <c r="R203" s="96"/>
      <c r="S203" s="96"/>
      <c r="T203" s="96"/>
      <c r="U203" s="96"/>
      <c r="V203" s="96"/>
      <c r="W203" s="96"/>
      <c r="X203" s="96"/>
      <c r="Y203" s="96"/>
      <c r="Z203" s="96"/>
      <c r="AA203" s="96"/>
      <c r="AB203" s="96"/>
      <c r="AC203" s="96"/>
      <c r="AD203" s="96"/>
      <c r="AE203" s="96"/>
      <c r="AF203" s="96"/>
      <c r="AG203" s="96"/>
      <c r="AH203" s="96"/>
      <c r="AI203" s="96"/>
      <c r="AJ203" s="96"/>
      <c r="AK203" s="96"/>
    </row>
    <row r="204" spans="1:37" s="127" customFormat="1" ht="37.5" customHeight="1" x14ac:dyDescent="0.2">
      <c r="A204" s="1727"/>
      <c r="B204" s="1059" t="s">
        <v>5133</v>
      </c>
      <c r="C204" s="1027" t="s">
        <v>5132</v>
      </c>
      <c r="D204" s="1059" t="s">
        <v>213</v>
      </c>
      <c r="E204" s="307" t="s">
        <v>551</v>
      </c>
      <c r="F204" s="279"/>
      <c r="G204" s="309">
        <v>114.58207</v>
      </c>
      <c r="H204" s="1052"/>
      <c r="I204" s="1052"/>
      <c r="J204" s="1608"/>
      <c r="K204" s="1045"/>
      <c r="L204" s="485"/>
      <c r="M204" s="485"/>
      <c r="N204" s="485"/>
      <c r="P204" s="128"/>
      <c r="Q204" s="96"/>
      <c r="R204" s="96"/>
      <c r="S204" s="96"/>
      <c r="T204" s="96"/>
      <c r="U204" s="96"/>
      <c r="V204" s="96"/>
      <c r="W204" s="96"/>
      <c r="X204" s="96"/>
      <c r="Y204" s="96"/>
      <c r="Z204" s="96"/>
      <c r="AA204" s="96"/>
      <c r="AB204" s="96"/>
      <c r="AC204" s="96"/>
      <c r="AD204" s="96"/>
      <c r="AE204" s="96"/>
      <c r="AF204" s="96"/>
      <c r="AG204" s="96"/>
      <c r="AH204" s="96"/>
      <c r="AI204" s="96"/>
      <c r="AJ204" s="96"/>
      <c r="AK204" s="96"/>
    </row>
    <row r="205" spans="1:37" s="127" customFormat="1" ht="37.5" customHeight="1" x14ac:dyDescent="0.2">
      <c r="A205" s="1727"/>
      <c r="B205" s="1059" t="s">
        <v>5135</v>
      </c>
      <c r="C205" s="1027" t="s">
        <v>5134</v>
      </c>
      <c r="D205" s="1059" t="s">
        <v>213</v>
      </c>
      <c r="E205" s="307" t="s">
        <v>551</v>
      </c>
      <c r="F205" s="279"/>
      <c r="G205" s="309">
        <v>176.38491999999999</v>
      </c>
      <c r="H205" s="1052"/>
      <c r="I205" s="1052"/>
      <c r="J205" s="1608"/>
      <c r="K205" s="1045"/>
      <c r="L205" s="485"/>
      <c r="M205" s="485"/>
      <c r="N205" s="485"/>
      <c r="P205" s="128"/>
      <c r="Q205" s="96"/>
      <c r="R205" s="96"/>
      <c r="S205" s="96"/>
      <c r="T205" s="96"/>
      <c r="U205" s="96"/>
      <c r="V205" s="96"/>
      <c r="W205" s="96"/>
      <c r="X205" s="96"/>
      <c r="Y205" s="96"/>
      <c r="Z205" s="96"/>
      <c r="AA205" s="96"/>
      <c r="AB205" s="96"/>
      <c r="AC205" s="96"/>
      <c r="AD205" s="96"/>
      <c r="AE205" s="96"/>
      <c r="AF205" s="96"/>
      <c r="AG205" s="96"/>
      <c r="AH205" s="96"/>
      <c r="AI205" s="96"/>
      <c r="AJ205" s="96"/>
      <c r="AK205" s="96"/>
    </row>
    <row r="206" spans="1:37" s="127" customFormat="1" ht="37.5" customHeight="1" x14ac:dyDescent="0.2">
      <c r="A206" s="1727"/>
      <c r="B206" s="1059" t="s">
        <v>5137</v>
      </c>
      <c r="C206" s="1027" t="s">
        <v>5136</v>
      </c>
      <c r="D206" s="1059" t="s">
        <v>213</v>
      </c>
      <c r="E206" s="307" t="s">
        <v>551</v>
      </c>
      <c r="F206" s="279"/>
      <c r="G206" s="309">
        <v>376.80761999999999</v>
      </c>
      <c r="H206" s="1052"/>
      <c r="I206" s="1052"/>
      <c r="J206" s="1608"/>
      <c r="K206" s="1045"/>
      <c r="L206" s="485"/>
      <c r="M206" s="485"/>
      <c r="N206" s="485"/>
      <c r="P206" s="128"/>
      <c r="Q206" s="96"/>
      <c r="R206" s="96"/>
      <c r="S206" s="96"/>
      <c r="T206" s="96"/>
      <c r="U206" s="96"/>
      <c r="V206" s="96"/>
      <c r="W206" s="96"/>
      <c r="X206" s="96"/>
      <c r="Y206" s="96"/>
      <c r="Z206" s="96"/>
      <c r="AA206" s="96"/>
      <c r="AB206" s="96"/>
      <c r="AC206" s="96"/>
      <c r="AD206" s="96"/>
      <c r="AE206" s="96"/>
      <c r="AF206" s="96"/>
      <c r="AG206" s="96"/>
      <c r="AH206" s="96"/>
      <c r="AI206" s="96"/>
      <c r="AJ206" s="96"/>
      <c r="AK206" s="96"/>
    </row>
    <row r="207" spans="1:37" s="127" customFormat="1" ht="37.5" customHeight="1" x14ac:dyDescent="0.2">
      <c r="A207" s="1727"/>
      <c r="B207" s="1059" t="s">
        <v>5141</v>
      </c>
      <c r="C207" s="1027" t="s">
        <v>5140</v>
      </c>
      <c r="D207" s="1053" t="s">
        <v>213</v>
      </c>
      <c r="E207" s="1053" t="s">
        <v>551</v>
      </c>
      <c r="F207" s="279">
        <v>2650.7449999999999</v>
      </c>
      <c r="G207" s="309">
        <v>600</v>
      </c>
      <c r="H207" s="1052"/>
      <c r="I207" s="1052"/>
      <c r="J207" s="1608"/>
      <c r="K207" s="1045"/>
      <c r="L207" s="485"/>
      <c r="M207" s="485"/>
      <c r="N207" s="485"/>
      <c r="P207" s="128"/>
      <c r="Q207" s="96"/>
      <c r="R207" s="96"/>
      <c r="S207" s="96"/>
      <c r="T207" s="96"/>
      <c r="U207" s="96"/>
      <c r="V207" s="96"/>
      <c r="W207" s="96"/>
      <c r="X207" s="96"/>
      <c r="Y207" s="96"/>
      <c r="Z207" s="96"/>
      <c r="AA207" s="96"/>
      <c r="AB207" s="96"/>
      <c r="AC207" s="96"/>
      <c r="AD207" s="96"/>
      <c r="AE207" s="96"/>
      <c r="AF207" s="96"/>
      <c r="AG207" s="96"/>
      <c r="AH207" s="96"/>
      <c r="AI207" s="96"/>
      <c r="AJ207" s="96"/>
      <c r="AK207" s="96"/>
    </row>
    <row r="208" spans="1:37" s="127" customFormat="1" ht="37.5" customHeight="1" x14ac:dyDescent="0.2">
      <c r="A208" s="1727"/>
      <c r="B208" s="1059" t="s">
        <v>5143</v>
      </c>
      <c r="C208" s="1058" t="s">
        <v>5142</v>
      </c>
      <c r="D208" s="1059" t="s">
        <v>213</v>
      </c>
      <c r="E208" s="307" t="s">
        <v>551</v>
      </c>
      <c r="F208" s="279"/>
      <c r="G208" s="309">
        <v>130</v>
      </c>
      <c r="H208" s="1052"/>
      <c r="I208" s="1052"/>
      <c r="J208" s="1608"/>
      <c r="K208" s="1045"/>
      <c r="L208" s="485"/>
      <c r="M208" s="485"/>
      <c r="N208" s="485"/>
      <c r="P208" s="128"/>
      <c r="Q208" s="96"/>
      <c r="R208" s="96"/>
      <c r="S208" s="96"/>
      <c r="T208" s="96"/>
      <c r="U208" s="96"/>
      <c r="V208" s="96"/>
      <c r="W208" s="96"/>
      <c r="X208" s="96"/>
      <c r="Y208" s="96"/>
      <c r="Z208" s="96"/>
      <c r="AA208" s="96"/>
      <c r="AB208" s="96"/>
      <c r="AC208" s="96"/>
      <c r="AD208" s="96"/>
      <c r="AE208" s="96"/>
      <c r="AF208" s="96"/>
      <c r="AG208" s="96"/>
      <c r="AH208" s="96"/>
      <c r="AI208" s="96"/>
      <c r="AJ208" s="96"/>
      <c r="AK208" s="96"/>
    </row>
    <row r="209" spans="1:37" s="127" customFormat="1" ht="37.5" customHeight="1" x14ac:dyDescent="0.2">
      <c r="A209" s="1727"/>
      <c r="B209" s="1059" t="s">
        <v>5146</v>
      </c>
      <c r="C209" s="1058" t="s">
        <v>5145</v>
      </c>
      <c r="D209" s="1059" t="s">
        <v>213</v>
      </c>
      <c r="E209" s="307" t="s">
        <v>551</v>
      </c>
      <c r="F209" s="279"/>
      <c r="G209" s="309">
        <v>600</v>
      </c>
      <c r="H209" s="1052"/>
      <c r="I209" s="1052"/>
      <c r="J209" s="1608"/>
      <c r="K209" s="1045"/>
      <c r="L209" s="485"/>
      <c r="M209" s="485"/>
      <c r="N209" s="485"/>
      <c r="P209" s="128"/>
      <c r="Q209" s="96"/>
      <c r="R209" s="96"/>
      <c r="S209" s="96"/>
      <c r="T209" s="96"/>
      <c r="U209" s="96"/>
      <c r="V209" s="96"/>
      <c r="W209" s="96"/>
      <c r="X209" s="96"/>
      <c r="Y209" s="96"/>
      <c r="Z209" s="96"/>
      <c r="AA209" s="96"/>
      <c r="AB209" s="96"/>
      <c r="AC209" s="96"/>
      <c r="AD209" s="96"/>
      <c r="AE209" s="96"/>
      <c r="AF209" s="96"/>
      <c r="AG209" s="96"/>
      <c r="AH209" s="96"/>
      <c r="AI209" s="96"/>
      <c r="AJ209" s="96"/>
      <c r="AK209" s="96"/>
    </row>
    <row r="210" spans="1:37" s="127" customFormat="1" ht="37.5" customHeight="1" x14ac:dyDescent="0.2">
      <c r="A210" s="1727"/>
      <c r="B210" s="1059" t="s">
        <v>5150</v>
      </c>
      <c r="C210" s="1058" t="s">
        <v>5149</v>
      </c>
      <c r="D210" s="1059" t="s">
        <v>213</v>
      </c>
      <c r="E210" s="307" t="s">
        <v>551</v>
      </c>
      <c r="F210" s="279"/>
      <c r="G210" s="309">
        <v>200</v>
      </c>
      <c r="H210" s="1052"/>
      <c r="I210" s="1052"/>
      <c r="J210" s="1608"/>
      <c r="K210" s="1045"/>
      <c r="L210" s="485"/>
      <c r="M210" s="485"/>
      <c r="N210" s="485"/>
      <c r="P210" s="128"/>
      <c r="Q210" s="96"/>
      <c r="R210" s="96"/>
      <c r="S210" s="96"/>
      <c r="T210" s="96"/>
      <c r="U210" s="96"/>
      <c r="V210" s="96"/>
      <c r="W210" s="96"/>
      <c r="X210" s="96"/>
      <c r="Y210" s="96"/>
      <c r="Z210" s="96"/>
      <c r="AA210" s="96"/>
      <c r="AB210" s="96"/>
      <c r="AC210" s="96"/>
      <c r="AD210" s="96"/>
      <c r="AE210" s="96"/>
      <c r="AF210" s="96"/>
      <c r="AG210" s="96"/>
      <c r="AH210" s="96"/>
      <c r="AI210" s="96"/>
      <c r="AJ210" s="96"/>
      <c r="AK210" s="96"/>
    </row>
    <row r="211" spans="1:37" s="127" customFormat="1" ht="37.5" customHeight="1" x14ac:dyDescent="0.2">
      <c r="A211" s="1727"/>
      <c r="B211" s="1059" t="s">
        <v>5152</v>
      </c>
      <c r="C211" s="1058" t="s">
        <v>5151</v>
      </c>
      <c r="D211" s="1059" t="s">
        <v>213</v>
      </c>
      <c r="E211" s="307" t="s">
        <v>551</v>
      </c>
      <c r="F211" s="279"/>
      <c r="G211" s="309">
        <v>600</v>
      </c>
      <c r="H211" s="1052"/>
      <c r="I211" s="1052"/>
      <c r="J211" s="1608"/>
      <c r="K211" s="1045"/>
      <c r="L211" s="485"/>
      <c r="M211" s="485"/>
      <c r="N211" s="485"/>
      <c r="P211" s="128"/>
      <c r="Q211" s="96"/>
      <c r="R211" s="96"/>
      <c r="S211" s="96"/>
      <c r="T211" s="96"/>
      <c r="U211" s="96"/>
      <c r="V211" s="96"/>
      <c r="W211" s="96"/>
      <c r="X211" s="96"/>
      <c r="Y211" s="96"/>
      <c r="Z211" s="96"/>
      <c r="AA211" s="96"/>
      <c r="AB211" s="96"/>
      <c r="AC211" s="96"/>
      <c r="AD211" s="96"/>
      <c r="AE211" s="96"/>
      <c r="AF211" s="96"/>
      <c r="AG211" s="96"/>
      <c r="AH211" s="96"/>
      <c r="AI211" s="96"/>
      <c r="AJ211" s="96"/>
      <c r="AK211" s="96"/>
    </row>
    <row r="212" spans="1:37" s="127" customFormat="1" ht="37.5" customHeight="1" x14ac:dyDescent="0.2">
      <c r="A212" s="1727"/>
      <c r="B212" s="1059" t="s">
        <v>5154</v>
      </c>
      <c r="C212" s="1058" t="s">
        <v>5153</v>
      </c>
      <c r="D212" s="1059" t="s">
        <v>213</v>
      </c>
      <c r="E212" s="307" t="s">
        <v>551</v>
      </c>
      <c r="F212" s="279"/>
      <c r="G212" s="309">
        <v>450</v>
      </c>
      <c r="H212" s="1052"/>
      <c r="I212" s="1052"/>
      <c r="J212" s="1608"/>
      <c r="K212" s="1045"/>
      <c r="L212" s="485"/>
      <c r="M212" s="485"/>
      <c r="N212" s="485"/>
      <c r="P212" s="128"/>
      <c r="Q212" s="96"/>
      <c r="R212" s="96"/>
      <c r="S212" s="96"/>
      <c r="T212" s="96"/>
      <c r="U212" s="96"/>
      <c r="V212" s="96"/>
      <c r="W212" s="96"/>
      <c r="X212" s="96"/>
      <c r="Y212" s="96"/>
      <c r="Z212" s="96"/>
      <c r="AA212" s="96"/>
      <c r="AB212" s="96"/>
      <c r="AC212" s="96"/>
      <c r="AD212" s="96"/>
      <c r="AE212" s="96"/>
      <c r="AF212" s="96"/>
      <c r="AG212" s="96"/>
      <c r="AH212" s="96"/>
      <c r="AI212" s="96"/>
      <c r="AJ212" s="96"/>
      <c r="AK212" s="96"/>
    </row>
    <row r="213" spans="1:37" s="127" customFormat="1" ht="37.5" customHeight="1" x14ac:dyDescent="0.2">
      <c r="A213" s="1727"/>
      <c r="B213" s="1059" t="s">
        <v>5156</v>
      </c>
      <c r="C213" s="1058" t="s">
        <v>5155</v>
      </c>
      <c r="D213" s="1059" t="s">
        <v>213</v>
      </c>
      <c r="E213" s="307" t="s">
        <v>551</v>
      </c>
      <c r="F213" s="279"/>
      <c r="G213" s="309">
        <v>250</v>
      </c>
      <c r="H213" s="1052"/>
      <c r="I213" s="1052"/>
      <c r="J213" s="1608"/>
      <c r="K213" s="1045"/>
      <c r="L213" s="485"/>
      <c r="M213" s="485"/>
      <c r="N213" s="485"/>
      <c r="P213" s="128"/>
      <c r="Q213" s="96"/>
      <c r="R213" s="96"/>
      <c r="S213" s="96"/>
      <c r="T213" s="96"/>
      <c r="U213" s="96"/>
      <c r="V213" s="96"/>
      <c r="W213" s="96"/>
      <c r="X213" s="96"/>
      <c r="Y213" s="96"/>
      <c r="Z213" s="96"/>
      <c r="AA213" s="96"/>
      <c r="AB213" s="96"/>
      <c r="AC213" s="96"/>
      <c r="AD213" s="96"/>
      <c r="AE213" s="96"/>
      <c r="AF213" s="96"/>
      <c r="AG213" s="96"/>
      <c r="AH213" s="96"/>
      <c r="AI213" s="96"/>
      <c r="AJ213" s="96"/>
      <c r="AK213" s="96"/>
    </row>
    <row r="214" spans="1:37" ht="37.5" customHeight="1" x14ac:dyDescent="0.2">
      <c r="A214" s="1727"/>
      <c r="B214" s="1059" t="s">
        <v>5158</v>
      </c>
      <c r="C214" s="1058" t="s">
        <v>5157</v>
      </c>
      <c r="D214" s="1059" t="s">
        <v>213</v>
      </c>
      <c r="E214" s="307" t="s">
        <v>902</v>
      </c>
      <c r="F214" s="279"/>
      <c r="G214" s="309">
        <v>500</v>
      </c>
      <c r="H214" s="1052"/>
      <c r="I214" s="1052"/>
      <c r="J214" s="1608"/>
      <c r="K214" s="1045"/>
      <c r="L214" s="485"/>
      <c r="M214" s="485"/>
      <c r="N214" s="485"/>
    </row>
    <row r="215" spans="1:37" ht="37.5" customHeight="1" x14ac:dyDescent="0.2">
      <c r="A215" s="1727"/>
      <c r="B215" s="1059" t="s">
        <v>5164</v>
      </c>
      <c r="C215" s="1027" t="s">
        <v>5163</v>
      </c>
      <c r="D215" s="1059" t="s">
        <v>810</v>
      </c>
      <c r="E215" s="1059" t="s">
        <v>3435</v>
      </c>
      <c r="F215" s="279"/>
      <c r="G215" s="309">
        <v>200</v>
      </c>
      <c r="H215" s="1052"/>
      <c r="I215" s="1052"/>
      <c r="J215" s="1608"/>
      <c r="K215" s="1045"/>
      <c r="L215" s="485"/>
      <c r="M215" s="485"/>
      <c r="N215" s="485"/>
    </row>
    <row r="216" spans="1:37" ht="37.5" customHeight="1" x14ac:dyDescent="0.2">
      <c r="A216" s="1727"/>
      <c r="B216" s="1059" t="s">
        <v>5166</v>
      </c>
      <c r="C216" s="1027" t="s">
        <v>5165</v>
      </c>
      <c r="D216" s="1059" t="s">
        <v>810</v>
      </c>
      <c r="E216" s="1059" t="s">
        <v>3435</v>
      </c>
      <c r="F216" s="279"/>
      <c r="G216" s="309">
        <v>200</v>
      </c>
      <c r="H216" s="1052"/>
      <c r="I216" s="1052"/>
      <c r="J216" s="1608"/>
      <c r="K216" s="1045"/>
      <c r="L216" s="485"/>
      <c r="M216" s="485"/>
      <c r="N216" s="485"/>
    </row>
    <row r="217" spans="1:37" ht="37.5" customHeight="1" x14ac:dyDescent="0.2">
      <c r="A217" s="1727"/>
      <c r="B217" s="1059" t="s">
        <v>5173</v>
      </c>
      <c r="C217" s="1058" t="s">
        <v>5172</v>
      </c>
      <c r="D217" s="1059" t="s">
        <v>986</v>
      </c>
      <c r="E217" s="307" t="s">
        <v>60</v>
      </c>
      <c r="F217" s="279"/>
      <c r="G217" s="1052">
        <v>7024.0389999999998</v>
      </c>
      <c r="H217" s="1052"/>
      <c r="I217" s="1052"/>
      <c r="J217" s="1608"/>
      <c r="K217" s="1045"/>
      <c r="L217" s="485"/>
      <c r="M217" s="485"/>
      <c r="N217" s="485"/>
    </row>
    <row r="218" spans="1:37" ht="37.5" customHeight="1" x14ac:dyDescent="0.2">
      <c r="A218" s="1727"/>
      <c r="B218" s="1059" t="s">
        <v>5175</v>
      </c>
      <c r="C218" s="1058" t="s">
        <v>5174</v>
      </c>
      <c r="D218" s="1059" t="s">
        <v>986</v>
      </c>
      <c r="E218" s="307" t="s">
        <v>60</v>
      </c>
      <c r="F218" s="279"/>
      <c r="G218" s="1052">
        <v>1700</v>
      </c>
      <c r="H218" s="1052"/>
      <c r="I218" s="1052"/>
      <c r="J218" s="1608"/>
      <c r="K218" s="1045"/>
      <c r="L218" s="485"/>
      <c r="M218" s="485"/>
      <c r="N218" s="485"/>
    </row>
    <row r="219" spans="1:37" ht="37.5" customHeight="1" x14ac:dyDescent="0.2">
      <c r="A219" s="1727"/>
      <c r="B219" s="1059" t="s">
        <v>5177</v>
      </c>
      <c r="C219" s="1058" t="s">
        <v>5176</v>
      </c>
      <c r="D219" s="1059" t="s">
        <v>986</v>
      </c>
      <c r="E219" s="307" t="s">
        <v>60</v>
      </c>
      <c r="F219" s="279"/>
      <c r="G219" s="1052">
        <v>38.04327</v>
      </c>
      <c r="H219" s="1052"/>
      <c r="I219" s="1052"/>
      <c r="J219" s="1608"/>
      <c r="K219" s="1045"/>
      <c r="L219" s="485"/>
      <c r="M219" s="485"/>
      <c r="N219" s="485"/>
    </row>
    <row r="220" spans="1:37" ht="37.5" customHeight="1" x14ac:dyDescent="0.2">
      <c r="A220" s="1562"/>
      <c r="B220" s="1059" t="s">
        <v>5748</v>
      </c>
      <c r="C220" s="1027" t="s">
        <v>5167</v>
      </c>
      <c r="D220" s="1059" t="s">
        <v>810</v>
      </c>
      <c r="E220" s="1059" t="s">
        <v>3435</v>
      </c>
      <c r="F220" s="279"/>
      <c r="G220" s="309">
        <v>200</v>
      </c>
      <c r="H220" s="1052"/>
      <c r="I220" s="1052"/>
      <c r="J220" s="1046"/>
      <c r="K220" s="1045"/>
      <c r="L220" s="485"/>
      <c r="M220" s="485"/>
      <c r="N220" s="485"/>
    </row>
    <row r="221" spans="1:37" ht="168.75" x14ac:dyDescent="0.2">
      <c r="A221" s="1058" t="s">
        <v>1487</v>
      </c>
      <c r="B221" s="1058" t="s">
        <v>2390</v>
      </c>
      <c r="C221" s="329" t="s">
        <v>805</v>
      </c>
      <c r="D221" s="1059" t="s">
        <v>558</v>
      </c>
      <c r="E221" s="1059" t="s">
        <v>216</v>
      </c>
      <c r="F221" s="309">
        <v>1295</v>
      </c>
      <c r="G221" s="309">
        <v>1877.9749999999999</v>
      </c>
      <c r="H221" s="1052">
        <v>39652.652999999998</v>
      </c>
      <c r="I221" s="235"/>
      <c r="J221" s="1046" t="s">
        <v>3351</v>
      </c>
      <c r="K221" s="1048" t="s">
        <v>5582</v>
      </c>
      <c r="L221" s="1048"/>
      <c r="M221" s="1048"/>
      <c r="N221" s="1048"/>
      <c r="O221" s="95" t="s">
        <v>123</v>
      </c>
      <c r="P221" s="96"/>
    </row>
    <row r="222" spans="1:37" ht="106.5" customHeight="1" x14ac:dyDescent="0.2">
      <c r="A222" s="1058" t="s">
        <v>1488</v>
      </c>
      <c r="B222" s="1058" t="s">
        <v>2395</v>
      </c>
      <c r="C222" s="1058" t="s">
        <v>3154</v>
      </c>
      <c r="D222" s="1059" t="s">
        <v>810</v>
      </c>
      <c r="E222" s="1053" t="s">
        <v>302</v>
      </c>
      <c r="F222" s="211">
        <f>2000-1000</f>
        <v>1000</v>
      </c>
      <c r="G222" s="211">
        <v>1000</v>
      </c>
      <c r="H222" s="211">
        <v>3794.4</v>
      </c>
      <c r="I222" s="211">
        <f>2162.9+1000</f>
        <v>3162.9</v>
      </c>
      <c r="J222" s="1045" t="s">
        <v>3352</v>
      </c>
      <c r="K222" s="1045" t="s">
        <v>5583</v>
      </c>
      <c r="L222" s="1045"/>
      <c r="M222" s="1045"/>
      <c r="N222" s="1045"/>
      <c r="O222" s="95" t="s">
        <v>11</v>
      </c>
      <c r="P222" s="96"/>
    </row>
    <row r="223" spans="1:37" s="128" customFormat="1" ht="82.5" customHeight="1" x14ac:dyDescent="0.2">
      <c r="A223" s="1027" t="s">
        <v>1489</v>
      </c>
      <c r="B223" s="1058" t="s">
        <v>5181</v>
      </c>
      <c r="C223" s="1027" t="s">
        <v>819</v>
      </c>
      <c r="D223" s="1059" t="s">
        <v>213</v>
      </c>
      <c r="E223" s="351" t="s">
        <v>820</v>
      </c>
      <c r="F223" s="279"/>
      <c r="G223" s="309">
        <v>1713.6379999999999</v>
      </c>
      <c r="H223" s="1059"/>
      <c r="I223" s="1052"/>
      <c r="J223" s="1045" t="s">
        <v>5584</v>
      </c>
      <c r="K223" s="1045"/>
      <c r="L223" s="1045"/>
      <c r="M223" s="1045"/>
      <c r="N223" s="1045"/>
      <c r="O223" s="95"/>
    </row>
    <row r="224" spans="1:37" ht="90.75" customHeight="1" x14ac:dyDescent="0.2">
      <c r="A224" s="1564" t="s">
        <v>2408</v>
      </c>
      <c r="B224" s="1060" t="s">
        <v>5169</v>
      </c>
      <c r="C224" s="1058" t="s">
        <v>5168</v>
      </c>
      <c r="D224" s="1059" t="s">
        <v>986</v>
      </c>
      <c r="E224" s="307" t="s">
        <v>60</v>
      </c>
      <c r="F224" s="279"/>
      <c r="G224" s="1052">
        <v>115.89103</v>
      </c>
      <c r="H224" s="1053"/>
      <c r="I224" s="1053"/>
      <c r="J224" s="1593" t="s">
        <v>5505</v>
      </c>
      <c r="K224" s="1048"/>
      <c r="L224" s="1048"/>
      <c r="M224" s="1048"/>
      <c r="N224" s="1048"/>
      <c r="O224" s="95"/>
      <c r="P224" s="605"/>
      <c r="Q224" s="605"/>
      <c r="R224" s="605"/>
      <c r="S224" s="605"/>
    </row>
    <row r="225" spans="1:37" ht="90.75" customHeight="1" x14ac:dyDescent="0.2">
      <c r="A225" s="1564"/>
      <c r="B225" s="1060" t="s">
        <v>5171</v>
      </c>
      <c r="C225" s="1058" t="s">
        <v>5170</v>
      </c>
      <c r="D225" s="1059" t="s">
        <v>986</v>
      </c>
      <c r="E225" s="307" t="s">
        <v>60</v>
      </c>
      <c r="F225" s="279"/>
      <c r="G225" s="1052">
        <v>584.10897</v>
      </c>
      <c r="H225" s="1053"/>
      <c r="I225" s="1053"/>
      <c r="J225" s="1593"/>
      <c r="K225" s="1048"/>
      <c r="L225" s="1048"/>
      <c r="M225" s="1048"/>
      <c r="N225" s="1048"/>
      <c r="O225" s="95"/>
      <c r="P225" s="605"/>
      <c r="Q225" s="605"/>
      <c r="R225" s="605"/>
      <c r="S225" s="605"/>
    </row>
    <row r="226" spans="1:37" s="128" customFormat="1" ht="14.25" customHeight="1" x14ac:dyDescent="0.2">
      <c r="A226" s="1741" t="s">
        <v>1490</v>
      </c>
      <c r="B226" s="1741"/>
      <c r="C226" s="1741"/>
      <c r="D226" s="1741"/>
      <c r="E226" s="1741"/>
      <c r="F226" s="1741"/>
      <c r="G226" s="1741"/>
      <c r="H226" s="1741"/>
      <c r="I226" s="1741"/>
      <c r="J226" s="254"/>
      <c r="K226" s="254"/>
      <c r="L226" s="254"/>
      <c r="M226" s="254"/>
      <c r="N226" s="254"/>
      <c r="O226" s="127" t="s">
        <v>8</v>
      </c>
    </row>
    <row r="227" spans="1:37" ht="109.5" customHeight="1" x14ac:dyDescent="0.2">
      <c r="A227" s="1564" t="s">
        <v>1491</v>
      </c>
      <c r="B227" s="1058" t="s">
        <v>2444</v>
      </c>
      <c r="C227" s="1027" t="s">
        <v>857</v>
      </c>
      <c r="D227" s="1053" t="s">
        <v>21</v>
      </c>
      <c r="E227" s="1053" t="s">
        <v>1290</v>
      </c>
      <c r="F227" s="235">
        <f>3506.815-1499.98-1000</f>
        <v>1006.835</v>
      </c>
      <c r="G227" s="309">
        <v>3280.3415500000001</v>
      </c>
      <c r="H227" s="1053"/>
      <c r="I227" s="1053"/>
      <c r="J227" s="1048" t="s">
        <v>5585</v>
      </c>
      <c r="K227" s="1048"/>
      <c r="L227" s="1048"/>
      <c r="M227" s="1048"/>
      <c r="N227" s="1048"/>
      <c r="O227" s="127" t="s">
        <v>123</v>
      </c>
    </row>
    <row r="228" spans="1:37" ht="114.75" customHeight="1" x14ac:dyDescent="0.2">
      <c r="A228" s="1564"/>
      <c r="B228" s="1058" t="s">
        <v>2451</v>
      </c>
      <c r="C228" s="1058" t="s">
        <v>864</v>
      </c>
      <c r="D228" s="1053" t="s">
        <v>13</v>
      </c>
      <c r="E228" s="1053" t="s">
        <v>312</v>
      </c>
      <c r="F228" s="1052">
        <v>7995.9717199999996</v>
      </c>
      <c r="G228" s="1052">
        <v>1241</v>
      </c>
      <c r="H228" s="1053"/>
      <c r="I228" s="1053"/>
      <c r="J228" s="1048" t="s">
        <v>3092</v>
      </c>
      <c r="K228" s="1048" t="s">
        <v>3913</v>
      </c>
      <c r="L228" s="1048" t="s">
        <v>4181</v>
      </c>
      <c r="M228" s="1048" t="s">
        <v>4525</v>
      </c>
      <c r="N228" s="1048" t="s">
        <v>5586</v>
      </c>
      <c r="O228" s="127" t="s">
        <v>11</v>
      </c>
    </row>
    <row r="229" spans="1:37" ht="107.25" customHeight="1" x14ac:dyDescent="0.2">
      <c r="A229" s="1564"/>
      <c r="B229" s="1058" t="s">
        <v>2455</v>
      </c>
      <c r="C229" s="1058" t="s">
        <v>868</v>
      </c>
      <c r="D229" s="1053" t="s">
        <v>13</v>
      </c>
      <c r="E229" s="1053" t="s">
        <v>312</v>
      </c>
      <c r="F229" s="1052">
        <v>893.07620999999995</v>
      </c>
      <c r="G229" s="1052">
        <v>8.1337200000000003</v>
      </c>
      <c r="H229" s="1053"/>
      <c r="I229" s="1053"/>
      <c r="J229" s="1048" t="s">
        <v>3801</v>
      </c>
      <c r="K229" s="1048" t="s">
        <v>4348</v>
      </c>
      <c r="L229" s="1048" t="s">
        <v>5587</v>
      </c>
      <c r="M229" s="1048"/>
      <c r="N229" s="1048"/>
      <c r="O229" s="127" t="s">
        <v>11</v>
      </c>
      <c r="P229" s="96"/>
    </row>
    <row r="230" spans="1:37" s="128" customFormat="1" ht="140.25" customHeight="1" x14ac:dyDescent="0.2">
      <c r="A230" s="1564"/>
      <c r="B230" s="1059" t="s">
        <v>4533</v>
      </c>
      <c r="C230" s="497" t="s">
        <v>4534</v>
      </c>
      <c r="D230" s="1059" t="s">
        <v>810</v>
      </c>
      <c r="E230" s="1059" t="s">
        <v>4529</v>
      </c>
      <c r="F230" s="1052">
        <v>498.9</v>
      </c>
      <c r="G230" s="1052">
        <v>144</v>
      </c>
      <c r="H230" s="1053"/>
      <c r="I230" s="1053"/>
      <c r="J230" s="1045" t="s">
        <v>5750</v>
      </c>
      <c r="K230" s="1045"/>
      <c r="L230" s="1045"/>
      <c r="M230" s="1045"/>
      <c r="N230" s="1045"/>
      <c r="O230" s="127"/>
      <c r="Q230" s="96"/>
      <c r="R230" s="96"/>
      <c r="S230" s="96"/>
      <c r="T230" s="96"/>
      <c r="U230" s="96"/>
      <c r="V230" s="96"/>
      <c r="W230" s="96"/>
      <c r="X230" s="96"/>
      <c r="Y230" s="96"/>
      <c r="Z230" s="96"/>
      <c r="AA230" s="96"/>
      <c r="AB230" s="96"/>
      <c r="AC230" s="96"/>
      <c r="AD230" s="96"/>
      <c r="AE230" s="96"/>
      <c r="AF230" s="96"/>
      <c r="AG230" s="96"/>
      <c r="AH230" s="96"/>
      <c r="AI230" s="96"/>
      <c r="AJ230" s="96"/>
      <c r="AK230" s="96"/>
    </row>
    <row r="231" spans="1:37" ht="51" customHeight="1" x14ac:dyDescent="0.2">
      <c r="A231" s="1564"/>
      <c r="B231" s="1059" t="s">
        <v>5183</v>
      </c>
      <c r="C231" s="1058" t="s">
        <v>5182</v>
      </c>
      <c r="D231" s="1053" t="s">
        <v>13</v>
      </c>
      <c r="E231" s="1053" t="s">
        <v>312</v>
      </c>
      <c r="F231" s="279"/>
      <c r="G231" s="1052">
        <v>1550</v>
      </c>
      <c r="H231" s="1053"/>
      <c r="I231" s="1053"/>
      <c r="J231" s="1597" t="s">
        <v>5505</v>
      </c>
      <c r="K231" s="1045"/>
      <c r="L231" s="1045"/>
      <c r="M231" s="1045"/>
      <c r="N231" s="1045"/>
    </row>
    <row r="232" spans="1:37" ht="51" customHeight="1" x14ac:dyDescent="0.2">
      <c r="A232" s="1564"/>
      <c r="B232" s="1059" t="s">
        <v>5187</v>
      </c>
      <c r="C232" s="1058" t="s">
        <v>5186</v>
      </c>
      <c r="D232" s="1059" t="s">
        <v>810</v>
      </c>
      <c r="E232" s="1053" t="s">
        <v>4529</v>
      </c>
      <c r="F232" s="279"/>
      <c r="G232" s="309">
        <v>700</v>
      </c>
      <c r="H232" s="1053"/>
      <c r="I232" s="1053"/>
      <c r="J232" s="1597"/>
      <c r="K232" s="1045"/>
      <c r="L232" s="1045"/>
      <c r="M232" s="1045"/>
      <c r="N232" s="1045"/>
    </row>
    <row r="233" spans="1:37" ht="51" customHeight="1" x14ac:dyDescent="0.2">
      <c r="A233" s="1564"/>
      <c r="B233" s="1059" t="s">
        <v>5189</v>
      </c>
      <c r="C233" s="1058" t="s">
        <v>5188</v>
      </c>
      <c r="D233" s="1059" t="s">
        <v>810</v>
      </c>
      <c r="E233" s="1053" t="s">
        <v>4529</v>
      </c>
      <c r="F233" s="279"/>
      <c r="G233" s="309">
        <v>300</v>
      </c>
      <c r="H233" s="1053"/>
      <c r="I233" s="1053"/>
      <c r="J233" s="1597"/>
      <c r="K233" s="1045"/>
      <c r="L233" s="1045"/>
      <c r="M233" s="1045"/>
      <c r="N233" s="1045"/>
    </row>
    <row r="234" spans="1:37" ht="116.25" customHeight="1" x14ac:dyDescent="0.2">
      <c r="A234" s="1564" t="s">
        <v>1492</v>
      </c>
      <c r="B234" s="1058" t="s">
        <v>2492</v>
      </c>
      <c r="C234" s="1058" t="s">
        <v>5043</v>
      </c>
      <c r="D234" s="1053" t="s">
        <v>810</v>
      </c>
      <c r="E234" s="1059" t="s">
        <v>3810</v>
      </c>
      <c r="F234" s="279">
        <v>300</v>
      </c>
      <c r="G234" s="1052">
        <v>200</v>
      </c>
      <c r="H234" s="279"/>
      <c r="I234" s="306"/>
      <c r="J234" s="1047" t="s">
        <v>5588</v>
      </c>
      <c r="K234" s="1047"/>
      <c r="L234" s="1047"/>
      <c r="M234" s="1047"/>
      <c r="N234" s="1047"/>
      <c r="O234" s="95"/>
      <c r="P234" s="96"/>
    </row>
    <row r="235" spans="1:37" ht="115.5" customHeight="1" x14ac:dyDescent="0.2">
      <c r="A235" s="1564"/>
      <c r="B235" s="1058" t="s">
        <v>2493</v>
      </c>
      <c r="C235" s="1058" t="s">
        <v>3157</v>
      </c>
      <c r="D235" s="1053" t="s">
        <v>810</v>
      </c>
      <c r="E235" s="1059" t="s">
        <v>312</v>
      </c>
      <c r="F235" s="279">
        <v>4100</v>
      </c>
      <c r="G235" s="1052">
        <v>3361.9831100000001</v>
      </c>
      <c r="H235" s="211"/>
      <c r="I235" s="211"/>
      <c r="J235" s="1045" t="s">
        <v>3356</v>
      </c>
      <c r="K235" s="1047" t="s">
        <v>4184</v>
      </c>
      <c r="L235" s="1047"/>
      <c r="M235" s="1047"/>
      <c r="N235" s="1047"/>
      <c r="O235" s="95"/>
      <c r="P235" s="96"/>
    </row>
    <row r="236" spans="1:37" s="546" customFormat="1" ht="15" customHeight="1" x14ac:dyDescent="0.25">
      <c r="A236" s="1785" t="s">
        <v>1494</v>
      </c>
      <c r="B236" s="1785"/>
      <c r="C236" s="1785"/>
      <c r="D236" s="1785"/>
      <c r="E236" s="1785"/>
      <c r="F236" s="1785"/>
      <c r="G236" s="1785"/>
      <c r="H236" s="1785"/>
      <c r="I236" s="1785"/>
      <c r="J236" s="254"/>
      <c r="K236" s="254"/>
      <c r="L236" s="254"/>
      <c r="M236" s="254"/>
      <c r="N236" s="254"/>
      <c r="O236" s="545" t="s">
        <v>8</v>
      </c>
      <c r="P236" s="545"/>
    </row>
    <row r="237" spans="1:37" ht="59.25" customHeight="1" x14ac:dyDescent="0.2">
      <c r="A237" s="1564" t="s">
        <v>1495</v>
      </c>
      <c r="B237" s="1059" t="s">
        <v>5195</v>
      </c>
      <c r="C237" s="1027" t="s">
        <v>5194</v>
      </c>
      <c r="D237" s="1059" t="s">
        <v>213</v>
      </c>
      <c r="E237" s="1059" t="s">
        <v>1243</v>
      </c>
      <c r="F237" s="330"/>
      <c r="G237" s="211">
        <v>40</v>
      </c>
      <c r="H237" s="989"/>
      <c r="I237" s="989"/>
      <c r="J237" s="1597" t="s">
        <v>5589</v>
      </c>
      <c r="K237" s="1048"/>
      <c r="L237" s="1048"/>
      <c r="M237" s="1048"/>
      <c r="N237" s="1048"/>
      <c r="O237" s="95"/>
      <c r="P237" s="96"/>
    </row>
    <row r="238" spans="1:37" ht="59.25" customHeight="1" x14ac:dyDescent="0.2">
      <c r="A238" s="1564"/>
      <c r="B238" s="1059" t="s">
        <v>5201</v>
      </c>
      <c r="C238" s="1027" t="s">
        <v>5196</v>
      </c>
      <c r="D238" s="1053" t="s">
        <v>810</v>
      </c>
      <c r="E238" s="1053" t="s">
        <v>5197</v>
      </c>
      <c r="F238" s="990"/>
      <c r="G238" s="211">
        <v>25</v>
      </c>
      <c r="H238" s="989"/>
      <c r="I238" s="989"/>
      <c r="J238" s="1597"/>
      <c r="K238" s="1048"/>
      <c r="L238" s="1048"/>
      <c r="M238" s="1048"/>
      <c r="N238" s="1048"/>
      <c r="O238" s="95"/>
      <c r="P238" s="96"/>
    </row>
    <row r="239" spans="1:37" ht="59.25" customHeight="1" x14ac:dyDescent="0.2">
      <c r="A239" s="1564"/>
      <c r="B239" s="1059" t="s">
        <v>5202</v>
      </c>
      <c r="C239" s="1027" t="s">
        <v>5198</v>
      </c>
      <c r="D239" s="1053" t="s">
        <v>810</v>
      </c>
      <c r="E239" s="1053" t="s">
        <v>5199</v>
      </c>
      <c r="F239" s="990"/>
      <c r="G239" s="211">
        <v>650</v>
      </c>
      <c r="H239" s="989"/>
      <c r="I239" s="989"/>
      <c r="J239" s="1597"/>
      <c r="K239" s="1048"/>
      <c r="L239" s="1048"/>
      <c r="M239" s="1048"/>
      <c r="N239" s="1048"/>
      <c r="O239" s="95"/>
      <c r="P239" s="96"/>
    </row>
    <row r="240" spans="1:37" ht="59.25" customHeight="1" x14ac:dyDescent="0.2">
      <c r="A240" s="1564"/>
      <c r="B240" s="1059" t="s">
        <v>5203</v>
      </c>
      <c r="C240" s="991" t="s">
        <v>5200</v>
      </c>
      <c r="D240" s="351" t="s">
        <v>810</v>
      </c>
      <c r="E240" s="336" t="s">
        <v>950</v>
      </c>
      <c r="F240" s="990"/>
      <c r="G240" s="211">
        <v>40</v>
      </c>
      <c r="H240" s="989"/>
      <c r="I240" s="989"/>
      <c r="J240" s="1597"/>
      <c r="K240" s="1048"/>
      <c r="L240" s="1048"/>
      <c r="M240" s="1048"/>
      <c r="N240" s="1048"/>
      <c r="O240" s="95"/>
      <c r="P240" s="96"/>
    </row>
    <row r="241" spans="1:16" ht="59.25" customHeight="1" x14ac:dyDescent="0.2">
      <c r="A241" s="1564"/>
      <c r="B241" s="1059" t="s">
        <v>5226</v>
      </c>
      <c r="C241" s="991" t="s">
        <v>5225</v>
      </c>
      <c r="D241" s="992" t="s">
        <v>1240</v>
      </c>
      <c r="E241" s="993" t="s">
        <v>913</v>
      </c>
      <c r="F241" s="994"/>
      <c r="G241" s="992">
        <v>200</v>
      </c>
      <c r="H241" s="989"/>
      <c r="I241" s="989"/>
      <c r="J241" s="1597"/>
      <c r="K241" s="1048"/>
      <c r="L241" s="1048"/>
      <c r="M241" s="1048"/>
      <c r="N241" s="1048"/>
      <c r="O241" s="95"/>
      <c r="P241" s="96"/>
    </row>
    <row r="242" spans="1:16" ht="186" customHeight="1" x14ac:dyDescent="0.2">
      <c r="A242" s="1564" t="s">
        <v>1496</v>
      </c>
      <c r="B242" s="1058" t="s">
        <v>2512</v>
      </c>
      <c r="C242" s="1027" t="s">
        <v>4196</v>
      </c>
      <c r="D242" s="336" t="s">
        <v>810</v>
      </c>
      <c r="E242" s="336" t="s">
        <v>325</v>
      </c>
      <c r="F242" s="1052">
        <v>3060</v>
      </c>
      <c r="G242" s="1052">
        <v>3090</v>
      </c>
      <c r="H242" s="1053"/>
      <c r="I242" s="1059"/>
      <c r="J242" s="1048" t="s">
        <v>3802</v>
      </c>
      <c r="K242" s="1048" t="s">
        <v>4195</v>
      </c>
      <c r="L242" s="1048" t="s">
        <v>5590</v>
      </c>
      <c r="M242" s="1048"/>
      <c r="N242" s="1048"/>
      <c r="O242" s="127" t="s">
        <v>326</v>
      </c>
    </row>
    <row r="243" spans="1:16" ht="159.75" customHeight="1" x14ac:dyDescent="0.2">
      <c r="A243" s="1564"/>
      <c r="B243" s="1058" t="s">
        <v>2522</v>
      </c>
      <c r="C243" s="1027" t="s">
        <v>4738</v>
      </c>
      <c r="D243" s="336" t="s">
        <v>810</v>
      </c>
      <c r="E243" s="1053" t="s">
        <v>325</v>
      </c>
      <c r="F243" s="1052">
        <v>1146.3</v>
      </c>
      <c r="G243" s="309">
        <v>2610</v>
      </c>
      <c r="H243" s="1053"/>
      <c r="I243" s="1052">
        <v>1000</v>
      </c>
      <c r="J243" s="1045" t="s">
        <v>3804</v>
      </c>
      <c r="K243" s="1045" t="s">
        <v>4737</v>
      </c>
      <c r="L243" s="1045" t="s">
        <v>5591</v>
      </c>
      <c r="M243" s="1045"/>
      <c r="N243" s="1045"/>
      <c r="O243" s="95" t="s">
        <v>326</v>
      </c>
      <c r="P243" s="96"/>
    </row>
    <row r="244" spans="1:16" ht="102" customHeight="1" x14ac:dyDescent="0.2">
      <c r="A244" s="1564"/>
      <c r="B244" s="1058" t="s">
        <v>2523</v>
      </c>
      <c r="C244" s="547" t="s">
        <v>933</v>
      </c>
      <c r="D244" s="1059" t="s">
        <v>121</v>
      </c>
      <c r="E244" s="1059" t="s">
        <v>216</v>
      </c>
      <c r="F244" s="309">
        <v>1050</v>
      </c>
      <c r="G244" s="309">
        <v>1050</v>
      </c>
      <c r="H244" s="1053"/>
      <c r="I244" s="1053"/>
      <c r="J244" s="1048" t="s">
        <v>3805</v>
      </c>
      <c r="K244" s="1048" t="s">
        <v>5592</v>
      </c>
      <c r="L244" s="1048"/>
      <c r="M244" s="1048"/>
      <c r="N244" s="1048"/>
      <c r="O244" s="95" t="s">
        <v>123</v>
      </c>
      <c r="P244" s="96"/>
    </row>
    <row r="245" spans="1:16" ht="60.75" customHeight="1" x14ac:dyDescent="0.2">
      <c r="A245" s="1564"/>
      <c r="B245" s="1059" t="s">
        <v>5205</v>
      </c>
      <c r="C245" s="982" t="s">
        <v>5204</v>
      </c>
      <c r="D245" s="1053" t="s">
        <v>810</v>
      </c>
      <c r="E245" s="1053" t="s">
        <v>3810</v>
      </c>
      <c r="F245" s="279"/>
      <c r="G245" s="1052">
        <v>1000</v>
      </c>
      <c r="H245" s="1052"/>
      <c r="I245" s="1052"/>
      <c r="J245" s="1597" t="s">
        <v>5589</v>
      </c>
      <c r="K245" s="1048"/>
      <c r="L245" s="1048"/>
      <c r="M245" s="1048"/>
      <c r="N245" s="1048"/>
      <c r="O245" s="95"/>
      <c r="P245" s="96"/>
    </row>
    <row r="246" spans="1:16" ht="60.75" customHeight="1" x14ac:dyDescent="0.2">
      <c r="A246" s="1564"/>
      <c r="B246" s="1059" t="s">
        <v>5207</v>
      </c>
      <c r="C246" s="1027" t="s">
        <v>5206</v>
      </c>
      <c r="D246" s="336" t="s">
        <v>810</v>
      </c>
      <c r="E246" s="336" t="s">
        <v>325</v>
      </c>
      <c r="F246" s="279"/>
      <c r="G246" s="1052">
        <v>800</v>
      </c>
      <c r="H246" s="1052"/>
      <c r="I246" s="1052"/>
      <c r="J246" s="1597"/>
      <c r="K246" s="1048"/>
      <c r="L246" s="1048"/>
      <c r="M246" s="1048"/>
      <c r="N246" s="1048"/>
      <c r="O246" s="95"/>
      <c r="P246" s="96"/>
    </row>
    <row r="247" spans="1:16" ht="60.75" customHeight="1" x14ac:dyDescent="0.2">
      <c r="A247" s="1564"/>
      <c r="B247" s="1059" t="s">
        <v>5209</v>
      </c>
      <c r="C247" s="1027" t="s">
        <v>5208</v>
      </c>
      <c r="D247" s="1053" t="s">
        <v>810</v>
      </c>
      <c r="E247" s="1053" t="s">
        <v>3810</v>
      </c>
      <c r="F247" s="984"/>
      <c r="G247" s="211">
        <v>500</v>
      </c>
      <c r="H247" s="1052"/>
      <c r="I247" s="1052"/>
      <c r="J247" s="1597"/>
      <c r="K247" s="1048"/>
      <c r="L247" s="1048"/>
      <c r="M247" s="1048"/>
      <c r="N247" s="1048"/>
      <c r="O247" s="95"/>
      <c r="P247" s="96"/>
    </row>
    <row r="248" spans="1:16" ht="60.75" customHeight="1" x14ac:dyDescent="0.2">
      <c r="A248" s="1564"/>
      <c r="B248" s="1059" t="s">
        <v>5211</v>
      </c>
      <c r="C248" s="982" t="s">
        <v>5210</v>
      </c>
      <c r="D248" s="1053" t="s">
        <v>810</v>
      </c>
      <c r="E248" s="1053" t="s">
        <v>3810</v>
      </c>
      <c r="F248" s="984"/>
      <c r="G248" s="211">
        <v>100</v>
      </c>
      <c r="H248" s="1052"/>
      <c r="I248" s="1052"/>
      <c r="J248" s="1597"/>
      <c r="K248" s="1048"/>
      <c r="L248" s="1048"/>
      <c r="M248" s="1048"/>
      <c r="N248" s="1048"/>
      <c r="O248" s="95"/>
      <c r="P248" s="96"/>
    </row>
    <row r="249" spans="1:16" ht="73.5" customHeight="1" x14ac:dyDescent="0.2">
      <c r="A249" s="1058" t="s">
        <v>1497</v>
      </c>
      <c r="B249" s="1058" t="s">
        <v>5213</v>
      </c>
      <c r="C249" s="1027" t="s">
        <v>5212</v>
      </c>
      <c r="D249" s="1053" t="s">
        <v>810</v>
      </c>
      <c r="E249" s="1053" t="s">
        <v>3810</v>
      </c>
      <c r="F249" s="984"/>
      <c r="G249" s="1052">
        <v>603</v>
      </c>
      <c r="H249" s="1052"/>
      <c r="I249" s="1052"/>
      <c r="J249" s="1045" t="s">
        <v>5504</v>
      </c>
      <c r="K249" s="1045"/>
      <c r="L249" s="1045"/>
      <c r="M249" s="1045"/>
      <c r="N249" s="1045"/>
      <c r="P249" s="96"/>
    </row>
    <row r="250" spans="1:16" ht="57.75" customHeight="1" x14ac:dyDescent="0.2">
      <c r="A250" s="1564" t="s">
        <v>1498</v>
      </c>
      <c r="B250" s="1058" t="s">
        <v>5228</v>
      </c>
      <c r="C250" s="991" t="s">
        <v>5227</v>
      </c>
      <c r="D250" s="992" t="s">
        <v>810</v>
      </c>
      <c r="E250" s="993" t="s">
        <v>913</v>
      </c>
      <c r="F250" s="995"/>
      <c r="G250" s="992">
        <v>550</v>
      </c>
      <c r="H250" s="1053"/>
      <c r="I250" s="1053"/>
      <c r="J250" s="1593" t="s">
        <v>5505</v>
      </c>
      <c r="K250" s="1048"/>
      <c r="L250" s="1048"/>
      <c r="M250" s="1048"/>
      <c r="N250" s="1048"/>
      <c r="O250" s="95"/>
      <c r="P250" s="96"/>
    </row>
    <row r="251" spans="1:16" ht="47.25" customHeight="1" x14ac:dyDescent="0.2">
      <c r="A251" s="1564"/>
      <c r="B251" s="1058" t="s">
        <v>5229</v>
      </c>
      <c r="C251" s="991" t="s">
        <v>5230</v>
      </c>
      <c r="D251" s="992" t="s">
        <v>810</v>
      </c>
      <c r="E251" s="993" t="s">
        <v>913</v>
      </c>
      <c r="F251" s="995"/>
      <c r="G251" s="992">
        <v>1150</v>
      </c>
      <c r="H251" s="1053"/>
      <c r="I251" s="1053"/>
      <c r="J251" s="1593"/>
      <c r="K251" s="1048"/>
      <c r="L251" s="1048"/>
      <c r="M251" s="1048"/>
      <c r="N251" s="1048"/>
      <c r="O251" s="95"/>
      <c r="P251" s="96"/>
    </row>
    <row r="252" spans="1:16" ht="63" customHeight="1" x14ac:dyDescent="0.2">
      <c r="A252" s="1058" t="s">
        <v>1499</v>
      </c>
      <c r="B252" s="1058" t="s">
        <v>2537</v>
      </c>
      <c r="C252" s="1058" t="s">
        <v>944</v>
      </c>
      <c r="D252" s="336" t="s">
        <v>810</v>
      </c>
      <c r="E252" s="336" t="s">
        <v>945</v>
      </c>
      <c r="F252" s="1052">
        <v>320</v>
      </c>
      <c r="G252" s="996">
        <v>160</v>
      </c>
      <c r="H252" s="1059"/>
      <c r="I252" s="1059"/>
      <c r="J252" s="1048" t="s">
        <v>5593</v>
      </c>
      <c r="K252" s="1048"/>
      <c r="L252" s="1048"/>
      <c r="M252" s="1048"/>
      <c r="N252" s="1048"/>
      <c r="O252" s="95" t="s">
        <v>911</v>
      </c>
      <c r="P252" s="96"/>
    </row>
    <row r="253" spans="1:16" ht="101.25" customHeight="1" x14ac:dyDescent="0.2">
      <c r="A253" s="1564" t="s">
        <v>1500</v>
      </c>
      <c r="B253" s="1058" t="s">
        <v>2540</v>
      </c>
      <c r="C253" s="339" t="s">
        <v>949</v>
      </c>
      <c r="D253" s="351" t="s">
        <v>810</v>
      </c>
      <c r="E253" s="336" t="s">
        <v>950</v>
      </c>
      <c r="F253" s="1052">
        <v>548.29999999999995</v>
      </c>
      <c r="G253" s="1052">
        <v>422.61399999999998</v>
      </c>
      <c r="H253" s="1053"/>
      <c r="I253" s="1053"/>
      <c r="J253" s="1048" t="s">
        <v>4368</v>
      </c>
      <c r="K253" s="1048" t="s">
        <v>4746</v>
      </c>
      <c r="L253" s="1048" t="s">
        <v>5594</v>
      </c>
      <c r="M253" s="1048"/>
      <c r="N253" s="1048"/>
      <c r="O253" s="95" t="s">
        <v>329</v>
      </c>
      <c r="P253" s="96"/>
    </row>
    <row r="254" spans="1:16" ht="95.25" customHeight="1" x14ac:dyDescent="0.2">
      <c r="A254" s="1564"/>
      <c r="B254" s="1058" t="s">
        <v>5231</v>
      </c>
      <c r="C254" s="1027" t="s">
        <v>5223</v>
      </c>
      <c r="D254" s="1059" t="s">
        <v>286</v>
      </c>
      <c r="E254" s="1059" t="s">
        <v>950</v>
      </c>
      <c r="F254" s="997"/>
      <c r="G254" s="211">
        <v>100</v>
      </c>
      <c r="H254" s="1053"/>
      <c r="I254" s="1053"/>
      <c r="J254" s="1048" t="s">
        <v>5504</v>
      </c>
      <c r="K254" s="1048"/>
      <c r="L254" s="1048"/>
      <c r="M254" s="1048"/>
      <c r="N254" s="1048"/>
      <c r="O254" s="95"/>
      <c r="P254" s="96"/>
    </row>
    <row r="255" spans="1:16" ht="140.25" customHeight="1" x14ac:dyDescent="0.2">
      <c r="A255" s="1564" t="s">
        <v>2542</v>
      </c>
      <c r="B255" s="1058" t="s">
        <v>2544</v>
      </c>
      <c r="C255" s="339" t="s">
        <v>5232</v>
      </c>
      <c r="D255" s="351" t="s">
        <v>810</v>
      </c>
      <c r="E255" s="336" t="s">
        <v>950</v>
      </c>
      <c r="F255" s="1052">
        <v>500</v>
      </c>
      <c r="G255" s="1052">
        <v>493.36799999999999</v>
      </c>
      <c r="H255" s="1053"/>
      <c r="I255" s="1053"/>
      <c r="J255" s="1048" t="s">
        <v>5214</v>
      </c>
      <c r="K255" s="1048" t="s">
        <v>5595</v>
      </c>
      <c r="L255" s="1048"/>
      <c r="M255" s="1048"/>
      <c r="N255" s="1048"/>
      <c r="O255" s="95" t="s">
        <v>329</v>
      </c>
      <c r="P255" s="96"/>
    </row>
    <row r="256" spans="1:16" ht="57" customHeight="1" x14ac:dyDescent="0.2">
      <c r="A256" s="1564"/>
      <c r="B256" s="1058" t="s">
        <v>5217</v>
      </c>
      <c r="C256" s="991" t="s">
        <v>5215</v>
      </c>
      <c r="D256" s="993" t="s">
        <v>921</v>
      </c>
      <c r="E256" s="993" t="s">
        <v>5216</v>
      </c>
      <c r="F256" s="994"/>
      <c r="G256" s="1069">
        <v>1200</v>
      </c>
      <c r="H256" s="1053"/>
      <c r="I256" s="1053"/>
      <c r="J256" s="1048" t="s">
        <v>5504</v>
      </c>
      <c r="K256" s="1048"/>
      <c r="L256" s="1048"/>
      <c r="M256" s="1048"/>
      <c r="N256" s="1048"/>
      <c r="O256" s="95"/>
      <c r="P256" s="96"/>
    </row>
    <row r="257" spans="1:19" ht="113.25" customHeight="1" x14ac:dyDescent="0.2">
      <c r="A257" s="1564" t="s">
        <v>2563</v>
      </c>
      <c r="B257" s="1058" t="s">
        <v>2564</v>
      </c>
      <c r="C257" s="578" t="s">
        <v>5218</v>
      </c>
      <c r="D257" s="1059" t="s">
        <v>213</v>
      </c>
      <c r="E257" s="1059" t="s">
        <v>216</v>
      </c>
      <c r="F257" s="1052">
        <v>750</v>
      </c>
      <c r="G257" s="1052">
        <v>890</v>
      </c>
      <c r="H257" s="1053"/>
      <c r="I257" s="1053"/>
      <c r="J257" s="1048" t="s">
        <v>3093</v>
      </c>
      <c r="K257" s="1048" t="s">
        <v>4017</v>
      </c>
      <c r="L257" s="1048" t="s">
        <v>4349</v>
      </c>
      <c r="M257" s="1048" t="s">
        <v>5596</v>
      </c>
      <c r="N257" s="1048"/>
      <c r="O257" s="95" t="s">
        <v>123</v>
      </c>
      <c r="P257" s="96"/>
    </row>
    <row r="258" spans="1:19" s="128" customFormat="1" ht="55.5" customHeight="1" x14ac:dyDescent="0.2">
      <c r="A258" s="1564"/>
      <c r="B258" s="1058" t="s">
        <v>5221</v>
      </c>
      <c r="C258" s="578" t="s">
        <v>5219</v>
      </c>
      <c r="D258" s="1059" t="s">
        <v>213</v>
      </c>
      <c r="E258" s="1059" t="s">
        <v>216</v>
      </c>
      <c r="F258" s="279"/>
      <c r="G258" s="309">
        <v>15000</v>
      </c>
      <c r="H258" s="1053"/>
      <c r="I258" s="1053"/>
      <c r="J258" s="1593" t="s">
        <v>5505</v>
      </c>
      <c r="K258" s="1048"/>
      <c r="L258" s="1048"/>
      <c r="M258" s="1048"/>
      <c r="N258" s="1048"/>
      <c r="O258" s="95"/>
      <c r="P258" s="579"/>
      <c r="Q258" s="579"/>
      <c r="R258" s="579"/>
      <c r="S258" s="579"/>
    </row>
    <row r="259" spans="1:19" s="128" customFormat="1" ht="55.5" customHeight="1" x14ac:dyDescent="0.2">
      <c r="A259" s="1564"/>
      <c r="B259" s="1058" t="s">
        <v>5222</v>
      </c>
      <c r="C259" s="578" t="s">
        <v>5220</v>
      </c>
      <c r="D259" s="1059" t="s">
        <v>213</v>
      </c>
      <c r="E259" s="1059" t="s">
        <v>216</v>
      </c>
      <c r="F259" s="279"/>
      <c r="G259" s="309">
        <v>3000</v>
      </c>
      <c r="H259" s="1053"/>
      <c r="I259" s="1053"/>
      <c r="J259" s="1593"/>
      <c r="K259" s="1048"/>
      <c r="L259" s="1048"/>
      <c r="M259" s="1048"/>
      <c r="N259" s="1048"/>
      <c r="O259" s="95"/>
      <c r="P259" s="579"/>
      <c r="Q259" s="579"/>
      <c r="R259" s="579"/>
      <c r="S259" s="579"/>
    </row>
    <row r="260" spans="1:19" ht="11.25" customHeight="1" x14ac:dyDescent="0.2">
      <c r="F260" s="348"/>
      <c r="G260" s="1070"/>
      <c r="H260" s="348"/>
      <c r="I260" s="348"/>
      <c r="O260" s="95"/>
      <c r="P260" s="96"/>
    </row>
    <row r="261" spans="1:19" ht="12.75" customHeight="1" x14ac:dyDescent="0.2">
      <c r="A261" s="1642" t="s">
        <v>1505</v>
      </c>
      <c r="B261" s="1642"/>
      <c r="C261" s="1642"/>
      <c r="D261" s="1642"/>
      <c r="E261" s="1642"/>
      <c r="F261" s="1642"/>
      <c r="G261" s="1642"/>
      <c r="H261" s="1642"/>
      <c r="I261" s="1642"/>
      <c r="J261" s="349"/>
      <c r="K261" s="349"/>
      <c r="L261" s="349"/>
      <c r="M261" s="349"/>
      <c r="N261" s="349"/>
      <c r="O261" s="350" t="s">
        <v>8</v>
      </c>
      <c r="P261" s="96"/>
    </row>
    <row r="262" spans="1:19" ht="15" customHeight="1" x14ac:dyDescent="0.2">
      <c r="A262" s="1576" t="s">
        <v>2</v>
      </c>
      <c r="B262" s="1576" t="s">
        <v>3</v>
      </c>
      <c r="C262" s="1576"/>
      <c r="D262" s="1576" t="s">
        <v>4</v>
      </c>
      <c r="E262" s="1576" t="s">
        <v>5</v>
      </c>
      <c r="F262" s="1576" t="s">
        <v>6</v>
      </c>
      <c r="G262" s="1576"/>
      <c r="H262" s="1576"/>
      <c r="I262" s="1576" t="s">
        <v>7</v>
      </c>
      <c r="J262" s="1048"/>
      <c r="K262" s="1048"/>
      <c r="L262" s="1048"/>
      <c r="M262" s="1048"/>
      <c r="N262" s="1048"/>
      <c r="O262" s="95"/>
      <c r="P262" s="96"/>
    </row>
    <row r="263" spans="1:19" ht="6.75" customHeight="1" x14ac:dyDescent="0.2">
      <c r="A263" s="1576"/>
      <c r="B263" s="1576"/>
      <c r="C263" s="1576"/>
      <c r="D263" s="1576"/>
      <c r="E263" s="1576"/>
      <c r="F263" s="1576"/>
      <c r="G263" s="1576"/>
      <c r="H263" s="1576"/>
      <c r="I263" s="1576"/>
      <c r="J263" s="1048"/>
      <c r="K263" s="1048"/>
      <c r="L263" s="1048"/>
      <c r="M263" s="1048"/>
      <c r="N263" s="1048"/>
      <c r="O263" s="95"/>
      <c r="P263" s="96"/>
    </row>
    <row r="264" spans="1:19" ht="11.25" customHeight="1" x14ac:dyDescent="0.2">
      <c r="A264" s="1576"/>
      <c r="B264" s="1576"/>
      <c r="C264" s="1576"/>
      <c r="D264" s="1576"/>
      <c r="E264" s="1576"/>
      <c r="F264" s="1576">
        <v>2017</v>
      </c>
      <c r="G264" s="1844">
        <v>2018</v>
      </c>
      <c r="H264" s="1576">
        <v>2019</v>
      </c>
      <c r="I264" s="1576"/>
      <c r="J264" s="1048"/>
      <c r="K264" s="1048"/>
      <c r="L264" s="1048"/>
      <c r="M264" s="1048"/>
      <c r="N264" s="1048"/>
      <c r="O264" s="95"/>
      <c r="P264" s="96"/>
    </row>
    <row r="265" spans="1:19" ht="3.75" customHeight="1" x14ac:dyDescent="0.2">
      <c r="A265" s="1576"/>
      <c r="B265" s="1576"/>
      <c r="C265" s="1576"/>
      <c r="D265" s="1576"/>
      <c r="E265" s="1576"/>
      <c r="F265" s="1576"/>
      <c r="G265" s="1844"/>
      <c r="H265" s="1576"/>
      <c r="I265" s="1576"/>
      <c r="J265" s="1048"/>
      <c r="K265" s="1048"/>
      <c r="L265" s="1048"/>
      <c r="M265" s="1048"/>
      <c r="N265" s="1048"/>
      <c r="O265" s="95"/>
      <c r="P265" s="96"/>
    </row>
    <row r="266" spans="1:19" ht="13.5" customHeight="1" x14ac:dyDescent="0.2">
      <c r="A266" s="1056">
        <v>1</v>
      </c>
      <c r="B266" s="1576">
        <v>2</v>
      </c>
      <c r="C266" s="1576"/>
      <c r="D266" s="1056">
        <v>3</v>
      </c>
      <c r="E266" s="1056">
        <v>4</v>
      </c>
      <c r="F266" s="1056">
        <v>5</v>
      </c>
      <c r="G266" s="1078">
        <v>6</v>
      </c>
      <c r="H266" s="1056">
        <v>7</v>
      </c>
      <c r="I266" s="1056">
        <v>8</v>
      </c>
      <c r="J266" s="1048"/>
      <c r="K266" s="1048"/>
      <c r="L266" s="1048"/>
      <c r="M266" s="1048"/>
      <c r="N266" s="1048"/>
      <c r="O266" s="95"/>
      <c r="P266" s="96"/>
    </row>
    <row r="267" spans="1:19" ht="12.75" customHeight="1" x14ac:dyDescent="0.2">
      <c r="A267" s="1818" t="s">
        <v>1508</v>
      </c>
      <c r="B267" s="1818"/>
      <c r="C267" s="1818"/>
      <c r="D267" s="1818"/>
      <c r="E267" s="1818"/>
      <c r="F267" s="1818"/>
      <c r="G267" s="1818"/>
      <c r="H267" s="1818"/>
      <c r="I267" s="1818"/>
      <c r="J267" s="254"/>
      <c r="K267" s="254"/>
      <c r="L267" s="254"/>
      <c r="M267" s="254"/>
      <c r="N267" s="254"/>
      <c r="O267" s="95"/>
      <c r="P267" s="96"/>
    </row>
    <row r="268" spans="1:19" ht="113.25" customHeight="1" x14ac:dyDescent="0.2">
      <c r="A268" s="1600" t="s">
        <v>1509</v>
      </c>
      <c r="B268" s="1054" t="s">
        <v>2577</v>
      </c>
      <c r="C268" s="1054" t="s">
        <v>5397</v>
      </c>
      <c r="D268" s="1056" t="s">
        <v>891</v>
      </c>
      <c r="E268" s="1056" t="s">
        <v>972</v>
      </c>
      <c r="F268" s="785">
        <v>820</v>
      </c>
      <c r="G268" s="114">
        <v>1000</v>
      </c>
      <c r="H268" s="114"/>
      <c r="I268" s="114"/>
      <c r="J268" s="1045" t="s">
        <v>4580</v>
      </c>
      <c r="K268" s="1045" t="s">
        <v>4749</v>
      </c>
      <c r="L268" s="1045" t="s">
        <v>5597</v>
      </c>
      <c r="M268" s="1045"/>
      <c r="N268" s="1045"/>
      <c r="O268" s="95" t="s">
        <v>973</v>
      </c>
      <c r="P268" s="96"/>
    </row>
    <row r="269" spans="1:19" ht="97.5" customHeight="1" x14ac:dyDescent="0.2">
      <c r="A269" s="1600"/>
      <c r="B269" s="1054" t="s">
        <v>2580</v>
      </c>
      <c r="C269" s="1054" t="s">
        <v>5398</v>
      </c>
      <c r="D269" s="1056" t="s">
        <v>891</v>
      </c>
      <c r="E269" s="1056" t="s">
        <v>972</v>
      </c>
      <c r="F269" s="114">
        <v>235</v>
      </c>
      <c r="G269" s="114">
        <v>402.53</v>
      </c>
      <c r="H269" s="114"/>
      <c r="I269" s="114"/>
      <c r="J269" s="1045" t="s">
        <v>3485</v>
      </c>
      <c r="K269" s="1045" t="s">
        <v>4218</v>
      </c>
      <c r="L269" s="1045" t="s">
        <v>5598</v>
      </c>
      <c r="M269" s="1045"/>
      <c r="N269" s="1045"/>
      <c r="O269" s="95" t="s">
        <v>973</v>
      </c>
      <c r="P269" s="96"/>
    </row>
    <row r="270" spans="1:19" ht="87" customHeight="1" x14ac:dyDescent="0.2">
      <c r="A270" s="1600"/>
      <c r="B270" s="1054" t="s">
        <v>2583</v>
      </c>
      <c r="C270" s="1055" t="s">
        <v>3015</v>
      </c>
      <c r="D270" s="1056" t="s">
        <v>891</v>
      </c>
      <c r="E270" s="1056" t="s">
        <v>972</v>
      </c>
      <c r="F270" s="114">
        <v>1300</v>
      </c>
      <c r="G270" s="114">
        <v>181.268</v>
      </c>
      <c r="H270" s="114"/>
      <c r="I270" s="114"/>
      <c r="J270" s="1045" t="s">
        <v>5599</v>
      </c>
      <c r="K270" s="1045"/>
      <c r="L270" s="1045"/>
      <c r="M270" s="1045"/>
      <c r="N270" s="1045"/>
      <c r="O270" s="95" t="s">
        <v>973</v>
      </c>
      <c r="P270" s="96"/>
    </row>
    <row r="271" spans="1:19" ht="118.5" customHeight="1" x14ac:dyDescent="0.2">
      <c r="A271" s="1600"/>
      <c r="B271" s="1054" t="s">
        <v>2590</v>
      </c>
      <c r="C271" s="1055" t="s">
        <v>983</v>
      </c>
      <c r="D271" s="1056" t="s">
        <v>13</v>
      </c>
      <c r="E271" s="1056" t="s">
        <v>984</v>
      </c>
      <c r="F271" s="114">
        <v>574</v>
      </c>
      <c r="G271" s="114">
        <v>1253.08</v>
      </c>
      <c r="H271" s="114"/>
      <c r="I271" s="114"/>
      <c r="J271" s="1045" t="s">
        <v>4220</v>
      </c>
      <c r="K271" s="1045" t="s">
        <v>4581</v>
      </c>
      <c r="L271" s="1045" t="s">
        <v>4750</v>
      </c>
      <c r="M271" s="1045" t="s">
        <v>5600</v>
      </c>
      <c r="N271" s="1045"/>
      <c r="O271" s="95" t="s">
        <v>973</v>
      </c>
      <c r="P271" s="96"/>
    </row>
    <row r="272" spans="1:19" ht="169.5" customHeight="1" x14ac:dyDescent="0.2">
      <c r="A272" s="1600"/>
      <c r="B272" s="596" t="s">
        <v>3488</v>
      </c>
      <c r="C272" s="596" t="s">
        <v>5751</v>
      </c>
      <c r="D272" s="1056" t="s">
        <v>3490</v>
      </c>
      <c r="E272" s="1056" t="s">
        <v>972</v>
      </c>
      <c r="F272" s="114">
        <v>4189</v>
      </c>
      <c r="G272" s="114">
        <v>463.58240000000001</v>
      </c>
      <c r="H272" s="114"/>
      <c r="I272" s="114"/>
      <c r="J272" s="1045" t="s">
        <v>3491</v>
      </c>
      <c r="K272" s="1045" t="s">
        <v>4751</v>
      </c>
      <c r="L272" s="1045" t="s">
        <v>5721</v>
      </c>
      <c r="M272" s="1045"/>
      <c r="N272" s="1045"/>
      <c r="O272" s="95"/>
      <c r="P272" s="96"/>
    </row>
    <row r="273" spans="1:16" ht="98.25" customHeight="1" x14ac:dyDescent="0.2">
      <c r="A273" s="1600"/>
      <c r="B273" s="1054" t="s">
        <v>3498</v>
      </c>
      <c r="C273" s="1055" t="s">
        <v>5414</v>
      </c>
      <c r="D273" s="1056" t="s">
        <v>986</v>
      </c>
      <c r="E273" s="1056" t="s">
        <v>987</v>
      </c>
      <c r="F273" s="114">
        <v>1215</v>
      </c>
      <c r="G273" s="114">
        <v>435.62128999999999</v>
      </c>
      <c r="H273" s="114"/>
      <c r="I273" s="114"/>
      <c r="J273" s="1045" t="s">
        <v>3500</v>
      </c>
      <c r="K273" s="1045" t="s">
        <v>5601</v>
      </c>
      <c r="L273" s="1045"/>
      <c r="M273" s="1045"/>
      <c r="N273" s="1045"/>
      <c r="O273" s="95"/>
      <c r="P273" s="96"/>
    </row>
    <row r="274" spans="1:16" ht="82.5" customHeight="1" x14ac:dyDescent="0.2">
      <c r="A274" s="1600"/>
      <c r="B274" s="1054" t="s">
        <v>3501</v>
      </c>
      <c r="C274" s="1055" t="s">
        <v>3502</v>
      </c>
      <c r="D274" s="1056" t="s">
        <v>810</v>
      </c>
      <c r="E274" s="1056" t="s">
        <v>972</v>
      </c>
      <c r="F274" s="114">
        <v>1400</v>
      </c>
      <c r="G274" s="114"/>
      <c r="H274" s="114"/>
      <c r="I274" s="114">
        <v>2000</v>
      </c>
      <c r="J274" s="1045" t="s">
        <v>3503</v>
      </c>
      <c r="K274" s="1045" t="s">
        <v>5602</v>
      </c>
      <c r="L274" s="1045"/>
      <c r="M274" s="1045"/>
      <c r="N274" s="1045"/>
      <c r="O274" s="95"/>
      <c r="P274" s="96"/>
    </row>
    <row r="275" spans="1:16" ht="123" customHeight="1" x14ac:dyDescent="0.2">
      <c r="A275" s="1600"/>
      <c r="B275" s="1056" t="s">
        <v>4370</v>
      </c>
      <c r="C275" s="596" t="s">
        <v>5413</v>
      </c>
      <c r="D275" s="1056" t="s">
        <v>810</v>
      </c>
      <c r="E275" s="1056" t="s">
        <v>972</v>
      </c>
      <c r="F275" s="1056">
        <v>515</v>
      </c>
      <c r="G275" s="114">
        <v>15.483779999999999</v>
      </c>
      <c r="H275" s="114"/>
      <c r="I275" s="114"/>
      <c r="J275" s="1045" t="s">
        <v>4372</v>
      </c>
      <c r="K275" s="1045" t="s">
        <v>5722</v>
      </c>
      <c r="L275" s="1045"/>
      <c r="M275" s="1045"/>
      <c r="N275" s="1045"/>
      <c r="O275" s="95"/>
      <c r="P275" s="96"/>
    </row>
    <row r="276" spans="1:16" ht="75" customHeight="1" x14ac:dyDescent="0.2">
      <c r="A276" s="1600"/>
      <c r="B276" s="1056" t="s">
        <v>4583</v>
      </c>
      <c r="C276" s="596" t="s">
        <v>5399</v>
      </c>
      <c r="D276" s="1056" t="s">
        <v>810</v>
      </c>
      <c r="E276" s="1056" t="s">
        <v>972</v>
      </c>
      <c r="F276" s="1056">
        <v>490</v>
      </c>
      <c r="G276" s="114">
        <v>47.125999999999998</v>
      </c>
      <c r="H276" s="114"/>
      <c r="I276" s="114"/>
      <c r="J276" s="1045" t="s">
        <v>4532</v>
      </c>
      <c r="K276" s="1045" t="s">
        <v>5603</v>
      </c>
      <c r="L276" s="1045"/>
      <c r="M276" s="1045"/>
      <c r="N276" s="1045"/>
      <c r="O276" s="95"/>
      <c r="P276" s="96"/>
    </row>
    <row r="277" spans="1:16" ht="111" customHeight="1" x14ac:dyDescent="0.2">
      <c r="A277" s="1600"/>
      <c r="B277" s="1056" t="s">
        <v>4760</v>
      </c>
      <c r="C277" s="596" t="s">
        <v>5415</v>
      </c>
      <c r="D277" s="1056" t="s">
        <v>810</v>
      </c>
      <c r="E277" s="1056" t="s">
        <v>972</v>
      </c>
      <c r="F277" s="1056">
        <v>749.90599999999995</v>
      </c>
      <c r="G277" s="114">
        <v>749</v>
      </c>
      <c r="H277" s="114"/>
      <c r="I277" s="114"/>
      <c r="J277" s="1045" t="s">
        <v>4768</v>
      </c>
      <c r="K277" s="1045" t="s">
        <v>5604</v>
      </c>
      <c r="L277" s="1045"/>
      <c r="M277" s="1045"/>
      <c r="N277" s="1045"/>
      <c r="O277" s="95"/>
      <c r="P277" s="96"/>
    </row>
    <row r="278" spans="1:16" ht="63" customHeight="1" x14ac:dyDescent="0.2">
      <c r="A278" s="1600"/>
      <c r="B278" s="1056" t="s">
        <v>4960</v>
      </c>
      <c r="C278" s="1055" t="s">
        <v>4944</v>
      </c>
      <c r="D278" s="1056" t="s">
        <v>286</v>
      </c>
      <c r="E278" s="1056" t="s">
        <v>972</v>
      </c>
      <c r="F278" s="1056"/>
      <c r="G278" s="114">
        <v>12</v>
      </c>
      <c r="H278" s="114"/>
      <c r="I278" s="114"/>
      <c r="J278" s="1597" t="s">
        <v>4950</v>
      </c>
      <c r="K278" s="1045"/>
      <c r="L278" s="1045"/>
      <c r="M278" s="1045"/>
      <c r="N278" s="1045"/>
      <c r="O278" s="95"/>
      <c r="P278" s="96"/>
    </row>
    <row r="279" spans="1:16" ht="63" customHeight="1" x14ac:dyDescent="0.2">
      <c r="A279" s="1600"/>
      <c r="B279" s="1056" t="s">
        <v>4961</v>
      </c>
      <c r="C279" s="1055" t="s">
        <v>4945</v>
      </c>
      <c r="D279" s="1056" t="s">
        <v>286</v>
      </c>
      <c r="E279" s="1056" t="s">
        <v>972</v>
      </c>
      <c r="F279" s="1056"/>
      <c r="G279" s="114">
        <v>112.3343</v>
      </c>
      <c r="H279" s="114"/>
      <c r="I279" s="114"/>
      <c r="J279" s="1597"/>
      <c r="K279" s="1045"/>
      <c r="L279" s="1045"/>
      <c r="M279" s="1045"/>
      <c r="N279" s="1045"/>
      <c r="O279" s="95"/>
      <c r="P279" s="96"/>
    </row>
    <row r="280" spans="1:16" ht="63" customHeight="1" x14ac:dyDescent="0.2">
      <c r="A280" s="1600"/>
      <c r="B280" s="1056" t="s">
        <v>5396</v>
      </c>
      <c r="C280" s="1055" t="s">
        <v>5395</v>
      </c>
      <c r="D280" s="1056" t="s">
        <v>3809</v>
      </c>
      <c r="E280" s="1056" t="s">
        <v>972</v>
      </c>
      <c r="F280" s="998"/>
      <c r="G280" s="1071"/>
      <c r="H280" s="1000"/>
      <c r="I280" s="998">
        <v>3000</v>
      </c>
      <c r="J280" s="1049" t="s">
        <v>5124</v>
      </c>
      <c r="K280" s="1045"/>
      <c r="L280" s="1045"/>
      <c r="M280" s="1045"/>
      <c r="N280" s="1045"/>
      <c r="O280" s="95"/>
      <c r="P280" s="96"/>
    </row>
    <row r="281" spans="1:16" ht="63" customHeight="1" x14ac:dyDescent="0.2">
      <c r="A281" s="1600"/>
      <c r="B281" s="1056" t="s">
        <v>5417</v>
      </c>
      <c r="C281" s="1055" t="s">
        <v>5416</v>
      </c>
      <c r="D281" s="1056" t="s">
        <v>986</v>
      </c>
      <c r="E281" s="1065" t="s">
        <v>987</v>
      </c>
      <c r="F281" s="1000"/>
      <c r="G281" s="114">
        <v>200</v>
      </c>
      <c r="H281" s="1000"/>
      <c r="I281" s="1000"/>
      <c r="J281" s="1049" t="s">
        <v>5605</v>
      </c>
      <c r="K281" s="1045"/>
      <c r="L281" s="1045"/>
      <c r="M281" s="1045"/>
      <c r="N281" s="1045"/>
      <c r="O281" s="95"/>
      <c r="P281" s="96"/>
    </row>
    <row r="282" spans="1:16" ht="63" customHeight="1" x14ac:dyDescent="0.2">
      <c r="A282" s="1600"/>
      <c r="B282" s="1056" t="s">
        <v>5420</v>
      </c>
      <c r="C282" s="1055" t="s">
        <v>5418</v>
      </c>
      <c r="D282" s="1056" t="s">
        <v>21</v>
      </c>
      <c r="E282" s="1065" t="s">
        <v>5419</v>
      </c>
      <c r="F282" s="998"/>
      <c r="G282" s="718"/>
      <c r="H282" s="1000"/>
      <c r="I282" s="998">
        <v>4000</v>
      </c>
      <c r="J282" s="1049"/>
      <c r="K282" s="1045"/>
      <c r="L282" s="1045"/>
      <c r="M282" s="1045"/>
      <c r="N282" s="1045"/>
      <c r="O282" s="95"/>
      <c r="P282" s="96"/>
    </row>
    <row r="283" spans="1:16" ht="63" customHeight="1" x14ac:dyDescent="0.2">
      <c r="A283" s="1600"/>
      <c r="B283" s="1056" t="s">
        <v>5422</v>
      </c>
      <c r="C283" s="1055" t="s">
        <v>5421</v>
      </c>
      <c r="D283" s="1056" t="s">
        <v>3809</v>
      </c>
      <c r="E283" s="1065" t="s">
        <v>972</v>
      </c>
      <c r="F283" s="998"/>
      <c r="G283" s="1071">
        <v>5880.8149999999996</v>
      </c>
      <c r="H283" s="114"/>
      <c r="I283" s="114"/>
      <c r="J283" s="1049"/>
      <c r="K283" s="1045"/>
      <c r="L283" s="1045"/>
      <c r="M283" s="1045"/>
      <c r="N283" s="1045"/>
      <c r="O283" s="95"/>
      <c r="P283" s="96"/>
    </row>
    <row r="284" spans="1:16" ht="87" customHeight="1" x14ac:dyDescent="0.2">
      <c r="A284" s="1055" t="s">
        <v>2599</v>
      </c>
      <c r="B284" s="1055" t="s">
        <v>2600</v>
      </c>
      <c r="C284" s="1055" t="s">
        <v>989</v>
      </c>
      <c r="D284" s="1056" t="s">
        <v>810</v>
      </c>
      <c r="E284" s="1056" t="s">
        <v>972</v>
      </c>
      <c r="F284" s="114">
        <v>1470</v>
      </c>
      <c r="G284" s="114">
        <v>38.33</v>
      </c>
      <c r="H284" s="114"/>
      <c r="I284" s="114"/>
      <c r="J284" s="1045" t="s">
        <v>5606</v>
      </c>
      <c r="K284" s="1045"/>
      <c r="L284" s="1045"/>
      <c r="M284" s="1045"/>
      <c r="N284" s="1045"/>
      <c r="O284" s="95" t="s">
        <v>973</v>
      </c>
      <c r="P284" s="96"/>
    </row>
    <row r="285" spans="1:16" ht="59.25" customHeight="1" x14ac:dyDescent="0.2">
      <c r="A285" s="1054" t="s">
        <v>1510</v>
      </c>
      <c r="B285" s="1055" t="s">
        <v>2596</v>
      </c>
      <c r="C285" s="1055" t="s">
        <v>1330</v>
      </c>
      <c r="D285" s="1056" t="s">
        <v>13</v>
      </c>
      <c r="E285" s="1056" t="s">
        <v>972</v>
      </c>
      <c r="F285" s="114">
        <v>700</v>
      </c>
      <c r="G285" s="114">
        <v>81.903999999999996</v>
      </c>
      <c r="H285" s="114"/>
      <c r="I285" s="114"/>
      <c r="J285" s="1045" t="s">
        <v>3378</v>
      </c>
      <c r="K285" s="1045" t="s">
        <v>5607</v>
      </c>
      <c r="L285" s="1045"/>
      <c r="M285" s="1045"/>
      <c r="N285" s="1045"/>
      <c r="O285" s="95" t="s">
        <v>973</v>
      </c>
      <c r="P285" s="96"/>
    </row>
    <row r="286" spans="1:16" ht="64.5" customHeight="1" x14ac:dyDescent="0.2">
      <c r="A286" s="1600" t="s">
        <v>1512</v>
      </c>
      <c r="B286" s="1054" t="s">
        <v>2598</v>
      </c>
      <c r="C286" s="1055" t="s">
        <v>992</v>
      </c>
      <c r="D286" s="1056" t="s">
        <v>810</v>
      </c>
      <c r="E286" s="1056" t="s">
        <v>972</v>
      </c>
      <c r="F286" s="114">
        <v>700</v>
      </c>
      <c r="G286" s="114">
        <v>616.00199999999995</v>
      </c>
      <c r="H286" s="114"/>
      <c r="I286" s="114"/>
      <c r="J286" s="1045" t="s">
        <v>5608</v>
      </c>
      <c r="K286" s="1045"/>
      <c r="L286" s="1045"/>
      <c r="M286" s="1045"/>
      <c r="N286" s="1045"/>
      <c r="O286" s="95" t="s">
        <v>973</v>
      </c>
      <c r="P286" s="96"/>
    </row>
    <row r="287" spans="1:16" ht="68.25" customHeight="1" x14ac:dyDescent="0.2">
      <c r="A287" s="1600"/>
      <c r="B287" s="1054" t="s">
        <v>5234</v>
      </c>
      <c r="C287" s="1055" t="s">
        <v>5233</v>
      </c>
      <c r="D287" s="1056" t="s">
        <v>810</v>
      </c>
      <c r="E287" s="1056" t="s">
        <v>972</v>
      </c>
      <c r="F287" s="998"/>
      <c r="G287" s="1071">
        <v>510</v>
      </c>
      <c r="H287" s="114"/>
      <c r="I287" s="114"/>
      <c r="J287" s="1045" t="s">
        <v>5485</v>
      </c>
      <c r="K287" s="1045"/>
      <c r="L287" s="1045"/>
      <c r="M287" s="1045"/>
      <c r="N287" s="1045"/>
      <c r="O287" s="95"/>
      <c r="P287" s="96"/>
    </row>
    <row r="288" spans="1:16" ht="139.5" customHeight="1" x14ac:dyDescent="0.2">
      <c r="A288" s="1055" t="s">
        <v>1513</v>
      </c>
      <c r="B288" s="1054" t="s">
        <v>4774</v>
      </c>
      <c r="C288" s="1055" t="s">
        <v>5235</v>
      </c>
      <c r="D288" s="1056" t="s">
        <v>891</v>
      </c>
      <c r="E288" s="1056" t="s">
        <v>972</v>
      </c>
      <c r="F288" s="114">
        <v>45</v>
      </c>
      <c r="G288" s="114">
        <v>1500</v>
      </c>
      <c r="H288" s="114"/>
      <c r="I288" s="114"/>
      <c r="J288" s="1045" t="s">
        <v>4778</v>
      </c>
      <c r="K288" s="1045" t="s">
        <v>5609</v>
      </c>
      <c r="L288" s="1045"/>
      <c r="M288" s="1045"/>
      <c r="N288" s="1045"/>
      <c r="O288" s="95"/>
      <c r="P288" s="96"/>
    </row>
    <row r="289" spans="1:16" ht="86.25" customHeight="1" x14ac:dyDescent="0.2">
      <c r="A289" s="1600" t="s">
        <v>1514</v>
      </c>
      <c r="B289" s="1054" t="s">
        <v>2605</v>
      </c>
      <c r="C289" s="1055" t="s">
        <v>5236</v>
      </c>
      <c r="D289" s="1056" t="s">
        <v>810</v>
      </c>
      <c r="E289" s="1056" t="s">
        <v>972</v>
      </c>
      <c r="F289" s="114">
        <v>700</v>
      </c>
      <c r="G289" s="114">
        <v>88.588999999999999</v>
      </c>
      <c r="H289" s="114"/>
      <c r="I289" s="114"/>
      <c r="J289" s="1045" t="s">
        <v>5610</v>
      </c>
      <c r="K289" s="1045"/>
      <c r="L289" s="1045"/>
      <c r="M289" s="1045"/>
      <c r="N289" s="1045"/>
      <c r="O289" s="95" t="s">
        <v>973</v>
      </c>
      <c r="P289" s="96"/>
    </row>
    <row r="290" spans="1:16" ht="50.25" customHeight="1" x14ac:dyDescent="0.2">
      <c r="A290" s="1600"/>
      <c r="B290" s="1054" t="s">
        <v>5238</v>
      </c>
      <c r="C290" s="1001" t="s">
        <v>5237</v>
      </c>
      <c r="D290" s="1056" t="s">
        <v>810</v>
      </c>
      <c r="E290" s="1056" t="s">
        <v>972</v>
      </c>
      <c r="F290" s="998"/>
      <c r="G290" s="1071">
        <v>20</v>
      </c>
      <c r="H290" s="114"/>
      <c r="I290" s="114"/>
      <c r="J290" s="1641" t="s">
        <v>5589</v>
      </c>
      <c r="K290" s="1045"/>
      <c r="L290" s="1045"/>
      <c r="M290" s="1045"/>
      <c r="N290" s="1045"/>
      <c r="O290" s="95"/>
      <c r="P290" s="96"/>
    </row>
    <row r="291" spans="1:16" ht="50.25" customHeight="1" x14ac:dyDescent="0.2">
      <c r="A291" s="1600"/>
      <c r="B291" s="1054" t="s">
        <v>5240</v>
      </c>
      <c r="C291" s="1001" t="s">
        <v>5239</v>
      </c>
      <c r="D291" s="1056" t="s">
        <v>810</v>
      </c>
      <c r="E291" s="1056" t="s">
        <v>972</v>
      </c>
      <c r="F291" s="998"/>
      <c r="G291" s="1071">
        <v>10</v>
      </c>
      <c r="H291" s="114"/>
      <c r="I291" s="114"/>
      <c r="J291" s="1641"/>
      <c r="K291" s="1045"/>
      <c r="L291" s="1045"/>
      <c r="M291" s="1045"/>
      <c r="N291" s="1045"/>
      <c r="O291" s="95"/>
      <c r="P291" s="96"/>
    </row>
    <row r="292" spans="1:16" ht="50.25" customHeight="1" x14ac:dyDescent="0.2">
      <c r="A292" s="1600"/>
      <c r="B292" s="1054" t="s">
        <v>5242</v>
      </c>
      <c r="C292" s="1001" t="s">
        <v>5241</v>
      </c>
      <c r="D292" s="1056" t="s">
        <v>810</v>
      </c>
      <c r="E292" s="1056" t="s">
        <v>972</v>
      </c>
      <c r="F292" s="998"/>
      <c r="G292" s="1071">
        <v>25</v>
      </c>
      <c r="H292" s="114"/>
      <c r="I292" s="114"/>
      <c r="J292" s="1641"/>
      <c r="K292" s="1045"/>
      <c r="L292" s="1045"/>
      <c r="M292" s="1045"/>
      <c r="N292" s="1045"/>
      <c r="O292" s="95"/>
      <c r="P292" s="96"/>
    </row>
    <row r="293" spans="1:16" ht="50.25" customHeight="1" x14ac:dyDescent="0.2">
      <c r="A293" s="1600"/>
      <c r="B293" s="1054" t="s">
        <v>5244</v>
      </c>
      <c r="C293" s="1001" t="s">
        <v>5243</v>
      </c>
      <c r="D293" s="1056" t="s">
        <v>810</v>
      </c>
      <c r="E293" s="1056" t="s">
        <v>972</v>
      </c>
      <c r="F293" s="998"/>
      <c r="G293" s="1071">
        <v>7</v>
      </c>
      <c r="H293" s="114"/>
      <c r="I293" s="114"/>
      <c r="J293" s="1641"/>
      <c r="K293" s="1045"/>
      <c r="L293" s="1045"/>
      <c r="M293" s="1045"/>
      <c r="N293" s="1045"/>
      <c r="O293" s="95"/>
      <c r="P293" s="96"/>
    </row>
    <row r="294" spans="1:16" ht="50.25" customHeight="1" x14ac:dyDescent="0.2">
      <c r="A294" s="1600"/>
      <c r="B294" s="1054" t="s">
        <v>5246</v>
      </c>
      <c r="C294" s="1001" t="s">
        <v>5245</v>
      </c>
      <c r="D294" s="1056" t="s">
        <v>810</v>
      </c>
      <c r="E294" s="1056" t="s">
        <v>972</v>
      </c>
      <c r="F294" s="998"/>
      <c r="G294" s="1071">
        <v>18</v>
      </c>
      <c r="H294" s="114"/>
      <c r="I294" s="114"/>
      <c r="J294" s="1641"/>
      <c r="K294" s="1045"/>
      <c r="L294" s="1045"/>
      <c r="M294" s="1045"/>
      <c r="N294" s="1045"/>
      <c r="O294" s="95"/>
      <c r="P294" s="96"/>
    </row>
    <row r="295" spans="1:16" ht="102.75" customHeight="1" x14ac:dyDescent="0.2">
      <c r="A295" s="1054" t="s">
        <v>1515</v>
      </c>
      <c r="B295" s="1054" t="s">
        <v>2609</v>
      </c>
      <c r="C295" s="1055" t="s">
        <v>5247</v>
      </c>
      <c r="D295" s="1056" t="s">
        <v>810</v>
      </c>
      <c r="E295" s="1056" t="s">
        <v>972</v>
      </c>
      <c r="F295" s="114">
        <v>995</v>
      </c>
      <c r="G295" s="114">
        <v>14.464</v>
      </c>
      <c r="H295" s="114"/>
      <c r="I295" s="114"/>
      <c r="J295" s="1045" t="s">
        <v>3381</v>
      </c>
      <c r="K295" s="1045" t="s">
        <v>5611</v>
      </c>
      <c r="L295" s="1045"/>
      <c r="M295" s="1045"/>
      <c r="N295" s="1045"/>
      <c r="O295" s="95" t="s">
        <v>973</v>
      </c>
      <c r="P295" s="96"/>
    </row>
    <row r="296" spans="1:16" ht="88.5" customHeight="1" x14ac:dyDescent="0.2">
      <c r="A296" s="1600" t="s">
        <v>1516</v>
      </c>
      <c r="B296" s="1054" t="s">
        <v>2611</v>
      </c>
      <c r="C296" s="1055" t="s">
        <v>5248</v>
      </c>
      <c r="D296" s="1056" t="s">
        <v>810</v>
      </c>
      <c r="E296" s="1056" t="s">
        <v>972</v>
      </c>
      <c r="F296" s="114">
        <v>1470</v>
      </c>
      <c r="G296" s="114">
        <v>334.37353999999999</v>
      </c>
      <c r="H296" s="114"/>
      <c r="I296" s="114"/>
      <c r="J296" s="1045" t="s">
        <v>5612</v>
      </c>
      <c r="K296" s="1045"/>
      <c r="L296" s="1045"/>
      <c r="M296" s="1045"/>
      <c r="N296" s="1045"/>
      <c r="O296" s="95" t="s">
        <v>973</v>
      </c>
      <c r="P296" s="96"/>
    </row>
    <row r="297" spans="1:16" ht="48" customHeight="1" x14ac:dyDescent="0.2">
      <c r="A297" s="1600"/>
      <c r="B297" s="1054" t="s">
        <v>5250</v>
      </c>
      <c r="C297" s="1055" t="s">
        <v>5249</v>
      </c>
      <c r="D297" s="1056" t="s">
        <v>810</v>
      </c>
      <c r="E297" s="1056" t="s">
        <v>972</v>
      </c>
      <c r="F297" s="998"/>
      <c r="G297" s="1071">
        <v>600</v>
      </c>
      <c r="H297" s="998"/>
      <c r="I297" s="114"/>
      <c r="J297" s="1045" t="s">
        <v>5485</v>
      </c>
      <c r="K297" s="1045"/>
      <c r="L297" s="1045"/>
      <c r="M297" s="1045"/>
      <c r="N297" s="1045"/>
      <c r="O297" s="95"/>
      <c r="P297" s="96"/>
    </row>
    <row r="298" spans="1:16" ht="118.5" customHeight="1" x14ac:dyDescent="0.2">
      <c r="A298" s="1055" t="s">
        <v>1517</v>
      </c>
      <c r="B298" s="1054" t="s">
        <v>3925</v>
      </c>
      <c r="C298" s="1055" t="s">
        <v>5251</v>
      </c>
      <c r="D298" s="1056" t="s">
        <v>810</v>
      </c>
      <c r="E298" s="1056" t="s">
        <v>972</v>
      </c>
      <c r="F298" s="114">
        <v>834.5</v>
      </c>
      <c r="G298" s="114">
        <v>436.65899999999999</v>
      </c>
      <c r="H298" s="114"/>
      <c r="I298" s="114"/>
      <c r="J298" s="1045" t="s">
        <v>3927</v>
      </c>
      <c r="K298" s="1045" t="s">
        <v>4221</v>
      </c>
      <c r="L298" s="1045" t="s">
        <v>5613</v>
      </c>
      <c r="M298" s="1045"/>
      <c r="N298" s="1045"/>
      <c r="O298" s="95"/>
      <c r="P298" s="96"/>
    </row>
    <row r="299" spans="1:16" ht="90" customHeight="1" x14ac:dyDescent="0.2">
      <c r="A299" s="1054" t="s">
        <v>1521</v>
      </c>
      <c r="B299" s="1054" t="s">
        <v>2624</v>
      </c>
      <c r="C299" s="1055" t="s">
        <v>5253</v>
      </c>
      <c r="D299" s="1056" t="s">
        <v>810</v>
      </c>
      <c r="E299" s="1056" t="s">
        <v>972</v>
      </c>
      <c r="F299" s="114">
        <v>1470</v>
      </c>
      <c r="G299" s="114">
        <v>194.56899999999999</v>
      </c>
      <c r="H299" s="114"/>
      <c r="I299" s="114"/>
      <c r="J299" s="1045" t="s">
        <v>5252</v>
      </c>
      <c r="K299" s="1045"/>
      <c r="L299" s="1045"/>
      <c r="M299" s="1045"/>
      <c r="N299" s="1045"/>
      <c r="O299" s="95" t="s">
        <v>973</v>
      </c>
      <c r="P299" s="96"/>
    </row>
    <row r="300" spans="1:16" ht="104.25" customHeight="1" x14ac:dyDescent="0.2">
      <c r="A300" s="1600" t="s">
        <v>1522</v>
      </c>
      <c r="B300" s="1054" t="s">
        <v>2625</v>
      </c>
      <c r="C300" s="1055" t="s">
        <v>5254</v>
      </c>
      <c r="D300" s="1065" t="s">
        <v>986</v>
      </c>
      <c r="E300" s="1065" t="s">
        <v>987</v>
      </c>
      <c r="F300" s="114">
        <v>660</v>
      </c>
      <c r="G300" s="114">
        <v>123.17400000000001</v>
      </c>
      <c r="H300" s="114"/>
      <c r="I300" s="114"/>
      <c r="J300" s="1045" t="s">
        <v>4783</v>
      </c>
      <c r="K300" s="1045" t="s">
        <v>5614</v>
      </c>
      <c r="L300" s="1045"/>
      <c r="M300" s="1045"/>
      <c r="N300" s="1045"/>
      <c r="O300" s="95" t="s">
        <v>973</v>
      </c>
      <c r="P300" s="96"/>
    </row>
    <row r="301" spans="1:16" ht="60" customHeight="1" x14ac:dyDescent="0.2">
      <c r="A301" s="1600"/>
      <c r="B301" s="1054" t="s">
        <v>5256</v>
      </c>
      <c r="C301" s="1055" t="s">
        <v>5255</v>
      </c>
      <c r="D301" s="1065" t="s">
        <v>986</v>
      </c>
      <c r="E301" s="1065" t="s">
        <v>987</v>
      </c>
      <c r="F301" s="998"/>
      <c r="G301" s="1071">
        <v>1300</v>
      </c>
      <c r="H301" s="114"/>
      <c r="I301" s="114"/>
      <c r="J301" s="1597" t="s">
        <v>5589</v>
      </c>
      <c r="K301" s="1045"/>
      <c r="L301" s="1045"/>
      <c r="M301" s="1045"/>
      <c r="N301" s="1045"/>
      <c r="O301" s="95"/>
      <c r="P301" s="96"/>
    </row>
    <row r="302" spans="1:16" ht="60" customHeight="1" x14ac:dyDescent="0.2">
      <c r="A302" s="1600"/>
      <c r="B302" s="1054" t="s">
        <v>5257</v>
      </c>
      <c r="C302" s="1001" t="s">
        <v>5260</v>
      </c>
      <c r="D302" s="1065" t="s">
        <v>986</v>
      </c>
      <c r="E302" s="1065" t="s">
        <v>987</v>
      </c>
      <c r="F302" s="998"/>
      <c r="G302" s="1071">
        <v>300</v>
      </c>
      <c r="H302" s="114"/>
      <c r="I302" s="114"/>
      <c r="J302" s="1597"/>
      <c r="K302" s="1045"/>
      <c r="L302" s="1045"/>
      <c r="M302" s="1045"/>
      <c r="N302" s="1045"/>
      <c r="O302" s="95"/>
      <c r="P302" s="96"/>
    </row>
    <row r="303" spans="1:16" ht="60" customHeight="1" x14ac:dyDescent="0.2">
      <c r="A303" s="1600"/>
      <c r="B303" s="1054" t="s">
        <v>5258</v>
      </c>
      <c r="C303" s="1001" t="s">
        <v>5261</v>
      </c>
      <c r="D303" s="1065" t="s">
        <v>986</v>
      </c>
      <c r="E303" s="1065" t="s">
        <v>987</v>
      </c>
      <c r="F303" s="998"/>
      <c r="G303" s="1071">
        <v>300</v>
      </c>
      <c r="H303" s="114"/>
      <c r="I303" s="114"/>
      <c r="J303" s="1597"/>
      <c r="K303" s="1045"/>
      <c r="L303" s="1045"/>
      <c r="M303" s="1045"/>
      <c r="N303" s="1045"/>
      <c r="O303" s="95"/>
      <c r="P303" s="96"/>
    </row>
    <row r="304" spans="1:16" ht="60" customHeight="1" x14ac:dyDescent="0.2">
      <c r="A304" s="1600"/>
      <c r="B304" s="1054" t="s">
        <v>5259</v>
      </c>
      <c r="C304" s="1001" t="s">
        <v>5262</v>
      </c>
      <c r="D304" s="1065" t="s">
        <v>986</v>
      </c>
      <c r="E304" s="1065" t="s">
        <v>987</v>
      </c>
      <c r="F304" s="998"/>
      <c r="G304" s="1071">
        <v>200</v>
      </c>
      <c r="H304" s="114"/>
      <c r="I304" s="114"/>
      <c r="J304" s="1597"/>
      <c r="K304" s="1045"/>
      <c r="L304" s="1045"/>
      <c r="M304" s="1045"/>
      <c r="N304" s="1045"/>
      <c r="O304" s="95"/>
      <c r="P304" s="96"/>
    </row>
    <row r="305" spans="1:16" ht="98.25" customHeight="1" x14ac:dyDescent="0.2">
      <c r="A305" s="1054" t="s">
        <v>1523</v>
      </c>
      <c r="B305" s="1054" t="s">
        <v>2627</v>
      </c>
      <c r="C305" s="1055" t="s">
        <v>5263</v>
      </c>
      <c r="D305" s="1056" t="s">
        <v>810</v>
      </c>
      <c r="E305" s="1056" t="s">
        <v>972</v>
      </c>
      <c r="F305" s="114">
        <v>1470</v>
      </c>
      <c r="G305" s="114">
        <v>410.22199999999998</v>
      </c>
      <c r="H305" s="114"/>
      <c r="I305" s="114"/>
      <c r="J305" s="1045" t="s">
        <v>5615</v>
      </c>
      <c r="K305" s="1045"/>
      <c r="L305" s="1045"/>
      <c r="M305" s="1045"/>
      <c r="N305" s="1045"/>
      <c r="O305" s="95" t="s">
        <v>973</v>
      </c>
      <c r="P305" s="96"/>
    </row>
    <row r="306" spans="1:16" ht="143.25" customHeight="1" x14ac:dyDescent="0.2">
      <c r="A306" s="1054" t="s">
        <v>1525</v>
      </c>
      <c r="B306" s="1054" t="s">
        <v>2634</v>
      </c>
      <c r="C306" s="1055" t="s">
        <v>5264</v>
      </c>
      <c r="D306" s="1056" t="s">
        <v>810</v>
      </c>
      <c r="E306" s="1056" t="s">
        <v>972</v>
      </c>
      <c r="F306" s="114">
        <f>1470-400</f>
        <v>1070</v>
      </c>
      <c r="G306" s="114">
        <v>405.64</v>
      </c>
      <c r="H306" s="114"/>
      <c r="I306" s="114"/>
      <c r="J306" s="1045" t="s">
        <v>5616</v>
      </c>
      <c r="K306" s="1045"/>
      <c r="L306" s="1045"/>
      <c r="M306" s="1045"/>
      <c r="N306" s="1045"/>
      <c r="O306" s="95" t="s">
        <v>973</v>
      </c>
      <c r="P306" s="96"/>
    </row>
    <row r="307" spans="1:16" ht="54" customHeight="1" x14ac:dyDescent="0.2">
      <c r="A307" s="1055" t="s">
        <v>1526</v>
      </c>
      <c r="B307" s="1054" t="s">
        <v>5266</v>
      </c>
      <c r="C307" s="1055" t="s">
        <v>5265</v>
      </c>
      <c r="D307" s="1056" t="s">
        <v>810</v>
      </c>
      <c r="E307" s="1056" t="s">
        <v>972</v>
      </c>
      <c r="F307" s="998"/>
      <c r="G307" s="1071">
        <v>1400</v>
      </c>
      <c r="H307" s="114"/>
      <c r="I307" s="114"/>
      <c r="J307" s="1045" t="s">
        <v>5485</v>
      </c>
      <c r="K307" s="1045"/>
      <c r="L307" s="1045"/>
      <c r="M307" s="1045"/>
      <c r="N307" s="1045"/>
      <c r="O307" s="95"/>
      <c r="P307" s="96"/>
    </row>
    <row r="308" spans="1:16" ht="48" customHeight="1" x14ac:dyDescent="0.2">
      <c r="A308" s="1600" t="s">
        <v>1527</v>
      </c>
      <c r="B308" s="1054" t="s">
        <v>5269</v>
      </c>
      <c r="C308" s="1055" t="s">
        <v>5267</v>
      </c>
      <c r="D308" s="1056" t="s">
        <v>810</v>
      </c>
      <c r="E308" s="1056" t="s">
        <v>972</v>
      </c>
      <c r="F308" s="998"/>
      <c r="G308" s="1071">
        <v>610</v>
      </c>
      <c r="H308" s="114"/>
      <c r="I308" s="114"/>
      <c r="J308" s="1597" t="s">
        <v>5589</v>
      </c>
      <c r="K308" s="1045"/>
      <c r="L308" s="1045"/>
      <c r="M308" s="1045"/>
      <c r="N308" s="1045"/>
      <c r="O308" s="95"/>
      <c r="P308" s="96"/>
    </row>
    <row r="309" spans="1:16" ht="59.25" customHeight="1" x14ac:dyDescent="0.2">
      <c r="A309" s="1600"/>
      <c r="B309" s="1054" t="s">
        <v>5270</v>
      </c>
      <c r="C309" s="1055" t="s">
        <v>5268</v>
      </c>
      <c r="D309" s="1056" t="s">
        <v>810</v>
      </c>
      <c r="E309" s="1056" t="s">
        <v>972</v>
      </c>
      <c r="F309" s="998"/>
      <c r="G309" s="1071">
        <v>100</v>
      </c>
      <c r="H309" s="114"/>
      <c r="I309" s="114"/>
      <c r="J309" s="1597"/>
      <c r="K309" s="1045"/>
      <c r="L309" s="1045"/>
      <c r="M309" s="1045"/>
      <c r="N309" s="1045"/>
      <c r="O309" s="95"/>
      <c r="P309" s="96"/>
    </row>
    <row r="310" spans="1:16" ht="55.5" customHeight="1" x14ac:dyDescent="0.2">
      <c r="A310" s="1600" t="s">
        <v>1528</v>
      </c>
      <c r="B310" s="1054" t="s">
        <v>5273</v>
      </c>
      <c r="C310" s="1055" t="s">
        <v>5271</v>
      </c>
      <c r="D310" s="1056" t="s">
        <v>810</v>
      </c>
      <c r="E310" s="1056" t="s">
        <v>972</v>
      </c>
      <c r="F310" s="998"/>
      <c r="G310" s="1071">
        <v>113.324</v>
      </c>
      <c r="H310" s="114"/>
      <c r="I310" s="114"/>
      <c r="J310" s="1597" t="s">
        <v>5589</v>
      </c>
      <c r="K310" s="1045"/>
      <c r="L310" s="1045"/>
      <c r="M310" s="1045"/>
      <c r="N310" s="1045"/>
      <c r="O310" s="95"/>
      <c r="P310" s="96"/>
    </row>
    <row r="311" spans="1:16" ht="55.5" customHeight="1" x14ac:dyDescent="0.2">
      <c r="A311" s="1600"/>
      <c r="B311" s="1054" t="s">
        <v>5274</v>
      </c>
      <c r="C311" s="1055" t="s">
        <v>5272</v>
      </c>
      <c r="D311" s="1056" t="s">
        <v>810</v>
      </c>
      <c r="E311" s="1056" t="s">
        <v>972</v>
      </c>
      <c r="F311" s="998"/>
      <c r="G311" s="1071">
        <v>1400</v>
      </c>
      <c r="H311" s="114"/>
      <c r="I311" s="114"/>
      <c r="J311" s="1597"/>
      <c r="K311" s="1045"/>
      <c r="L311" s="1045"/>
      <c r="M311" s="1045"/>
      <c r="N311" s="1045"/>
      <c r="O311" s="95"/>
      <c r="P311" s="96"/>
    </row>
    <row r="312" spans="1:16" ht="87.75" customHeight="1" x14ac:dyDescent="0.2">
      <c r="A312" s="1600" t="s">
        <v>1529</v>
      </c>
      <c r="B312" s="1054" t="s">
        <v>2642</v>
      </c>
      <c r="C312" s="1055" t="s">
        <v>1018</v>
      </c>
      <c r="D312" s="1056" t="s">
        <v>810</v>
      </c>
      <c r="E312" s="1056" t="s">
        <v>972</v>
      </c>
      <c r="F312" s="114">
        <v>450</v>
      </c>
      <c r="G312" s="114">
        <v>1.8939999999999999</v>
      </c>
      <c r="H312" s="114"/>
      <c r="I312" s="114"/>
      <c r="J312" s="1045" t="s">
        <v>5617</v>
      </c>
      <c r="K312" s="1045"/>
      <c r="L312" s="1045"/>
      <c r="M312" s="1045"/>
      <c r="N312" s="1045"/>
      <c r="O312" s="95" t="s">
        <v>973</v>
      </c>
      <c r="P312" s="96"/>
    </row>
    <row r="313" spans="1:16" ht="63.75" customHeight="1" x14ac:dyDescent="0.2">
      <c r="A313" s="1600"/>
      <c r="B313" s="1054" t="s">
        <v>2643</v>
      </c>
      <c r="C313" s="1055" t="s">
        <v>1313</v>
      </c>
      <c r="D313" s="1056" t="s">
        <v>810</v>
      </c>
      <c r="E313" s="1056" t="s">
        <v>972</v>
      </c>
      <c r="F313" s="114">
        <v>1000</v>
      </c>
      <c r="G313" s="114">
        <v>82.754000000000005</v>
      </c>
      <c r="H313" s="114"/>
      <c r="I313" s="114"/>
      <c r="J313" s="1045" t="s">
        <v>5618</v>
      </c>
      <c r="K313" s="1045"/>
      <c r="L313" s="1045"/>
      <c r="M313" s="1045"/>
      <c r="N313" s="1045"/>
      <c r="O313" s="95"/>
      <c r="P313" s="96"/>
    </row>
    <row r="314" spans="1:16" ht="33" customHeight="1" x14ac:dyDescent="0.2">
      <c r="A314" s="1600"/>
      <c r="B314" s="1054" t="s">
        <v>5276</v>
      </c>
      <c r="C314" s="1055" t="s">
        <v>5275</v>
      </c>
      <c r="D314" s="1056" t="s">
        <v>810</v>
      </c>
      <c r="E314" s="1056" t="s">
        <v>972</v>
      </c>
      <c r="F314" s="998"/>
      <c r="G314" s="1071">
        <v>200</v>
      </c>
      <c r="H314" s="114"/>
      <c r="I314" s="114"/>
      <c r="J314" s="1045" t="s">
        <v>5504</v>
      </c>
      <c r="K314" s="1045"/>
      <c r="L314" s="1045"/>
      <c r="M314" s="1045"/>
      <c r="N314" s="1045"/>
      <c r="O314" s="95"/>
      <c r="P314" s="96"/>
    </row>
    <row r="315" spans="1:16" ht="133.5" customHeight="1" x14ac:dyDescent="0.2">
      <c r="A315" s="1054" t="s">
        <v>1530</v>
      </c>
      <c r="B315" s="1055" t="s">
        <v>2645</v>
      </c>
      <c r="C315" s="1055" t="s">
        <v>5277</v>
      </c>
      <c r="D315" s="1065" t="s">
        <v>986</v>
      </c>
      <c r="E315" s="1065" t="s">
        <v>987</v>
      </c>
      <c r="F315" s="114">
        <v>1470</v>
      </c>
      <c r="G315" s="114">
        <v>338.702</v>
      </c>
      <c r="H315" s="114"/>
      <c r="I315" s="114"/>
      <c r="J315" s="1045" t="s">
        <v>5619</v>
      </c>
      <c r="K315" s="1045"/>
      <c r="L315" s="1045"/>
      <c r="M315" s="1045"/>
      <c r="N315" s="1045"/>
      <c r="O315" s="95" t="s">
        <v>973</v>
      </c>
      <c r="P315" s="96"/>
    </row>
    <row r="316" spans="1:16" ht="107.25" customHeight="1" x14ac:dyDescent="0.2">
      <c r="A316" s="1054" t="s">
        <v>1531</v>
      </c>
      <c r="B316" s="1054" t="s">
        <v>2646</v>
      </c>
      <c r="C316" s="1055" t="s">
        <v>5278</v>
      </c>
      <c r="D316" s="1056" t="s">
        <v>810</v>
      </c>
      <c r="E316" s="1056" t="s">
        <v>972</v>
      </c>
      <c r="F316" s="114">
        <v>1470</v>
      </c>
      <c r="G316" s="114">
        <v>334.15100000000001</v>
      </c>
      <c r="H316" s="114"/>
      <c r="I316" s="114"/>
      <c r="J316" s="1045" t="s">
        <v>5620</v>
      </c>
      <c r="K316" s="1045"/>
      <c r="L316" s="1045"/>
      <c r="M316" s="1045"/>
      <c r="N316" s="1045"/>
      <c r="O316" s="95" t="s">
        <v>973</v>
      </c>
      <c r="P316" s="96"/>
    </row>
    <row r="317" spans="1:16" ht="165.75" customHeight="1" x14ac:dyDescent="0.2">
      <c r="A317" s="1600" t="s">
        <v>1532</v>
      </c>
      <c r="B317" s="1054" t="s">
        <v>2651</v>
      </c>
      <c r="C317" s="1055" t="s">
        <v>5279</v>
      </c>
      <c r="D317" s="1056" t="s">
        <v>810</v>
      </c>
      <c r="E317" s="1056" t="s">
        <v>972</v>
      </c>
      <c r="F317" s="114">
        <v>1100</v>
      </c>
      <c r="G317" s="114">
        <v>14.586</v>
      </c>
      <c r="H317" s="114"/>
      <c r="I317" s="114"/>
      <c r="J317" s="1045" t="s">
        <v>4587</v>
      </c>
      <c r="K317" s="1045" t="s">
        <v>5621</v>
      </c>
      <c r="L317" s="1045"/>
      <c r="M317" s="1045"/>
      <c r="N317" s="1045"/>
      <c r="O317" s="95" t="s">
        <v>973</v>
      </c>
      <c r="P317" s="96"/>
    </row>
    <row r="318" spans="1:16" ht="42" customHeight="1" x14ac:dyDescent="0.2">
      <c r="A318" s="1600"/>
      <c r="B318" s="1054" t="s">
        <v>5281</v>
      </c>
      <c r="C318" s="1055" t="s">
        <v>5280</v>
      </c>
      <c r="D318" s="1056" t="s">
        <v>810</v>
      </c>
      <c r="E318" s="1056" t="s">
        <v>972</v>
      </c>
      <c r="F318" s="998"/>
      <c r="G318" s="1071">
        <v>600</v>
      </c>
      <c r="H318" s="114"/>
      <c r="I318" s="114"/>
      <c r="J318" s="1045" t="s">
        <v>5555</v>
      </c>
      <c r="K318" s="1045"/>
      <c r="L318" s="1045"/>
      <c r="M318" s="1045"/>
      <c r="N318" s="1045"/>
      <c r="O318" s="95"/>
      <c r="P318" s="96"/>
    </row>
    <row r="319" spans="1:16" ht="114" customHeight="1" x14ac:dyDescent="0.2">
      <c r="A319" s="1055" t="s">
        <v>1533</v>
      </c>
      <c r="B319" s="1056" t="s">
        <v>4072</v>
      </c>
      <c r="C319" s="1055" t="s">
        <v>5282</v>
      </c>
      <c r="D319" s="1056" t="s">
        <v>810</v>
      </c>
      <c r="E319" s="1056" t="s">
        <v>972</v>
      </c>
      <c r="F319" s="114">
        <v>167</v>
      </c>
      <c r="G319" s="114">
        <v>26.468</v>
      </c>
      <c r="H319" s="114"/>
      <c r="I319" s="114"/>
      <c r="J319" s="1045" t="s">
        <v>4227</v>
      </c>
      <c r="K319" s="1045" t="s">
        <v>5622</v>
      </c>
      <c r="L319" s="1045"/>
      <c r="M319" s="1045"/>
      <c r="N319" s="1045"/>
      <c r="O319" s="95"/>
      <c r="P319" s="96"/>
    </row>
    <row r="320" spans="1:16" ht="87" customHeight="1" x14ac:dyDescent="0.2">
      <c r="A320" s="1600" t="s">
        <v>1534</v>
      </c>
      <c r="B320" s="1054" t="s">
        <v>2658</v>
      </c>
      <c r="C320" s="1055" t="s">
        <v>5283</v>
      </c>
      <c r="D320" s="1065" t="s">
        <v>986</v>
      </c>
      <c r="E320" s="1065" t="s">
        <v>987</v>
      </c>
      <c r="F320" s="114">
        <v>1470</v>
      </c>
      <c r="G320" s="114">
        <v>950</v>
      </c>
      <c r="H320" s="114"/>
      <c r="I320" s="114"/>
      <c r="J320" s="1045" t="s">
        <v>5623</v>
      </c>
      <c r="K320" s="1045"/>
      <c r="L320" s="1045"/>
      <c r="M320" s="1045"/>
      <c r="N320" s="1045"/>
      <c r="O320" s="95" t="s">
        <v>973</v>
      </c>
      <c r="P320" s="96"/>
    </row>
    <row r="321" spans="1:16" ht="87" customHeight="1" x14ac:dyDescent="0.2">
      <c r="A321" s="1600"/>
      <c r="B321" s="1054" t="s">
        <v>5285</v>
      </c>
      <c r="C321" s="1055" t="s">
        <v>5284</v>
      </c>
      <c r="D321" s="1056" t="s">
        <v>286</v>
      </c>
      <c r="E321" s="1056" t="s">
        <v>972</v>
      </c>
      <c r="F321" s="998"/>
      <c r="G321" s="1071">
        <v>52.593000000000004</v>
      </c>
      <c r="H321" s="114"/>
      <c r="I321" s="114"/>
      <c r="J321" s="1045" t="s">
        <v>5715</v>
      </c>
      <c r="K321" s="1045"/>
      <c r="L321" s="1045"/>
      <c r="M321" s="1045"/>
      <c r="N321" s="1045"/>
      <c r="O321" s="95"/>
      <c r="P321" s="96"/>
    </row>
    <row r="322" spans="1:16" ht="107.25" customHeight="1" x14ac:dyDescent="0.2">
      <c r="A322" s="1054" t="s">
        <v>1536</v>
      </c>
      <c r="B322" s="1054" t="s">
        <v>2660</v>
      </c>
      <c r="C322" s="1055" t="s">
        <v>5286</v>
      </c>
      <c r="D322" s="1065" t="s">
        <v>986</v>
      </c>
      <c r="E322" s="1065" t="s">
        <v>987</v>
      </c>
      <c r="F322" s="114">
        <v>700</v>
      </c>
      <c r="G322" s="114">
        <v>27.039000000000001</v>
      </c>
      <c r="H322" s="114"/>
      <c r="I322" s="114"/>
      <c r="J322" s="1045" t="s">
        <v>5624</v>
      </c>
      <c r="K322" s="1045"/>
      <c r="L322" s="1045"/>
      <c r="M322" s="1045"/>
      <c r="N322" s="1045"/>
      <c r="O322" s="95" t="s">
        <v>973</v>
      </c>
      <c r="P322" s="96"/>
    </row>
    <row r="323" spans="1:16" ht="125.25" customHeight="1" x14ac:dyDescent="0.2">
      <c r="A323" s="1054" t="s">
        <v>1537</v>
      </c>
      <c r="B323" s="1054" t="s">
        <v>2661</v>
      </c>
      <c r="C323" s="1055" t="s">
        <v>1028</v>
      </c>
      <c r="D323" s="1065" t="s">
        <v>986</v>
      </c>
      <c r="E323" s="1065" t="s">
        <v>987</v>
      </c>
      <c r="F323" s="114">
        <f>500+500</f>
        <v>1000</v>
      </c>
      <c r="G323" s="114">
        <v>500</v>
      </c>
      <c r="H323" s="114"/>
      <c r="I323" s="114"/>
      <c r="J323" s="1045" t="s">
        <v>5625</v>
      </c>
      <c r="K323" s="1045"/>
      <c r="L323" s="1045"/>
      <c r="M323" s="1045"/>
      <c r="N323" s="1045"/>
      <c r="O323" s="95" t="s">
        <v>973</v>
      </c>
      <c r="P323" s="96"/>
    </row>
    <row r="324" spans="1:16" ht="72" customHeight="1" x14ac:dyDescent="0.2">
      <c r="A324" s="1054"/>
      <c r="B324" s="1054" t="s">
        <v>5288</v>
      </c>
      <c r="C324" s="1055" t="s">
        <v>5287</v>
      </c>
      <c r="D324" s="1065" t="s">
        <v>986</v>
      </c>
      <c r="E324" s="1065" t="s">
        <v>987</v>
      </c>
      <c r="F324" s="998"/>
      <c r="G324" s="1071">
        <v>200</v>
      </c>
      <c r="H324" s="114"/>
      <c r="I324" s="114"/>
      <c r="J324" s="1045" t="s">
        <v>5504</v>
      </c>
      <c r="K324" s="1045"/>
      <c r="L324" s="1045"/>
      <c r="M324" s="1045"/>
      <c r="N324" s="1045"/>
      <c r="O324" s="95"/>
      <c r="P324" s="96"/>
    </row>
    <row r="325" spans="1:16" ht="113.25" customHeight="1" x14ac:dyDescent="0.2">
      <c r="A325" s="1055" t="s">
        <v>1538</v>
      </c>
      <c r="B325" s="1054" t="s">
        <v>3182</v>
      </c>
      <c r="C325" s="1055" t="s">
        <v>5289</v>
      </c>
      <c r="D325" s="1056" t="s">
        <v>810</v>
      </c>
      <c r="E325" s="1056" t="s">
        <v>972</v>
      </c>
      <c r="F325" s="390">
        <v>30.624739999999999</v>
      </c>
      <c r="G325" s="114">
        <v>52.593000000000004</v>
      </c>
      <c r="H325" s="114"/>
      <c r="I325" s="114"/>
      <c r="J325" s="1045" t="s">
        <v>3393</v>
      </c>
      <c r="K325" s="1045" t="s">
        <v>3516</v>
      </c>
      <c r="L325" s="1045" t="s">
        <v>5716</v>
      </c>
      <c r="M325" s="1045"/>
      <c r="N325" s="1045"/>
      <c r="O325" s="95"/>
      <c r="P325" s="96"/>
    </row>
    <row r="326" spans="1:16" ht="140.25" customHeight="1" x14ac:dyDescent="0.2">
      <c r="A326" s="1607" t="s">
        <v>1539</v>
      </c>
      <c r="B326" s="1054" t="s">
        <v>2666</v>
      </c>
      <c r="C326" s="1055" t="s">
        <v>5290</v>
      </c>
      <c r="D326" s="1065" t="s">
        <v>986</v>
      </c>
      <c r="E326" s="1065" t="s">
        <v>987</v>
      </c>
      <c r="F326" s="114">
        <v>950</v>
      </c>
      <c r="G326" s="114">
        <v>552.76980000000003</v>
      </c>
      <c r="H326" s="114"/>
      <c r="I326" s="114"/>
      <c r="J326" s="1045" t="s">
        <v>3517</v>
      </c>
      <c r="K326" s="1045" t="s">
        <v>4228</v>
      </c>
      <c r="L326" s="1045" t="s">
        <v>5626</v>
      </c>
      <c r="M326" s="1045"/>
      <c r="N326" s="1045"/>
      <c r="O326" s="95" t="s">
        <v>973</v>
      </c>
      <c r="P326" s="96"/>
    </row>
    <row r="327" spans="1:16" ht="62.25" customHeight="1" x14ac:dyDescent="0.2">
      <c r="A327" s="1607"/>
      <c r="B327" s="1054" t="s">
        <v>5292</v>
      </c>
      <c r="C327" s="1055" t="s">
        <v>5291</v>
      </c>
      <c r="D327" s="1065" t="s">
        <v>986</v>
      </c>
      <c r="E327" s="1065" t="s">
        <v>987</v>
      </c>
      <c r="F327" s="998"/>
      <c r="G327" s="1071">
        <v>460</v>
      </c>
      <c r="H327" s="114"/>
      <c r="I327" s="114"/>
      <c r="J327" s="1045" t="s">
        <v>5504</v>
      </c>
      <c r="K327" s="1045"/>
      <c r="L327" s="1045"/>
      <c r="M327" s="1045"/>
      <c r="N327" s="1045"/>
      <c r="O327" s="95"/>
      <c r="P327" s="96"/>
    </row>
    <row r="328" spans="1:16" ht="136.5" customHeight="1" x14ac:dyDescent="0.2">
      <c r="A328" s="1600" t="s">
        <v>1540</v>
      </c>
      <c r="B328" s="1054" t="s">
        <v>2669</v>
      </c>
      <c r="C328" s="1055" t="s">
        <v>5293</v>
      </c>
      <c r="D328" s="1065" t="s">
        <v>986</v>
      </c>
      <c r="E328" s="1065" t="s">
        <v>987</v>
      </c>
      <c r="F328" s="114">
        <v>788</v>
      </c>
      <c r="G328" s="114">
        <v>240.92599999999999</v>
      </c>
      <c r="H328" s="114"/>
      <c r="I328" s="114"/>
      <c r="J328" s="1045" t="s">
        <v>4021</v>
      </c>
      <c r="K328" s="1045" t="s">
        <v>5627</v>
      </c>
      <c r="L328" s="1045"/>
      <c r="M328" s="1045"/>
      <c r="N328" s="1045"/>
      <c r="O328" s="95" t="s">
        <v>973</v>
      </c>
      <c r="P328" s="96"/>
    </row>
    <row r="329" spans="1:16" ht="70.5" customHeight="1" x14ac:dyDescent="0.2">
      <c r="A329" s="1600"/>
      <c r="B329" s="1054" t="s">
        <v>5296</v>
      </c>
      <c r="C329" s="1055" t="s">
        <v>5294</v>
      </c>
      <c r="D329" s="1065" t="s">
        <v>986</v>
      </c>
      <c r="E329" s="1065" t="s">
        <v>987</v>
      </c>
      <c r="F329" s="998"/>
      <c r="G329" s="1071">
        <v>1100</v>
      </c>
      <c r="H329" s="114"/>
      <c r="I329" s="114"/>
      <c r="J329" s="1597" t="s">
        <v>5556</v>
      </c>
      <c r="K329" s="1045"/>
      <c r="L329" s="1045"/>
      <c r="M329" s="1045"/>
      <c r="N329" s="1045"/>
      <c r="O329" s="95"/>
      <c r="P329" s="96"/>
    </row>
    <row r="330" spans="1:16" ht="70.5" customHeight="1" x14ac:dyDescent="0.2">
      <c r="A330" s="1600"/>
      <c r="B330" s="1054" t="s">
        <v>5297</v>
      </c>
      <c r="C330" s="1055" t="s">
        <v>5295</v>
      </c>
      <c r="D330" s="1065" t="s">
        <v>986</v>
      </c>
      <c r="E330" s="1065" t="s">
        <v>987</v>
      </c>
      <c r="F330" s="998"/>
      <c r="G330" s="1071">
        <v>100</v>
      </c>
      <c r="H330" s="114"/>
      <c r="I330" s="114"/>
      <c r="J330" s="1597"/>
      <c r="K330" s="1045"/>
      <c r="L330" s="1045"/>
      <c r="M330" s="1045"/>
      <c r="N330" s="1045"/>
      <c r="O330" s="95"/>
      <c r="P330" s="96"/>
    </row>
    <row r="331" spans="1:16" ht="125.25" customHeight="1" x14ac:dyDescent="0.2">
      <c r="A331" s="1600" t="s">
        <v>1541</v>
      </c>
      <c r="B331" s="1054" t="s">
        <v>2671</v>
      </c>
      <c r="C331" s="1055" t="s">
        <v>5298</v>
      </c>
      <c r="D331" s="1056" t="s">
        <v>810</v>
      </c>
      <c r="E331" s="1056" t="s">
        <v>972</v>
      </c>
      <c r="F331" s="114">
        <v>942</v>
      </c>
      <c r="G331" s="114">
        <v>520.06200000000001</v>
      </c>
      <c r="H331" s="114"/>
      <c r="I331" s="114"/>
      <c r="J331" s="1045" t="s">
        <v>4808</v>
      </c>
      <c r="K331" s="1045" t="s">
        <v>5628</v>
      </c>
      <c r="L331" s="1045"/>
      <c r="M331" s="1045"/>
      <c r="N331" s="1045"/>
      <c r="O331" s="95" t="s">
        <v>973</v>
      </c>
      <c r="P331" s="96"/>
    </row>
    <row r="332" spans="1:16" ht="93" customHeight="1" x14ac:dyDescent="0.2">
      <c r="A332" s="1600"/>
      <c r="B332" s="1054" t="s">
        <v>2674</v>
      </c>
      <c r="C332" s="1055" t="s">
        <v>5299</v>
      </c>
      <c r="D332" s="1056" t="s">
        <v>810</v>
      </c>
      <c r="E332" s="1056" t="s">
        <v>972</v>
      </c>
      <c r="F332" s="114">
        <v>170</v>
      </c>
      <c r="G332" s="114">
        <v>6.1390000000000002</v>
      </c>
      <c r="H332" s="114"/>
      <c r="I332" s="114"/>
      <c r="J332" s="1045" t="s">
        <v>3521</v>
      </c>
      <c r="K332" s="1045" t="s">
        <v>4592</v>
      </c>
      <c r="L332" s="1045" t="s">
        <v>5629</v>
      </c>
      <c r="M332" s="1045"/>
      <c r="N332" s="1045"/>
      <c r="O332" s="95" t="s">
        <v>973</v>
      </c>
      <c r="P332" s="96"/>
    </row>
    <row r="333" spans="1:16" ht="103.5" customHeight="1" x14ac:dyDescent="0.2">
      <c r="A333" s="1055" t="s">
        <v>1543</v>
      </c>
      <c r="B333" s="1054" t="s">
        <v>2679</v>
      </c>
      <c r="C333" s="1055" t="s">
        <v>5300</v>
      </c>
      <c r="D333" s="1065" t="s">
        <v>986</v>
      </c>
      <c r="E333" s="1065" t="s">
        <v>987</v>
      </c>
      <c r="F333" s="114">
        <v>1000</v>
      </c>
      <c r="G333" s="114">
        <v>501.69</v>
      </c>
      <c r="H333" s="114"/>
      <c r="I333" s="114"/>
      <c r="J333" s="1045" t="s">
        <v>4809</v>
      </c>
      <c r="K333" s="1045" t="s">
        <v>5630</v>
      </c>
      <c r="L333" s="1045"/>
      <c r="M333" s="1045"/>
      <c r="N333" s="1045"/>
      <c r="O333" s="95" t="s">
        <v>973</v>
      </c>
      <c r="P333" s="96"/>
    </row>
    <row r="334" spans="1:16" ht="128.25" customHeight="1" x14ac:dyDescent="0.2">
      <c r="A334" s="1055" t="s">
        <v>1546</v>
      </c>
      <c r="B334" s="1056" t="s">
        <v>4373</v>
      </c>
      <c r="C334" s="596" t="s">
        <v>5301</v>
      </c>
      <c r="D334" s="1056" t="s">
        <v>810</v>
      </c>
      <c r="E334" s="1056" t="s">
        <v>972</v>
      </c>
      <c r="F334" s="1056">
        <v>412</v>
      </c>
      <c r="G334" s="114">
        <v>2.51641</v>
      </c>
      <c r="H334" s="114"/>
      <c r="I334" s="114"/>
      <c r="J334" s="1045" t="s">
        <v>4375</v>
      </c>
      <c r="K334" s="1045" t="s">
        <v>5725</v>
      </c>
      <c r="L334" s="1045"/>
      <c r="M334" s="1045"/>
      <c r="N334" s="1045"/>
      <c r="O334" s="95"/>
      <c r="P334" s="96"/>
    </row>
    <row r="335" spans="1:16" ht="59.25" customHeight="1" x14ac:dyDescent="0.2">
      <c r="A335" s="1055" t="s">
        <v>1547</v>
      </c>
      <c r="B335" s="1054" t="s">
        <v>4962</v>
      </c>
      <c r="C335" s="1055" t="s">
        <v>4946</v>
      </c>
      <c r="D335" s="1056" t="s">
        <v>810</v>
      </c>
      <c r="E335" s="1065" t="s">
        <v>972</v>
      </c>
      <c r="F335" s="1056"/>
      <c r="G335" s="114">
        <v>981.37</v>
      </c>
      <c r="H335" s="114"/>
      <c r="I335" s="114"/>
      <c r="J335" s="1045" t="s">
        <v>4950</v>
      </c>
      <c r="K335" s="1045" t="s">
        <v>5126</v>
      </c>
      <c r="L335" s="1045"/>
      <c r="M335" s="1045"/>
      <c r="N335" s="1045"/>
      <c r="O335" s="95"/>
      <c r="P335" s="96"/>
    </row>
    <row r="336" spans="1:16" ht="117.75" customHeight="1" x14ac:dyDescent="0.2">
      <c r="A336" s="1600" t="s">
        <v>1549</v>
      </c>
      <c r="B336" s="1054" t="s">
        <v>2692</v>
      </c>
      <c r="C336" s="1055" t="s">
        <v>5304</v>
      </c>
      <c r="D336" s="1056" t="s">
        <v>810</v>
      </c>
      <c r="E336" s="1056" t="s">
        <v>972</v>
      </c>
      <c r="F336" s="114">
        <v>1000</v>
      </c>
      <c r="G336" s="114">
        <v>1449.2911999999999</v>
      </c>
      <c r="H336" s="114"/>
      <c r="I336" s="114"/>
      <c r="J336" s="1045" t="s">
        <v>5631</v>
      </c>
      <c r="K336" s="1045"/>
      <c r="L336" s="1045"/>
      <c r="M336" s="1045"/>
      <c r="N336" s="1045"/>
      <c r="O336" s="95" t="s">
        <v>973</v>
      </c>
      <c r="P336" s="96"/>
    </row>
    <row r="337" spans="1:16" ht="106.5" customHeight="1" x14ac:dyDescent="0.2">
      <c r="A337" s="1600"/>
      <c r="B337" s="1054" t="s">
        <v>5303</v>
      </c>
      <c r="C337" s="1055" t="s">
        <v>5302</v>
      </c>
      <c r="D337" s="1056" t="s">
        <v>810</v>
      </c>
      <c r="E337" s="1056" t="s">
        <v>972</v>
      </c>
      <c r="F337" s="998"/>
      <c r="G337" s="114">
        <v>700</v>
      </c>
      <c r="H337" s="114"/>
      <c r="I337" s="114"/>
      <c r="J337" s="1045" t="s">
        <v>5485</v>
      </c>
      <c r="K337" s="1045"/>
      <c r="L337" s="1045"/>
      <c r="M337" s="1045"/>
      <c r="N337" s="1045"/>
      <c r="O337" s="95"/>
      <c r="P337" s="96"/>
    </row>
    <row r="338" spans="1:16" ht="90.75" customHeight="1" x14ac:dyDescent="0.2">
      <c r="A338" s="1054" t="s">
        <v>1550</v>
      </c>
      <c r="B338" s="1054" t="s">
        <v>2694</v>
      </c>
      <c r="C338" s="1055" t="s">
        <v>5305</v>
      </c>
      <c r="D338" s="1056" t="s">
        <v>810</v>
      </c>
      <c r="E338" s="1056" t="s">
        <v>972</v>
      </c>
      <c r="F338" s="114">
        <v>1470</v>
      </c>
      <c r="G338" s="114">
        <v>260.46199999999999</v>
      </c>
      <c r="H338" s="114"/>
      <c r="I338" s="114"/>
      <c r="J338" s="1045" t="s">
        <v>5632</v>
      </c>
      <c r="K338" s="1045"/>
      <c r="L338" s="1045"/>
      <c r="M338" s="1045"/>
      <c r="N338" s="1045"/>
      <c r="O338" s="95" t="s">
        <v>973</v>
      </c>
      <c r="P338" s="96"/>
    </row>
    <row r="339" spans="1:16" ht="114" customHeight="1" x14ac:dyDescent="0.2">
      <c r="A339" s="1054" t="s">
        <v>1552</v>
      </c>
      <c r="B339" s="1054" t="s">
        <v>2698</v>
      </c>
      <c r="C339" s="1055" t="s">
        <v>5306</v>
      </c>
      <c r="D339" s="1065" t="s">
        <v>986</v>
      </c>
      <c r="E339" s="1065" t="s">
        <v>987</v>
      </c>
      <c r="F339" s="114">
        <v>1500</v>
      </c>
      <c r="G339" s="114">
        <v>38.408000000000001</v>
      </c>
      <c r="H339" s="114"/>
      <c r="I339" s="114"/>
      <c r="J339" s="1045" t="s">
        <v>4568</v>
      </c>
      <c r="K339" s="1045" t="s">
        <v>5633</v>
      </c>
      <c r="L339" s="1045"/>
      <c r="M339" s="1045"/>
      <c r="N339" s="1045"/>
      <c r="O339" s="95" t="s">
        <v>973</v>
      </c>
      <c r="P339" s="96"/>
    </row>
    <row r="340" spans="1:16" ht="70.5" customHeight="1" x14ac:dyDescent="0.2">
      <c r="A340" s="1054" t="s">
        <v>1553</v>
      </c>
      <c r="B340" s="1054" t="s">
        <v>5307</v>
      </c>
      <c r="C340" s="1055" t="s">
        <v>5308</v>
      </c>
      <c r="D340" s="1065" t="s">
        <v>986</v>
      </c>
      <c r="E340" s="1065" t="s">
        <v>987</v>
      </c>
      <c r="F340" s="998"/>
      <c r="G340" s="1071">
        <v>200.85</v>
      </c>
      <c r="H340" s="114"/>
      <c r="I340" s="114"/>
      <c r="J340" s="1045" t="s">
        <v>5726</v>
      </c>
      <c r="K340" s="1045"/>
      <c r="L340" s="1045"/>
      <c r="M340" s="1045"/>
      <c r="N340" s="1045"/>
      <c r="O340" s="95"/>
      <c r="P340" s="96"/>
    </row>
    <row r="341" spans="1:16" ht="103.5" customHeight="1" x14ac:dyDescent="0.2">
      <c r="A341" s="1600" t="s">
        <v>1554</v>
      </c>
      <c r="B341" s="1054" t="s">
        <v>2704</v>
      </c>
      <c r="C341" s="1055" t="s">
        <v>5309</v>
      </c>
      <c r="D341" s="1065" t="s">
        <v>986</v>
      </c>
      <c r="E341" s="1065" t="s">
        <v>987</v>
      </c>
      <c r="F341" s="114">
        <v>1470</v>
      </c>
      <c r="G341" s="114">
        <v>182.27600000000001</v>
      </c>
      <c r="H341" s="114"/>
      <c r="I341" s="114"/>
      <c r="J341" s="1045" t="s">
        <v>5634</v>
      </c>
      <c r="K341" s="1045"/>
      <c r="L341" s="1045"/>
      <c r="M341" s="1045"/>
      <c r="N341" s="1045"/>
      <c r="O341" s="95" t="s">
        <v>973</v>
      </c>
      <c r="P341" s="96"/>
    </row>
    <row r="342" spans="1:16" ht="37.5" customHeight="1" x14ac:dyDescent="0.2">
      <c r="A342" s="1600"/>
      <c r="B342" s="1054" t="s">
        <v>5311</v>
      </c>
      <c r="C342" s="1055" t="s">
        <v>5310</v>
      </c>
      <c r="D342" s="1065" t="s">
        <v>986</v>
      </c>
      <c r="E342" s="1065" t="s">
        <v>987</v>
      </c>
      <c r="F342" s="998"/>
      <c r="G342" s="1071">
        <v>500</v>
      </c>
      <c r="H342" s="114"/>
      <c r="I342" s="114"/>
      <c r="J342" s="1045" t="s">
        <v>5504</v>
      </c>
      <c r="K342" s="1045"/>
      <c r="L342" s="1045"/>
      <c r="M342" s="1045"/>
      <c r="N342" s="1045"/>
      <c r="O342" s="95"/>
      <c r="P342" s="96"/>
    </row>
    <row r="343" spans="1:16" ht="66.75" customHeight="1" x14ac:dyDescent="0.2">
      <c r="A343" s="1054" t="s">
        <v>1555</v>
      </c>
      <c r="B343" s="1056" t="s">
        <v>5314</v>
      </c>
      <c r="C343" s="1001" t="s">
        <v>5312</v>
      </c>
      <c r="D343" s="1065" t="s">
        <v>986</v>
      </c>
      <c r="E343" s="1065" t="s">
        <v>987</v>
      </c>
      <c r="F343" s="998"/>
      <c r="G343" s="1071">
        <v>300</v>
      </c>
      <c r="H343" s="114"/>
      <c r="I343" s="114"/>
      <c r="J343" s="1597" t="s">
        <v>5589</v>
      </c>
      <c r="K343" s="1045"/>
      <c r="L343" s="1045"/>
      <c r="M343" s="1045"/>
      <c r="N343" s="1045"/>
      <c r="O343" s="95"/>
      <c r="P343" s="96"/>
    </row>
    <row r="344" spans="1:16" ht="66.75" customHeight="1" x14ac:dyDescent="0.2">
      <c r="A344" s="1054"/>
      <c r="B344" s="1056" t="s">
        <v>5315</v>
      </c>
      <c r="C344" s="1001" t="s">
        <v>5313</v>
      </c>
      <c r="D344" s="1065" t="s">
        <v>986</v>
      </c>
      <c r="E344" s="1065" t="s">
        <v>987</v>
      </c>
      <c r="F344" s="998"/>
      <c r="G344" s="1071">
        <v>100</v>
      </c>
      <c r="H344" s="114"/>
      <c r="I344" s="114"/>
      <c r="J344" s="1597"/>
      <c r="K344" s="1045"/>
      <c r="L344" s="1045"/>
      <c r="M344" s="1045"/>
      <c r="N344" s="1045"/>
      <c r="O344" s="95"/>
      <c r="P344" s="96"/>
    </row>
    <row r="345" spans="1:16" ht="103.5" customHeight="1" x14ac:dyDescent="0.2">
      <c r="A345" s="1055" t="s">
        <v>1557</v>
      </c>
      <c r="B345" s="1054" t="s">
        <v>3527</v>
      </c>
      <c r="C345" s="1055" t="s">
        <v>5316</v>
      </c>
      <c r="D345" s="1056" t="s">
        <v>810</v>
      </c>
      <c r="E345" s="1056" t="s">
        <v>972</v>
      </c>
      <c r="F345" s="114">
        <v>1030</v>
      </c>
      <c r="G345" s="114">
        <v>306.95409000000001</v>
      </c>
      <c r="H345" s="114"/>
      <c r="I345" s="114"/>
      <c r="J345" s="1045" t="s">
        <v>3529</v>
      </c>
      <c r="K345" s="1045" t="s">
        <v>5724</v>
      </c>
      <c r="L345" s="1045"/>
      <c r="M345" s="1045"/>
      <c r="N345" s="1045"/>
      <c r="O345" s="95"/>
      <c r="P345" s="96"/>
    </row>
    <row r="346" spans="1:16" ht="108.75" customHeight="1" x14ac:dyDescent="0.2">
      <c r="A346" s="1600" t="s">
        <v>1558</v>
      </c>
      <c r="B346" s="1054" t="s">
        <v>4817</v>
      </c>
      <c r="C346" s="1055" t="s">
        <v>5319</v>
      </c>
      <c r="D346" s="1056" t="s">
        <v>891</v>
      </c>
      <c r="E346" s="1056" t="s">
        <v>972</v>
      </c>
      <c r="F346" s="114">
        <v>45</v>
      </c>
      <c r="G346" s="114">
        <v>1500</v>
      </c>
      <c r="H346" s="114"/>
      <c r="I346" s="114"/>
      <c r="J346" s="1045" t="s">
        <v>4776</v>
      </c>
      <c r="K346" s="1045" t="s">
        <v>5635</v>
      </c>
      <c r="L346" s="1045"/>
      <c r="M346" s="1045"/>
      <c r="N346" s="1045"/>
      <c r="O346" s="95"/>
      <c r="P346" s="96"/>
    </row>
    <row r="347" spans="1:16" ht="55.5" customHeight="1" x14ac:dyDescent="0.2">
      <c r="A347" s="1600"/>
      <c r="B347" s="1054" t="s">
        <v>5318</v>
      </c>
      <c r="C347" s="1001" t="s">
        <v>5317</v>
      </c>
      <c r="D347" s="1065" t="s">
        <v>986</v>
      </c>
      <c r="E347" s="1065" t="s">
        <v>987</v>
      </c>
      <c r="F347" s="998"/>
      <c r="G347" s="1071">
        <v>200</v>
      </c>
      <c r="H347" s="114"/>
      <c r="I347" s="114"/>
      <c r="J347" s="1045" t="s">
        <v>5485</v>
      </c>
      <c r="K347" s="1045"/>
      <c r="L347" s="1045"/>
      <c r="M347" s="1045"/>
      <c r="N347" s="1045"/>
      <c r="O347" s="95"/>
      <c r="P347" s="96"/>
    </row>
    <row r="348" spans="1:16" ht="96.75" customHeight="1" x14ac:dyDescent="0.2">
      <c r="A348" s="1054" t="s">
        <v>1559</v>
      </c>
      <c r="B348" s="1054" t="s">
        <v>2718</v>
      </c>
      <c r="C348" s="1055" t="s">
        <v>5320</v>
      </c>
      <c r="D348" s="1065" t="s">
        <v>986</v>
      </c>
      <c r="E348" s="1065" t="s">
        <v>987</v>
      </c>
      <c r="F348" s="114">
        <v>1470</v>
      </c>
      <c r="G348" s="114">
        <v>9.9559999999999995</v>
      </c>
      <c r="H348" s="114"/>
      <c r="I348" s="114"/>
      <c r="J348" s="1045" t="s">
        <v>5636</v>
      </c>
      <c r="K348" s="1045"/>
      <c r="L348" s="1045"/>
      <c r="M348" s="1045"/>
      <c r="N348" s="1045"/>
      <c r="O348" s="95" t="s">
        <v>973</v>
      </c>
      <c r="P348" s="96"/>
    </row>
    <row r="349" spans="1:16" ht="94.5" customHeight="1" x14ac:dyDescent="0.2">
      <c r="A349" s="1054" t="s">
        <v>1560</v>
      </c>
      <c r="B349" s="1054" t="s">
        <v>2719</v>
      </c>
      <c r="C349" s="1055" t="s">
        <v>5321</v>
      </c>
      <c r="D349" s="1056" t="s">
        <v>810</v>
      </c>
      <c r="E349" s="1056" t="s">
        <v>972</v>
      </c>
      <c r="F349" s="114">
        <v>1470</v>
      </c>
      <c r="G349" s="114">
        <v>12.172000000000001</v>
      </c>
      <c r="H349" s="114"/>
      <c r="I349" s="114"/>
      <c r="J349" s="1045" t="s">
        <v>5637</v>
      </c>
      <c r="K349" s="1045"/>
      <c r="L349" s="1045"/>
      <c r="M349" s="1045"/>
      <c r="N349" s="1045"/>
      <c r="O349" s="95" t="s">
        <v>973</v>
      </c>
      <c r="P349" s="96"/>
    </row>
    <row r="350" spans="1:16" ht="107.25" customHeight="1" x14ac:dyDescent="0.2">
      <c r="A350" s="1600" t="s">
        <v>1561</v>
      </c>
      <c r="B350" s="1054" t="s">
        <v>2721</v>
      </c>
      <c r="C350" s="1055" t="s">
        <v>5322</v>
      </c>
      <c r="D350" s="1056" t="s">
        <v>13</v>
      </c>
      <c r="E350" s="1056" t="s">
        <v>972</v>
      </c>
      <c r="F350" s="114">
        <v>1470</v>
      </c>
      <c r="G350" s="114">
        <v>1924.999</v>
      </c>
      <c r="H350" s="114"/>
      <c r="I350" s="114"/>
      <c r="J350" s="1045" t="s">
        <v>5638</v>
      </c>
      <c r="K350" s="1045"/>
      <c r="L350" s="1045"/>
      <c r="M350" s="1045"/>
      <c r="N350" s="1045"/>
      <c r="O350" s="95" t="s">
        <v>973</v>
      </c>
      <c r="P350" s="96"/>
    </row>
    <row r="351" spans="1:16" ht="102.75" customHeight="1" x14ac:dyDescent="0.2">
      <c r="A351" s="1600"/>
      <c r="B351" s="1054" t="s">
        <v>2722</v>
      </c>
      <c r="C351" s="1055" t="s">
        <v>5325</v>
      </c>
      <c r="D351" s="1056" t="s">
        <v>13</v>
      </c>
      <c r="E351" s="1056" t="s">
        <v>972</v>
      </c>
      <c r="F351" s="998"/>
      <c r="G351" s="1071">
        <v>100</v>
      </c>
      <c r="H351" s="114"/>
      <c r="I351" s="114">
        <v>100</v>
      </c>
      <c r="J351" s="1045" t="s">
        <v>5639</v>
      </c>
      <c r="K351" s="1045"/>
      <c r="L351" s="1045"/>
      <c r="M351" s="1045"/>
      <c r="N351" s="1045"/>
      <c r="O351" s="95" t="s">
        <v>973</v>
      </c>
      <c r="P351" s="96"/>
    </row>
    <row r="352" spans="1:16" ht="64.5" customHeight="1" x14ac:dyDescent="0.2">
      <c r="A352" s="1600"/>
      <c r="B352" s="1056" t="s">
        <v>5324</v>
      </c>
      <c r="C352" s="1055" t="s">
        <v>5323</v>
      </c>
      <c r="D352" s="1056" t="s">
        <v>13</v>
      </c>
      <c r="E352" s="1056" t="s">
        <v>972</v>
      </c>
      <c r="F352" s="998"/>
      <c r="G352" s="1071">
        <v>890</v>
      </c>
      <c r="H352" s="114"/>
      <c r="I352" s="114"/>
      <c r="J352" s="1045" t="s">
        <v>5504</v>
      </c>
      <c r="K352" s="1045"/>
      <c r="L352" s="1045"/>
      <c r="M352" s="1045"/>
      <c r="N352" s="1045"/>
      <c r="O352" s="95"/>
      <c r="P352" s="96"/>
    </row>
    <row r="353" spans="1:16" ht="96" customHeight="1" x14ac:dyDescent="0.2">
      <c r="A353" s="1055" t="s">
        <v>1562</v>
      </c>
      <c r="B353" s="1054" t="s">
        <v>2724</v>
      </c>
      <c r="C353" s="1055" t="s">
        <v>1068</v>
      </c>
      <c r="D353" s="1056" t="s">
        <v>810</v>
      </c>
      <c r="E353" s="1056" t="s">
        <v>972</v>
      </c>
      <c r="F353" s="114">
        <v>1500</v>
      </c>
      <c r="G353" s="114">
        <v>499.25099999999998</v>
      </c>
      <c r="H353" s="114"/>
      <c r="I353" s="114"/>
      <c r="J353" s="1045" t="s">
        <v>4240</v>
      </c>
      <c r="K353" s="1045" t="s">
        <v>5640</v>
      </c>
      <c r="L353" s="1045"/>
      <c r="M353" s="1045"/>
      <c r="N353" s="1045"/>
      <c r="O353" s="95" t="s">
        <v>973</v>
      </c>
      <c r="P353" s="96"/>
    </row>
    <row r="354" spans="1:16" ht="88.5" customHeight="1" x14ac:dyDescent="0.2">
      <c r="A354" s="1600" t="s">
        <v>1563</v>
      </c>
      <c r="B354" s="1054" t="s">
        <v>2725</v>
      </c>
      <c r="C354" s="1055" t="s">
        <v>5326</v>
      </c>
      <c r="D354" s="1056" t="s">
        <v>810</v>
      </c>
      <c r="E354" s="1056" t="s">
        <v>972</v>
      </c>
      <c r="F354" s="114">
        <v>570.09400000000005</v>
      </c>
      <c r="G354" s="114">
        <v>520</v>
      </c>
      <c r="H354" s="114"/>
      <c r="I354" s="114"/>
      <c r="J354" s="1045" t="s">
        <v>4819</v>
      </c>
      <c r="K354" s="1045" t="s">
        <v>5641</v>
      </c>
      <c r="L354" s="1045"/>
      <c r="M354" s="1045"/>
      <c r="N354" s="1045"/>
      <c r="O354" s="95" t="s">
        <v>973</v>
      </c>
      <c r="P354" s="96"/>
    </row>
    <row r="355" spans="1:16" ht="80.25" customHeight="1" x14ac:dyDescent="0.2">
      <c r="A355" s="1600"/>
      <c r="B355" s="1056" t="s">
        <v>4243</v>
      </c>
      <c r="C355" s="596" t="s">
        <v>5327</v>
      </c>
      <c r="D355" s="1056" t="s">
        <v>275</v>
      </c>
      <c r="E355" s="1056" t="s">
        <v>972</v>
      </c>
      <c r="F355" s="1056">
        <v>412</v>
      </c>
      <c r="G355" s="114">
        <v>396.98453000000001</v>
      </c>
      <c r="H355" s="114"/>
      <c r="I355" s="114">
        <v>1333.33</v>
      </c>
      <c r="J355" s="1045" t="s">
        <v>4351</v>
      </c>
      <c r="K355" s="1045" t="s">
        <v>5727</v>
      </c>
      <c r="L355" s="1045"/>
      <c r="M355" s="1045"/>
      <c r="N355" s="1045"/>
      <c r="O355" s="95"/>
      <c r="P355" s="96"/>
    </row>
    <row r="356" spans="1:16" ht="80.25" customHeight="1" x14ac:dyDescent="0.2">
      <c r="A356" s="1600"/>
      <c r="B356" s="1056" t="s">
        <v>5329</v>
      </c>
      <c r="C356" s="1055" t="s">
        <v>5328</v>
      </c>
      <c r="D356" s="1056" t="s">
        <v>275</v>
      </c>
      <c r="E356" s="1056" t="s">
        <v>972</v>
      </c>
      <c r="F356" s="998"/>
      <c r="G356" s="1071">
        <v>100</v>
      </c>
      <c r="H356" s="114"/>
      <c r="I356" s="114"/>
      <c r="J356" s="1045" t="s">
        <v>5485</v>
      </c>
      <c r="K356" s="1045"/>
      <c r="L356" s="1045"/>
      <c r="M356" s="1045"/>
      <c r="N356" s="1045"/>
      <c r="O356" s="95"/>
      <c r="P356" s="96"/>
    </row>
    <row r="357" spans="1:16" ht="74.25" customHeight="1" x14ac:dyDescent="0.2">
      <c r="A357" s="1600" t="s">
        <v>1564</v>
      </c>
      <c r="B357" s="1054" t="s">
        <v>2728</v>
      </c>
      <c r="C357" s="1055" t="s">
        <v>5330</v>
      </c>
      <c r="D357" s="1056" t="s">
        <v>810</v>
      </c>
      <c r="E357" s="1056" t="s">
        <v>972</v>
      </c>
      <c r="F357" s="114">
        <v>1470</v>
      </c>
      <c r="G357" s="114">
        <v>151.24299999999999</v>
      </c>
      <c r="H357" s="114"/>
      <c r="I357" s="114"/>
      <c r="J357" s="1045" t="s">
        <v>5642</v>
      </c>
      <c r="K357" s="1045"/>
      <c r="L357" s="1045"/>
      <c r="M357" s="1045"/>
      <c r="N357" s="1045"/>
      <c r="O357" s="95" t="s">
        <v>973</v>
      </c>
      <c r="P357" s="96"/>
    </row>
    <row r="358" spans="1:16" ht="126.75" customHeight="1" x14ac:dyDescent="0.2">
      <c r="A358" s="1600"/>
      <c r="B358" s="1056" t="s">
        <v>4376</v>
      </c>
      <c r="C358" s="596" t="s">
        <v>5331</v>
      </c>
      <c r="D358" s="1056" t="s">
        <v>810</v>
      </c>
      <c r="E358" s="1056" t="s">
        <v>972</v>
      </c>
      <c r="F358" s="1056">
        <v>412</v>
      </c>
      <c r="G358" s="114">
        <v>2.89595</v>
      </c>
      <c r="H358" s="114"/>
      <c r="I358" s="114"/>
      <c r="J358" s="1045" t="s">
        <v>4375</v>
      </c>
      <c r="K358" s="1045" t="s">
        <v>5728</v>
      </c>
      <c r="L358" s="1045"/>
      <c r="M358" s="1045"/>
      <c r="N358" s="1045"/>
      <c r="O358" s="95"/>
      <c r="P358" s="96"/>
    </row>
    <row r="359" spans="1:16" ht="102" customHeight="1" x14ac:dyDescent="0.2">
      <c r="A359" s="1600" t="s">
        <v>1565</v>
      </c>
      <c r="B359" s="1054" t="s">
        <v>2730</v>
      </c>
      <c r="C359" s="1055" t="s">
        <v>5336</v>
      </c>
      <c r="D359" s="1056" t="s">
        <v>13</v>
      </c>
      <c r="E359" s="1056" t="s">
        <v>972</v>
      </c>
      <c r="F359" s="114">
        <v>195</v>
      </c>
      <c r="G359" s="114">
        <v>400</v>
      </c>
      <c r="H359" s="114"/>
      <c r="I359" s="114"/>
      <c r="J359" s="1045" t="s">
        <v>4599</v>
      </c>
      <c r="K359" s="1045" t="s">
        <v>4827</v>
      </c>
      <c r="L359" s="1045" t="s">
        <v>5643</v>
      </c>
      <c r="M359" s="1045"/>
      <c r="N359" s="1045"/>
      <c r="O359" s="95" t="s">
        <v>973</v>
      </c>
      <c r="P359" s="96"/>
    </row>
    <row r="360" spans="1:16" ht="90" customHeight="1" x14ac:dyDescent="0.2">
      <c r="A360" s="1600"/>
      <c r="B360" s="1056" t="s">
        <v>4830</v>
      </c>
      <c r="C360" s="596" t="s">
        <v>4925</v>
      </c>
      <c r="D360" s="1056" t="s">
        <v>13</v>
      </c>
      <c r="E360" s="1056" t="s">
        <v>972</v>
      </c>
      <c r="F360" s="1056">
        <v>411</v>
      </c>
      <c r="G360" s="114">
        <v>85.254999999999995</v>
      </c>
      <c r="H360" s="114"/>
      <c r="I360" s="114"/>
      <c r="J360" s="1045" t="s">
        <v>4832</v>
      </c>
      <c r="K360" s="1045" t="s">
        <v>4924</v>
      </c>
      <c r="L360" s="1045" t="s">
        <v>5644</v>
      </c>
      <c r="M360" s="1045"/>
      <c r="N360" s="1045"/>
      <c r="O360" s="95"/>
      <c r="P360" s="96"/>
    </row>
    <row r="361" spans="1:16" ht="33" customHeight="1" x14ac:dyDescent="0.2">
      <c r="A361" s="1600"/>
      <c r="B361" s="1056" t="s">
        <v>5334</v>
      </c>
      <c r="C361" s="1001" t="s">
        <v>5332</v>
      </c>
      <c r="D361" s="1056" t="s">
        <v>13</v>
      </c>
      <c r="E361" s="1056" t="s">
        <v>972</v>
      </c>
      <c r="F361" s="998"/>
      <c r="G361" s="1071">
        <v>900</v>
      </c>
      <c r="H361" s="114"/>
      <c r="I361" s="114"/>
      <c r="J361" s="1597" t="s">
        <v>5589</v>
      </c>
      <c r="K361" s="1045"/>
      <c r="L361" s="1045"/>
      <c r="M361" s="1045"/>
      <c r="N361" s="1045"/>
      <c r="O361" s="95"/>
      <c r="P361" s="96"/>
    </row>
    <row r="362" spans="1:16" ht="33" customHeight="1" x14ac:dyDescent="0.2">
      <c r="A362" s="1600"/>
      <c r="B362" s="1056" t="s">
        <v>5335</v>
      </c>
      <c r="C362" s="1001" t="s">
        <v>5333</v>
      </c>
      <c r="D362" s="1056" t="s">
        <v>13</v>
      </c>
      <c r="E362" s="1056" t="s">
        <v>972</v>
      </c>
      <c r="F362" s="998"/>
      <c r="G362" s="1071">
        <v>200</v>
      </c>
      <c r="H362" s="114"/>
      <c r="I362" s="114"/>
      <c r="J362" s="1597"/>
      <c r="K362" s="1045"/>
      <c r="L362" s="1045"/>
      <c r="M362" s="1045"/>
      <c r="N362" s="1045"/>
      <c r="O362" s="95"/>
      <c r="P362" s="96"/>
    </row>
    <row r="363" spans="1:16" ht="130.5" customHeight="1" x14ac:dyDescent="0.2">
      <c r="A363" s="1055" t="s">
        <v>1566</v>
      </c>
      <c r="B363" s="1056" t="s">
        <v>4378</v>
      </c>
      <c r="C363" s="596" t="s">
        <v>5337</v>
      </c>
      <c r="D363" s="1056" t="s">
        <v>810</v>
      </c>
      <c r="E363" s="1056" t="s">
        <v>972</v>
      </c>
      <c r="F363" s="1056">
        <v>412</v>
      </c>
      <c r="G363" s="114">
        <v>395.56281000000001</v>
      </c>
      <c r="H363" s="114"/>
      <c r="I363" s="114"/>
      <c r="J363" s="1045" t="s">
        <v>4375</v>
      </c>
      <c r="K363" s="1045" t="s">
        <v>5729</v>
      </c>
      <c r="L363" s="1045"/>
      <c r="M363" s="1045"/>
      <c r="N363" s="1045"/>
      <c r="O363" s="95"/>
      <c r="P363" s="96"/>
    </row>
    <row r="364" spans="1:16" ht="112.5" customHeight="1" x14ac:dyDescent="0.2">
      <c r="A364" s="1600" t="s">
        <v>1567</v>
      </c>
      <c r="B364" s="1054" t="s">
        <v>2735</v>
      </c>
      <c r="C364" s="1055" t="s">
        <v>1075</v>
      </c>
      <c r="D364" s="1056" t="s">
        <v>810</v>
      </c>
      <c r="E364" s="1056" t="s">
        <v>972</v>
      </c>
      <c r="F364" s="114">
        <v>2198</v>
      </c>
      <c r="G364" s="114">
        <v>2641.2069999999999</v>
      </c>
      <c r="H364" s="114"/>
      <c r="I364" s="114"/>
      <c r="J364" s="1045" t="s">
        <v>4250</v>
      </c>
      <c r="K364" s="1045" t="s">
        <v>5645</v>
      </c>
      <c r="L364" s="1045"/>
      <c r="M364" s="1045"/>
      <c r="N364" s="1045"/>
      <c r="O364" s="95" t="s">
        <v>973</v>
      </c>
      <c r="P364" s="96"/>
    </row>
    <row r="365" spans="1:16" ht="130.5" customHeight="1" x14ac:dyDescent="0.2">
      <c r="A365" s="1600"/>
      <c r="B365" s="1056" t="s">
        <v>4380</v>
      </c>
      <c r="C365" s="596" t="s">
        <v>5338</v>
      </c>
      <c r="D365" s="1056" t="s">
        <v>810</v>
      </c>
      <c r="E365" s="1056" t="s">
        <v>972</v>
      </c>
      <c r="F365" s="1056">
        <v>412</v>
      </c>
      <c r="G365" s="114">
        <v>1.78355</v>
      </c>
      <c r="H365" s="114"/>
      <c r="I365" s="114"/>
      <c r="J365" s="1045" t="s">
        <v>4375</v>
      </c>
      <c r="K365" s="1045" t="s">
        <v>5730</v>
      </c>
      <c r="L365" s="1045"/>
      <c r="M365" s="1045"/>
      <c r="N365" s="1045"/>
      <c r="O365" s="95"/>
      <c r="P365" s="96"/>
    </row>
    <row r="366" spans="1:16" ht="114" customHeight="1" x14ac:dyDescent="0.2">
      <c r="A366" s="1600" t="s">
        <v>1568</v>
      </c>
      <c r="B366" s="1056" t="s">
        <v>4382</v>
      </c>
      <c r="C366" s="596" t="s">
        <v>5339</v>
      </c>
      <c r="D366" s="1056" t="s">
        <v>810</v>
      </c>
      <c r="E366" s="1056" t="s">
        <v>972</v>
      </c>
      <c r="F366" s="1056">
        <v>412</v>
      </c>
      <c r="G366" s="114">
        <v>1.78355</v>
      </c>
      <c r="H366" s="114"/>
      <c r="I366" s="114"/>
      <c r="J366" s="1045" t="s">
        <v>4375</v>
      </c>
      <c r="K366" s="1045" t="s">
        <v>5731</v>
      </c>
      <c r="L366" s="1045"/>
      <c r="M366" s="1045"/>
      <c r="N366" s="1045"/>
      <c r="O366" s="95"/>
      <c r="P366" s="96"/>
    </row>
    <row r="367" spans="1:16" ht="76.5" customHeight="1" x14ac:dyDescent="0.2">
      <c r="A367" s="1600"/>
      <c r="B367" s="1056" t="s">
        <v>4928</v>
      </c>
      <c r="C367" s="596" t="s">
        <v>4929</v>
      </c>
      <c r="D367" s="1056" t="s">
        <v>810</v>
      </c>
      <c r="E367" s="1056" t="s">
        <v>972</v>
      </c>
      <c r="F367" s="1056">
        <v>206</v>
      </c>
      <c r="G367" s="114">
        <v>206</v>
      </c>
      <c r="H367" s="114"/>
      <c r="I367" s="114"/>
      <c r="J367" s="1045" t="s">
        <v>4930</v>
      </c>
      <c r="K367" s="1045" t="s">
        <v>5732</v>
      </c>
      <c r="L367" s="1045"/>
      <c r="M367" s="1045"/>
      <c r="N367" s="1045"/>
      <c r="O367" s="95"/>
      <c r="P367" s="96"/>
    </row>
    <row r="368" spans="1:16" ht="76.5" customHeight="1" x14ac:dyDescent="0.2">
      <c r="A368" s="1600"/>
      <c r="B368" s="1056" t="s">
        <v>5341</v>
      </c>
      <c r="C368" s="1055" t="s">
        <v>5340</v>
      </c>
      <c r="D368" s="1056" t="s">
        <v>810</v>
      </c>
      <c r="E368" s="1056" t="s">
        <v>972</v>
      </c>
      <c r="F368" s="998"/>
      <c r="G368" s="1071">
        <v>100</v>
      </c>
      <c r="H368" s="114"/>
      <c r="I368" s="114"/>
      <c r="J368" s="1045" t="s">
        <v>5485</v>
      </c>
      <c r="K368" s="1045"/>
      <c r="L368" s="1045"/>
      <c r="M368" s="1045"/>
      <c r="N368" s="1045"/>
      <c r="O368" s="95"/>
      <c r="P368" s="96"/>
    </row>
    <row r="369" spans="1:16" ht="96.75" customHeight="1" x14ac:dyDescent="0.2">
      <c r="A369" s="1600" t="s">
        <v>1569</v>
      </c>
      <c r="B369" s="1054" t="s">
        <v>2744</v>
      </c>
      <c r="C369" s="1001" t="s">
        <v>1081</v>
      </c>
      <c r="D369" s="1065" t="s">
        <v>810</v>
      </c>
      <c r="E369" s="1056" t="s">
        <v>216</v>
      </c>
      <c r="F369" s="998"/>
      <c r="G369" s="114">
        <v>100</v>
      </c>
      <c r="H369" s="114"/>
      <c r="I369" s="114"/>
      <c r="J369" s="1045" t="s">
        <v>4253</v>
      </c>
      <c r="K369" s="1045" t="s">
        <v>5646</v>
      </c>
      <c r="L369" s="1045"/>
      <c r="M369" s="1045"/>
      <c r="N369" s="1045"/>
      <c r="O369" s="95" t="s">
        <v>123</v>
      </c>
      <c r="P369" s="96"/>
    </row>
    <row r="370" spans="1:16" ht="96.75" customHeight="1" x14ac:dyDescent="0.2">
      <c r="A370" s="1600"/>
      <c r="B370" s="1054" t="s">
        <v>3939</v>
      </c>
      <c r="C370" s="1001" t="s">
        <v>4254</v>
      </c>
      <c r="D370" s="1065" t="s">
        <v>810</v>
      </c>
      <c r="E370" s="1056" t="s">
        <v>972</v>
      </c>
      <c r="F370" s="998" t="s">
        <v>4027</v>
      </c>
      <c r="G370" s="114">
        <v>329.6</v>
      </c>
      <c r="H370" s="114"/>
      <c r="I370" s="114"/>
      <c r="J370" s="1045" t="s">
        <v>3926</v>
      </c>
      <c r="K370" s="1045" t="s">
        <v>4424</v>
      </c>
      <c r="L370" s="1045" t="s">
        <v>5647</v>
      </c>
      <c r="M370" s="1045"/>
      <c r="N370" s="1045"/>
      <c r="O370" s="95"/>
      <c r="P370" s="96"/>
    </row>
    <row r="371" spans="1:16" ht="79.5" customHeight="1" x14ac:dyDescent="0.2">
      <c r="A371" s="1600"/>
      <c r="B371" s="1056" t="s">
        <v>4931</v>
      </c>
      <c r="C371" s="596" t="s">
        <v>4932</v>
      </c>
      <c r="D371" s="1056" t="s">
        <v>810</v>
      </c>
      <c r="E371" s="1056" t="s">
        <v>972</v>
      </c>
      <c r="F371" s="1056">
        <v>103</v>
      </c>
      <c r="G371" s="114">
        <v>103</v>
      </c>
      <c r="H371" s="114"/>
      <c r="I371" s="114"/>
      <c r="J371" s="1045" t="s">
        <v>4933</v>
      </c>
      <c r="K371" s="1045" t="s">
        <v>5733</v>
      </c>
      <c r="L371" s="1045"/>
      <c r="M371" s="1045"/>
      <c r="N371" s="1045"/>
      <c r="O371" s="95"/>
      <c r="P371" s="96"/>
    </row>
    <row r="372" spans="1:16" ht="79.5" customHeight="1" x14ac:dyDescent="0.2">
      <c r="A372" s="1600"/>
      <c r="B372" s="1056" t="s">
        <v>5342</v>
      </c>
      <c r="C372" s="1055" t="s">
        <v>5343</v>
      </c>
      <c r="D372" s="1056" t="s">
        <v>810</v>
      </c>
      <c r="E372" s="1056" t="s">
        <v>972</v>
      </c>
      <c r="F372" s="998"/>
      <c r="G372" s="1071">
        <v>1.1060099999999999</v>
      </c>
      <c r="H372" s="114"/>
      <c r="I372" s="114"/>
      <c r="J372" s="1045" t="s">
        <v>5726</v>
      </c>
      <c r="K372" s="1045"/>
      <c r="L372" s="1045"/>
      <c r="M372" s="1045"/>
      <c r="N372" s="1045"/>
      <c r="O372" s="95"/>
      <c r="P372" s="96"/>
    </row>
    <row r="373" spans="1:16" ht="110.25" customHeight="1" x14ac:dyDescent="0.2">
      <c r="A373" s="1600" t="s">
        <v>1571</v>
      </c>
      <c r="B373" s="1054" t="s">
        <v>2745</v>
      </c>
      <c r="C373" s="1055" t="s">
        <v>5345</v>
      </c>
      <c r="D373" s="1056" t="s">
        <v>810</v>
      </c>
      <c r="E373" s="1056" t="s">
        <v>972</v>
      </c>
      <c r="F373" s="717">
        <v>1000</v>
      </c>
      <c r="G373" s="114">
        <v>39.393999999999998</v>
      </c>
      <c r="H373" s="114"/>
      <c r="I373" s="114"/>
      <c r="J373" s="1045" t="s">
        <v>3531</v>
      </c>
      <c r="K373" s="1045" t="s">
        <v>4601</v>
      </c>
      <c r="L373" s="1045" t="s">
        <v>5648</v>
      </c>
      <c r="M373" s="1045"/>
      <c r="N373" s="1045"/>
      <c r="O373" s="95" t="s">
        <v>973</v>
      </c>
      <c r="P373" s="96"/>
    </row>
    <row r="374" spans="1:16" ht="109.5" customHeight="1" x14ac:dyDescent="0.2">
      <c r="A374" s="1600"/>
      <c r="B374" s="1054" t="s">
        <v>2747</v>
      </c>
      <c r="C374" s="1001" t="s">
        <v>1083</v>
      </c>
      <c r="D374" s="1056" t="s">
        <v>810</v>
      </c>
      <c r="E374" s="1056" t="s">
        <v>972</v>
      </c>
      <c r="F374" s="717">
        <v>410</v>
      </c>
      <c r="G374" s="114">
        <v>268.03899999999999</v>
      </c>
      <c r="H374" s="114"/>
      <c r="I374" s="114"/>
      <c r="J374" s="1045" t="s">
        <v>4260</v>
      </c>
      <c r="K374" s="1045" t="s">
        <v>5649</v>
      </c>
      <c r="L374" s="1045"/>
      <c r="M374" s="1045"/>
      <c r="N374" s="1045"/>
      <c r="O374" s="95" t="s">
        <v>973</v>
      </c>
      <c r="P374" s="96"/>
    </row>
    <row r="375" spans="1:16" ht="144" customHeight="1" x14ac:dyDescent="0.2">
      <c r="A375" s="1600"/>
      <c r="B375" s="1054" t="s">
        <v>2751</v>
      </c>
      <c r="C375" s="1001" t="s">
        <v>3011</v>
      </c>
      <c r="D375" s="1056" t="s">
        <v>810</v>
      </c>
      <c r="E375" s="1056" t="s">
        <v>972</v>
      </c>
      <c r="F375" s="717">
        <v>1981</v>
      </c>
      <c r="G375" s="114">
        <v>796.12400000000002</v>
      </c>
      <c r="H375" s="114"/>
      <c r="I375" s="114"/>
      <c r="J375" s="1045" t="s">
        <v>5650</v>
      </c>
      <c r="K375" s="1045"/>
      <c r="L375" s="1045"/>
      <c r="M375" s="1045"/>
      <c r="N375" s="1045"/>
      <c r="O375" s="95"/>
      <c r="P375" s="96"/>
    </row>
    <row r="376" spans="1:16" ht="62.25" customHeight="1" x14ac:dyDescent="0.2">
      <c r="A376" s="1600"/>
      <c r="B376" s="1056" t="s">
        <v>4963</v>
      </c>
      <c r="C376" s="1055" t="s">
        <v>4947</v>
      </c>
      <c r="D376" s="1056" t="s">
        <v>810</v>
      </c>
      <c r="E376" s="1056" t="s">
        <v>972</v>
      </c>
      <c r="F376" s="1056"/>
      <c r="G376" s="114">
        <v>2000</v>
      </c>
      <c r="H376" s="114"/>
      <c r="I376" s="114"/>
      <c r="J376" s="1045" t="s">
        <v>4950</v>
      </c>
      <c r="K376" s="1045" t="s">
        <v>5124</v>
      </c>
      <c r="L376" s="1045"/>
      <c r="M376" s="1045"/>
      <c r="N376" s="1045"/>
      <c r="O376" s="95"/>
      <c r="P376" s="96"/>
    </row>
    <row r="377" spans="1:16" ht="104.25" customHeight="1" x14ac:dyDescent="0.2">
      <c r="A377" s="1055" t="s">
        <v>1572</v>
      </c>
      <c r="B377" s="1054" t="s">
        <v>2754</v>
      </c>
      <c r="C377" s="1055" t="s">
        <v>5346</v>
      </c>
      <c r="D377" s="1056" t="s">
        <v>13</v>
      </c>
      <c r="E377" s="1056" t="s">
        <v>972</v>
      </c>
      <c r="F377" s="114">
        <v>1450</v>
      </c>
      <c r="G377" s="114">
        <v>21.236999999999998</v>
      </c>
      <c r="H377" s="114"/>
      <c r="I377" s="114"/>
      <c r="J377" s="1045" t="s">
        <v>5651</v>
      </c>
      <c r="K377" s="1045"/>
      <c r="L377" s="1045"/>
      <c r="M377" s="1045"/>
      <c r="N377" s="1045"/>
      <c r="O377" s="95" t="s">
        <v>973</v>
      </c>
      <c r="P377" s="96"/>
    </row>
    <row r="378" spans="1:16" ht="107.25" customHeight="1" x14ac:dyDescent="0.2">
      <c r="A378" s="1055" t="s">
        <v>1573</v>
      </c>
      <c r="B378" s="1056" t="s">
        <v>4843</v>
      </c>
      <c r="C378" s="596" t="s">
        <v>4844</v>
      </c>
      <c r="D378" s="1056" t="s">
        <v>810</v>
      </c>
      <c r="E378" s="1056" t="s">
        <v>972</v>
      </c>
      <c r="F378" s="1056">
        <v>207.38399999999999</v>
      </c>
      <c r="G378" s="114">
        <v>0.192</v>
      </c>
      <c r="H378" s="114"/>
      <c r="I378" s="114"/>
      <c r="J378" s="1045" t="s">
        <v>4845</v>
      </c>
      <c r="K378" s="1045" t="s">
        <v>5652</v>
      </c>
      <c r="L378" s="1045"/>
      <c r="M378" s="1045"/>
      <c r="N378" s="1045"/>
      <c r="O378" s="95"/>
      <c r="P378" s="96"/>
    </row>
    <row r="379" spans="1:16" ht="107.25" customHeight="1" x14ac:dyDescent="0.2">
      <c r="A379" s="1600" t="s">
        <v>1575</v>
      </c>
      <c r="B379" s="1054" t="s">
        <v>2765</v>
      </c>
      <c r="C379" s="1055" t="s">
        <v>5347</v>
      </c>
      <c r="D379" s="1056" t="s">
        <v>810</v>
      </c>
      <c r="E379" s="1056" t="s">
        <v>972</v>
      </c>
      <c r="F379" s="114">
        <v>1836</v>
      </c>
      <c r="G379" s="114">
        <v>363.19499999999999</v>
      </c>
      <c r="H379" s="114"/>
      <c r="I379" s="114"/>
      <c r="J379" s="1045" t="s">
        <v>4846</v>
      </c>
      <c r="K379" s="1045" t="s">
        <v>5653</v>
      </c>
      <c r="L379" s="1045"/>
      <c r="M379" s="1045"/>
      <c r="N379" s="1045"/>
      <c r="O379" s="95" t="s">
        <v>973</v>
      </c>
      <c r="P379" s="96"/>
    </row>
    <row r="380" spans="1:16" ht="76.5" customHeight="1" x14ac:dyDescent="0.2">
      <c r="A380" s="1600"/>
      <c r="B380" s="1056" t="s">
        <v>4265</v>
      </c>
      <c r="C380" s="596" t="s">
        <v>4266</v>
      </c>
      <c r="D380" s="1056" t="s">
        <v>810</v>
      </c>
      <c r="E380" s="1056" t="s">
        <v>972</v>
      </c>
      <c r="F380" s="1056">
        <v>240</v>
      </c>
      <c r="G380" s="114">
        <v>2.0790000000000002</v>
      </c>
      <c r="H380" s="114"/>
      <c r="I380" s="114"/>
      <c r="J380" s="1045" t="s">
        <v>4235</v>
      </c>
      <c r="K380" s="1045" t="s">
        <v>4606</v>
      </c>
      <c r="L380" s="1045" t="s">
        <v>5654</v>
      </c>
      <c r="M380" s="1045"/>
      <c r="N380" s="1045"/>
      <c r="O380" s="95"/>
      <c r="P380" s="96"/>
    </row>
    <row r="381" spans="1:16" ht="106.5" customHeight="1" x14ac:dyDescent="0.2">
      <c r="A381" s="1600" t="s">
        <v>1576</v>
      </c>
      <c r="B381" s="1054" t="s">
        <v>2769</v>
      </c>
      <c r="C381" s="1055" t="s">
        <v>1102</v>
      </c>
      <c r="D381" s="1056" t="s">
        <v>810</v>
      </c>
      <c r="E381" s="1056" t="s">
        <v>972</v>
      </c>
      <c r="F381" s="718">
        <v>600</v>
      </c>
      <c r="G381" s="114">
        <v>13.191000000000001</v>
      </c>
      <c r="H381" s="114"/>
      <c r="I381" s="114"/>
      <c r="J381" s="1045" t="s">
        <v>5655</v>
      </c>
      <c r="K381" s="1045"/>
      <c r="L381" s="1045"/>
      <c r="M381" s="1045"/>
      <c r="N381" s="1045"/>
      <c r="O381" s="95" t="s">
        <v>973</v>
      </c>
      <c r="P381" s="96"/>
    </row>
    <row r="382" spans="1:16" ht="117" customHeight="1" x14ac:dyDescent="0.2">
      <c r="A382" s="1600"/>
      <c r="B382" s="1054" t="s">
        <v>2773</v>
      </c>
      <c r="C382" s="1055" t="s">
        <v>1291</v>
      </c>
      <c r="D382" s="1056" t="s">
        <v>810</v>
      </c>
      <c r="E382" s="1056" t="s">
        <v>972</v>
      </c>
      <c r="F382" s="114">
        <v>8</v>
      </c>
      <c r="G382" s="114">
        <v>950</v>
      </c>
      <c r="H382" s="114"/>
      <c r="I382" s="114"/>
      <c r="J382" s="1045" t="s">
        <v>4852</v>
      </c>
      <c r="K382" s="1045" t="s">
        <v>5656</v>
      </c>
      <c r="L382" s="1045"/>
      <c r="M382" s="1045"/>
      <c r="N382" s="1045"/>
      <c r="O382" s="95" t="s">
        <v>973</v>
      </c>
      <c r="P382" s="96"/>
    </row>
    <row r="383" spans="1:16" ht="117" customHeight="1" x14ac:dyDescent="0.2">
      <c r="A383" s="1600"/>
      <c r="B383" s="1054" t="s">
        <v>2781</v>
      </c>
      <c r="C383" s="1055" t="s">
        <v>1112</v>
      </c>
      <c r="D383" s="1056" t="s">
        <v>810</v>
      </c>
      <c r="E383" s="1056" t="s">
        <v>972</v>
      </c>
      <c r="F383" s="717">
        <v>800</v>
      </c>
      <c r="G383" s="114">
        <v>4.2220000000000004</v>
      </c>
      <c r="H383" s="114"/>
      <c r="I383" s="114"/>
      <c r="J383" s="1045" t="s">
        <v>3837</v>
      </c>
      <c r="K383" s="1045" t="s">
        <v>5657</v>
      </c>
      <c r="L383" s="1045"/>
      <c r="M383" s="1045"/>
      <c r="N383" s="1045"/>
      <c r="O383" s="95" t="s">
        <v>973</v>
      </c>
      <c r="P383" s="96"/>
    </row>
    <row r="384" spans="1:16" ht="63.75" customHeight="1" x14ac:dyDescent="0.2">
      <c r="A384" s="1600"/>
      <c r="B384" s="1054" t="s">
        <v>5349</v>
      </c>
      <c r="C384" s="1055" t="s">
        <v>5348</v>
      </c>
      <c r="D384" s="1056" t="s">
        <v>810</v>
      </c>
      <c r="E384" s="1056" t="s">
        <v>972</v>
      </c>
      <c r="F384" s="719"/>
      <c r="G384" s="1072">
        <v>90</v>
      </c>
      <c r="H384" s="114"/>
      <c r="I384" s="114"/>
      <c r="J384" s="1045" t="s">
        <v>5485</v>
      </c>
      <c r="K384" s="1045"/>
      <c r="L384" s="1045"/>
      <c r="M384" s="1045"/>
      <c r="N384" s="1045"/>
      <c r="O384" s="95"/>
      <c r="P384" s="96"/>
    </row>
    <row r="385" spans="1:16" ht="134.25" customHeight="1" x14ac:dyDescent="0.2">
      <c r="A385" s="1600" t="s">
        <v>1577</v>
      </c>
      <c r="B385" s="1054" t="s">
        <v>2785</v>
      </c>
      <c r="C385" s="1055" t="s">
        <v>1114</v>
      </c>
      <c r="D385" s="1056" t="s">
        <v>13</v>
      </c>
      <c r="E385" s="1056" t="s">
        <v>972</v>
      </c>
      <c r="F385" s="998">
        <v>670.65</v>
      </c>
      <c r="G385" s="114">
        <v>353.37200000000001</v>
      </c>
      <c r="H385" s="114"/>
      <c r="I385" s="114"/>
      <c r="J385" s="1045" t="s">
        <v>3411</v>
      </c>
      <c r="K385" s="1045" t="s">
        <v>5658</v>
      </c>
      <c r="L385" s="1045"/>
      <c r="M385" s="1045"/>
      <c r="N385" s="1045"/>
      <c r="O385" s="95" t="s">
        <v>973</v>
      </c>
      <c r="P385" s="96"/>
    </row>
    <row r="386" spans="1:16" ht="91.5" customHeight="1" x14ac:dyDescent="0.2">
      <c r="A386" s="1600"/>
      <c r="B386" s="1056" t="s">
        <v>5350</v>
      </c>
      <c r="C386" s="1055" t="s">
        <v>5351</v>
      </c>
      <c r="D386" s="1056" t="s">
        <v>13</v>
      </c>
      <c r="E386" s="1056" t="s">
        <v>972</v>
      </c>
      <c r="F386" s="719"/>
      <c r="G386" s="1072">
        <v>1000</v>
      </c>
      <c r="H386" s="114"/>
      <c r="I386" s="114"/>
      <c r="J386" s="1045" t="s">
        <v>5659</v>
      </c>
      <c r="K386" s="1045"/>
      <c r="L386" s="1045"/>
      <c r="M386" s="1045"/>
      <c r="N386" s="1045"/>
      <c r="O386" s="95"/>
      <c r="P386" s="96"/>
    </row>
    <row r="387" spans="1:16" ht="112.5" customHeight="1" x14ac:dyDescent="0.2">
      <c r="A387" s="1600" t="s">
        <v>1578</v>
      </c>
      <c r="B387" s="1056" t="s">
        <v>3839</v>
      </c>
      <c r="C387" s="596" t="s">
        <v>3840</v>
      </c>
      <c r="D387" s="1056" t="s">
        <v>810</v>
      </c>
      <c r="E387" s="1056" t="s">
        <v>972</v>
      </c>
      <c r="F387" s="114">
        <v>297</v>
      </c>
      <c r="G387" s="114">
        <v>136.34</v>
      </c>
      <c r="H387" s="114">
        <v>0</v>
      </c>
      <c r="I387" s="114">
        <v>0</v>
      </c>
      <c r="J387" s="1045" t="s">
        <v>3841</v>
      </c>
      <c r="K387" s="1045" t="s">
        <v>4029</v>
      </c>
      <c r="L387" s="1045" t="s">
        <v>5660</v>
      </c>
      <c r="M387" s="1045"/>
      <c r="N387" s="1045"/>
      <c r="O387" s="95"/>
      <c r="P387" s="96"/>
    </row>
    <row r="388" spans="1:16" ht="60" customHeight="1" x14ac:dyDescent="0.2">
      <c r="A388" s="1600"/>
      <c r="B388" s="1056" t="s">
        <v>4856</v>
      </c>
      <c r="C388" s="596" t="s">
        <v>4857</v>
      </c>
      <c r="D388" s="1056" t="s">
        <v>891</v>
      </c>
      <c r="E388" s="1056" t="s">
        <v>972</v>
      </c>
      <c r="F388" s="114">
        <v>100</v>
      </c>
      <c r="G388" s="1073">
        <v>8.6999999999999994E-2</v>
      </c>
      <c r="H388" s="114"/>
      <c r="I388" s="114"/>
      <c r="J388" s="1045" t="s">
        <v>4858</v>
      </c>
      <c r="K388" s="1045" t="s">
        <v>5661</v>
      </c>
      <c r="L388" s="1045"/>
      <c r="M388" s="1045"/>
      <c r="N388" s="1045"/>
      <c r="O388" s="95"/>
      <c r="P388" s="96"/>
    </row>
    <row r="389" spans="1:16" ht="60" customHeight="1" x14ac:dyDescent="0.2">
      <c r="A389" s="1600"/>
      <c r="B389" s="1056" t="s">
        <v>4964</v>
      </c>
      <c r="C389" s="1055" t="s">
        <v>4948</v>
      </c>
      <c r="D389" s="1056" t="s">
        <v>810</v>
      </c>
      <c r="E389" s="1056" t="s">
        <v>972</v>
      </c>
      <c r="F389" s="1056"/>
      <c r="G389" s="114">
        <v>1900</v>
      </c>
      <c r="H389" s="114"/>
      <c r="I389" s="114"/>
      <c r="J389" s="1045" t="s">
        <v>4950</v>
      </c>
      <c r="K389" s="1045" t="s">
        <v>5126</v>
      </c>
      <c r="L389" s="1045"/>
      <c r="M389" s="1045"/>
      <c r="N389" s="1045"/>
      <c r="O389" s="95"/>
      <c r="P389" s="96"/>
    </row>
    <row r="390" spans="1:16" ht="60" customHeight="1" x14ac:dyDescent="0.2">
      <c r="A390" s="1600"/>
      <c r="B390" s="1056" t="s">
        <v>5354</v>
      </c>
      <c r="C390" s="1055" t="s">
        <v>5352</v>
      </c>
      <c r="D390" s="1056" t="s">
        <v>810</v>
      </c>
      <c r="E390" s="1056" t="s">
        <v>972</v>
      </c>
      <c r="F390" s="998"/>
      <c r="G390" s="1071"/>
      <c r="H390" s="998"/>
      <c r="I390" s="998">
        <v>1333.33</v>
      </c>
      <c r="J390" s="1045" t="s">
        <v>5662</v>
      </c>
      <c r="K390" s="1045"/>
      <c r="L390" s="1045"/>
      <c r="M390" s="1045"/>
      <c r="N390" s="1045"/>
      <c r="O390" s="95"/>
      <c r="P390" s="96"/>
    </row>
    <row r="391" spans="1:16" ht="60" customHeight="1" x14ac:dyDescent="0.2">
      <c r="A391" s="1600"/>
      <c r="B391" s="1056" t="s">
        <v>5355</v>
      </c>
      <c r="C391" s="1055" t="s">
        <v>5353</v>
      </c>
      <c r="D391" s="1056" t="s">
        <v>286</v>
      </c>
      <c r="E391" s="1056" t="s">
        <v>972</v>
      </c>
      <c r="F391" s="998"/>
      <c r="G391" s="1071">
        <v>50</v>
      </c>
      <c r="H391" s="998"/>
      <c r="I391" s="998"/>
      <c r="J391" s="1045" t="s">
        <v>5605</v>
      </c>
      <c r="K391" s="1045"/>
      <c r="L391" s="1045"/>
      <c r="M391" s="1045"/>
      <c r="N391" s="1045"/>
      <c r="O391" s="95"/>
      <c r="P391" s="96"/>
    </row>
    <row r="392" spans="1:16" ht="123.75" customHeight="1" x14ac:dyDescent="0.2">
      <c r="A392" s="1600" t="s">
        <v>1579</v>
      </c>
      <c r="B392" s="1055" t="s">
        <v>2793</v>
      </c>
      <c r="C392" s="1055" t="s">
        <v>5356</v>
      </c>
      <c r="D392" s="1056" t="s">
        <v>810</v>
      </c>
      <c r="E392" s="1056" t="s">
        <v>972</v>
      </c>
      <c r="F392" s="114">
        <v>1480</v>
      </c>
      <c r="G392" s="114">
        <v>79.391999999999996</v>
      </c>
      <c r="H392" s="114"/>
      <c r="I392" s="114"/>
      <c r="J392" s="1045" t="s">
        <v>5663</v>
      </c>
      <c r="K392" s="1045"/>
      <c r="L392" s="1045"/>
      <c r="M392" s="1045"/>
      <c r="N392" s="1045"/>
      <c r="O392" s="95" t="s">
        <v>973</v>
      </c>
      <c r="P392" s="96"/>
    </row>
    <row r="393" spans="1:16" ht="121.5" customHeight="1" x14ac:dyDescent="0.2">
      <c r="A393" s="1600"/>
      <c r="B393" s="1056" t="s">
        <v>4387</v>
      </c>
      <c r="C393" s="596" t="s">
        <v>5359</v>
      </c>
      <c r="D393" s="1056" t="s">
        <v>810</v>
      </c>
      <c r="E393" s="1056" t="s">
        <v>972</v>
      </c>
      <c r="F393" s="1056">
        <v>412</v>
      </c>
      <c r="G393" s="114">
        <v>6.2836100000000004</v>
      </c>
      <c r="H393" s="114"/>
      <c r="I393" s="114"/>
      <c r="J393" s="1045" t="s">
        <v>4375</v>
      </c>
      <c r="K393" s="1045" t="s">
        <v>5736</v>
      </c>
      <c r="L393" s="1045"/>
      <c r="M393" s="1045"/>
      <c r="N393" s="1045"/>
      <c r="O393" s="95"/>
      <c r="P393" s="96"/>
    </row>
    <row r="394" spans="1:16" ht="61.5" customHeight="1" x14ac:dyDescent="0.2">
      <c r="A394" s="1600"/>
      <c r="B394" s="1056" t="s">
        <v>5358</v>
      </c>
      <c r="C394" s="1055" t="s">
        <v>5357</v>
      </c>
      <c r="D394" s="1056" t="s">
        <v>810</v>
      </c>
      <c r="E394" s="1056" t="s">
        <v>972</v>
      </c>
      <c r="F394" s="998"/>
      <c r="G394" s="1071">
        <v>980</v>
      </c>
      <c r="H394" s="114"/>
      <c r="I394" s="114"/>
      <c r="J394" s="1045" t="s">
        <v>5485</v>
      </c>
      <c r="K394" s="1045"/>
      <c r="L394" s="1045"/>
      <c r="M394" s="1045"/>
      <c r="N394" s="1045"/>
      <c r="O394" s="95"/>
      <c r="P394" s="96"/>
    </row>
    <row r="395" spans="1:16" ht="79.5" customHeight="1" x14ac:dyDescent="0.2">
      <c r="A395" s="1055" t="s">
        <v>1580</v>
      </c>
      <c r="B395" s="1055" t="s">
        <v>5361</v>
      </c>
      <c r="C395" s="1055" t="s">
        <v>5360</v>
      </c>
      <c r="D395" s="1056" t="s">
        <v>810</v>
      </c>
      <c r="E395" s="1056" t="s">
        <v>972</v>
      </c>
      <c r="F395" s="998"/>
      <c r="G395" s="1072">
        <v>1500</v>
      </c>
      <c r="H395" s="114"/>
      <c r="I395" s="114"/>
      <c r="J395" s="1045" t="s">
        <v>5485</v>
      </c>
      <c r="K395" s="1045"/>
      <c r="L395" s="1045"/>
      <c r="M395" s="1045"/>
      <c r="N395" s="1045"/>
      <c r="O395" s="95"/>
      <c r="P395" s="96"/>
    </row>
    <row r="396" spans="1:16" ht="99" customHeight="1" x14ac:dyDescent="0.2">
      <c r="A396" s="1600" t="s">
        <v>1581</v>
      </c>
      <c r="B396" s="1054" t="s">
        <v>2796</v>
      </c>
      <c r="C396" s="1055" t="s">
        <v>3109</v>
      </c>
      <c r="D396" s="1056" t="s">
        <v>13</v>
      </c>
      <c r="E396" s="1056" t="s">
        <v>972</v>
      </c>
      <c r="F396" s="114">
        <v>1500</v>
      </c>
      <c r="G396" s="114">
        <v>28.61</v>
      </c>
      <c r="H396" s="114"/>
      <c r="I396" s="114"/>
      <c r="J396" s="1045" t="s">
        <v>3108</v>
      </c>
      <c r="K396" s="1045" t="s">
        <v>4611</v>
      </c>
      <c r="L396" s="1045" t="s">
        <v>5664</v>
      </c>
      <c r="M396" s="1045"/>
      <c r="N396" s="1045"/>
      <c r="O396" s="95" t="s">
        <v>973</v>
      </c>
      <c r="P396" s="96"/>
    </row>
    <row r="397" spans="1:16" ht="123.75" customHeight="1" x14ac:dyDescent="0.2">
      <c r="A397" s="1600"/>
      <c r="B397" s="1056" t="s">
        <v>4389</v>
      </c>
      <c r="C397" s="596" t="s">
        <v>5362</v>
      </c>
      <c r="D397" s="1056" t="s">
        <v>810</v>
      </c>
      <c r="E397" s="1056" t="s">
        <v>972</v>
      </c>
      <c r="F397" s="1056">
        <v>412</v>
      </c>
      <c r="G397" s="114">
        <v>1.78355</v>
      </c>
      <c r="H397" s="114"/>
      <c r="I397" s="114"/>
      <c r="J397" s="1045" t="s">
        <v>4375</v>
      </c>
      <c r="K397" s="1045" t="s">
        <v>5737</v>
      </c>
      <c r="L397" s="1045"/>
      <c r="M397" s="1045"/>
      <c r="N397" s="1045"/>
      <c r="O397" s="95"/>
      <c r="P397" s="96"/>
    </row>
    <row r="398" spans="1:16" ht="69.75" customHeight="1" x14ac:dyDescent="0.2">
      <c r="A398" s="1600" t="s">
        <v>1582</v>
      </c>
      <c r="B398" s="1056" t="s">
        <v>4965</v>
      </c>
      <c r="C398" s="1055" t="s">
        <v>4949</v>
      </c>
      <c r="D398" s="1056" t="s">
        <v>810</v>
      </c>
      <c r="E398" s="1056" t="s">
        <v>972</v>
      </c>
      <c r="F398" s="1056"/>
      <c r="G398" s="114">
        <v>295</v>
      </c>
      <c r="H398" s="114"/>
      <c r="I398" s="114">
        <v>1333.33</v>
      </c>
      <c r="J398" s="1045" t="s">
        <v>4950</v>
      </c>
      <c r="K398" s="1045" t="s">
        <v>5665</v>
      </c>
      <c r="L398" s="1045"/>
      <c r="M398" s="1045"/>
      <c r="N398" s="1045"/>
      <c r="O398" s="95"/>
      <c r="P398" s="96"/>
    </row>
    <row r="399" spans="1:16" ht="69.75" customHeight="1" x14ac:dyDescent="0.2">
      <c r="A399" s="1600"/>
      <c r="B399" s="1056" t="s">
        <v>5364</v>
      </c>
      <c r="C399" s="1055" t="s">
        <v>5363</v>
      </c>
      <c r="D399" s="1056" t="s">
        <v>810</v>
      </c>
      <c r="E399" s="596" t="s">
        <v>972</v>
      </c>
      <c r="F399" s="998"/>
      <c r="G399" s="114">
        <v>50</v>
      </c>
      <c r="H399" s="114"/>
      <c r="I399" s="114"/>
      <c r="J399" s="1045" t="s">
        <v>5485</v>
      </c>
      <c r="K399" s="1045"/>
      <c r="L399" s="1045"/>
      <c r="M399" s="1045"/>
      <c r="N399" s="1045"/>
      <c r="O399" s="95"/>
      <c r="P399" s="96"/>
    </row>
    <row r="400" spans="1:16" ht="90" customHeight="1" x14ac:dyDescent="0.2">
      <c r="A400" s="1600" t="s">
        <v>1583</v>
      </c>
      <c r="B400" s="1054" t="s">
        <v>2807</v>
      </c>
      <c r="C400" s="1055" t="s">
        <v>5366</v>
      </c>
      <c r="D400" s="1056" t="s">
        <v>810</v>
      </c>
      <c r="E400" s="1056" t="s">
        <v>972</v>
      </c>
      <c r="F400" s="717">
        <v>1000</v>
      </c>
      <c r="G400" s="114">
        <v>69.512</v>
      </c>
      <c r="H400" s="114"/>
      <c r="I400" s="114"/>
      <c r="J400" s="1045" t="s">
        <v>5365</v>
      </c>
      <c r="K400" s="1045" t="s">
        <v>5666</v>
      </c>
      <c r="L400" s="1045"/>
      <c r="M400" s="1045"/>
      <c r="N400" s="1045"/>
      <c r="O400" s="95" t="s">
        <v>973</v>
      </c>
      <c r="P400" s="96"/>
    </row>
    <row r="401" spans="1:16" ht="102.75" customHeight="1" x14ac:dyDescent="0.2">
      <c r="A401" s="1600"/>
      <c r="B401" s="1054" t="s">
        <v>2808</v>
      </c>
      <c r="C401" s="1055" t="s">
        <v>5367</v>
      </c>
      <c r="D401" s="1056" t="s">
        <v>810</v>
      </c>
      <c r="E401" s="1056" t="s">
        <v>972</v>
      </c>
      <c r="F401" s="114">
        <v>2060</v>
      </c>
      <c r="G401" s="114">
        <v>2129.902</v>
      </c>
      <c r="H401" s="114"/>
      <c r="I401" s="114"/>
      <c r="J401" s="1045" t="s">
        <v>4862</v>
      </c>
      <c r="K401" s="1045" t="s">
        <v>5667</v>
      </c>
      <c r="L401" s="1045"/>
      <c r="M401" s="1045"/>
      <c r="N401" s="1045"/>
      <c r="O401" s="95" t="s">
        <v>973</v>
      </c>
      <c r="P401" s="96"/>
    </row>
    <row r="402" spans="1:16" ht="136.5" customHeight="1" x14ac:dyDescent="0.2">
      <c r="A402" s="1600"/>
      <c r="B402" s="1056" t="s">
        <v>4394</v>
      </c>
      <c r="C402" s="596" t="s">
        <v>5368</v>
      </c>
      <c r="D402" s="1056" t="s">
        <v>810</v>
      </c>
      <c r="E402" s="1056" t="s">
        <v>972</v>
      </c>
      <c r="F402" s="1056">
        <v>30</v>
      </c>
      <c r="G402" s="114"/>
      <c r="H402" s="114"/>
      <c r="I402" s="114">
        <v>1333.33</v>
      </c>
      <c r="J402" s="1045" t="s">
        <v>4396</v>
      </c>
      <c r="K402" s="1045" t="s">
        <v>5668</v>
      </c>
      <c r="L402" s="1045"/>
      <c r="M402" s="1045"/>
      <c r="N402" s="1045"/>
      <c r="O402" s="95"/>
      <c r="P402" s="96"/>
    </row>
    <row r="403" spans="1:16" ht="108" customHeight="1" x14ac:dyDescent="0.2">
      <c r="A403" s="1600" t="s">
        <v>1584</v>
      </c>
      <c r="B403" s="1054" t="s">
        <v>2812</v>
      </c>
      <c r="C403" s="1055" t="s">
        <v>3118</v>
      </c>
      <c r="D403" s="1056" t="s">
        <v>13</v>
      </c>
      <c r="E403" s="1056" t="s">
        <v>972</v>
      </c>
      <c r="F403" s="114">
        <v>1340</v>
      </c>
      <c r="G403" s="114">
        <v>844.97694999999999</v>
      </c>
      <c r="H403" s="114"/>
      <c r="I403" s="114"/>
      <c r="J403" s="1045" t="s">
        <v>3119</v>
      </c>
      <c r="K403" s="1045" t="s">
        <v>4863</v>
      </c>
      <c r="L403" s="1045" t="s">
        <v>5669</v>
      </c>
      <c r="M403" s="1045"/>
      <c r="N403" s="1045"/>
      <c r="O403" s="95" t="s">
        <v>973</v>
      </c>
      <c r="P403" s="96"/>
    </row>
    <row r="404" spans="1:16" ht="84.75" customHeight="1" x14ac:dyDescent="0.2">
      <c r="A404" s="1600"/>
      <c r="B404" s="1054" t="s">
        <v>2813</v>
      </c>
      <c r="C404" s="1055" t="s">
        <v>5369</v>
      </c>
      <c r="D404" s="1056" t="s">
        <v>810</v>
      </c>
      <c r="E404" s="1056" t="s">
        <v>972</v>
      </c>
      <c r="F404" s="114">
        <v>0</v>
      </c>
      <c r="G404" s="114">
        <v>1000</v>
      </c>
      <c r="H404" s="114"/>
      <c r="I404" s="114"/>
      <c r="J404" s="1045" t="s">
        <v>5670</v>
      </c>
      <c r="K404" s="1045"/>
      <c r="L404" s="1045"/>
      <c r="M404" s="1045"/>
      <c r="N404" s="1045"/>
      <c r="O404" s="95" t="s">
        <v>973</v>
      </c>
      <c r="P404" s="96"/>
    </row>
    <row r="405" spans="1:16" ht="102" customHeight="1" x14ac:dyDescent="0.2">
      <c r="A405" s="1600"/>
      <c r="B405" s="1054" t="s">
        <v>2814</v>
      </c>
      <c r="C405" s="1055" t="s">
        <v>5374</v>
      </c>
      <c r="D405" s="1056" t="s">
        <v>810</v>
      </c>
      <c r="E405" s="1056" t="s">
        <v>972</v>
      </c>
      <c r="F405" s="114">
        <v>0</v>
      </c>
      <c r="G405" s="114">
        <v>900</v>
      </c>
      <c r="H405" s="114"/>
      <c r="I405" s="114"/>
      <c r="J405" s="1045" t="s">
        <v>5671</v>
      </c>
      <c r="K405" s="1045"/>
      <c r="L405" s="1045"/>
      <c r="M405" s="1045"/>
      <c r="N405" s="1045"/>
      <c r="O405" s="95" t="s">
        <v>973</v>
      </c>
      <c r="P405" s="96"/>
    </row>
    <row r="406" spans="1:16" ht="102" customHeight="1" x14ac:dyDescent="0.2">
      <c r="A406" s="1600"/>
      <c r="B406" s="1054" t="s">
        <v>2818</v>
      </c>
      <c r="C406" s="1055" t="s">
        <v>5372</v>
      </c>
      <c r="D406" s="1056" t="s">
        <v>810</v>
      </c>
      <c r="E406" s="1056" t="s">
        <v>972</v>
      </c>
      <c r="F406" s="114">
        <v>52.6</v>
      </c>
      <c r="G406" s="114">
        <v>67.319999999999993</v>
      </c>
      <c r="H406" s="114"/>
      <c r="I406" s="114"/>
      <c r="J406" s="1045" t="s">
        <v>4864</v>
      </c>
      <c r="K406" s="1045" t="s">
        <v>5672</v>
      </c>
      <c r="L406" s="1045"/>
      <c r="M406" s="1045"/>
      <c r="N406" s="1045"/>
      <c r="O406" s="95" t="s">
        <v>973</v>
      </c>
      <c r="P406" s="96"/>
    </row>
    <row r="407" spans="1:16" ht="106.5" customHeight="1" x14ac:dyDescent="0.2">
      <c r="A407" s="1600"/>
      <c r="B407" s="1054" t="s">
        <v>3549</v>
      </c>
      <c r="C407" s="1055" t="s">
        <v>5373</v>
      </c>
      <c r="D407" s="1056" t="s">
        <v>275</v>
      </c>
      <c r="E407" s="1056" t="s">
        <v>972</v>
      </c>
      <c r="F407" s="114">
        <v>510</v>
      </c>
      <c r="G407" s="114">
        <v>393.66552000000001</v>
      </c>
      <c r="H407" s="114"/>
      <c r="I407" s="114"/>
      <c r="J407" s="1045" t="s">
        <v>3551</v>
      </c>
      <c r="K407" s="1045" t="s">
        <v>4398</v>
      </c>
      <c r="L407" s="1045" t="s">
        <v>5738</v>
      </c>
      <c r="M407" s="1045"/>
      <c r="N407" s="1045"/>
      <c r="O407" s="95"/>
      <c r="P407" s="96"/>
    </row>
    <row r="408" spans="1:16" ht="76.5" customHeight="1" x14ac:dyDescent="0.2">
      <c r="A408" s="1600"/>
      <c r="B408" s="1054" t="s">
        <v>5371</v>
      </c>
      <c r="C408" s="1055" t="s">
        <v>5370</v>
      </c>
      <c r="D408" s="1056" t="s">
        <v>13</v>
      </c>
      <c r="E408" s="1056" t="s">
        <v>972</v>
      </c>
      <c r="F408" s="998"/>
      <c r="G408" s="1072">
        <v>600</v>
      </c>
      <c r="H408" s="114"/>
      <c r="I408" s="114"/>
      <c r="J408" s="1045" t="s">
        <v>5485</v>
      </c>
      <c r="K408" s="1045"/>
      <c r="L408" s="1045"/>
      <c r="M408" s="1045"/>
      <c r="N408" s="1045"/>
      <c r="O408" s="95"/>
      <c r="P408" s="96"/>
    </row>
    <row r="409" spans="1:16" ht="98.25" customHeight="1" x14ac:dyDescent="0.2">
      <c r="A409" s="1600" t="s">
        <v>1585</v>
      </c>
      <c r="B409" s="1054" t="s">
        <v>2820</v>
      </c>
      <c r="C409" s="1055" t="s">
        <v>5375</v>
      </c>
      <c r="D409" s="1056" t="s">
        <v>810</v>
      </c>
      <c r="E409" s="1056" t="s">
        <v>972</v>
      </c>
      <c r="F409" s="114">
        <v>570</v>
      </c>
      <c r="G409" s="114">
        <v>3.0590000000000002</v>
      </c>
      <c r="H409" s="114"/>
      <c r="I409" s="114"/>
      <c r="J409" s="1045" t="s">
        <v>4615</v>
      </c>
      <c r="K409" s="1045" t="s">
        <v>5673</v>
      </c>
      <c r="L409" s="1045"/>
      <c r="M409" s="1045"/>
      <c r="N409" s="1045"/>
      <c r="O409" s="95" t="s">
        <v>973</v>
      </c>
      <c r="P409" s="96"/>
    </row>
    <row r="410" spans="1:16" ht="93" customHeight="1" x14ac:dyDescent="0.2">
      <c r="A410" s="1600"/>
      <c r="B410" s="1054" t="s">
        <v>2821</v>
      </c>
      <c r="C410" s="1055" t="s">
        <v>5376</v>
      </c>
      <c r="D410" s="1056" t="s">
        <v>810</v>
      </c>
      <c r="E410" s="1056" t="s">
        <v>972</v>
      </c>
      <c r="F410" s="114">
        <v>400</v>
      </c>
      <c r="G410" s="114">
        <v>1290</v>
      </c>
      <c r="H410" s="114"/>
      <c r="I410" s="114"/>
      <c r="J410" s="1045" t="s">
        <v>5674</v>
      </c>
      <c r="K410" s="1045"/>
      <c r="L410" s="1045"/>
      <c r="M410" s="1045"/>
      <c r="N410" s="1045"/>
      <c r="O410" s="95"/>
      <c r="P410" s="96"/>
    </row>
    <row r="411" spans="1:16" ht="105" customHeight="1" x14ac:dyDescent="0.2">
      <c r="A411" s="1600" t="s">
        <v>1586</v>
      </c>
      <c r="B411" s="1055" t="s">
        <v>2822</v>
      </c>
      <c r="C411" s="1055" t="s">
        <v>1134</v>
      </c>
      <c r="D411" s="1056" t="s">
        <v>810</v>
      </c>
      <c r="E411" s="1056" t="s">
        <v>972</v>
      </c>
      <c r="F411" s="390">
        <v>4820.6272200000003</v>
      </c>
      <c r="G411" s="114">
        <v>3800</v>
      </c>
      <c r="H411" s="114"/>
      <c r="I411" s="114"/>
      <c r="J411" s="1045" t="s">
        <v>3413</v>
      </c>
      <c r="K411" s="1045" t="s">
        <v>4616</v>
      </c>
      <c r="L411" s="1045" t="s">
        <v>5675</v>
      </c>
      <c r="M411" s="1045"/>
      <c r="N411" s="1045"/>
      <c r="O411" s="95" t="s">
        <v>973</v>
      </c>
      <c r="P411" s="96"/>
    </row>
    <row r="412" spans="1:16" ht="84" customHeight="1" x14ac:dyDescent="0.2">
      <c r="A412" s="1600"/>
      <c r="B412" s="1055" t="s">
        <v>5378</v>
      </c>
      <c r="C412" s="1055" t="s">
        <v>5377</v>
      </c>
      <c r="D412" s="1056" t="s">
        <v>810</v>
      </c>
      <c r="E412" s="1056" t="s">
        <v>972</v>
      </c>
      <c r="F412" s="998"/>
      <c r="G412" s="1072">
        <v>150</v>
      </c>
      <c r="H412" s="114"/>
      <c r="I412" s="114"/>
      <c r="J412" s="1045" t="s">
        <v>5485</v>
      </c>
      <c r="K412" s="1045"/>
      <c r="L412" s="1045"/>
      <c r="M412" s="1045"/>
      <c r="N412" s="1045"/>
      <c r="O412" s="95"/>
      <c r="P412" s="96"/>
    </row>
    <row r="413" spans="1:16" ht="117.75" customHeight="1" x14ac:dyDescent="0.2">
      <c r="A413" s="1054" t="s">
        <v>1587</v>
      </c>
      <c r="B413" s="1054" t="s">
        <v>2824</v>
      </c>
      <c r="C413" s="1055" t="s">
        <v>1136</v>
      </c>
      <c r="D413" s="1056" t="s">
        <v>810</v>
      </c>
      <c r="E413" s="1056" t="s">
        <v>972</v>
      </c>
      <c r="F413" s="114">
        <v>1360</v>
      </c>
      <c r="G413" s="114">
        <v>1895.9390000000001</v>
      </c>
      <c r="H413" s="114"/>
      <c r="I413" s="114"/>
      <c r="J413" s="1045" t="s">
        <v>3552</v>
      </c>
      <c r="K413" s="1045" t="s">
        <v>3844</v>
      </c>
      <c r="L413" s="1045" t="s">
        <v>5676</v>
      </c>
      <c r="M413" s="1045"/>
      <c r="N413" s="1045"/>
      <c r="O413" s="95" t="s">
        <v>973</v>
      </c>
      <c r="P413" s="96"/>
    </row>
    <row r="414" spans="1:16" ht="129.75" customHeight="1" x14ac:dyDescent="0.2">
      <c r="A414" s="1600" t="s">
        <v>1589</v>
      </c>
      <c r="B414" s="1054" t="s">
        <v>3948</v>
      </c>
      <c r="C414" s="1055" t="s">
        <v>5379</v>
      </c>
      <c r="D414" s="1056" t="s">
        <v>3490</v>
      </c>
      <c r="E414" s="1056" t="s">
        <v>972</v>
      </c>
      <c r="F414" s="114">
        <v>51.5</v>
      </c>
      <c r="G414" s="114">
        <v>1.5501499999999999</v>
      </c>
      <c r="H414" s="114"/>
      <c r="I414" s="114"/>
      <c r="J414" s="1049" t="s">
        <v>3926</v>
      </c>
      <c r="K414" s="1045" t="s">
        <v>4280</v>
      </c>
      <c r="L414" s="1045" t="s">
        <v>5742</v>
      </c>
      <c r="M414" s="1045"/>
      <c r="N414" s="1045"/>
      <c r="O414" s="95"/>
      <c r="P414" s="96"/>
    </row>
    <row r="415" spans="1:16" ht="105.75" customHeight="1" x14ac:dyDescent="0.2">
      <c r="A415" s="1600"/>
      <c r="B415" s="1054" t="s">
        <v>3950</v>
      </c>
      <c r="C415" s="1055" t="s">
        <v>5380</v>
      </c>
      <c r="D415" s="1056" t="s">
        <v>3490</v>
      </c>
      <c r="E415" s="1056" t="s">
        <v>972</v>
      </c>
      <c r="F415" s="114">
        <v>515</v>
      </c>
      <c r="G415" s="114">
        <v>159.51432</v>
      </c>
      <c r="H415" s="114"/>
      <c r="I415" s="114"/>
      <c r="J415" s="1049"/>
      <c r="K415" s="1045" t="s">
        <v>4282</v>
      </c>
      <c r="L415" s="1045" t="s">
        <v>5741</v>
      </c>
      <c r="M415" s="1045"/>
      <c r="N415" s="1045"/>
      <c r="O415" s="95"/>
      <c r="P415" s="96"/>
    </row>
    <row r="416" spans="1:16" ht="58.5" customHeight="1" x14ac:dyDescent="0.2">
      <c r="A416" s="1600"/>
      <c r="B416" s="1054" t="s">
        <v>3952</v>
      </c>
      <c r="C416" s="1055" t="s">
        <v>5381</v>
      </c>
      <c r="D416" s="1056" t="s">
        <v>3490</v>
      </c>
      <c r="E416" s="1056" t="s">
        <v>972</v>
      </c>
      <c r="F416" s="114">
        <v>66.95</v>
      </c>
      <c r="G416" s="114">
        <v>66.95</v>
      </c>
      <c r="H416" s="114"/>
      <c r="I416" s="114"/>
      <c r="J416" s="1049"/>
      <c r="K416" s="1045" t="s">
        <v>3951</v>
      </c>
      <c r="L416" s="1045" t="s">
        <v>5743</v>
      </c>
      <c r="M416" s="1045"/>
      <c r="N416" s="1045"/>
      <c r="O416" s="95"/>
      <c r="P416" s="96"/>
    </row>
    <row r="417" spans="1:16" ht="113.25" customHeight="1" x14ac:dyDescent="0.2">
      <c r="A417" s="1600"/>
      <c r="B417" s="1054" t="s">
        <v>3954</v>
      </c>
      <c r="C417" s="1055" t="s">
        <v>4285</v>
      </c>
      <c r="D417" s="1056" t="s">
        <v>3490</v>
      </c>
      <c r="E417" s="1056" t="s">
        <v>972</v>
      </c>
      <c r="F417" s="114">
        <v>272.95</v>
      </c>
      <c r="G417" s="114">
        <v>272.95</v>
      </c>
      <c r="H417" s="114"/>
      <c r="I417" s="114"/>
      <c r="J417" s="1049"/>
      <c r="K417" s="1045" t="s">
        <v>3953</v>
      </c>
      <c r="L417" s="1045" t="s">
        <v>5744</v>
      </c>
      <c r="M417" s="1045"/>
      <c r="N417" s="1045"/>
      <c r="O417" s="95"/>
      <c r="P417" s="96"/>
    </row>
    <row r="418" spans="1:16" ht="108" customHeight="1" x14ac:dyDescent="0.2">
      <c r="A418" s="1600" t="s">
        <v>1591</v>
      </c>
      <c r="B418" s="1054" t="s">
        <v>2829</v>
      </c>
      <c r="C418" s="1055" t="s">
        <v>5382</v>
      </c>
      <c r="D418" s="1056" t="s">
        <v>810</v>
      </c>
      <c r="E418" s="1056" t="s">
        <v>972</v>
      </c>
      <c r="F418" s="114">
        <v>1470</v>
      </c>
      <c r="G418" s="114">
        <v>5.3710000000000004</v>
      </c>
      <c r="H418" s="114"/>
      <c r="I418" s="114"/>
      <c r="J418" s="1045" t="s">
        <v>5677</v>
      </c>
      <c r="K418" s="1045"/>
      <c r="L418" s="1045"/>
      <c r="M418" s="1045"/>
      <c r="N418" s="1045"/>
      <c r="O418" s="95" t="s">
        <v>973</v>
      </c>
      <c r="P418" s="96"/>
    </row>
    <row r="419" spans="1:16" ht="119.25" customHeight="1" x14ac:dyDescent="0.2">
      <c r="A419" s="1600"/>
      <c r="B419" s="1054" t="s">
        <v>2830</v>
      </c>
      <c r="C419" s="1055" t="s">
        <v>5383</v>
      </c>
      <c r="D419" s="1056" t="s">
        <v>810</v>
      </c>
      <c r="E419" s="1056" t="s">
        <v>972</v>
      </c>
      <c r="F419" s="114">
        <v>1000</v>
      </c>
      <c r="G419" s="1071">
        <v>95.930999999999997</v>
      </c>
      <c r="H419" s="998"/>
      <c r="I419" s="998">
        <v>1500</v>
      </c>
      <c r="J419" s="1045" t="s">
        <v>4869</v>
      </c>
      <c r="K419" s="1045" t="s">
        <v>5678</v>
      </c>
      <c r="L419" s="1045"/>
      <c r="M419" s="1045"/>
      <c r="N419" s="1045"/>
      <c r="O419" s="95" t="s">
        <v>973</v>
      </c>
      <c r="P419" s="96"/>
    </row>
    <row r="420" spans="1:16" ht="51" customHeight="1" x14ac:dyDescent="0.2">
      <c r="A420" s="1600" t="s">
        <v>1592</v>
      </c>
      <c r="B420" s="1054" t="s">
        <v>5384</v>
      </c>
      <c r="C420" s="1001" t="s">
        <v>5385</v>
      </c>
      <c r="D420" s="1056" t="s">
        <v>810</v>
      </c>
      <c r="E420" s="1056" t="s">
        <v>972</v>
      </c>
      <c r="F420" s="998"/>
      <c r="G420" s="1071">
        <v>1400</v>
      </c>
      <c r="H420" s="114"/>
      <c r="I420" s="114"/>
      <c r="J420" s="1597" t="s">
        <v>5589</v>
      </c>
      <c r="K420" s="1045"/>
      <c r="L420" s="1045"/>
      <c r="M420" s="1045"/>
      <c r="N420" s="1045"/>
      <c r="O420" s="95"/>
      <c r="P420" s="96"/>
    </row>
    <row r="421" spans="1:16" ht="57.75" customHeight="1" x14ac:dyDescent="0.2">
      <c r="A421" s="1600"/>
      <c r="B421" s="1054" t="s">
        <v>5387</v>
      </c>
      <c r="C421" s="1001" t="s">
        <v>5386</v>
      </c>
      <c r="D421" s="1056" t="s">
        <v>810</v>
      </c>
      <c r="E421" s="1056" t="s">
        <v>972</v>
      </c>
      <c r="F421" s="998"/>
      <c r="G421" s="1071">
        <v>900</v>
      </c>
      <c r="H421" s="114"/>
      <c r="I421" s="114"/>
      <c r="J421" s="1597"/>
      <c r="K421" s="1045"/>
      <c r="L421" s="1045"/>
      <c r="M421" s="1045"/>
      <c r="N421" s="1045"/>
      <c r="O421" s="95"/>
      <c r="P421" s="96"/>
    </row>
    <row r="422" spans="1:16" ht="104.25" customHeight="1" x14ac:dyDescent="0.2">
      <c r="A422" s="1600" t="s">
        <v>1593</v>
      </c>
      <c r="B422" s="1054" t="s">
        <v>2836</v>
      </c>
      <c r="C422" s="1054" t="s">
        <v>5388</v>
      </c>
      <c r="D422" s="1056" t="s">
        <v>810</v>
      </c>
      <c r="E422" s="1056" t="s">
        <v>972</v>
      </c>
      <c r="F422" s="114">
        <v>1313</v>
      </c>
      <c r="G422" s="114">
        <v>72.459999999999994</v>
      </c>
      <c r="H422" s="114"/>
      <c r="I422" s="114"/>
      <c r="J422" s="1045" t="s">
        <v>5679</v>
      </c>
      <c r="K422" s="1045"/>
      <c r="L422" s="1045"/>
      <c r="M422" s="1045"/>
      <c r="N422" s="1045"/>
      <c r="O422" s="95" t="s">
        <v>973</v>
      </c>
      <c r="P422" s="96"/>
    </row>
    <row r="423" spans="1:16" ht="116.25" customHeight="1" x14ac:dyDescent="0.2">
      <c r="A423" s="1600"/>
      <c r="B423" s="1056" t="s">
        <v>4399</v>
      </c>
      <c r="C423" s="596" t="s">
        <v>5389</v>
      </c>
      <c r="D423" s="1056" t="s">
        <v>810</v>
      </c>
      <c r="E423" s="1056" t="s">
        <v>972</v>
      </c>
      <c r="F423" s="1056">
        <v>412</v>
      </c>
      <c r="G423" s="114">
        <v>395.08922999999999</v>
      </c>
      <c r="H423" s="114"/>
      <c r="I423" s="114"/>
      <c r="J423" s="1045" t="s">
        <v>4401</v>
      </c>
      <c r="K423" s="1045" t="s">
        <v>5739</v>
      </c>
      <c r="L423" s="1045"/>
      <c r="M423" s="1045"/>
      <c r="N423" s="1045"/>
      <c r="O423" s="95"/>
      <c r="P423" s="96"/>
    </row>
    <row r="424" spans="1:16" ht="102.75" customHeight="1" x14ac:dyDescent="0.2">
      <c r="A424" s="1600" t="s">
        <v>1594</v>
      </c>
      <c r="B424" s="1054" t="s">
        <v>2839</v>
      </c>
      <c r="C424" s="1054" t="s">
        <v>5390</v>
      </c>
      <c r="D424" s="1056" t="s">
        <v>810</v>
      </c>
      <c r="E424" s="1056" t="s">
        <v>972</v>
      </c>
      <c r="F424" s="114">
        <v>3135</v>
      </c>
      <c r="G424" s="114">
        <v>8865.4419999999991</v>
      </c>
      <c r="H424" s="114"/>
      <c r="I424" s="114"/>
      <c r="J424" s="1045" t="s">
        <v>3850</v>
      </c>
      <c r="K424" s="1045" t="s">
        <v>4619</v>
      </c>
      <c r="L424" s="1045" t="s">
        <v>4870</v>
      </c>
      <c r="M424" s="1045" t="s">
        <v>5680</v>
      </c>
      <c r="N424" s="1045"/>
      <c r="O424" s="95" t="s">
        <v>973</v>
      </c>
      <c r="P424" s="96"/>
    </row>
    <row r="425" spans="1:16" ht="108.75" customHeight="1" x14ac:dyDescent="0.2">
      <c r="A425" s="1600"/>
      <c r="B425" s="1054" t="s">
        <v>3956</v>
      </c>
      <c r="C425" s="1054" t="s">
        <v>5391</v>
      </c>
      <c r="D425" s="1056" t="s">
        <v>810</v>
      </c>
      <c r="E425" s="1056" t="s">
        <v>972</v>
      </c>
      <c r="F425" s="998">
        <v>600</v>
      </c>
      <c r="G425" s="114">
        <v>134.529</v>
      </c>
      <c r="H425" s="114"/>
      <c r="I425" s="114"/>
      <c r="J425" s="1045" t="s">
        <v>3957</v>
      </c>
      <c r="K425" s="1045" t="s">
        <v>5681</v>
      </c>
      <c r="L425" s="1045"/>
      <c r="M425" s="1045"/>
      <c r="N425" s="1045"/>
      <c r="O425" s="95"/>
      <c r="P425" s="96"/>
    </row>
    <row r="426" spans="1:16" ht="61.5" customHeight="1" x14ac:dyDescent="0.2">
      <c r="A426" s="1600"/>
      <c r="B426" s="1056" t="s">
        <v>5392</v>
      </c>
      <c r="C426" s="1054" t="s">
        <v>5393</v>
      </c>
      <c r="D426" s="1056" t="s">
        <v>810</v>
      </c>
      <c r="E426" s="1056" t="s">
        <v>972</v>
      </c>
      <c r="F426" s="998"/>
      <c r="G426" s="1071">
        <v>200</v>
      </c>
      <c r="H426" s="114"/>
      <c r="I426" s="114"/>
      <c r="J426" s="1045" t="s">
        <v>5485</v>
      </c>
      <c r="K426" s="1045"/>
      <c r="L426" s="1045"/>
      <c r="M426" s="1045"/>
      <c r="N426" s="1045"/>
      <c r="O426" s="95"/>
      <c r="P426" s="96"/>
    </row>
    <row r="427" spans="1:16" ht="117.75" customHeight="1" x14ac:dyDescent="0.2">
      <c r="A427" s="1055" t="s">
        <v>2847</v>
      </c>
      <c r="B427" s="1054" t="s">
        <v>2852</v>
      </c>
      <c r="C427" s="1055" t="s">
        <v>1153</v>
      </c>
      <c r="D427" s="1056" t="s">
        <v>810</v>
      </c>
      <c r="E427" s="1056" t="s">
        <v>972</v>
      </c>
      <c r="F427" s="114">
        <v>5071.9579999999996</v>
      </c>
      <c r="G427" s="114">
        <v>2981.8960000000002</v>
      </c>
      <c r="H427" s="121"/>
      <c r="I427" s="121"/>
      <c r="J427" s="1045" t="s">
        <v>4032</v>
      </c>
      <c r="K427" s="1045" t="s">
        <v>4402</v>
      </c>
      <c r="L427" s="1045" t="s">
        <v>4871</v>
      </c>
      <c r="M427" s="1045" t="s">
        <v>4938</v>
      </c>
      <c r="N427" s="1045" t="s">
        <v>5682</v>
      </c>
      <c r="O427" s="95" t="s">
        <v>973</v>
      </c>
      <c r="P427" s="96"/>
    </row>
    <row r="428" spans="1:16" ht="114.75" customHeight="1" x14ac:dyDescent="0.2">
      <c r="A428" s="1600" t="s">
        <v>2854</v>
      </c>
      <c r="B428" s="1056" t="s">
        <v>4033</v>
      </c>
      <c r="C428" s="596" t="s">
        <v>5406</v>
      </c>
      <c r="D428" s="1056" t="s">
        <v>810</v>
      </c>
      <c r="E428" s="1056" t="s">
        <v>972</v>
      </c>
      <c r="F428" s="114">
        <v>240</v>
      </c>
      <c r="G428" s="114">
        <v>18.762</v>
      </c>
      <c r="H428" s="121"/>
      <c r="I428" s="121"/>
      <c r="J428" s="1045" t="s">
        <v>4035</v>
      </c>
      <c r="K428" s="1045" t="s">
        <v>5683</v>
      </c>
      <c r="L428" s="1045"/>
      <c r="M428" s="1045"/>
      <c r="N428" s="1045"/>
      <c r="O428" s="95"/>
      <c r="P428" s="96"/>
    </row>
    <row r="429" spans="1:16" ht="109.5" customHeight="1" x14ac:dyDescent="0.2">
      <c r="A429" s="1600"/>
      <c r="B429" s="1056" t="s">
        <v>4036</v>
      </c>
      <c r="C429" s="596" t="s">
        <v>5407</v>
      </c>
      <c r="D429" s="1056" t="s">
        <v>810</v>
      </c>
      <c r="E429" s="1056" t="s">
        <v>972</v>
      </c>
      <c r="F429" s="114">
        <v>150</v>
      </c>
      <c r="G429" s="114">
        <v>14.340999999999999</v>
      </c>
      <c r="H429" s="121"/>
      <c r="I429" s="121"/>
      <c r="J429" s="1045" t="s">
        <v>4035</v>
      </c>
      <c r="K429" s="1045" t="s">
        <v>5684</v>
      </c>
      <c r="L429" s="1045"/>
      <c r="M429" s="1045"/>
      <c r="N429" s="1045"/>
      <c r="O429" s="95"/>
      <c r="P429" s="96"/>
    </row>
    <row r="430" spans="1:16" ht="75" customHeight="1" x14ac:dyDescent="0.2">
      <c r="A430" s="1600"/>
      <c r="B430" s="1056" t="s">
        <v>5401</v>
      </c>
      <c r="C430" s="1003" t="s">
        <v>5400</v>
      </c>
      <c r="D430" s="1056" t="s">
        <v>810</v>
      </c>
      <c r="E430" s="1056" t="s">
        <v>972</v>
      </c>
      <c r="F430" s="998"/>
      <c r="G430" s="718">
        <v>228</v>
      </c>
      <c r="H430" s="121"/>
      <c r="I430" s="121"/>
      <c r="J430" s="1045" t="s">
        <v>5589</v>
      </c>
      <c r="K430" s="1045"/>
      <c r="L430" s="1045"/>
      <c r="M430" s="1045"/>
      <c r="N430" s="1045"/>
      <c r="O430" s="95"/>
      <c r="P430" s="96"/>
    </row>
    <row r="431" spans="1:16" ht="75" customHeight="1" x14ac:dyDescent="0.2">
      <c r="A431" s="1600"/>
      <c r="B431" s="1056" t="s">
        <v>5403</v>
      </c>
      <c r="C431" s="1003" t="s">
        <v>5402</v>
      </c>
      <c r="D431" s="1056" t="s">
        <v>810</v>
      </c>
      <c r="E431" s="1056" t="s">
        <v>972</v>
      </c>
      <c r="F431" s="998"/>
      <c r="G431" s="718">
        <v>290</v>
      </c>
      <c r="H431" s="121"/>
      <c r="I431" s="121"/>
      <c r="J431" s="1045"/>
      <c r="K431" s="1045"/>
      <c r="L431" s="1045"/>
      <c r="M431" s="1045"/>
      <c r="N431" s="1045"/>
      <c r="O431" s="95"/>
      <c r="P431" s="96"/>
    </row>
    <row r="432" spans="1:16" ht="75" customHeight="1" x14ac:dyDescent="0.2">
      <c r="A432" s="1600"/>
      <c r="B432" s="1056" t="s">
        <v>5405</v>
      </c>
      <c r="C432" s="1003" t="s">
        <v>5404</v>
      </c>
      <c r="D432" s="1056" t="s">
        <v>810</v>
      </c>
      <c r="E432" s="1056" t="s">
        <v>972</v>
      </c>
      <c r="F432" s="998"/>
      <c r="G432" s="718">
        <v>742</v>
      </c>
      <c r="H432" s="121"/>
      <c r="I432" s="121"/>
      <c r="J432" s="1045"/>
      <c r="K432" s="1045"/>
      <c r="L432" s="1045"/>
      <c r="M432" s="1045"/>
      <c r="N432" s="1045"/>
      <c r="O432" s="95"/>
      <c r="P432" s="96"/>
    </row>
    <row r="433" spans="1:19" ht="75" customHeight="1" x14ac:dyDescent="0.2">
      <c r="A433" s="1600"/>
      <c r="B433" s="1056" t="s">
        <v>5410</v>
      </c>
      <c r="C433" s="1003" t="s">
        <v>5408</v>
      </c>
      <c r="D433" s="1056" t="s">
        <v>810</v>
      </c>
      <c r="E433" s="1056" t="s">
        <v>972</v>
      </c>
      <c r="F433" s="998"/>
      <c r="G433" s="718">
        <v>290</v>
      </c>
      <c r="H433" s="121"/>
      <c r="I433" s="121"/>
      <c r="J433" s="1045"/>
      <c r="K433" s="1045"/>
      <c r="L433" s="1045"/>
      <c r="M433" s="1045"/>
      <c r="N433" s="1045"/>
      <c r="O433" s="95"/>
      <c r="P433" s="96"/>
    </row>
    <row r="434" spans="1:19" ht="75" customHeight="1" x14ac:dyDescent="0.2">
      <c r="A434" s="1600"/>
      <c r="B434" s="1056" t="s">
        <v>5411</v>
      </c>
      <c r="C434" s="1055" t="s">
        <v>5409</v>
      </c>
      <c r="D434" s="1056" t="s">
        <v>810</v>
      </c>
      <c r="E434" s="1056" t="s">
        <v>972</v>
      </c>
      <c r="F434" s="998"/>
      <c r="G434" s="718">
        <v>1450</v>
      </c>
      <c r="H434" s="121"/>
      <c r="I434" s="121"/>
      <c r="J434" s="1045"/>
      <c r="K434" s="1045"/>
      <c r="L434" s="1045"/>
      <c r="M434" s="1045"/>
      <c r="N434" s="1045"/>
      <c r="O434" s="95"/>
      <c r="P434" s="96"/>
    </row>
    <row r="435" spans="1:19" ht="124.5" customHeight="1" x14ac:dyDescent="0.2">
      <c r="A435" s="1055" t="s">
        <v>2858</v>
      </c>
      <c r="B435" s="1056" t="s">
        <v>4403</v>
      </c>
      <c r="C435" s="596" t="s">
        <v>5412</v>
      </c>
      <c r="D435" s="1056" t="s">
        <v>810</v>
      </c>
      <c r="E435" s="1056" t="s">
        <v>972</v>
      </c>
      <c r="F435" s="1056">
        <v>515</v>
      </c>
      <c r="G435" s="114">
        <v>15.31898</v>
      </c>
      <c r="H435" s="121"/>
      <c r="I435" s="121"/>
      <c r="J435" s="1045" t="s">
        <v>4405</v>
      </c>
      <c r="K435" s="1045" t="s">
        <v>5723</v>
      </c>
      <c r="L435" s="1045"/>
      <c r="M435" s="1045"/>
      <c r="N435" s="1045"/>
      <c r="O435" s="95"/>
      <c r="P435" s="96"/>
    </row>
    <row r="436" spans="1:19" ht="69" customHeight="1" x14ac:dyDescent="0.2">
      <c r="A436" s="979" t="s">
        <v>4414</v>
      </c>
      <c r="B436" s="1056" t="s">
        <v>5735</v>
      </c>
      <c r="C436" s="1055" t="s">
        <v>5344</v>
      </c>
      <c r="D436" s="1056" t="s">
        <v>810</v>
      </c>
      <c r="E436" s="1056" t="s">
        <v>972</v>
      </c>
      <c r="F436" s="998"/>
      <c r="G436" s="1071">
        <v>396.55991</v>
      </c>
      <c r="H436" s="998"/>
      <c r="I436" s="998">
        <v>1333.33</v>
      </c>
      <c r="J436" s="1045" t="s">
        <v>5733</v>
      </c>
      <c r="K436" s="1045"/>
      <c r="L436" s="1045"/>
      <c r="M436" s="1045"/>
      <c r="N436" s="1045"/>
      <c r="O436" s="95"/>
      <c r="P436" s="605"/>
      <c r="Q436" s="605"/>
      <c r="R436" s="605"/>
      <c r="S436" s="605"/>
    </row>
    <row r="437" spans="1:19" ht="165.75" customHeight="1" x14ac:dyDescent="0.2">
      <c r="A437" s="1576" t="s">
        <v>4941</v>
      </c>
      <c r="B437" s="1056" t="s">
        <v>4417</v>
      </c>
      <c r="C437" s="596" t="s">
        <v>5394</v>
      </c>
      <c r="D437" s="1056" t="s">
        <v>275</v>
      </c>
      <c r="E437" s="1056" t="s">
        <v>972</v>
      </c>
      <c r="F437" s="1056">
        <v>412</v>
      </c>
      <c r="G437" s="718">
        <v>396.49700000000001</v>
      </c>
      <c r="H437" s="1000"/>
      <c r="I437" s="998">
        <v>1333.33</v>
      </c>
      <c r="J437" s="1045" t="s">
        <v>4408</v>
      </c>
      <c r="K437" s="1045" t="s">
        <v>5740</v>
      </c>
      <c r="L437" s="1045"/>
      <c r="M437" s="1045"/>
      <c r="N437" s="1045"/>
      <c r="O437" s="95"/>
      <c r="P437" s="605"/>
      <c r="Q437" s="605"/>
      <c r="R437" s="605"/>
      <c r="S437" s="605"/>
    </row>
    <row r="438" spans="1:19" ht="70.5" customHeight="1" x14ac:dyDescent="0.2">
      <c r="A438" s="1576"/>
      <c r="B438" s="1056" t="s">
        <v>4958</v>
      </c>
      <c r="C438" s="596" t="s">
        <v>4942</v>
      </c>
      <c r="D438" s="1056" t="s">
        <v>286</v>
      </c>
      <c r="E438" s="1056" t="s">
        <v>972</v>
      </c>
      <c r="F438" s="1056"/>
      <c r="G438" s="114">
        <v>558.23400000000004</v>
      </c>
      <c r="H438" s="1004"/>
      <c r="I438" s="1004"/>
      <c r="J438" s="1049" t="s">
        <v>4950</v>
      </c>
      <c r="K438" s="1045" t="s">
        <v>5485</v>
      </c>
      <c r="L438" s="1045"/>
      <c r="M438" s="1045"/>
      <c r="N438" s="1045"/>
      <c r="O438" s="95"/>
      <c r="P438" s="605"/>
      <c r="Q438" s="605"/>
      <c r="R438" s="605"/>
      <c r="S438" s="605"/>
    </row>
    <row r="439" spans="1:19" ht="49.5" customHeight="1" x14ac:dyDescent="0.2">
      <c r="A439" s="1576"/>
      <c r="B439" s="1056" t="s">
        <v>4959</v>
      </c>
      <c r="C439" s="1055" t="s">
        <v>4943</v>
      </c>
      <c r="D439" s="1056" t="s">
        <v>810</v>
      </c>
      <c r="E439" s="1056" t="s">
        <v>972</v>
      </c>
      <c r="F439" s="1056"/>
      <c r="G439" s="114">
        <v>1328</v>
      </c>
      <c r="H439" s="1004"/>
      <c r="I439" s="1004"/>
      <c r="J439" s="1049"/>
      <c r="K439" s="1045" t="s">
        <v>5124</v>
      </c>
      <c r="L439" s="1045"/>
      <c r="M439" s="1045"/>
      <c r="N439" s="1045"/>
      <c r="O439" s="95"/>
      <c r="P439" s="605"/>
      <c r="Q439" s="605"/>
      <c r="R439" s="605"/>
      <c r="S439" s="605"/>
    </row>
    <row r="440" spans="1:19" ht="49.5" customHeight="1" x14ac:dyDescent="0.2">
      <c r="A440" s="587"/>
      <c r="B440" s="587"/>
      <c r="C440" s="127"/>
      <c r="D440" s="587"/>
      <c r="E440" s="587"/>
      <c r="F440" s="587"/>
      <c r="G440" s="610"/>
      <c r="H440" s="978"/>
      <c r="I440" s="978"/>
      <c r="J440" s="1045"/>
      <c r="K440" s="1045"/>
      <c r="L440" s="1045"/>
      <c r="M440" s="1045"/>
      <c r="N440" s="1045"/>
      <c r="O440" s="95"/>
      <c r="P440" s="605"/>
      <c r="Q440" s="605"/>
      <c r="R440" s="605"/>
      <c r="S440" s="605"/>
    </row>
    <row r="441" spans="1:19" ht="11.25" customHeight="1" x14ac:dyDescent="0.2">
      <c r="A441" s="128"/>
      <c r="B441" s="128"/>
      <c r="C441" s="128"/>
      <c r="D441" s="128"/>
      <c r="E441" s="128"/>
      <c r="F441" s="395"/>
      <c r="G441" s="1074"/>
      <c r="H441" s="395"/>
      <c r="I441" s="395"/>
      <c r="J441" s="396"/>
      <c r="K441" s="396"/>
      <c r="L441" s="396"/>
      <c r="M441" s="396"/>
      <c r="N441" s="396"/>
      <c r="O441" s="95"/>
      <c r="P441" s="96"/>
    </row>
    <row r="442" spans="1:19" ht="15" customHeight="1" x14ac:dyDescent="0.2">
      <c r="A442" s="1603" t="s">
        <v>1597</v>
      </c>
      <c r="B442" s="1603"/>
      <c r="C442" s="1603"/>
      <c r="D442" s="1603"/>
      <c r="E442" s="1603"/>
      <c r="F442" s="1603"/>
      <c r="G442" s="1603"/>
      <c r="H442" s="1603"/>
      <c r="I442" s="1603"/>
      <c r="J442" s="254"/>
      <c r="K442" s="254"/>
      <c r="L442" s="254"/>
      <c r="M442" s="254"/>
      <c r="N442" s="254"/>
      <c r="O442" s="606"/>
      <c r="P442" s="96"/>
    </row>
    <row r="443" spans="1:19" ht="15" customHeight="1" x14ac:dyDescent="0.2">
      <c r="A443" s="1601" t="s">
        <v>2</v>
      </c>
      <c r="B443" s="1627" t="s">
        <v>1162</v>
      </c>
      <c r="C443" s="1628"/>
      <c r="D443" s="1601" t="s">
        <v>1163</v>
      </c>
      <c r="E443" s="1601" t="s">
        <v>5</v>
      </c>
      <c r="F443" s="1601" t="s">
        <v>1164</v>
      </c>
      <c r="G443" s="1601"/>
      <c r="H443" s="1601"/>
      <c r="I443" s="1601" t="s">
        <v>7</v>
      </c>
      <c r="J443" s="1048"/>
      <c r="K443" s="1048"/>
      <c r="L443" s="1048"/>
      <c r="M443" s="1048"/>
      <c r="N443" s="1048"/>
      <c r="O443" s="95"/>
      <c r="P443" s="96"/>
    </row>
    <row r="444" spans="1:19" ht="11.25" customHeight="1" x14ac:dyDescent="0.2">
      <c r="A444" s="1601"/>
      <c r="B444" s="1629"/>
      <c r="C444" s="1630"/>
      <c r="D444" s="1601"/>
      <c r="E444" s="1601"/>
      <c r="F444" s="1057">
        <v>2017</v>
      </c>
      <c r="G444" s="1079">
        <v>2018</v>
      </c>
      <c r="H444" s="1057">
        <v>2019</v>
      </c>
      <c r="I444" s="1601"/>
      <c r="J444" s="1048"/>
      <c r="K444" s="1048"/>
      <c r="L444" s="1048"/>
      <c r="M444" s="1048"/>
      <c r="N444" s="1048"/>
      <c r="O444" s="95"/>
      <c r="P444" s="96"/>
    </row>
    <row r="445" spans="1:19" ht="11.25" customHeight="1" x14ac:dyDescent="0.2">
      <c r="A445" s="1063">
        <v>1</v>
      </c>
      <c r="B445" s="1588">
        <v>2</v>
      </c>
      <c r="C445" s="1589"/>
      <c r="D445" s="1057">
        <v>3</v>
      </c>
      <c r="E445" s="1057">
        <v>4</v>
      </c>
      <c r="F445" s="1057">
        <v>5</v>
      </c>
      <c r="G445" s="1079">
        <v>6</v>
      </c>
      <c r="H445" s="397">
        <v>7</v>
      </c>
      <c r="I445" s="1057">
        <v>8</v>
      </c>
      <c r="J445" s="1048"/>
      <c r="K445" s="1048"/>
      <c r="L445" s="1048"/>
      <c r="M445" s="1048"/>
      <c r="N445" s="1048"/>
      <c r="O445" s="95"/>
      <c r="P445" s="96"/>
    </row>
    <row r="446" spans="1:19" ht="15" customHeight="1" x14ac:dyDescent="0.2">
      <c r="A446" s="1604" t="s">
        <v>1598</v>
      </c>
      <c r="B446" s="1729"/>
      <c r="C446" s="1729"/>
      <c r="D446" s="1729"/>
      <c r="E446" s="1729"/>
      <c r="F446" s="1729"/>
      <c r="G446" s="1729"/>
      <c r="H446" s="1729"/>
      <c r="I446" s="1606"/>
      <c r="J446" s="254"/>
      <c r="K446" s="254"/>
      <c r="L446" s="254"/>
      <c r="M446" s="254"/>
      <c r="N446" s="254"/>
      <c r="O446" s="95"/>
      <c r="P446" s="96"/>
    </row>
    <row r="447" spans="1:19" ht="79.5" customHeight="1" x14ac:dyDescent="0.2">
      <c r="A447" s="1563" t="s">
        <v>1599</v>
      </c>
      <c r="B447" s="1058" t="s">
        <v>2867</v>
      </c>
      <c r="C447" s="1058" t="s">
        <v>1165</v>
      </c>
      <c r="D447" s="1059" t="s">
        <v>304</v>
      </c>
      <c r="E447" s="398" t="s">
        <v>1166</v>
      </c>
      <c r="F447" s="235"/>
      <c r="G447" s="1052">
        <v>796</v>
      </c>
      <c r="H447" s="235">
        <v>4794.2349999999997</v>
      </c>
      <c r="I447" s="235"/>
      <c r="J447" s="1046" t="s">
        <v>5685</v>
      </c>
      <c r="K447" s="1046"/>
      <c r="L447" s="1046"/>
      <c r="M447" s="1046"/>
      <c r="N447" s="1046"/>
      <c r="O447" s="95" t="s">
        <v>1167</v>
      </c>
      <c r="P447" s="96"/>
    </row>
    <row r="448" spans="1:19" ht="116.25" customHeight="1" x14ac:dyDescent="0.2">
      <c r="A448" s="1727"/>
      <c r="B448" s="1058" t="s">
        <v>2869</v>
      </c>
      <c r="C448" s="1058" t="s">
        <v>1169</v>
      </c>
      <c r="D448" s="1059" t="s">
        <v>304</v>
      </c>
      <c r="E448" s="398" t="s">
        <v>1166</v>
      </c>
      <c r="F448" s="235">
        <v>21498.194</v>
      </c>
      <c r="G448" s="1052">
        <v>7448.375</v>
      </c>
      <c r="H448" s="235">
        <v>26521.254000000001</v>
      </c>
      <c r="I448" s="235"/>
      <c r="J448" s="1046" t="s">
        <v>3561</v>
      </c>
      <c r="K448" s="1046" t="s">
        <v>4082</v>
      </c>
      <c r="L448" s="1046" t="s">
        <v>4292</v>
      </c>
      <c r="M448" s="1046" t="s">
        <v>4622</v>
      </c>
      <c r="N448" s="1046" t="s">
        <v>5686</v>
      </c>
      <c r="O448" s="95" t="s">
        <v>1167</v>
      </c>
      <c r="P448" s="96"/>
    </row>
    <row r="449" spans="1:16" ht="110.25" customHeight="1" x14ac:dyDescent="0.2">
      <c r="A449" s="1727"/>
      <c r="B449" s="1058" t="s">
        <v>2870</v>
      </c>
      <c r="C449" s="1058" t="s">
        <v>1170</v>
      </c>
      <c r="D449" s="1059" t="s">
        <v>304</v>
      </c>
      <c r="E449" s="398" t="s">
        <v>1166</v>
      </c>
      <c r="F449" s="235">
        <v>84</v>
      </c>
      <c r="G449" s="1052">
        <v>1530.1</v>
      </c>
      <c r="H449" s="235">
        <v>2290.855</v>
      </c>
      <c r="I449" s="235"/>
      <c r="J449" s="1046" t="s">
        <v>4293</v>
      </c>
      <c r="K449" s="1046" t="s">
        <v>5687</v>
      </c>
      <c r="L449" s="1046"/>
      <c r="M449" s="1046"/>
      <c r="N449" s="1046"/>
      <c r="O449" s="95" t="s">
        <v>1167</v>
      </c>
      <c r="P449" s="96"/>
    </row>
    <row r="450" spans="1:16" ht="89.25" customHeight="1" x14ac:dyDescent="0.2">
      <c r="A450" s="1727"/>
      <c r="B450" s="1058" t="s">
        <v>2871</v>
      </c>
      <c r="C450" s="1058" t="s">
        <v>1171</v>
      </c>
      <c r="D450" s="1059" t="s">
        <v>304</v>
      </c>
      <c r="E450" s="398" t="s">
        <v>1166</v>
      </c>
      <c r="F450" s="235"/>
      <c r="G450" s="1052">
        <v>40.659999999999997</v>
      </c>
      <c r="H450" s="235"/>
      <c r="I450" s="235"/>
      <c r="J450" s="1046" t="s">
        <v>5688</v>
      </c>
      <c r="K450" s="1046"/>
      <c r="L450" s="1046"/>
      <c r="M450" s="1046"/>
      <c r="N450" s="1046"/>
      <c r="O450" s="95" t="s">
        <v>1167</v>
      </c>
      <c r="P450" s="96"/>
    </row>
    <row r="451" spans="1:16" ht="102.75" customHeight="1" x14ac:dyDescent="0.2">
      <c r="A451" s="1727"/>
      <c r="B451" s="1081" t="s">
        <v>2872</v>
      </c>
      <c r="C451" s="1081" t="s">
        <v>5752</v>
      </c>
      <c r="D451" s="1082" t="s">
        <v>304</v>
      </c>
      <c r="E451" s="398" t="s">
        <v>1166</v>
      </c>
      <c r="F451" s="1005">
        <v>6242.5129999999999</v>
      </c>
      <c r="G451" s="1005">
        <v>41.73</v>
      </c>
      <c r="H451" s="1005">
        <v>4912.7740000000003</v>
      </c>
      <c r="I451" s="1082"/>
      <c r="J451" s="95" t="s">
        <v>3422</v>
      </c>
      <c r="K451" s="1083" t="s">
        <v>5753</v>
      </c>
      <c r="L451" s="1046"/>
      <c r="M451" s="1046"/>
      <c r="N451" s="1046"/>
      <c r="O451" s="95" t="s">
        <v>1167</v>
      </c>
      <c r="P451" s="96"/>
    </row>
    <row r="452" spans="1:16" ht="101.25" customHeight="1" x14ac:dyDescent="0.2">
      <c r="A452" s="1727"/>
      <c r="B452" s="1058" t="s">
        <v>2873</v>
      </c>
      <c r="C452" s="1058" t="s">
        <v>1173</v>
      </c>
      <c r="D452" s="1059" t="s">
        <v>304</v>
      </c>
      <c r="E452" s="398" t="s">
        <v>1166</v>
      </c>
      <c r="F452" s="235"/>
      <c r="G452" s="1052">
        <v>55.64</v>
      </c>
      <c r="H452" s="235">
        <v>2767.6497080000004</v>
      </c>
      <c r="I452" s="235"/>
      <c r="J452" s="1046" t="s">
        <v>5689</v>
      </c>
      <c r="K452" s="1046"/>
      <c r="L452" s="1046"/>
      <c r="M452" s="1046"/>
      <c r="N452" s="1046"/>
      <c r="O452" s="95" t="s">
        <v>1167</v>
      </c>
      <c r="P452" s="96"/>
    </row>
    <row r="453" spans="1:16" ht="111" customHeight="1" x14ac:dyDescent="0.2">
      <c r="A453" s="1727"/>
      <c r="B453" s="1058" t="s">
        <v>2874</v>
      </c>
      <c r="C453" s="1058" t="s">
        <v>1174</v>
      </c>
      <c r="D453" s="1059" t="s">
        <v>304</v>
      </c>
      <c r="E453" s="398" t="s">
        <v>1166</v>
      </c>
      <c r="F453" s="235">
        <v>100</v>
      </c>
      <c r="G453" s="1052">
        <v>112.35</v>
      </c>
      <c r="H453" s="235">
        <f>175.122+253.278</f>
        <v>428.4</v>
      </c>
      <c r="I453" s="235"/>
      <c r="J453" s="1046" t="s">
        <v>4878</v>
      </c>
      <c r="K453" s="1046" t="s">
        <v>5690</v>
      </c>
      <c r="L453" s="1046"/>
      <c r="M453" s="1046"/>
      <c r="N453" s="1046"/>
      <c r="O453" s="95" t="s">
        <v>1167</v>
      </c>
      <c r="P453" s="96"/>
    </row>
    <row r="454" spans="1:16" ht="82.5" customHeight="1" x14ac:dyDescent="0.2">
      <c r="A454" s="1727"/>
      <c r="B454" s="1058" t="s">
        <v>2875</v>
      </c>
      <c r="C454" s="1058" t="s">
        <v>1175</v>
      </c>
      <c r="D454" s="1059" t="s">
        <v>304</v>
      </c>
      <c r="E454" s="398" t="s">
        <v>1166</v>
      </c>
      <c r="F454" s="235"/>
      <c r="G454" s="1052">
        <v>174.10499999999999</v>
      </c>
      <c r="H454" s="235">
        <f>711.19+410.78</f>
        <v>1121.97</v>
      </c>
      <c r="I454" s="235"/>
      <c r="J454" s="1046" t="s">
        <v>5691</v>
      </c>
      <c r="K454" s="1046"/>
      <c r="L454" s="1046"/>
      <c r="M454" s="1046"/>
      <c r="N454" s="1046"/>
      <c r="O454" s="95" t="s">
        <v>1167</v>
      </c>
      <c r="P454" s="96"/>
    </row>
    <row r="455" spans="1:16" ht="95.25" customHeight="1" x14ac:dyDescent="0.2">
      <c r="A455" s="1727"/>
      <c r="B455" s="1058" t="s">
        <v>2877</v>
      </c>
      <c r="C455" s="1058" t="s">
        <v>1177</v>
      </c>
      <c r="D455" s="1059" t="s">
        <v>304</v>
      </c>
      <c r="E455" s="398" t="s">
        <v>1166</v>
      </c>
      <c r="F455" s="235"/>
      <c r="G455" s="1052">
        <v>83.44</v>
      </c>
      <c r="H455" s="235">
        <f>484.72+194.58</f>
        <v>679.30000000000007</v>
      </c>
      <c r="I455" s="235"/>
      <c r="J455" s="1046" t="s">
        <v>5692</v>
      </c>
      <c r="K455" s="1046"/>
      <c r="L455" s="1046"/>
      <c r="M455" s="1046"/>
      <c r="N455" s="1046"/>
      <c r="O455" s="95" t="s">
        <v>1167</v>
      </c>
      <c r="P455" s="96"/>
    </row>
    <row r="456" spans="1:16" ht="73.5" customHeight="1" x14ac:dyDescent="0.2">
      <c r="A456" s="1727"/>
      <c r="B456" s="1058" t="s">
        <v>2879</v>
      </c>
      <c r="C456" s="1058" t="s">
        <v>1179</v>
      </c>
      <c r="D456" s="1059" t="s">
        <v>304</v>
      </c>
      <c r="E456" s="398" t="s">
        <v>1166</v>
      </c>
      <c r="F456" s="235"/>
      <c r="G456" s="1052">
        <v>374.5</v>
      </c>
      <c r="H456" s="235"/>
      <c r="I456" s="235"/>
      <c r="J456" s="1046" t="s">
        <v>5693</v>
      </c>
      <c r="K456" s="1046"/>
      <c r="L456" s="1046"/>
      <c r="M456" s="1046"/>
      <c r="N456" s="1046"/>
      <c r="O456" s="95" t="s">
        <v>1167</v>
      </c>
      <c r="P456" s="96"/>
    </row>
    <row r="457" spans="1:16" ht="66.75" customHeight="1" x14ac:dyDescent="0.2">
      <c r="A457" s="1727"/>
      <c r="B457" s="1058" t="s">
        <v>2880</v>
      </c>
      <c r="C457" s="1058" t="s">
        <v>1180</v>
      </c>
      <c r="D457" s="1059" t="s">
        <v>304</v>
      </c>
      <c r="E457" s="398" t="s">
        <v>1166</v>
      </c>
      <c r="F457" s="235"/>
      <c r="G457" s="1052">
        <v>85.6</v>
      </c>
      <c r="H457" s="235">
        <v>117.82899999999999</v>
      </c>
      <c r="I457" s="235"/>
      <c r="J457" s="1046" t="s">
        <v>5694</v>
      </c>
      <c r="K457" s="1046"/>
      <c r="L457" s="1046"/>
      <c r="M457" s="1046"/>
      <c r="N457" s="1046"/>
      <c r="O457" s="95" t="s">
        <v>1167</v>
      </c>
      <c r="P457" s="96"/>
    </row>
    <row r="458" spans="1:16" ht="78.75" customHeight="1" x14ac:dyDescent="0.2">
      <c r="A458" s="1727"/>
      <c r="B458" s="1058" t="s">
        <v>2881</v>
      </c>
      <c r="C458" s="1058" t="s">
        <v>1181</v>
      </c>
      <c r="D458" s="1059" t="s">
        <v>304</v>
      </c>
      <c r="E458" s="398" t="s">
        <v>1166</v>
      </c>
      <c r="F458" s="235"/>
      <c r="G458" s="1052">
        <v>53.5</v>
      </c>
      <c r="H458" s="235"/>
      <c r="I458" s="235"/>
      <c r="J458" s="1046" t="s">
        <v>5695</v>
      </c>
      <c r="K458" s="1046"/>
      <c r="L458" s="1046"/>
      <c r="M458" s="1046"/>
      <c r="N458" s="1046"/>
      <c r="O458" s="95" t="s">
        <v>1167</v>
      </c>
      <c r="P458" s="96"/>
    </row>
    <row r="459" spans="1:16" ht="42" customHeight="1" x14ac:dyDescent="0.2">
      <c r="A459" s="1727"/>
      <c r="B459" s="1058" t="s">
        <v>5429</v>
      </c>
      <c r="C459" s="1027" t="s">
        <v>5423</v>
      </c>
      <c r="D459" s="1059" t="s">
        <v>286</v>
      </c>
      <c r="E459" s="1059" t="s">
        <v>1166</v>
      </c>
      <c r="F459" s="997"/>
      <c r="G459" s="1052">
        <v>450</v>
      </c>
      <c r="H459" s="235"/>
      <c r="I459" s="235"/>
      <c r="J459" s="1612" t="s">
        <v>5589</v>
      </c>
      <c r="K459" s="1046"/>
      <c r="L459" s="1046"/>
      <c r="M459" s="1046"/>
      <c r="N459" s="1046"/>
      <c r="O459" s="95"/>
      <c r="P459" s="96"/>
    </row>
    <row r="460" spans="1:16" ht="42" customHeight="1" x14ac:dyDescent="0.2">
      <c r="A460" s="1727"/>
      <c r="B460" s="1058" t="s">
        <v>5430</v>
      </c>
      <c r="C460" s="1027" t="s">
        <v>5424</v>
      </c>
      <c r="D460" s="1059" t="s">
        <v>286</v>
      </c>
      <c r="E460" s="1059" t="s">
        <v>1166</v>
      </c>
      <c r="F460" s="997"/>
      <c r="G460" s="1052">
        <v>3700</v>
      </c>
      <c r="H460" s="235"/>
      <c r="I460" s="235"/>
      <c r="J460" s="1612"/>
      <c r="K460" s="1046"/>
      <c r="L460" s="1046"/>
      <c r="M460" s="1046"/>
      <c r="N460" s="1046"/>
      <c r="O460" s="95"/>
      <c r="P460" s="96"/>
    </row>
    <row r="461" spans="1:16" ht="42" customHeight="1" x14ac:dyDescent="0.2">
      <c r="A461" s="1727"/>
      <c r="B461" s="1058" t="s">
        <v>5431</v>
      </c>
      <c r="C461" s="1027" t="s">
        <v>5425</v>
      </c>
      <c r="D461" s="1059" t="s">
        <v>286</v>
      </c>
      <c r="E461" s="1059" t="s">
        <v>1166</v>
      </c>
      <c r="F461" s="997"/>
      <c r="G461" s="1052">
        <v>565</v>
      </c>
      <c r="H461" s="235"/>
      <c r="I461" s="235"/>
      <c r="J461" s="1612"/>
      <c r="K461" s="1046"/>
      <c r="L461" s="1046"/>
      <c r="M461" s="1046"/>
      <c r="N461" s="1046"/>
      <c r="O461" s="95"/>
      <c r="P461" s="96"/>
    </row>
    <row r="462" spans="1:16" ht="42" customHeight="1" x14ac:dyDescent="0.2">
      <c r="A462" s="1727"/>
      <c r="B462" s="1058" t="s">
        <v>5432</v>
      </c>
      <c r="C462" s="1027" t="s">
        <v>5426</v>
      </c>
      <c r="D462" s="1059" t="s">
        <v>286</v>
      </c>
      <c r="E462" s="1059" t="s">
        <v>1166</v>
      </c>
      <c r="F462" s="997"/>
      <c r="G462" s="1052">
        <v>4000</v>
      </c>
      <c r="H462" s="235"/>
      <c r="I462" s="235"/>
      <c r="J462" s="1612"/>
      <c r="K462" s="1046"/>
      <c r="L462" s="1046"/>
      <c r="M462" s="1046"/>
      <c r="N462" s="1046"/>
      <c r="O462" s="95"/>
      <c r="P462" s="96"/>
    </row>
    <row r="463" spans="1:16" ht="42" customHeight="1" x14ac:dyDescent="0.2">
      <c r="A463" s="1727"/>
      <c r="B463" s="1058" t="s">
        <v>5433</v>
      </c>
      <c r="C463" s="1027" t="s">
        <v>5427</v>
      </c>
      <c r="D463" s="1059" t="s">
        <v>286</v>
      </c>
      <c r="E463" s="1059" t="s">
        <v>1166</v>
      </c>
      <c r="F463" s="997"/>
      <c r="G463" s="1052">
        <v>820</v>
      </c>
      <c r="H463" s="235"/>
      <c r="I463" s="235"/>
      <c r="J463" s="1612"/>
      <c r="K463" s="1046"/>
      <c r="L463" s="1046"/>
      <c r="M463" s="1046"/>
      <c r="N463" s="1046"/>
      <c r="O463" s="95"/>
      <c r="P463" s="96"/>
    </row>
    <row r="464" spans="1:16" ht="42" customHeight="1" x14ac:dyDescent="0.2">
      <c r="A464" s="1562"/>
      <c r="B464" s="1058" t="s">
        <v>5434</v>
      </c>
      <c r="C464" s="1027" t="s">
        <v>5428</v>
      </c>
      <c r="D464" s="1059" t="s">
        <v>286</v>
      </c>
      <c r="E464" s="1059" t="s">
        <v>1166</v>
      </c>
      <c r="F464" s="997"/>
      <c r="G464" s="1052">
        <v>180</v>
      </c>
      <c r="H464" s="235"/>
      <c r="I464" s="235"/>
      <c r="J464" s="1612"/>
      <c r="K464" s="1046"/>
      <c r="L464" s="1046"/>
      <c r="M464" s="1046"/>
      <c r="N464" s="1046"/>
      <c r="O464" s="95"/>
      <c r="P464" s="96"/>
    </row>
    <row r="465" spans="1:19" ht="14.25" customHeight="1" x14ac:dyDescent="0.2">
      <c r="A465" s="1604" t="s">
        <v>1602</v>
      </c>
      <c r="B465" s="1729"/>
      <c r="C465" s="1729"/>
      <c r="D465" s="1729"/>
      <c r="E465" s="1729"/>
      <c r="F465" s="1729"/>
      <c r="G465" s="1729"/>
      <c r="H465" s="1729"/>
      <c r="I465" s="1606"/>
      <c r="J465" s="254"/>
      <c r="K465" s="254"/>
      <c r="L465" s="254"/>
      <c r="M465" s="254"/>
      <c r="N465" s="254"/>
      <c r="O465" s="95"/>
      <c r="P465" s="96"/>
    </row>
    <row r="466" spans="1:19" ht="153" customHeight="1" x14ac:dyDescent="0.2">
      <c r="A466" s="1563" t="s">
        <v>1603</v>
      </c>
      <c r="B466" s="1058" t="s">
        <v>2886</v>
      </c>
      <c r="C466" s="1058" t="s">
        <v>5435</v>
      </c>
      <c r="D466" s="1059" t="s">
        <v>13</v>
      </c>
      <c r="E466" s="398" t="s">
        <v>1166</v>
      </c>
      <c r="F466" s="211">
        <v>578.7672</v>
      </c>
      <c r="G466" s="211">
        <v>622.57100000000003</v>
      </c>
      <c r="H466" s="211">
        <v>27830.457999999999</v>
      </c>
      <c r="I466" s="211"/>
      <c r="J466" s="1045" t="s">
        <v>4038</v>
      </c>
      <c r="K466" s="1045" t="s">
        <v>5696</v>
      </c>
      <c r="L466" s="1045"/>
      <c r="M466" s="1045"/>
      <c r="N466" s="1045"/>
      <c r="O466" s="95" t="s">
        <v>1167</v>
      </c>
      <c r="P466" s="96"/>
    </row>
    <row r="467" spans="1:19" ht="143.25" customHeight="1" x14ac:dyDescent="0.2">
      <c r="A467" s="1561"/>
      <c r="B467" s="1058" t="s">
        <v>2889</v>
      </c>
      <c r="C467" s="1058" t="s">
        <v>5436</v>
      </c>
      <c r="D467" s="1059" t="s">
        <v>13</v>
      </c>
      <c r="E467" s="398" t="s">
        <v>1166</v>
      </c>
      <c r="F467" s="1052">
        <v>6950.5659999999998</v>
      </c>
      <c r="G467" s="1069">
        <v>10393.915000000001</v>
      </c>
      <c r="H467" s="279">
        <v>14372.931</v>
      </c>
      <c r="I467" s="211"/>
      <c r="J467" s="1045" t="s">
        <v>4039</v>
      </c>
      <c r="K467" s="1045" t="s">
        <v>5697</v>
      </c>
      <c r="L467" s="1045"/>
      <c r="M467" s="1045"/>
      <c r="N467" s="1045"/>
      <c r="O467" s="95" t="s">
        <v>1167</v>
      </c>
      <c r="P467" s="96"/>
    </row>
    <row r="468" spans="1:19" ht="162.75" customHeight="1" x14ac:dyDescent="0.2">
      <c r="A468" s="1561"/>
      <c r="B468" s="1058" t="s">
        <v>2891</v>
      </c>
      <c r="C468" s="1058" t="s">
        <v>5437</v>
      </c>
      <c r="D468" s="1059" t="s">
        <v>13</v>
      </c>
      <c r="E468" s="398" t="s">
        <v>1166</v>
      </c>
      <c r="F468" s="573">
        <v>1569.7809999999999</v>
      </c>
      <c r="G468" s="1069">
        <v>288.00900000000001</v>
      </c>
      <c r="H468" s="279">
        <v>3881.5030000000002</v>
      </c>
      <c r="I468" s="211"/>
      <c r="J468" s="1045" t="s">
        <v>4295</v>
      </c>
      <c r="K468" s="1045" t="s">
        <v>4880</v>
      </c>
      <c r="L468" s="1045" t="s">
        <v>5698</v>
      </c>
      <c r="M468" s="1045"/>
      <c r="N468" s="1045"/>
      <c r="O468" s="95" t="s">
        <v>1167</v>
      </c>
      <c r="P468" s="96"/>
    </row>
    <row r="469" spans="1:19" ht="120.75" customHeight="1" x14ac:dyDescent="0.2">
      <c r="A469" s="1561"/>
      <c r="B469" s="1058" t="s">
        <v>2892</v>
      </c>
      <c r="C469" s="1058" t="s">
        <v>5438</v>
      </c>
      <c r="D469" s="1059" t="s">
        <v>13</v>
      </c>
      <c r="E469" s="398" t="s">
        <v>1166</v>
      </c>
      <c r="F469" s="211">
        <v>788.4</v>
      </c>
      <c r="G469" s="211">
        <v>1045.7739999999999</v>
      </c>
      <c r="H469" s="211"/>
      <c r="I469" s="211"/>
      <c r="J469" s="1045" t="s">
        <v>4881</v>
      </c>
      <c r="K469" s="1045" t="s">
        <v>5699</v>
      </c>
      <c r="L469" s="1045"/>
      <c r="M469" s="1045"/>
      <c r="N469" s="1045"/>
      <c r="O469" s="95" t="s">
        <v>1167</v>
      </c>
      <c r="P469" s="96"/>
    </row>
    <row r="470" spans="1:19" ht="143.25" customHeight="1" x14ac:dyDescent="0.2">
      <c r="A470" s="1561"/>
      <c r="B470" s="1058" t="s">
        <v>2898</v>
      </c>
      <c r="C470" s="1058" t="s">
        <v>5439</v>
      </c>
      <c r="D470" s="1059" t="s">
        <v>13</v>
      </c>
      <c r="E470" s="398" t="s">
        <v>1166</v>
      </c>
      <c r="F470" s="211">
        <v>833.33299999999997</v>
      </c>
      <c r="G470" s="211">
        <v>365.15</v>
      </c>
      <c r="H470" s="211">
        <v>7123.79</v>
      </c>
      <c r="I470" s="211"/>
      <c r="J470" s="1045" t="s">
        <v>5700</v>
      </c>
      <c r="K470" s="1045"/>
      <c r="L470" s="1045"/>
      <c r="M470" s="1045"/>
      <c r="N470" s="1045"/>
      <c r="O470" s="95" t="s">
        <v>1167</v>
      </c>
      <c r="P470" s="96"/>
    </row>
    <row r="471" spans="1:19" ht="175.5" customHeight="1" x14ac:dyDescent="0.2">
      <c r="A471" s="1561"/>
      <c r="B471" s="1058" t="s">
        <v>2900</v>
      </c>
      <c r="C471" s="1058" t="s">
        <v>5440</v>
      </c>
      <c r="D471" s="1059" t="s">
        <v>13</v>
      </c>
      <c r="E471" s="398" t="s">
        <v>1166</v>
      </c>
      <c r="F471" s="1006">
        <v>933.60059999999999</v>
      </c>
      <c r="G471" s="211">
        <v>2442.3679999999999</v>
      </c>
      <c r="H471" s="211">
        <v>5037.4340000000002</v>
      </c>
      <c r="I471" s="211"/>
      <c r="J471" s="1045" t="s">
        <v>4298</v>
      </c>
      <c r="K471" s="1045" t="s">
        <v>4883</v>
      </c>
      <c r="L471" s="1045" t="s">
        <v>5701</v>
      </c>
      <c r="M471" s="1045"/>
      <c r="N471" s="1045"/>
      <c r="O471" s="95" t="s">
        <v>1167</v>
      </c>
      <c r="P471" s="96"/>
    </row>
    <row r="472" spans="1:19" ht="156.75" customHeight="1" x14ac:dyDescent="0.2">
      <c r="A472" s="1561"/>
      <c r="B472" s="1058" t="s">
        <v>2901</v>
      </c>
      <c r="C472" s="1058" t="s">
        <v>5441</v>
      </c>
      <c r="D472" s="1059" t="s">
        <v>13</v>
      </c>
      <c r="E472" s="398" t="s">
        <v>1166</v>
      </c>
      <c r="F472" s="211">
        <f>1373.832</f>
        <v>1373.8320000000001</v>
      </c>
      <c r="G472" s="211">
        <v>414.65300000000002</v>
      </c>
      <c r="H472" s="211">
        <v>7394.03</v>
      </c>
      <c r="I472" s="211"/>
      <c r="J472" s="1045" t="s">
        <v>5702</v>
      </c>
      <c r="K472" s="1045"/>
      <c r="L472" s="1045"/>
      <c r="M472" s="1045"/>
      <c r="N472" s="1045"/>
      <c r="O472" s="95" t="s">
        <v>1167</v>
      </c>
      <c r="P472" s="96"/>
    </row>
    <row r="473" spans="1:19" ht="124.5" customHeight="1" x14ac:dyDescent="0.2">
      <c r="A473" s="1561"/>
      <c r="B473" s="1058" t="s">
        <v>2904</v>
      </c>
      <c r="C473" s="1062" t="s">
        <v>5442</v>
      </c>
      <c r="D473" s="1059" t="s">
        <v>13</v>
      </c>
      <c r="E473" s="398" t="s">
        <v>1166</v>
      </c>
      <c r="F473" s="235">
        <v>194.6</v>
      </c>
      <c r="G473" s="1052">
        <v>203.66800000000001</v>
      </c>
      <c r="H473" s="1052">
        <v>1871.854</v>
      </c>
      <c r="I473" s="1052">
        <f>194.6-194.6</f>
        <v>0</v>
      </c>
      <c r="J473" s="1045" t="s">
        <v>5703</v>
      </c>
      <c r="K473" s="1045"/>
      <c r="L473" s="1045"/>
      <c r="M473" s="1045"/>
      <c r="N473" s="1045"/>
      <c r="O473" s="95" t="s">
        <v>1167</v>
      </c>
      <c r="P473" s="96"/>
    </row>
    <row r="474" spans="1:19" ht="153" customHeight="1" x14ac:dyDescent="0.2">
      <c r="A474" s="1561"/>
      <c r="B474" s="1058" t="s">
        <v>2907</v>
      </c>
      <c r="C474" s="1058" t="s">
        <v>1205</v>
      </c>
      <c r="D474" s="1059" t="s">
        <v>13</v>
      </c>
      <c r="E474" s="398" t="s">
        <v>1166</v>
      </c>
      <c r="F474" s="573">
        <v>1034.4712</v>
      </c>
      <c r="G474" s="211">
        <v>274.67500000000001</v>
      </c>
      <c r="H474" s="211"/>
      <c r="I474" s="211"/>
      <c r="J474" s="1045" t="s">
        <v>4300</v>
      </c>
      <c r="K474" s="1045" t="s">
        <v>4884</v>
      </c>
      <c r="L474" s="1045" t="s">
        <v>5704</v>
      </c>
      <c r="M474" s="1045"/>
      <c r="N474" s="1045"/>
      <c r="O474" s="95" t="s">
        <v>1167</v>
      </c>
      <c r="P474" s="96"/>
    </row>
    <row r="475" spans="1:19" ht="81.75" customHeight="1" x14ac:dyDescent="0.2">
      <c r="A475" s="1561"/>
      <c r="B475" s="1058" t="s">
        <v>2908</v>
      </c>
      <c r="C475" s="1058" t="s">
        <v>1206</v>
      </c>
      <c r="D475" s="1059" t="s">
        <v>13</v>
      </c>
      <c r="E475" s="398" t="s">
        <v>1166</v>
      </c>
      <c r="F475" s="211">
        <v>464.16800000000001</v>
      </c>
      <c r="G475" s="211">
        <v>160.21700000000001</v>
      </c>
      <c r="H475" s="211"/>
      <c r="I475" s="211"/>
      <c r="J475" s="1045" t="s">
        <v>5705</v>
      </c>
      <c r="K475" s="1045"/>
      <c r="L475" s="1045"/>
      <c r="M475" s="1045"/>
      <c r="N475" s="1045"/>
      <c r="O475" s="95" t="s">
        <v>1167</v>
      </c>
      <c r="P475" s="96"/>
    </row>
    <row r="476" spans="1:19" ht="154.5" customHeight="1" x14ac:dyDescent="0.2">
      <c r="A476" s="1561"/>
      <c r="B476" s="1058" t="s">
        <v>2911</v>
      </c>
      <c r="C476" s="1058" t="s">
        <v>5445</v>
      </c>
      <c r="D476" s="1059" t="s">
        <v>13</v>
      </c>
      <c r="E476" s="398" t="s">
        <v>1166</v>
      </c>
      <c r="F476" s="1052">
        <v>48.636769999999999</v>
      </c>
      <c r="G476" s="1052">
        <v>2889</v>
      </c>
      <c r="H476" s="1052">
        <v>2647.5</v>
      </c>
      <c r="I476" s="1059"/>
      <c r="J476" s="95" t="s">
        <v>3425</v>
      </c>
      <c r="K476" s="1045" t="s">
        <v>4301</v>
      </c>
      <c r="L476" s="1045" t="s">
        <v>5706</v>
      </c>
      <c r="M476" s="1045"/>
      <c r="N476" s="1045"/>
      <c r="O476" s="95" t="s">
        <v>1167</v>
      </c>
      <c r="P476" s="96"/>
    </row>
    <row r="477" spans="1:19" ht="73.5" customHeight="1" x14ac:dyDescent="0.2">
      <c r="A477" s="1562"/>
      <c r="B477" s="1058" t="s">
        <v>5444</v>
      </c>
      <c r="C477" s="1058" t="s">
        <v>5443</v>
      </c>
      <c r="D477" s="1059" t="s">
        <v>13</v>
      </c>
      <c r="E477" s="398" t="s">
        <v>1166</v>
      </c>
      <c r="F477" s="279"/>
      <c r="G477" s="1069">
        <v>1000</v>
      </c>
      <c r="H477" s="211"/>
      <c r="I477" s="211"/>
      <c r="J477" s="1045" t="s">
        <v>5485</v>
      </c>
      <c r="K477" s="1045"/>
      <c r="L477" s="1045"/>
      <c r="M477" s="1045"/>
      <c r="N477" s="1045"/>
      <c r="O477" s="95"/>
      <c r="P477" s="96"/>
    </row>
    <row r="478" spans="1:19" ht="71.25" customHeight="1" x14ac:dyDescent="0.2">
      <c r="A478" s="1560" t="s">
        <v>2914</v>
      </c>
      <c r="B478" s="1058" t="s">
        <v>4966</v>
      </c>
      <c r="C478" s="1027" t="s">
        <v>4951</v>
      </c>
      <c r="D478" s="1059" t="s">
        <v>810</v>
      </c>
      <c r="E478" s="1059" t="s">
        <v>4952</v>
      </c>
      <c r="F478" s="1059"/>
      <c r="G478" s="1052">
        <v>2000</v>
      </c>
      <c r="H478" s="1052"/>
      <c r="I478" s="1052"/>
      <c r="J478" s="974" t="s">
        <v>4950</v>
      </c>
      <c r="K478" s="1045" t="s">
        <v>5126</v>
      </c>
      <c r="L478" s="1045"/>
      <c r="M478" s="1045"/>
      <c r="N478" s="1045"/>
      <c r="O478" s="95"/>
      <c r="P478" s="96"/>
    </row>
    <row r="479" spans="1:19" ht="57.75" customHeight="1" x14ac:dyDescent="0.2">
      <c r="A479" s="1562"/>
      <c r="B479" s="1058" t="s">
        <v>4967</v>
      </c>
      <c r="C479" s="1027" t="s">
        <v>4953</v>
      </c>
      <c r="D479" s="1059" t="s">
        <v>810</v>
      </c>
      <c r="E479" s="1059" t="s">
        <v>4952</v>
      </c>
      <c r="F479" s="1059"/>
      <c r="G479" s="1052">
        <v>245.6</v>
      </c>
      <c r="H479" s="1052"/>
      <c r="I479" s="1052"/>
      <c r="J479" s="974"/>
      <c r="K479" s="1045" t="s">
        <v>4975</v>
      </c>
      <c r="L479" s="1045"/>
      <c r="M479" s="1045"/>
      <c r="N479" s="1045"/>
      <c r="O479" s="95"/>
      <c r="P479" s="96"/>
    </row>
    <row r="480" spans="1:19" ht="93.75" customHeight="1" x14ac:dyDescent="0.2">
      <c r="A480" s="1560" t="s">
        <v>2923</v>
      </c>
      <c r="B480" s="1058" t="s">
        <v>5448</v>
      </c>
      <c r="C480" s="1058" t="s">
        <v>5446</v>
      </c>
      <c r="D480" s="1059" t="s">
        <v>1297</v>
      </c>
      <c r="E480" s="398" t="s">
        <v>1166</v>
      </c>
      <c r="F480" s="279"/>
      <c r="G480" s="1069">
        <v>5584.6930000000002</v>
      </c>
      <c r="H480" s="1052"/>
      <c r="I480" s="1052"/>
      <c r="J480" s="1045" t="s">
        <v>4975</v>
      </c>
      <c r="K480" s="1045"/>
      <c r="L480" s="1045"/>
      <c r="M480" s="1045"/>
      <c r="N480" s="1045"/>
      <c r="O480" s="95"/>
      <c r="P480" s="605"/>
      <c r="Q480" s="605"/>
      <c r="R480" s="605"/>
      <c r="S480" s="605"/>
    </row>
    <row r="481" spans="1:19" ht="93.75" customHeight="1" x14ac:dyDescent="0.2">
      <c r="A481" s="1562"/>
      <c r="B481" s="1058" t="s">
        <v>5449</v>
      </c>
      <c r="C481" s="1058" t="s">
        <v>5447</v>
      </c>
      <c r="D481" s="1059" t="s">
        <v>1297</v>
      </c>
      <c r="E481" s="398" t="s">
        <v>1166</v>
      </c>
      <c r="F481" s="279"/>
      <c r="G481" s="1069">
        <v>534.49199999999996</v>
      </c>
      <c r="H481" s="1052"/>
      <c r="I481" s="1052"/>
      <c r="J481" s="1045"/>
      <c r="K481" s="1045"/>
      <c r="L481" s="1045"/>
      <c r="M481" s="1045"/>
      <c r="N481" s="1045"/>
      <c r="O481" s="95"/>
      <c r="P481" s="605"/>
      <c r="Q481" s="605"/>
      <c r="R481" s="605"/>
      <c r="S481" s="605"/>
    </row>
    <row r="482" spans="1:19" ht="11.25" customHeight="1" x14ac:dyDescent="0.2">
      <c r="F482" s="559"/>
      <c r="H482" s="559"/>
      <c r="I482" s="560"/>
      <c r="J482" s="561"/>
      <c r="K482" s="561"/>
      <c r="L482" s="561"/>
      <c r="M482" s="561"/>
      <c r="N482" s="561"/>
      <c r="O482" s="95"/>
      <c r="P482" s="96"/>
    </row>
    <row r="483" spans="1:19" ht="12.75" customHeight="1" x14ac:dyDescent="0.2">
      <c r="A483" s="1602" t="s">
        <v>1604</v>
      </c>
      <c r="B483" s="1602"/>
      <c r="C483" s="1602"/>
      <c r="D483" s="1602"/>
      <c r="E483" s="1602"/>
      <c r="F483" s="1602"/>
      <c r="G483" s="1602"/>
      <c r="H483" s="1602"/>
      <c r="I483" s="1602"/>
      <c r="J483" s="562"/>
      <c r="K483" s="562"/>
      <c r="L483" s="562"/>
      <c r="M483" s="562"/>
      <c r="N483" s="562"/>
      <c r="O483" s="95" t="s">
        <v>8</v>
      </c>
      <c r="P483" s="96"/>
    </row>
    <row r="484" spans="1:19" ht="11.25" customHeight="1" x14ac:dyDescent="0.2">
      <c r="I484" s="128"/>
      <c r="J484" s="538"/>
      <c r="K484" s="538"/>
      <c r="L484" s="538"/>
      <c r="M484" s="538"/>
      <c r="N484" s="538"/>
      <c r="O484" s="95"/>
      <c r="P484" s="96"/>
    </row>
    <row r="485" spans="1:19" ht="24.75" customHeight="1" x14ac:dyDescent="0.2">
      <c r="A485" s="1576" t="s">
        <v>2</v>
      </c>
      <c r="B485" s="1617" t="s">
        <v>3</v>
      </c>
      <c r="C485" s="1621"/>
      <c r="D485" s="1576" t="s">
        <v>4</v>
      </c>
      <c r="E485" s="1576" t="s">
        <v>5</v>
      </c>
      <c r="F485" s="1617" t="s">
        <v>1214</v>
      </c>
      <c r="G485" s="1618"/>
      <c r="H485" s="1618"/>
      <c r="I485" s="1601" t="s">
        <v>7</v>
      </c>
      <c r="J485" s="1048"/>
      <c r="K485" s="1048"/>
      <c r="L485" s="1048"/>
      <c r="M485" s="1048"/>
      <c r="N485" s="1048"/>
      <c r="O485" s="95"/>
      <c r="P485" s="96"/>
    </row>
    <row r="486" spans="1:19" ht="11.25" customHeight="1" x14ac:dyDescent="0.2">
      <c r="A486" s="1576"/>
      <c r="B486" s="1622"/>
      <c r="C486" s="1623"/>
      <c r="D486" s="1576"/>
      <c r="E486" s="1576"/>
      <c r="F486" s="1619"/>
      <c r="G486" s="1620"/>
      <c r="H486" s="1620"/>
      <c r="I486" s="1601"/>
      <c r="J486" s="1048"/>
      <c r="K486" s="1048"/>
      <c r="L486" s="1048"/>
      <c r="M486" s="1048"/>
      <c r="N486" s="1048"/>
      <c r="O486" s="95"/>
      <c r="P486" s="96"/>
    </row>
    <row r="487" spans="1:19" ht="17.25" customHeight="1" x14ac:dyDescent="0.2">
      <c r="A487" s="1576"/>
      <c r="B487" s="1622"/>
      <c r="C487" s="1623"/>
      <c r="D487" s="1576"/>
      <c r="E487" s="1576"/>
      <c r="F487" s="1576">
        <v>2017</v>
      </c>
      <c r="G487" s="1846">
        <v>2018</v>
      </c>
      <c r="H487" s="1586">
        <v>2019</v>
      </c>
      <c r="I487" s="1601"/>
      <c r="J487" s="1048"/>
      <c r="K487" s="1048"/>
      <c r="L487" s="1048"/>
      <c r="M487" s="1048"/>
      <c r="N487" s="1048"/>
      <c r="O487" s="95"/>
      <c r="P487" s="96"/>
    </row>
    <row r="488" spans="1:19" ht="3.75" customHeight="1" x14ac:dyDescent="0.2">
      <c r="A488" s="1576"/>
      <c r="B488" s="1619"/>
      <c r="C488" s="1624"/>
      <c r="D488" s="1576"/>
      <c r="E488" s="1576"/>
      <c r="F488" s="1576"/>
      <c r="G488" s="1847"/>
      <c r="H488" s="1586"/>
      <c r="I488" s="1601"/>
      <c r="J488" s="1048"/>
      <c r="K488" s="1048"/>
      <c r="L488" s="1048"/>
      <c r="M488" s="1048"/>
      <c r="N488" s="1048"/>
      <c r="O488" s="95"/>
      <c r="P488" s="96"/>
    </row>
    <row r="489" spans="1:19" ht="11.25" customHeight="1" x14ac:dyDescent="0.2">
      <c r="A489" s="1056">
        <v>1</v>
      </c>
      <c r="B489" s="1586">
        <v>2</v>
      </c>
      <c r="C489" s="1587"/>
      <c r="D489" s="1056">
        <v>3</v>
      </c>
      <c r="E489" s="1056">
        <v>4</v>
      </c>
      <c r="F489" s="1056">
        <v>5</v>
      </c>
      <c r="G489" s="1080">
        <v>6</v>
      </c>
      <c r="H489" s="1061">
        <v>7</v>
      </c>
      <c r="I489" s="1057">
        <v>8</v>
      </c>
      <c r="J489" s="1048"/>
      <c r="K489" s="1048"/>
      <c r="L489" s="1048"/>
      <c r="M489" s="1048"/>
      <c r="N489" s="1048"/>
      <c r="O489" s="95"/>
      <c r="P489" s="96"/>
    </row>
    <row r="490" spans="1:19" ht="12.75" customHeight="1" x14ac:dyDescent="0.2">
      <c r="A490" s="1733" t="s">
        <v>1605</v>
      </c>
      <c r="B490" s="1734"/>
      <c r="C490" s="1734"/>
      <c r="D490" s="1734"/>
      <c r="E490" s="1734"/>
      <c r="F490" s="1734"/>
      <c r="G490" s="1734"/>
      <c r="H490" s="1734"/>
      <c r="I490" s="1735"/>
      <c r="J490" s="349"/>
      <c r="K490" s="349"/>
      <c r="L490" s="349"/>
      <c r="M490" s="349"/>
      <c r="N490" s="349"/>
      <c r="O490" s="95"/>
      <c r="P490" s="96"/>
    </row>
    <row r="491" spans="1:19" ht="98.25" customHeight="1" x14ac:dyDescent="0.2">
      <c r="A491" s="1564" t="s">
        <v>1606</v>
      </c>
      <c r="B491" s="1058" t="s">
        <v>2925</v>
      </c>
      <c r="C491" s="1027" t="s">
        <v>1215</v>
      </c>
      <c r="D491" s="1053" t="s">
        <v>810</v>
      </c>
      <c r="E491" s="1053" t="s">
        <v>1216</v>
      </c>
      <c r="F491" s="211">
        <v>29</v>
      </c>
      <c r="G491" s="211">
        <v>29</v>
      </c>
      <c r="H491" s="211">
        <v>29</v>
      </c>
      <c r="I491" s="1027"/>
      <c r="J491" s="1048"/>
      <c r="K491" s="1048"/>
      <c r="L491" s="1048"/>
      <c r="M491" s="1048"/>
      <c r="N491" s="1048"/>
      <c r="O491" s="95" t="s">
        <v>123</v>
      </c>
      <c r="P491" s="96"/>
    </row>
    <row r="492" spans="1:19" ht="79.5" customHeight="1" x14ac:dyDescent="0.2">
      <c r="A492" s="1564"/>
      <c r="B492" s="1058" t="s">
        <v>2927</v>
      </c>
      <c r="C492" s="1027" t="s">
        <v>1218</v>
      </c>
      <c r="D492" s="1053" t="s">
        <v>810</v>
      </c>
      <c r="E492" s="1053" t="s">
        <v>1216</v>
      </c>
      <c r="F492" s="984">
        <v>187.53</v>
      </c>
      <c r="G492" s="211">
        <v>494</v>
      </c>
      <c r="H492" s="211"/>
      <c r="I492" s="211"/>
      <c r="J492" s="1045" t="s">
        <v>5707</v>
      </c>
      <c r="K492" s="1045"/>
      <c r="L492" s="1045"/>
      <c r="M492" s="1045"/>
      <c r="N492" s="1045"/>
      <c r="O492" s="95" t="s">
        <v>123</v>
      </c>
      <c r="P492" s="96"/>
    </row>
    <row r="493" spans="1:19" ht="56.25" customHeight="1" x14ac:dyDescent="0.2">
      <c r="A493" s="1564"/>
      <c r="B493" s="1058" t="s">
        <v>2932</v>
      </c>
      <c r="C493" s="1027" t="s">
        <v>1223</v>
      </c>
      <c r="D493" s="1053" t="s">
        <v>810</v>
      </c>
      <c r="E493" s="1053" t="s">
        <v>1216</v>
      </c>
      <c r="F493" s="211">
        <v>350</v>
      </c>
      <c r="G493" s="211">
        <v>350</v>
      </c>
      <c r="H493" s="211"/>
      <c r="I493" s="211"/>
      <c r="J493" s="1045" t="s">
        <v>5708</v>
      </c>
      <c r="K493" s="1045"/>
      <c r="L493" s="1045"/>
      <c r="M493" s="1045"/>
      <c r="N493" s="1045"/>
      <c r="O493" s="95" t="s">
        <v>123</v>
      </c>
      <c r="P493" s="96"/>
    </row>
    <row r="494" spans="1:19" ht="46.5" customHeight="1" x14ac:dyDescent="0.2">
      <c r="A494" s="1564"/>
      <c r="B494" s="1058" t="s">
        <v>5450</v>
      </c>
      <c r="C494" s="1027" t="s">
        <v>1220</v>
      </c>
      <c r="D494" s="1053" t="s">
        <v>810</v>
      </c>
      <c r="E494" s="1053" t="s">
        <v>1216</v>
      </c>
      <c r="F494" s="279"/>
      <c r="G494" s="1052">
        <v>950</v>
      </c>
      <c r="H494" s="211"/>
      <c r="I494" s="211"/>
      <c r="J494" s="1045" t="s">
        <v>5485</v>
      </c>
      <c r="K494" s="1045"/>
      <c r="L494" s="1045"/>
      <c r="M494" s="1045"/>
      <c r="N494" s="1045"/>
      <c r="O494" s="95"/>
      <c r="P494" s="605"/>
      <c r="Q494" s="605"/>
      <c r="R494" s="605"/>
      <c r="S494" s="605"/>
    </row>
    <row r="495" spans="1:19" ht="12" customHeight="1" x14ac:dyDescent="0.2">
      <c r="A495" s="1785" t="s">
        <v>1607</v>
      </c>
      <c r="B495" s="1785"/>
      <c r="C495" s="1785"/>
      <c r="D495" s="1785"/>
      <c r="E495" s="1785"/>
      <c r="F495" s="1785"/>
      <c r="G495" s="1785"/>
      <c r="H495" s="1785"/>
      <c r="I495" s="1785"/>
      <c r="J495" s="254"/>
      <c r="K495" s="254"/>
      <c r="L495" s="254"/>
      <c r="M495" s="254"/>
      <c r="N495" s="254"/>
      <c r="O495" s="95"/>
      <c r="P495" s="96"/>
    </row>
    <row r="496" spans="1:19" ht="82.5" customHeight="1" x14ac:dyDescent="0.2">
      <c r="A496" s="1564" t="s">
        <v>1608</v>
      </c>
      <c r="B496" s="1058" t="s">
        <v>2935</v>
      </c>
      <c r="C496" s="1027" t="s">
        <v>1226</v>
      </c>
      <c r="D496" s="1059" t="s">
        <v>286</v>
      </c>
      <c r="E496" s="1053" t="s">
        <v>1216</v>
      </c>
      <c r="F496" s="211"/>
      <c r="G496" s="211">
        <v>60</v>
      </c>
      <c r="H496" s="211">
        <v>195</v>
      </c>
      <c r="I496" s="1027"/>
      <c r="J496" s="1048" t="s">
        <v>5709</v>
      </c>
      <c r="K496" s="1048"/>
      <c r="L496" s="1048"/>
      <c r="M496" s="1048"/>
      <c r="N496" s="1048"/>
      <c r="O496" s="95" t="s">
        <v>123</v>
      </c>
      <c r="P496" s="96"/>
    </row>
    <row r="497" spans="1:16" ht="51.75" customHeight="1" x14ac:dyDescent="0.2">
      <c r="A497" s="1564"/>
      <c r="B497" s="1059" t="s">
        <v>5462</v>
      </c>
      <c r="C497" s="1027" t="s">
        <v>5460</v>
      </c>
      <c r="D497" s="1053" t="s">
        <v>304</v>
      </c>
      <c r="E497" s="1053" t="s">
        <v>3810</v>
      </c>
      <c r="F497" s="984"/>
      <c r="G497" s="1075"/>
      <c r="H497" s="279"/>
      <c r="I497" s="279">
        <v>116.54389999999999</v>
      </c>
      <c r="J497" s="1593" t="s">
        <v>5662</v>
      </c>
      <c r="K497" s="538"/>
      <c r="L497" s="538"/>
      <c r="M497" s="538"/>
      <c r="N497" s="538"/>
      <c r="O497" s="96"/>
      <c r="P497" s="96"/>
    </row>
    <row r="498" spans="1:16" ht="51.75" customHeight="1" x14ac:dyDescent="0.2">
      <c r="A498" s="1564"/>
      <c r="B498" s="1059" t="s">
        <v>5463</v>
      </c>
      <c r="C498" s="1027" t="s">
        <v>5461</v>
      </c>
      <c r="D498" s="1053" t="s">
        <v>304</v>
      </c>
      <c r="E498" s="1053" t="s">
        <v>3810</v>
      </c>
      <c r="F498" s="984"/>
      <c r="G498" s="1075"/>
      <c r="H498" s="279"/>
      <c r="I498" s="279">
        <v>250.042</v>
      </c>
      <c r="J498" s="1593"/>
      <c r="K498" s="538"/>
      <c r="L498" s="538"/>
      <c r="M498" s="538"/>
      <c r="N498" s="538"/>
      <c r="O498" s="96"/>
      <c r="P498" s="96"/>
    </row>
    <row r="499" spans="1:16" ht="51.75" customHeight="1" x14ac:dyDescent="0.2">
      <c r="A499" s="1564"/>
      <c r="B499" s="1059" t="s">
        <v>5466</v>
      </c>
      <c r="C499" s="1027" t="s">
        <v>5464</v>
      </c>
      <c r="D499" s="1053" t="s">
        <v>5465</v>
      </c>
      <c r="E499" s="1053" t="s">
        <v>3810</v>
      </c>
      <c r="F499" s="984"/>
      <c r="G499" s="1075"/>
      <c r="H499" s="279"/>
      <c r="I499" s="279">
        <v>229.76035999999999</v>
      </c>
      <c r="J499" s="1593"/>
      <c r="K499" s="538"/>
      <c r="L499" s="538"/>
      <c r="M499" s="538"/>
      <c r="N499" s="538"/>
      <c r="O499" s="96"/>
      <c r="P499" s="96"/>
    </row>
    <row r="500" spans="1:16" ht="51.75" customHeight="1" x14ac:dyDescent="0.2">
      <c r="A500" s="1564"/>
      <c r="B500" s="1059" t="s">
        <v>5469</v>
      </c>
      <c r="C500" s="991" t="s">
        <v>5467</v>
      </c>
      <c r="D500" s="992" t="s">
        <v>1238</v>
      </c>
      <c r="E500" s="993" t="s">
        <v>5468</v>
      </c>
      <c r="F500" s="986"/>
      <c r="G500" s="992">
        <v>35</v>
      </c>
      <c r="H500" s="294"/>
      <c r="I500" s="294"/>
      <c r="J500" s="1593" t="s">
        <v>5605</v>
      </c>
      <c r="K500" s="538"/>
      <c r="L500" s="538"/>
      <c r="M500" s="538"/>
      <c r="N500" s="538"/>
      <c r="O500" s="96"/>
      <c r="P500" s="96"/>
    </row>
    <row r="501" spans="1:16" ht="51.75" customHeight="1" x14ac:dyDescent="0.2">
      <c r="A501" s="1564"/>
      <c r="B501" s="1059" t="s">
        <v>5471</v>
      </c>
      <c r="C501" s="991" t="s">
        <v>5470</v>
      </c>
      <c r="D501" s="992" t="s">
        <v>286</v>
      </c>
      <c r="E501" s="993" t="s">
        <v>1245</v>
      </c>
      <c r="F501" s="986"/>
      <c r="G501" s="992">
        <v>1200</v>
      </c>
      <c r="H501" s="294"/>
      <c r="I501" s="294"/>
      <c r="J501" s="1593"/>
      <c r="K501" s="538"/>
      <c r="L501" s="538"/>
      <c r="M501" s="538"/>
      <c r="N501" s="538"/>
      <c r="O501" s="96"/>
      <c r="P501" s="96"/>
    </row>
    <row r="502" spans="1:16" ht="51.75" customHeight="1" x14ac:dyDescent="0.2">
      <c r="A502" s="1564"/>
      <c r="B502" s="1059" t="s">
        <v>5474</v>
      </c>
      <c r="C502" s="497" t="s">
        <v>5472</v>
      </c>
      <c r="D502" s="992" t="s">
        <v>286</v>
      </c>
      <c r="E502" s="993" t="s">
        <v>1245</v>
      </c>
      <c r="F502" s="986"/>
      <c r="G502" s="992">
        <v>100</v>
      </c>
      <c r="H502" s="294"/>
      <c r="I502" s="294"/>
      <c r="J502" s="1593"/>
      <c r="K502" s="538"/>
      <c r="L502" s="538"/>
      <c r="M502" s="538"/>
      <c r="N502" s="538"/>
      <c r="O502" s="96"/>
      <c r="P502" s="96"/>
    </row>
    <row r="503" spans="1:16" ht="51.75" customHeight="1" x14ac:dyDescent="0.2">
      <c r="A503" s="1564"/>
      <c r="B503" s="1059" t="s">
        <v>5475</v>
      </c>
      <c r="C503" s="497" t="s">
        <v>5473</v>
      </c>
      <c r="D503" s="992" t="s">
        <v>286</v>
      </c>
      <c r="E503" s="993" t="s">
        <v>1245</v>
      </c>
      <c r="F503" s="986"/>
      <c r="G503" s="992">
        <v>85</v>
      </c>
      <c r="H503" s="294"/>
      <c r="I503" s="294"/>
      <c r="J503" s="1593"/>
      <c r="K503" s="538"/>
      <c r="L503" s="538"/>
      <c r="M503" s="538"/>
      <c r="N503" s="538"/>
      <c r="O503" s="96"/>
      <c r="P503" s="96"/>
    </row>
    <row r="504" spans="1:16" ht="51.75" customHeight="1" x14ac:dyDescent="0.2">
      <c r="A504" s="1564"/>
      <c r="B504" s="1059" t="s">
        <v>5478</v>
      </c>
      <c r="C504" s="1027" t="s">
        <v>5476</v>
      </c>
      <c r="D504" s="1059" t="s">
        <v>286</v>
      </c>
      <c r="E504" s="1053" t="s">
        <v>1216</v>
      </c>
      <c r="F504" s="986"/>
      <c r="G504" s="992">
        <v>77.400000000000006</v>
      </c>
      <c r="H504" s="279"/>
      <c r="I504" s="997"/>
      <c r="J504" s="1593"/>
      <c r="K504" s="538"/>
      <c r="L504" s="538"/>
      <c r="M504" s="538"/>
      <c r="N504" s="538"/>
      <c r="O504" s="96"/>
      <c r="P504" s="96"/>
    </row>
    <row r="505" spans="1:16" ht="51.75" customHeight="1" x14ac:dyDescent="0.2">
      <c r="A505" s="1564"/>
      <c r="B505" s="1059" t="s">
        <v>5479</v>
      </c>
      <c r="C505" s="1027" t="s">
        <v>5477</v>
      </c>
      <c r="D505" s="1053" t="s">
        <v>304</v>
      </c>
      <c r="E505" s="1053" t="s">
        <v>3810</v>
      </c>
      <c r="F505" s="984"/>
      <c r="G505" s="1076"/>
      <c r="H505" s="984"/>
      <c r="I505" s="279">
        <v>200</v>
      </c>
      <c r="J505" s="1598"/>
      <c r="K505" s="538"/>
      <c r="L505" s="538"/>
      <c r="M505" s="538"/>
      <c r="N505" s="538"/>
      <c r="O505" s="96"/>
      <c r="P505" s="96"/>
    </row>
    <row r="506" spans="1:16" ht="51.75" customHeight="1" x14ac:dyDescent="0.2">
      <c r="A506" s="1564"/>
      <c r="B506" s="1059" t="s">
        <v>5481</v>
      </c>
      <c r="C506" s="1027" t="s">
        <v>5480</v>
      </c>
      <c r="D506" s="992" t="s">
        <v>286</v>
      </c>
      <c r="E506" s="993" t="s">
        <v>1245</v>
      </c>
      <c r="F506" s="984"/>
      <c r="G506" s="309">
        <v>15</v>
      </c>
      <c r="H506" s="984"/>
      <c r="I506" s="279"/>
      <c r="J506" s="1598"/>
      <c r="K506" s="538"/>
      <c r="L506" s="538"/>
      <c r="M506" s="538"/>
      <c r="N506" s="538"/>
      <c r="O506" s="96"/>
      <c r="P506" s="96"/>
    </row>
    <row r="507" spans="1:16" ht="83.25" customHeight="1" x14ac:dyDescent="0.2">
      <c r="A507" s="1564" t="s">
        <v>5224</v>
      </c>
      <c r="B507" s="1058" t="s">
        <v>2950</v>
      </c>
      <c r="C507" s="1027" t="s">
        <v>1242</v>
      </c>
      <c r="D507" s="1053" t="s">
        <v>286</v>
      </c>
      <c r="E507" s="1053" t="s">
        <v>1243</v>
      </c>
      <c r="F507" s="211">
        <v>198.05719999999999</v>
      </c>
      <c r="G507" s="309">
        <v>120</v>
      </c>
      <c r="H507" s="294"/>
      <c r="I507" s="1059"/>
      <c r="J507" s="1048" t="s">
        <v>4309</v>
      </c>
      <c r="K507" s="1048" t="s">
        <v>5710</v>
      </c>
      <c r="L507" s="1048"/>
      <c r="M507" s="1048"/>
      <c r="N507" s="1048"/>
      <c r="O507" s="95" t="s">
        <v>329</v>
      </c>
      <c r="P507" s="96"/>
    </row>
    <row r="508" spans="1:16" ht="66.75" customHeight="1" x14ac:dyDescent="0.2">
      <c r="A508" s="1564"/>
      <c r="B508" s="1058" t="s">
        <v>2955</v>
      </c>
      <c r="C508" s="1027" t="s">
        <v>1250</v>
      </c>
      <c r="D508" s="1052" t="s">
        <v>1240</v>
      </c>
      <c r="E508" s="1059" t="s">
        <v>913</v>
      </c>
      <c r="F508" s="1052">
        <v>196.5</v>
      </c>
      <c r="G508" s="309">
        <v>600</v>
      </c>
      <c r="H508" s="294"/>
      <c r="I508" s="294"/>
      <c r="J508" s="127" t="s">
        <v>5454</v>
      </c>
      <c r="K508" s="538"/>
      <c r="L508" s="538"/>
      <c r="M508" s="538"/>
      <c r="N508" s="538"/>
      <c r="O508" s="96" t="s">
        <v>911</v>
      </c>
      <c r="P508" s="96"/>
    </row>
    <row r="509" spans="1:16" ht="72.75" customHeight="1" x14ac:dyDescent="0.2">
      <c r="A509" s="1564"/>
      <c r="B509" s="1058" t="s">
        <v>4629</v>
      </c>
      <c r="C509" s="1027" t="s">
        <v>4630</v>
      </c>
      <c r="D509" s="1053" t="s">
        <v>286</v>
      </c>
      <c r="E509" s="1053" t="s">
        <v>4631</v>
      </c>
      <c r="F509" s="984">
        <v>307.5</v>
      </c>
      <c r="G509" s="309">
        <v>225.5</v>
      </c>
      <c r="H509" s="294"/>
      <c r="I509" s="1059"/>
      <c r="J509" s="1048" t="s">
        <v>4632</v>
      </c>
      <c r="K509" s="1048" t="s">
        <v>5711</v>
      </c>
      <c r="L509" s="1048"/>
      <c r="M509" s="1048"/>
      <c r="N509" s="1048"/>
      <c r="O509" s="95"/>
      <c r="P509" s="96"/>
    </row>
    <row r="510" spans="1:16" ht="57" customHeight="1" x14ac:dyDescent="0.2">
      <c r="A510" s="1564"/>
      <c r="B510" s="1058" t="s">
        <v>5453</v>
      </c>
      <c r="C510" s="1058" t="s">
        <v>5451</v>
      </c>
      <c r="D510" s="1053" t="s">
        <v>327</v>
      </c>
      <c r="E510" s="1053" t="s">
        <v>5452</v>
      </c>
      <c r="F510" s="1007"/>
      <c r="G510" s="309">
        <v>22</v>
      </c>
      <c r="H510" s="294"/>
      <c r="I510" s="1059"/>
      <c r="J510" s="1593" t="s">
        <v>5485</v>
      </c>
      <c r="K510" s="1048"/>
      <c r="L510" s="1048"/>
      <c r="M510" s="1048"/>
      <c r="N510" s="1048"/>
      <c r="O510" s="95"/>
      <c r="P510" s="96"/>
    </row>
    <row r="511" spans="1:16" ht="57" customHeight="1" x14ac:dyDescent="0.2">
      <c r="A511" s="1564"/>
      <c r="B511" s="1058" t="s">
        <v>5456</v>
      </c>
      <c r="C511" s="991" t="s">
        <v>5455</v>
      </c>
      <c r="D511" s="992" t="s">
        <v>1240</v>
      </c>
      <c r="E511" s="993" t="s">
        <v>3574</v>
      </c>
      <c r="F511" s="986"/>
      <c r="G511" s="992">
        <v>70</v>
      </c>
      <c r="H511" s="294"/>
      <c r="I511" s="1059"/>
      <c r="J511" s="1593"/>
      <c r="K511" s="1048"/>
      <c r="L511" s="1048"/>
      <c r="M511" s="1048"/>
      <c r="N511" s="1048"/>
      <c r="O511" s="95"/>
      <c r="P511" s="96"/>
    </row>
    <row r="512" spans="1:16" ht="57" customHeight="1" x14ac:dyDescent="0.2">
      <c r="A512" s="1564"/>
      <c r="B512" s="1058" t="s">
        <v>5458</v>
      </c>
      <c r="C512" s="1027" t="s">
        <v>5457</v>
      </c>
      <c r="D512" s="992" t="s">
        <v>286</v>
      </c>
      <c r="E512" s="993" t="s">
        <v>1245</v>
      </c>
      <c r="F512" s="986"/>
      <c r="G512" s="992">
        <v>65</v>
      </c>
      <c r="H512" s="294"/>
      <c r="I512" s="1059"/>
      <c r="J512" s="1593"/>
      <c r="K512" s="1048"/>
      <c r="L512" s="1048"/>
      <c r="M512" s="1048"/>
      <c r="N512" s="1048"/>
      <c r="O512" s="95"/>
      <c r="P512" s="96"/>
    </row>
    <row r="513" spans="1:36" ht="57" customHeight="1" x14ac:dyDescent="0.2">
      <c r="A513" s="1564"/>
      <c r="B513" s="1058" t="s">
        <v>5459</v>
      </c>
      <c r="C513" s="1027" t="s">
        <v>1255</v>
      </c>
      <c r="D513" s="992" t="s">
        <v>286</v>
      </c>
      <c r="E513" s="993" t="s">
        <v>1245</v>
      </c>
      <c r="F513" s="986"/>
      <c r="G513" s="992">
        <v>44</v>
      </c>
      <c r="H513" s="294"/>
      <c r="I513" s="1059"/>
      <c r="J513" s="1593"/>
      <c r="K513" s="1048"/>
      <c r="L513" s="1048"/>
      <c r="M513" s="1048"/>
      <c r="N513" s="1048"/>
      <c r="O513" s="95"/>
      <c r="P513" s="96"/>
    </row>
    <row r="514" spans="1:36" ht="57.75" customHeight="1" x14ac:dyDescent="0.2">
      <c r="A514" s="1058" t="s">
        <v>1610</v>
      </c>
      <c r="B514" s="1059" t="s">
        <v>5483</v>
      </c>
      <c r="C514" s="991" t="s">
        <v>5482</v>
      </c>
      <c r="D514" s="992" t="s">
        <v>1240</v>
      </c>
      <c r="E514" s="993" t="s">
        <v>5468</v>
      </c>
      <c r="F514" s="986"/>
      <c r="G514" s="992">
        <v>115</v>
      </c>
      <c r="H514" s="1052"/>
      <c r="I514" s="1052"/>
      <c r="J514" s="1045" t="s">
        <v>5504</v>
      </c>
      <c r="K514" s="1045"/>
      <c r="L514" s="1045"/>
      <c r="M514" s="1045"/>
      <c r="N514" s="1045"/>
      <c r="O514" s="96"/>
      <c r="P514" s="96"/>
    </row>
    <row r="515" spans="1:36" ht="90" customHeight="1" x14ac:dyDescent="0.2">
      <c r="A515" s="1564" t="s">
        <v>1611</v>
      </c>
      <c r="B515" s="1058" t="s">
        <v>2974</v>
      </c>
      <c r="C515" s="1058" t="s">
        <v>1270</v>
      </c>
      <c r="D515" s="1059" t="s">
        <v>304</v>
      </c>
      <c r="E515" s="1059" t="s">
        <v>1271</v>
      </c>
      <c r="F515" s="1052">
        <v>172.4</v>
      </c>
      <c r="G515" s="1052">
        <v>300</v>
      </c>
      <c r="H515" s="1052">
        <v>93</v>
      </c>
      <c r="I515" s="1059"/>
      <c r="J515" s="1048" t="s">
        <v>4320</v>
      </c>
      <c r="K515" s="1048" t="s">
        <v>5712</v>
      </c>
      <c r="L515" s="1048"/>
      <c r="M515" s="1048"/>
      <c r="N515" s="1048"/>
      <c r="O515" s="95" t="s">
        <v>1272</v>
      </c>
      <c r="P515" s="96"/>
    </row>
    <row r="516" spans="1:36" ht="99.75" customHeight="1" x14ac:dyDescent="0.2">
      <c r="A516" s="1564"/>
      <c r="B516" s="1058" t="s">
        <v>2975</v>
      </c>
      <c r="C516" s="1027" t="s">
        <v>1273</v>
      </c>
      <c r="D516" s="1059" t="s">
        <v>304</v>
      </c>
      <c r="E516" s="398" t="s">
        <v>1259</v>
      </c>
      <c r="F516" s="608">
        <v>360</v>
      </c>
      <c r="G516" s="1052">
        <v>300</v>
      </c>
      <c r="H516" s="1052"/>
      <c r="I516" s="1059"/>
      <c r="J516" s="1048" t="s">
        <v>4888</v>
      </c>
      <c r="K516" s="1048" t="s">
        <v>5713</v>
      </c>
      <c r="L516" s="1048"/>
      <c r="M516" s="1048"/>
      <c r="N516" s="1048"/>
      <c r="O516" s="96" t="s">
        <v>326</v>
      </c>
      <c r="P516" s="96"/>
    </row>
    <row r="517" spans="1:36" ht="117" customHeight="1" x14ac:dyDescent="0.2">
      <c r="A517" s="1027" t="s">
        <v>1612</v>
      </c>
      <c r="B517" s="1058" t="s">
        <v>2988</v>
      </c>
      <c r="C517" s="1027" t="s">
        <v>1286</v>
      </c>
      <c r="D517" s="1052" t="s">
        <v>1240</v>
      </c>
      <c r="E517" s="1059" t="s">
        <v>913</v>
      </c>
      <c r="F517" s="1052">
        <v>1300</v>
      </c>
      <c r="G517" s="309">
        <v>1300</v>
      </c>
      <c r="H517" s="294"/>
      <c r="I517" s="294"/>
      <c r="J517" s="127" t="s">
        <v>5714</v>
      </c>
      <c r="K517" s="538"/>
      <c r="L517" s="538"/>
      <c r="M517" s="538"/>
      <c r="N517" s="538"/>
      <c r="O517" s="96" t="s">
        <v>911</v>
      </c>
      <c r="Q517" s="128"/>
      <c r="R517" s="128"/>
      <c r="S517" s="128"/>
      <c r="T517" s="128"/>
      <c r="U517" s="128"/>
      <c r="V517" s="128"/>
      <c r="W517" s="128"/>
      <c r="X517" s="128"/>
      <c r="Y517" s="128"/>
      <c r="Z517" s="128"/>
      <c r="AA517" s="128"/>
      <c r="AB517" s="128"/>
      <c r="AC517" s="128"/>
      <c r="AD517" s="128"/>
      <c r="AE517" s="128"/>
      <c r="AF517" s="128"/>
      <c r="AG517" s="128"/>
      <c r="AH517" s="128"/>
      <c r="AI517" s="128"/>
      <c r="AJ517" s="128"/>
    </row>
    <row r="518" spans="1:36" ht="18" customHeight="1" x14ac:dyDescent="0.2">
      <c r="F518" s="277"/>
      <c r="G518" s="1077"/>
      <c r="H518" s="277"/>
      <c r="I518" s="277"/>
      <c r="J518" s="567"/>
      <c r="K518" s="567"/>
      <c r="L518" s="567"/>
      <c r="M518" s="567"/>
      <c r="N518" s="567"/>
      <c r="Q518" s="128"/>
      <c r="R518" s="128"/>
      <c r="S518" s="128"/>
      <c r="T518" s="128"/>
      <c r="U518" s="128"/>
      <c r="V518" s="128"/>
      <c r="W518" s="128"/>
      <c r="X518" s="128"/>
      <c r="Y518" s="128"/>
      <c r="Z518" s="128"/>
      <c r="AA518" s="128"/>
      <c r="AB518" s="128"/>
      <c r="AC518" s="128"/>
      <c r="AD518" s="128"/>
      <c r="AE518" s="128"/>
      <c r="AF518" s="128"/>
      <c r="AG518" s="128"/>
      <c r="AH518" s="128"/>
      <c r="AI518" s="128"/>
      <c r="AJ518" s="128"/>
    </row>
    <row r="519" spans="1:36" x14ac:dyDescent="0.2">
      <c r="Q519" s="128"/>
      <c r="R519" s="128"/>
      <c r="S519" s="128"/>
      <c r="T519" s="128"/>
      <c r="U519" s="128"/>
      <c r="V519" s="128"/>
      <c r="W519" s="128"/>
      <c r="X519" s="128"/>
      <c r="Y519" s="128"/>
      <c r="Z519" s="128"/>
      <c r="AA519" s="128"/>
      <c r="AB519" s="128"/>
      <c r="AC519" s="128"/>
      <c r="AD519" s="128"/>
      <c r="AE519" s="128"/>
      <c r="AF519" s="128"/>
      <c r="AG519" s="128"/>
      <c r="AH519" s="128"/>
      <c r="AI519" s="128"/>
      <c r="AJ519" s="128"/>
    </row>
    <row r="520" spans="1:36" x14ac:dyDescent="0.2">
      <c r="Q520" s="128"/>
      <c r="R520" s="128"/>
      <c r="S520" s="128"/>
      <c r="T520" s="128"/>
      <c r="U520" s="128"/>
      <c r="V520" s="128"/>
      <c r="W520" s="128"/>
      <c r="X520" s="128"/>
      <c r="Y520" s="128"/>
      <c r="Z520" s="128"/>
      <c r="AA520" s="128"/>
      <c r="AB520" s="128"/>
      <c r="AC520" s="128"/>
      <c r="AD520" s="128"/>
      <c r="AE520" s="128"/>
      <c r="AF520" s="128"/>
      <c r="AG520" s="128"/>
      <c r="AH520" s="128"/>
      <c r="AI520" s="128"/>
      <c r="AJ520" s="128"/>
    </row>
    <row r="521" spans="1:36" x14ac:dyDescent="0.2">
      <c r="Q521" s="128"/>
      <c r="R521" s="128"/>
      <c r="S521" s="128"/>
      <c r="T521" s="128"/>
      <c r="U521" s="128"/>
      <c r="V521" s="128"/>
      <c r="W521" s="128"/>
      <c r="X521" s="128"/>
      <c r="Y521" s="128"/>
      <c r="Z521" s="128"/>
      <c r="AA521" s="128"/>
      <c r="AB521" s="128"/>
      <c r="AC521" s="128"/>
      <c r="AD521" s="128"/>
      <c r="AE521" s="128"/>
      <c r="AF521" s="128"/>
      <c r="AG521" s="128"/>
      <c r="AH521" s="128"/>
      <c r="AI521" s="128"/>
      <c r="AJ521" s="128"/>
    </row>
    <row r="522" spans="1:36" x14ac:dyDescent="0.2">
      <c r="Q522" s="128"/>
      <c r="R522" s="128"/>
      <c r="S522" s="128"/>
      <c r="T522" s="128"/>
      <c r="U522" s="128"/>
      <c r="V522" s="128"/>
      <c r="W522" s="128"/>
      <c r="X522" s="128"/>
      <c r="Y522" s="128"/>
      <c r="Z522" s="128"/>
      <c r="AA522" s="128"/>
      <c r="AB522" s="128"/>
      <c r="AC522" s="128"/>
      <c r="AD522" s="128"/>
      <c r="AE522" s="128"/>
      <c r="AF522" s="128"/>
      <c r="AG522" s="128"/>
      <c r="AH522" s="128"/>
      <c r="AI522" s="128"/>
      <c r="AJ522" s="128"/>
    </row>
    <row r="523" spans="1:36" x14ac:dyDescent="0.2">
      <c r="Q523" s="128"/>
      <c r="R523" s="128"/>
      <c r="S523" s="128"/>
      <c r="T523" s="128"/>
      <c r="U523" s="128"/>
      <c r="V523" s="128"/>
      <c r="W523" s="128"/>
      <c r="X523" s="128"/>
      <c r="Y523" s="128"/>
      <c r="Z523" s="128"/>
      <c r="AA523" s="128"/>
      <c r="AB523" s="128"/>
      <c r="AC523" s="128"/>
      <c r="AD523" s="128"/>
      <c r="AE523" s="128"/>
      <c r="AF523" s="128"/>
      <c r="AG523" s="128"/>
      <c r="AH523" s="128"/>
      <c r="AI523" s="128"/>
      <c r="AJ523" s="128"/>
    </row>
  </sheetData>
  <autoFilter ref="E1:E523"/>
  <mergeCells count="160">
    <mergeCell ref="A400:A402"/>
    <mergeCell ref="A409:A410"/>
    <mergeCell ref="A392:A394"/>
    <mergeCell ref="A424:A426"/>
    <mergeCell ref="A428:A434"/>
    <mergeCell ref="A437:A439"/>
    <mergeCell ref="A496:A506"/>
    <mergeCell ref="A507:A513"/>
    <mergeCell ref="A447:A464"/>
    <mergeCell ref="A396:A397"/>
    <mergeCell ref="A398:A399"/>
    <mergeCell ref="A403:A408"/>
    <mergeCell ref="A490:I490"/>
    <mergeCell ref="A466:A477"/>
    <mergeCell ref="A465:I465"/>
    <mergeCell ref="A478:A479"/>
    <mergeCell ref="A480:A481"/>
    <mergeCell ref="J420:J421"/>
    <mergeCell ref="A422:A423"/>
    <mergeCell ref="A420:A421"/>
    <mergeCell ref="A411:A412"/>
    <mergeCell ref="A418:A419"/>
    <mergeCell ref="A483:I483"/>
    <mergeCell ref="A485:A488"/>
    <mergeCell ref="B485:C488"/>
    <mergeCell ref="D485:D488"/>
    <mergeCell ref="E485:E488"/>
    <mergeCell ref="A414:A417"/>
    <mergeCell ref="J510:J513"/>
    <mergeCell ref="A515:A516"/>
    <mergeCell ref="J505:J506"/>
    <mergeCell ref="J459:J464"/>
    <mergeCell ref="A442:I442"/>
    <mergeCell ref="A443:A444"/>
    <mergeCell ref="B443:C444"/>
    <mergeCell ref="D443:D444"/>
    <mergeCell ref="E443:E444"/>
    <mergeCell ref="F443:H443"/>
    <mergeCell ref="I443:I444"/>
    <mergeCell ref="F485:H486"/>
    <mergeCell ref="B445:C445"/>
    <mergeCell ref="A446:I446"/>
    <mergeCell ref="A491:A494"/>
    <mergeCell ref="A495:I495"/>
    <mergeCell ref="J497:J499"/>
    <mergeCell ref="J500:J504"/>
    <mergeCell ref="I485:I488"/>
    <mergeCell ref="F487:F488"/>
    <mergeCell ref="G487:G488"/>
    <mergeCell ref="H487:H488"/>
    <mergeCell ref="B489:C489"/>
    <mergeCell ref="A379:A380"/>
    <mergeCell ref="A381:A384"/>
    <mergeCell ref="A385:A386"/>
    <mergeCell ref="A387:A391"/>
    <mergeCell ref="J361:J362"/>
    <mergeCell ref="A364:A365"/>
    <mergeCell ref="A373:A376"/>
    <mergeCell ref="A359:A362"/>
    <mergeCell ref="A366:A368"/>
    <mergeCell ref="A369:A372"/>
    <mergeCell ref="A350:A352"/>
    <mergeCell ref="A354:A356"/>
    <mergeCell ref="A357:A358"/>
    <mergeCell ref="J343:J344"/>
    <mergeCell ref="A346:A347"/>
    <mergeCell ref="A336:A337"/>
    <mergeCell ref="A341:A342"/>
    <mergeCell ref="A331:A332"/>
    <mergeCell ref="A326:A327"/>
    <mergeCell ref="J329:J330"/>
    <mergeCell ref="A328:A330"/>
    <mergeCell ref="A320:A321"/>
    <mergeCell ref="A312:A314"/>
    <mergeCell ref="A317:A318"/>
    <mergeCell ref="J308:J309"/>
    <mergeCell ref="J310:J311"/>
    <mergeCell ref="A310:A311"/>
    <mergeCell ref="A308:A309"/>
    <mergeCell ref="A300:A304"/>
    <mergeCell ref="J301:J304"/>
    <mergeCell ref="A286:A287"/>
    <mergeCell ref="A289:A294"/>
    <mergeCell ref="J290:J294"/>
    <mergeCell ref="A296:A297"/>
    <mergeCell ref="A267:I267"/>
    <mergeCell ref="J278:J279"/>
    <mergeCell ref="A268:A283"/>
    <mergeCell ref="I262:I265"/>
    <mergeCell ref="F264:F265"/>
    <mergeCell ref="G264:G265"/>
    <mergeCell ref="H264:H265"/>
    <mergeCell ref="B266:C266"/>
    <mergeCell ref="A257:A259"/>
    <mergeCell ref="J258:J259"/>
    <mergeCell ref="A261:I261"/>
    <mergeCell ref="A262:A265"/>
    <mergeCell ref="B262:C265"/>
    <mergeCell ref="D262:D265"/>
    <mergeCell ref="E262:E265"/>
    <mergeCell ref="F262:H263"/>
    <mergeCell ref="A255:A256"/>
    <mergeCell ref="J202:J219"/>
    <mergeCell ref="A155:A158"/>
    <mergeCell ref="A159:A161"/>
    <mergeCell ref="A162:A163"/>
    <mergeCell ref="A164:A174"/>
    <mergeCell ref="J97:J99"/>
    <mergeCell ref="A101:I101"/>
    <mergeCell ref="J131:J154"/>
    <mergeCell ref="A103:A154"/>
    <mergeCell ref="A95:A100"/>
    <mergeCell ref="A175:A220"/>
    <mergeCell ref="J245:J248"/>
    <mergeCell ref="J250:J251"/>
    <mergeCell ref="A236:I236"/>
    <mergeCell ref="J237:J241"/>
    <mergeCell ref="A237:A241"/>
    <mergeCell ref="A242:A248"/>
    <mergeCell ref="A250:A251"/>
    <mergeCell ref="A253:A254"/>
    <mergeCell ref="J224:J225"/>
    <mergeCell ref="A226:I226"/>
    <mergeCell ref="J231:J233"/>
    <mergeCell ref="A224:A225"/>
    <mergeCell ref="A227:A233"/>
    <mergeCell ref="A234:A235"/>
    <mergeCell ref="A94:I94"/>
    <mergeCell ref="J76:J85"/>
    <mergeCell ref="J89:J93"/>
    <mergeCell ref="J43:J67"/>
    <mergeCell ref="H21:H23"/>
    <mergeCell ref="I21:I23"/>
    <mergeCell ref="J21:J23"/>
    <mergeCell ref="K21:K23"/>
    <mergeCell ref="L21:L23"/>
    <mergeCell ref="A20:A67"/>
    <mergeCell ref="A68:A85"/>
    <mergeCell ref="A86:A93"/>
    <mergeCell ref="H2:I4"/>
    <mergeCell ref="A6:I6"/>
    <mergeCell ref="A7:I7"/>
    <mergeCell ref="A8:O8"/>
    <mergeCell ref="M21:M23"/>
    <mergeCell ref="D21:D23"/>
    <mergeCell ref="E21:E23"/>
    <mergeCell ref="F21:F23"/>
    <mergeCell ref="G21:G23"/>
    <mergeCell ref="F12:F13"/>
    <mergeCell ref="G12:G13"/>
    <mergeCell ref="H12:H13"/>
    <mergeCell ref="B14:C14"/>
    <mergeCell ref="A15:I15"/>
    <mergeCell ref="A10:A13"/>
    <mergeCell ref="B10:C13"/>
    <mergeCell ref="D10:D13"/>
    <mergeCell ref="E10:E13"/>
    <mergeCell ref="F10:H11"/>
    <mergeCell ref="I10:I13"/>
    <mergeCell ref="A16:A18"/>
  </mergeCells>
  <pageMargins left="0.70866141732283472" right="0.70866141732283472" top="0.74803149606299213" bottom="0.74803149606299213" header="0.31496062992125984" footer="0.31496062992125984"/>
  <pageSetup paperSize="9" scale="40" fitToHeight="0" orientation="portrait" r:id="rId1"/>
  <rowBreaks count="1" manualBreakCount="1">
    <brk id="518" max="8" man="1"/>
  </rowBreaks>
  <colBreaks count="1" manualBreakCount="1">
    <brk id="9" max="1850"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1"/>
  <sheetViews>
    <sheetView view="pageBreakPreview" zoomScale="80" zoomScaleNormal="100" zoomScaleSheetLayoutView="80" workbookViewId="0"/>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019" customWidth="1"/>
    <col min="8" max="8" width="11.85546875" style="1019" customWidth="1"/>
    <col min="9" max="9" width="12" style="1019" bestFit="1" customWidth="1"/>
    <col min="10" max="11" width="46.85546875" style="243" customWidth="1"/>
    <col min="12" max="12" width="35.5703125" style="243" customWidth="1"/>
    <col min="13" max="15" width="39" style="243" customWidth="1"/>
    <col min="16" max="16" width="6.7109375" style="127" customWidth="1"/>
    <col min="17" max="17" width="21.85546875" style="128"/>
    <col min="18" max="16384" width="21.85546875" style="96"/>
  </cols>
  <sheetData>
    <row r="1" spans="1:17" ht="13.5" customHeight="1" x14ac:dyDescent="0.2">
      <c r="H1" s="1085"/>
    </row>
    <row r="2" spans="1:17" ht="14.25" customHeight="1" x14ac:dyDescent="0.2">
      <c r="G2" s="1114"/>
      <c r="H2" s="1848" t="s">
        <v>6038</v>
      </c>
      <c r="I2" s="1848"/>
      <c r="J2" s="245"/>
      <c r="K2" s="245"/>
      <c r="L2" s="245"/>
      <c r="M2" s="245"/>
      <c r="N2" s="245"/>
      <c r="O2" s="245"/>
    </row>
    <row r="3" spans="1:17" ht="12.75" customHeight="1" x14ac:dyDescent="0.2">
      <c r="G3" s="1114"/>
      <c r="H3" s="1848"/>
      <c r="I3" s="1848"/>
      <c r="J3" s="245"/>
      <c r="K3" s="245"/>
      <c r="L3" s="245"/>
      <c r="M3" s="245"/>
      <c r="N3" s="245"/>
      <c r="O3" s="245"/>
    </row>
    <row r="4" spans="1:17" ht="12.75" customHeight="1" x14ac:dyDescent="0.2">
      <c r="G4" s="1114"/>
      <c r="H4" s="1848"/>
      <c r="I4" s="1848"/>
      <c r="J4" s="245"/>
      <c r="K4" s="245"/>
      <c r="L4" s="245"/>
      <c r="M4" s="245"/>
      <c r="N4" s="245"/>
      <c r="O4" s="245"/>
    </row>
    <row r="5" spans="1:17" ht="11.25" customHeight="1" x14ac:dyDescent="0.2"/>
    <row r="6" spans="1:17" s="249" customFormat="1" ht="12.75" customHeight="1" x14ac:dyDescent="0.2">
      <c r="A6" s="1602" t="s">
        <v>0</v>
      </c>
      <c r="B6" s="1602"/>
      <c r="C6" s="1602"/>
      <c r="D6" s="1602"/>
      <c r="E6" s="1602"/>
      <c r="F6" s="1602"/>
      <c r="G6" s="1602"/>
      <c r="H6" s="1602"/>
      <c r="I6" s="1602"/>
      <c r="J6" s="246"/>
      <c r="K6" s="246"/>
      <c r="L6" s="246"/>
      <c r="M6" s="246"/>
      <c r="N6" s="246"/>
      <c r="O6" s="246"/>
      <c r="P6" s="247"/>
      <c r="Q6" s="248"/>
    </row>
    <row r="7" spans="1:17" s="249" customFormat="1" ht="12.75" customHeight="1" x14ac:dyDescent="0.2">
      <c r="A7" s="1602" t="s">
        <v>1</v>
      </c>
      <c r="B7" s="1602"/>
      <c r="C7" s="1602"/>
      <c r="D7" s="1602"/>
      <c r="E7" s="1602"/>
      <c r="F7" s="1602"/>
      <c r="G7" s="1602"/>
      <c r="H7" s="1602"/>
      <c r="I7" s="1602"/>
      <c r="J7" s="246"/>
      <c r="K7" s="246"/>
      <c r="L7" s="246"/>
      <c r="M7" s="246"/>
      <c r="N7" s="246"/>
      <c r="O7" s="246"/>
      <c r="P7" s="246"/>
    </row>
    <row r="8" spans="1:17" ht="6.75" customHeight="1" x14ac:dyDescent="0.2">
      <c r="A8" s="1744"/>
      <c r="B8" s="1744"/>
      <c r="C8" s="1744"/>
      <c r="D8" s="1744"/>
      <c r="E8" s="1744"/>
      <c r="F8" s="1744"/>
      <c r="G8" s="1744"/>
      <c r="H8" s="1744"/>
      <c r="I8" s="1744"/>
      <c r="J8" s="1744"/>
      <c r="K8" s="1744"/>
      <c r="L8" s="1744"/>
      <c r="M8" s="1744"/>
      <c r="N8" s="1744"/>
      <c r="O8" s="1744"/>
      <c r="P8" s="1744"/>
      <c r="Q8" s="96"/>
    </row>
    <row r="9" spans="1:17" ht="15.75" customHeight="1" x14ac:dyDescent="0.2">
      <c r="A9" s="1849"/>
      <c r="B9" s="1849"/>
      <c r="C9" s="1849"/>
      <c r="D9" s="1849"/>
      <c r="E9" s="1849"/>
      <c r="F9" s="1849"/>
      <c r="G9" s="1849"/>
      <c r="H9" s="1849"/>
      <c r="I9" s="1849"/>
      <c r="J9" s="1108"/>
      <c r="K9" s="1108"/>
      <c r="L9" s="1108"/>
      <c r="M9" s="1108"/>
      <c r="N9" s="1108"/>
      <c r="O9" s="1108"/>
      <c r="P9" s="1108"/>
      <c r="Q9" s="96"/>
    </row>
    <row r="10" spans="1:17" ht="15.75" customHeight="1" x14ac:dyDescent="0.2">
      <c r="A10" s="1108"/>
      <c r="B10" s="1108"/>
      <c r="C10" s="1108"/>
      <c r="D10" s="1108"/>
      <c r="E10" s="1108"/>
      <c r="F10" s="1108"/>
      <c r="G10" s="1108"/>
      <c r="H10" s="1108"/>
      <c r="I10" s="1108"/>
      <c r="J10" s="1108"/>
      <c r="K10" s="1108"/>
      <c r="L10" s="1108"/>
      <c r="M10" s="1108"/>
      <c r="N10" s="1108"/>
      <c r="O10" s="1108"/>
      <c r="P10" s="1108"/>
      <c r="Q10" s="96"/>
    </row>
    <row r="11" spans="1:17" ht="15" customHeight="1" x14ac:dyDescent="0.2">
      <c r="A11" s="250"/>
      <c r="B11" s="250"/>
      <c r="C11" s="250"/>
      <c r="D11" s="251" t="s">
        <v>1381</v>
      </c>
      <c r="E11" s="251"/>
      <c r="F11" s="1115"/>
      <c r="G11" s="1115"/>
      <c r="H11" s="1115"/>
      <c r="I11" s="1115"/>
      <c r="J11" s="252"/>
      <c r="K11" s="252"/>
      <c r="L11" s="252"/>
      <c r="M11" s="252"/>
      <c r="N11" s="252"/>
      <c r="O11" s="252"/>
      <c r="P11" s="95"/>
      <c r="Q11" s="96"/>
    </row>
    <row r="12" spans="1:17" ht="15" customHeight="1" x14ac:dyDescent="0.2">
      <c r="A12" s="1601" t="s">
        <v>2</v>
      </c>
      <c r="B12" s="1634" t="s">
        <v>3</v>
      </c>
      <c r="C12" s="1635"/>
      <c r="D12" s="1601" t="s">
        <v>4</v>
      </c>
      <c r="E12" s="1601" t="s">
        <v>5</v>
      </c>
      <c r="F12" s="1601" t="s">
        <v>6</v>
      </c>
      <c r="G12" s="1601"/>
      <c r="H12" s="1601"/>
      <c r="I12" s="1601" t="s">
        <v>7</v>
      </c>
      <c r="J12" s="1098"/>
      <c r="K12" s="1098"/>
      <c r="L12" s="1098"/>
      <c r="M12" s="1098"/>
      <c r="N12" s="1098"/>
      <c r="O12" s="1098"/>
      <c r="P12" s="95"/>
      <c r="Q12" s="96"/>
    </row>
    <row r="13" spans="1:17" ht="11.25" customHeight="1" x14ac:dyDescent="0.2">
      <c r="A13" s="1601"/>
      <c r="B13" s="1636"/>
      <c r="C13" s="1637"/>
      <c r="D13" s="1601"/>
      <c r="E13" s="1601"/>
      <c r="F13" s="1601"/>
      <c r="G13" s="1601"/>
      <c r="H13" s="1601"/>
      <c r="I13" s="1601"/>
      <c r="J13" s="1098"/>
      <c r="K13" s="1098"/>
      <c r="L13" s="1098"/>
      <c r="M13" s="1098"/>
      <c r="N13" s="1098"/>
      <c r="O13" s="1098"/>
      <c r="P13" s="95"/>
      <c r="Q13" s="96"/>
    </row>
    <row r="14" spans="1:17" ht="11.25" customHeight="1" x14ac:dyDescent="0.2">
      <c r="A14" s="1601"/>
      <c r="B14" s="1636"/>
      <c r="C14" s="1637"/>
      <c r="D14" s="1601"/>
      <c r="E14" s="1601"/>
      <c r="F14" s="1601">
        <v>2017</v>
      </c>
      <c r="G14" s="1601">
        <v>2018</v>
      </c>
      <c r="H14" s="1601">
        <v>2019</v>
      </c>
      <c r="I14" s="1601"/>
      <c r="J14" s="1098"/>
      <c r="K14" s="1098"/>
      <c r="L14" s="1098"/>
      <c r="M14" s="1098"/>
      <c r="N14" s="1098"/>
      <c r="O14" s="1098"/>
      <c r="P14" s="95"/>
      <c r="Q14" s="96"/>
    </row>
    <row r="15" spans="1:17" ht="3.75" customHeight="1" x14ac:dyDescent="0.2">
      <c r="A15" s="1601"/>
      <c r="B15" s="1638"/>
      <c r="C15" s="1639"/>
      <c r="D15" s="1601"/>
      <c r="E15" s="1601"/>
      <c r="F15" s="1601"/>
      <c r="G15" s="1601"/>
      <c r="H15" s="1601"/>
      <c r="I15" s="1601"/>
      <c r="J15" s="1098"/>
      <c r="K15" s="1098"/>
      <c r="L15" s="1098"/>
      <c r="M15" s="1098"/>
      <c r="N15" s="1098"/>
      <c r="O15" s="1098"/>
      <c r="P15" s="95"/>
      <c r="Q15" s="96"/>
    </row>
    <row r="16" spans="1:17" ht="11.25" customHeight="1" x14ac:dyDescent="0.2">
      <c r="A16" s="973">
        <v>1</v>
      </c>
      <c r="B16" s="1644">
        <v>2</v>
      </c>
      <c r="C16" s="1645"/>
      <c r="D16" s="973">
        <v>3</v>
      </c>
      <c r="E16" s="973">
        <v>4</v>
      </c>
      <c r="F16" s="973">
        <v>5</v>
      </c>
      <c r="G16" s="973">
        <v>6</v>
      </c>
      <c r="H16" s="973">
        <v>7</v>
      </c>
      <c r="I16" s="973">
        <v>8</v>
      </c>
      <c r="J16" s="1098"/>
      <c r="K16" s="1098"/>
      <c r="L16" s="1098"/>
      <c r="M16" s="1098"/>
      <c r="N16" s="1098"/>
      <c r="O16" s="1098"/>
      <c r="P16" s="95"/>
      <c r="Q16" s="96"/>
    </row>
    <row r="17" spans="1:34" ht="12.75" customHeight="1" x14ac:dyDescent="0.2">
      <c r="A17" s="1742" t="s">
        <v>1382</v>
      </c>
      <c r="B17" s="1742"/>
      <c r="C17" s="1742"/>
      <c r="D17" s="1742"/>
      <c r="E17" s="1742"/>
      <c r="F17" s="1742"/>
      <c r="G17" s="1742"/>
      <c r="H17" s="1742"/>
      <c r="I17" s="1742"/>
      <c r="J17" s="254"/>
      <c r="K17" s="254"/>
      <c r="L17" s="254"/>
      <c r="M17" s="254"/>
      <c r="N17" s="254"/>
      <c r="O17" s="254"/>
      <c r="P17" s="95" t="s">
        <v>8</v>
      </c>
      <c r="Q17" s="96"/>
    </row>
    <row r="18" spans="1:34" ht="89.25" customHeight="1" x14ac:dyDescent="0.2">
      <c r="A18" s="1563" t="s">
        <v>1402</v>
      </c>
      <c r="B18" s="1102" t="s">
        <v>5011</v>
      </c>
      <c r="C18" s="1093" t="s">
        <v>5757</v>
      </c>
      <c r="D18" s="1092" t="s">
        <v>10</v>
      </c>
      <c r="E18" s="1097" t="s">
        <v>133</v>
      </c>
      <c r="F18" s="981"/>
      <c r="G18" s="330">
        <v>1300</v>
      </c>
      <c r="H18" s="1096"/>
      <c r="I18" s="1096"/>
      <c r="J18" s="728"/>
      <c r="K18" s="1098" t="s">
        <v>5942</v>
      </c>
      <c r="L18" s="1098"/>
      <c r="M18" s="1098"/>
      <c r="N18" s="1098"/>
      <c r="O18" s="1098"/>
    </row>
    <row r="19" spans="1:34" ht="78" customHeight="1" x14ac:dyDescent="0.2">
      <c r="A19" s="1561"/>
      <c r="B19" s="1102" t="s">
        <v>5013</v>
      </c>
      <c r="C19" s="1093" t="s">
        <v>5012</v>
      </c>
      <c r="D19" s="1092" t="s">
        <v>10</v>
      </c>
      <c r="E19" s="1097" t="s">
        <v>133</v>
      </c>
      <c r="F19" s="981"/>
      <c r="G19" s="330">
        <v>1300</v>
      </c>
      <c r="H19" s="1096"/>
      <c r="I19" s="1096"/>
      <c r="J19" s="728"/>
      <c r="K19" s="1098" t="s">
        <v>5943</v>
      </c>
      <c r="L19" s="1098"/>
      <c r="M19" s="1098"/>
      <c r="N19" s="1098"/>
      <c r="O19" s="1098"/>
    </row>
    <row r="20" spans="1:34" ht="48" customHeight="1" x14ac:dyDescent="0.2">
      <c r="A20" s="1561"/>
      <c r="B20" s="1102" t="s">
        <v>5758</v>
      </c>
      <c r="C20" s="1093" t="s">
        <v>5759</v>
      </c>
      <c r="D20" s="1095" t="s">
        <v>810</v>
      </c>
      <c r="E20" s="307" t="s">
        <v>3435</v>
      </c>
      <c r="F20" s="279"/>
      <c r="G20" s="279"/>
      <c r="H20" s="1096"/>
      <c r="I20" s="1096" t="s">
        <v>5760</v>
      </c>
      <c r="J20" s="1592" t="s">
        <v>5944</v>
      </c>
      <c r="K20" s="1098"/>
      <c r="L20" s="1098"/>
      <c r="M20" s="1098"/>
      <c r="N20" s="1098"/>
      <c r="O20" s="1098"/>
    </row>
    <row r="21" spans="1:34" ht="48" customHeight="1" x14ac:dyDescent="0.2">
      <c r="A21" s="1561"/>
      <c r="B21" s="1102" t="s">
        <v>5761</v>
      </c>
      <c r="C21" s="1093" t="s">
        <v>5762</v>
      </c>
      <c r="D21" s="1095" t="s">
        <v>810</v>
      </c>
      <c r="E21" s="307" t="s">
        <v>3435</v>
      </c>
      <c r="F21" s="279"/>
      <c r="G21" s="279"/>
      <c r="H21" s="1096"/>
      <c r="I21" s="1096">
        <v>1100</v>
      </c>
      <c r="J21" s="1592"/>
      <c r="K21" s="1098"/>
      <c r="L21" s="1098"/>
      <c r="M21" s="1098"/>
      <c r="N21" s="1098"/>
      <c r="O21" s="1098"/>
    </row>
    <row r="22" spans="1:34" ht="48" customHeight="1" x14ac:dyDescent="0.2">
      <c r="A22" s="1562"/>
      <c r="B22" s="1102" t="s">
        <v>5763</v>
      </c>
      <c r="C22" s="1093" t="s">
        <v>5764</v>
      </c>
      <c r="D22" s="1095" t="s">
        <v>810</v>
      </c>
      <c r="E22" s="307" t="s">
        <v>3435</v>
      </c>
      <c r="F22" s="279"/>
      <c r="G22" s="279"/>
      <c r="H22" s="1096"/>
      <c r="I22" s="1096" t="s">
        <v>5765</v>
      </c>
      <c r="J22" s="1592"/>
      <c r="K22" s="1098"/>
      <c r="L22" s="1098"/>
      <c r="M22" s="1098"/>
      <c r="N22" s="1098"/>
      <c r="O22" s="1098"/>
    </row>
    <row r="23" spans="1:34" s="128" customFormat="1" ht="115.5" customHeight="1" x14ac:dyDescent="0.2">
      <c r="A23" s="1563" t="s">
        <v>3131</v>
      </c>
      <c r="B23" s="1093" t="s">
        <v>1734</v>
      </c>
      <c r="C23" s="1027" t="s">
        <v>214</v>
      </c>
      <c r="D23" s="1095" t="s">
        <v>13</v>
      </c>
      <c r="E23" s="1097" t="s">
        <v>211</v>
      </c>
      <c r="F23" s="1096">
        <v>5613</v>
      </c>
      <c r="G23" s="1095" t="s">
        <v>5766</v>
      </c>
      <c r="H23" s="1095"/>
      <c r="I23" s="1095"/>
      <c r="J23" s="1098" t="s">
        <v>4327</v>
      </c>
      <c r="K23" s="1098" t="s">
        <v>5514</v>
      </c>
      <c r="L23" s="1098" t="s">
        <v>5945</v>
      </c>
      <c r="N23" s="1098"/>
      <c r="O23" s="1098"/>
      <c r="P23" s="127" t="s">
        <v>11</v>
      </c>
    </row>
    <row r="24" spans="1:34" s="128" customFormat="1" ht="134.25" customHeight="1" x14ac:dyDescent="0.2">
      <c r="A24" s="1561"/>
      <c r="B24" s="1093" t="s">
        <v>1735</v>
      </c>
      <c r="C24" s="1027" t="s">
        <v>5767</v>
      </c>
      <c r="D24" s="1095" t="s">
        <v>213</v>
      </c>
      <c r="E24" s="1095" t="s">
        <v>216</v>
      </c>
      <c r="F24" s="1096">
        <v>4615.8</v>
      </c>
      <c r="G24" s="1096">
        <v>8000</v>
      </c>
      <c r="H24" s="1096">
        <v>52445</v>
      </c>
      <c r="I24" s="1095"/>
      <c r="J24" s="1098" t="s">
        <v>3037</v>
      </c>
      <c r="K24" s="1098" t="s">
        <v>3276</v>
      </c>
      <c r="L24" s="1098" t="s">
        <v>4121</v>
      </c>
      <c r="M24" s="1098" t="s">
        <v>4445</v>
      </c>
      <c r="N24" s="1098" t="s">
        <v>5515</v>
      </c>
      <c r="O24" s="1098" t="s">
        <v>5946</v>
      </c>
      <c r="P24" s="127" t="s">
        <v>123</v>
      </c>
    </row>
    <row r="25" spans="1:34" ht="36.75" customHeight="1" x14ac:dyDescent="0.2">
      <c r="A25" s="1561"/>
      <c r="B25" s="497" t="s">
        <v>5768</v>
      </c>
      <c r="C25" s="1027" t="s">
        <v>5769</v>
      </c>
      <c r="D25" s="1095" t="s">
        <v>810</v>
      </c>
      <c r="E25" s="1097" t="s">
        <v>3435</v>
      </c>
      <c r="F25" s="279"/>
      <c r="G25" s="975"/>
      <c r="H25" s="1096"/>
      <c r="I25" s="1096" t="s">
        <v>5770</v>
      </c>
      <c r="J25" s="1599" t="s">
        <v>5947</v>
      </c>
      <c r="K25" s="1099"/>
      <c r="L25" s="1099"/>
      <c r="M25" s="1099"/>
      <c r="N25" s="1099"/>
      <c r="O25" s="1099"/>
      <c r="Q25" s="605"/>
      <c r="R25" s="605"/>
      <c r="S25" s="605"/>
      <c r="T25" s="605"/>
    </row>
    <row r="26" spans="1:34" ht="36.75" customHeight="1" x14ac:dyDescent="0.2">
      <c r="A26" s="1561"/>
      <c r="B26" s="497" t="s">
        <v>5772</v>
      </c>
      <c r="C26" s="1027" t="s">
        <v>5771</v>
      </c>
      <c r="D26" s="1095" t="s">
        <v>810</v>
      </c>
      <c r="E26" s="1097" t="s">
        <v>3435</v>
      </c>
      <c r="F26" s="279"/>
      <c r="G26" s="975"/>
      <c r="H26" s="1096"/>
      <c r="I26" s="1096">
        <v>60</v>
      </c>
      <c r="J26" s="1599"/>
      <c r="K26" s="1099"/>
      <c r="L26" s="1099"/>
      <c r="M26" s="1099"/>
      <c r="N26" s="1099"/>
      <c r="O26" s="1099"/>
      <c r="Q26" s="605"/>
      <c r="R26" s="605"/>
      <c r="S26" s="605"/>
      <c r="T26" s="605"/>
    </row>
    <row r="27" spans="1:34" ht="84" customHeight="1" x14ac:dyDescent="0.2">
      <c r="A27" s="1562"/>
      <c r="B27" s="497" t="s">
        <v>5774</v>
      </c>
      <c r="C27" s="1027" t="s">
        <v>5773</v>
      </c>
      <c r="D27" s="1095" t="s">
        <v>286</v>
      </c>
      <c r="E27" s="1097" t="s">
        <v>3435</v>
      </c>
      <c r="F27" s="279"/>
      <c r="G27" s="975">
        <v>1500</v>
      </c>
      <c r="H27" s="1096"/>
      <c r="I27" s="1096"/>
      <c r="J27" s="1099" t="s">
        <v>5948</v>
      </c>
      <c r="K27" s="1099"/>
      <c r="L27" s="1099"/>
      <c r="M27" s="1099"/>
      <c r="N27" s="1099"/>
      <c r="O27" s="1099"/>
      <c r="Q27" s="605"/>
      <c r="R27" s="605"/>
      <c r="S27" s="605"/>
      <c r="T27" s="605"/>
    </row>
    <row r="28" spans="1:34" s="277" customFormat="1" ht="12" customHeight="1" x14ac:dyDescent="0.2">
      <c r="A28" s="1741" t="s">
        <v>1476</v>
      </c>
      <c r="B28" s="1741"/>
      <c r="C28" s="1741"/>
      <c r="D28" s="1741"/>
      <c r="E28" s="1741"/>
      <c r="F28" s="1741"/>
      <c r="G28" s="1741"/>
      <c r="H28" s="1741"/>
      <c r="I28" s="1741"/>
      <c r="J28" s="254"/>
      <c r="K28" s="254"/>
      <c r="L28" s="254"/>
      <c r="M28" s="254"/>
      <c r="N28" s="254"/>
      <c r="O28" s="254"/>
      <c r="P28" s="127" t="s">
        <v>11</v>
      </c>
    </row>
    <row r="29" spans="1:34" ht="124.5" customHeight="1" x14ac:dyDescent="0.2">
      <c r="A29" s="1563" t="s">
        <v>1477</v>
      </c>
      <c r="B29" s="1095" t="s">
        <v>5060</v>
      </c>
      <c r="C29" s="1027" t="s">
        <v>5775</v>
      </c>
      <c r="D29" s="1092" t="s">
        <v>3137</v>
      </c>
      <c r="E29" s="1097" t="s">
        <v>3041</v>
      </c>
      <c r="F29" s="330"/>
      <c r="G29" s="330">
        <v>35</v>
      </c>
      <c r="H29" s="1096"/>
      <c r="I29" s="1096"/>
      <c r="J29" s="1098"/>
      <c r="K29" s="1098" t="s">
        <v>5949</v>
      </c>
      <c r="L29" s="1098"/>
      <c r="M29" s="1098"/>
      <c r="N29" s="1098"/>
      <c r="O29" s="1098"/>
      <c r="P29" s="95"/>
      <c r="Q29" s="96"/>
    </row>
    <row r="30" spans="1:34" ht="63.75" customHeight="1" x14ac:dyDescent="0.2">
      <c r="A30" s="1562"/>
      <c r="B30" s="1095" t="s">
        <v>5776</v>
      </c>
      <c r="C30" s="1027" t="s">
        <v>5777</v>
      </c>
      <c r="D30" s="1095" t="s">
        <v>286</v>
      </c>
      <c r="E30" s="1097" t="s">
        <v>3435</v>
      </c>
      <c r="F30" s="279"/>
      <c r="G30" s="330">
        <v>3700</v>
      </c>
      <c r="H30" s="1096"/>
      <c r="I30" s="1096"/>
      <c r="J30" s="127" t="s">
        <v>5950</v>
      </c>
      <c r="K30" s="1098"/>
      <c r="L30" s="1098"/>
      <c r="M30" s="1098"/>
      <c r="N30" s="1098"/>
      <c r="O30" s="1098"/>
      <c r="P30" s="95"/>
      <c r="Q30" s="96"/>
    </row>
    <row r="31" spans="1:34" ht="15.75" customHeight="1" x14ac:dyDescent="0.2">
      <c r="A31" s="1785" t="s">
        <v>1478</v>
      </c>
      <c r="B31" s="1785"/>
      <c r="C31" s="1785"/>
      <c r="D31" s="1785"/>
      <c r="E31" s="1785"/>
      <c r="F31" s="1785"/>
      <c r="G31" s="1785"/>
      <c r="H31" s="1785"/>
      <c r="I31" s="1785"/>
      <c r="J31" s="254"/>
      <c r="K31" s="254"/>
      <c r="L31" s="254"/>
      <c r="M31" s="254"/>
      <c r="N31" s="254"/>
      <c r="O31" s="254"/>
      <c r="R31" s="128"/>
      <c r="S31" s="128"/>
      <c r="T31" s="128"/>
      <c r="U31" s="128"/>
      <c r="V31" s="128"/>
      <c r="W31" s="128"/>
      <c r="X31" s="128"/>
      <c r="Y31" s="128"/>
      <c r="Z31" s="128"/>
      <c r="AA31" s="128"/>
      <c r="AB31" s="128"/>
      <c r="AC31" s="128"/>
      <c r="AD31" s="128"/>
      <c r="AE31" s="128"/>
      <c r="AF31" s="128"/>
      <c r="AG31" s="128"/>
    </row>
    <row r="32" spans="1:34" s="285" customFormat="1" ht="132.75" customHeight="1" x14ac:dyDescent="0.2">
      <c r="A32" s="1563" t="s">
        <v>1480</v>
      </c>
      <c r="B32" s="1093" t="s">
        <v>2101</v>
      </c>
      <c r="C32" s="1027" t="s">
        <v>5159</v>
      </c>
      <c r="D32" s="1095" t="s">
        <v>275</v>
      </c>
      <c r="E32" s="1095" t="s">
        <v>6833</v>
      </c>
      <c r="F32" s="279">
        <v>150</v>
      </c>
      <c r="G32" s="1095">
        <v>145.71700989999999</v>
      </c>
      <c r="H32" s="1095"/>
      <c r="I32" s="279"/>
      <c r="J32" s="1103" t="s">
        <v>3459</v>
      </c>
      <c r="K32" s="1103" t="s">
        <v>3612</v>
      </c>
      <c r="L32" s="1103" t="s">
        <v>5160</v>
      </c>
      <c r="M32" s="1103" t="s">
        <v>5951</v>
      </c>
      <c r="N32" s="1103"/>
      <c r="O32" s="1103"/>
      <c r="P32" s="95" t="s">
        <v>11</v>
      </c>
      <c r="Q32" s="128"/>
      <c r="R32" s="128"/>
      <c r="S32" s="128"/>
      <c r="T32" s="128"/>
      <c r="U32" s="128"/>
      <c r="V32" s="128"/>
      <c r="W32" s="128"/>
      <c r="X32" s="128"/>
      <c r="Y32" s="128"/>
      <c r="Z32" s="128"/>
      <c r="AA32" s="128"/>
      <c r="AB32" s="128"/>
      <c r="AC32" s="128"/>
      <c r="AD32" s="128"/>
      <c r="AE32" s="128"/>
      <c r="AF32" s="128"/>
      <c r="AG32" s="128"/>
      <c r="AH32" s="505"/>
    </row>
    <row r="33" spans="1:34" s="285" customFormat="1" ht="186.75" customHeight="1" x14ac:dyDescent="0.2">
      <c r="A33" s="1561"/>
      <c r="B33" s="1093" t="s">
        <v>2102</v>
      </c>
      <c r="C33" s="1027" t="s">
        <v>5161</v>
      </c>
      <c r="D33" s="1095" t="s">
        <v>275</v>
      </c>
      <c r="E33" s="1095" t="s">
        <v>6834</v>
      </c>
      <c r="F33" s="279">
        <v>150</v>
      </c>
      <c r="G33" s="1095">
        <v>202.96832000000001</v>
      </c>
      <c r="H33" s="1095"/>
      <c r="I33" s="279"/>
      <c r="J33" s="1103" t="s">
        <v>3460</v>
      </c>
      <c r="K33" s="1103" t="s">
        <v>3614</v>
      </c>
      <c r="L33" s="1103" t="s">
        <v>5162</v>
      </c>
      <c r="M33" s="1103" t="s">
        <v>5952</v>
      </c>
      <c r="N33" s="1103"/>
      <c r="O33" s="1103"/>
      <c r="P33" s="95" t="s">
        <v>11</v>
      </c>
      <c r="Q33" s="128"/>
      <c r="R33" s="128"/>
      <c r="S33" s="128"/>
      <c r="T33" s="128"/>
      <c r="U33" s="128"/>
      <c r="V33" s="128"/>
      <c r="W33" s="128"/>
      <c r="X33" s="128"/>
      <c r="Y33" s="128"/>
      <c r="Z33" s="128"/>
      <c r="AA33" s="128"/>
      <c r="AB33" s="128"/>
      <c r="AC33" s="128"/>
      <c r="AD33" s="128"/>
      <c r="AE33" s="128"/>
      <c r="AF33" s="128"/>
      <c r="AG33" s="128"/>
      <c r="AH33" s="505"/>
    </row>
    <row r="34" spans="1:34" s="772" customFormat="1" ht="78.75" customHeight="1" x14ac:dyDescent="0.2">
      <c r="A34" s="1561"/>
      <c r="B34" s="1095" t="s">
        <v>5071</v>
      </c>
      <c r="C34" s="1027" t="s">
        <v>5069</v>
      </c>
      <c r="D34" s="1095" t="s">
        <v>275</v>
      </c>
      <c r="E34" s="1092" t="s">
        <v>340</v>
      </c>
      <c r="F34" s="279"/>
      <c r="G34" s="330"/>
      <c r="H34" s="1096"/>
      <c r="I34" s="1096"/>
      <c r="J34" s="1649"/>
      <c r="K34" s="1103" t="s">
        <v>5953</v>
      </c>
      <c r="L34" s="1103"/>
      <c r="M34" s="1103"/>
      <c r="N34" s="1103"/>
      <c r="O34" s="1103"/>
      <c r="P34" s="95"/>
      <c r="Q34" s="128"/>
      <c r="R34" s="128"/>
      <c r="S34" s="128"/>
      <c r="T34" s="128"/>
      <c r="U34" s="128"/>
      <c r="V34" s="128"/>
      <c r="W34" s="128"/>
      <c r="X34" s="128"/>
      <c r="Y34" s="128"/>
      <c r="Z34" s="128"/>
      <c r="AA34" s="128"/>
      <c r="AB34" s="128"/>
      <c r="AC34" s="128"/>
      <c r="AD34" s="128"/>
      <c r="AE34" s="128"/>
      <c r="AF34" s="128"/>
      <c r="AG34" s="128"/>
      <c r="AH34" s="519"/>
    </row>
    <row r="35" spans="1:34" s="772" customFormat="1" ht="88.5" customHeight="1" x14ac:dyDescent="0.2">
      <c r="A35" s="1561"/>
      <c r="B35" s="1095" t="s">
        <v>5073</v>
      </c>
      <c r="C35" s="1027" t="s">
        <v>5072</v>
      </c>
      <c r="D35" s="1095" t="s">
        <v>275</v>
      </c>
      <c r="E35" s="1092" t="s">
        <v>340</v>
      </c>
      <c r="F35" s="279"/>
      <c r="G35" s="330"/>
      <c r="H35" s="1096"/>
      <c r="I35" s="1096"/>
      <c r="J35" s="1649"/>
      <c r="K35" s="1103" t="s">
        <v>5953</v>
      </c>
      <c r="L35" s="1103"/>
      <c r="M35" s="1103"/>
      <c r="N35" s="1103"/>
      <c r="O35" s="1103"/>
      <c r="P35" s="95"/>
      <c r="Q35" s="128"/>
      <c r="R35" s="128"/>
      <c r="S35" s="128"/>
      <c r="T35" s="128"/>
      <c r="U35" s="128"/>
      <c r="V35" s="128"/>
      <c r="W35" s="128"/>
      <c r="X35" s="128"/>
      <c r="Y35" s="128"/>
      <c r="Z35" s="128"/>
      <c r="AA35" s="128"/>
      <c r="AB35" s="128"/>
      <c r="AC35" s="128"/>
      <c r="AD35" s="128"/>
      <c r="AE35" s="128"/>
      <c r="AF35" s="128"/>
      <c r="AG35" s="128"/>
      <c r="AH35" s="519"/>
    </row>
    <row r="36" spans="1:34" s="772" customFormat="1" ht="103.5" customHeight="1" x14ac:dyDescent="0.2">
      <c r="A36" s="1561"/>
      <c r="B36" s="1095" t="s">
        <v>5079</v>
      </c>
      <c r="C36" s="1027" t="s">
        <v>5078</v>
      </c>
      <c r="D36" s="1095" t="s">
        <v>275</v>
      </c>
      <c r="E36" s="1092" t="s">
        <v>340</v>
      </c>
      <c r="F36" s="279"/>
      <c r="G36" s="330"/>
      <c r="H36" s="1096"/>
      <c r="I36" s="1096"/>
      <c r="J36" s="1649"/>
      <c r="K36" s="1103" t="s">
        <v>5954</v>
      </c>
      <c r="L36" s="1103"/>
      <c r="M36" s="1103"/>
      <c r="N36" s="1103"/>
      <c r="O36" s="1103"/>
      <c r="P36" s="95"/>
      <c r="Q36" s="128"/>
      <c r="R36" s="128"/>
      <c r="S36" s="128"/>
      <c r="T36" s="128"/>
      <c r="U36" s="128"/>
      <c r="V36" s="128"/>
      <c r="W36" s="128"/>
      <c r="X36" s="128"/>
      <c r="Y36" s="128"/>
      <c r="Z36" s="128"/>
      <c r="AA36" s="128"/>
      <c r="AB36" s="128"/>
      <c r="AC36" s="128"/>
      <c r="AD36" s="128"/>
      <c r="AE36" s="128"/>
      <c r="AF36" s="128"/>
      <c r="AG36" s="128"/>
      <c r="AH36" s="519"/>
    </row>
    <row r="37" spans="1:34" s="772" customFormat="1" ht="107.25" customHeight="1" x14ac:dyDescent="0.2">
      <c r="A37" s="1561"/>
      <c r="B37" s="1095" t="s">
        <v>5083</v>
      </c>
      <c r="C37" s="1027" t="s">
        <v>5082</v>
      </c>
      <c r="D37" s="1095" t="s">
        <v>275</v>
      </c>
      <c r="E37" s="1092" t="s">
        <v>340</v>
      </c>
      <c r="F37" s="279"/>
      <c r="G37" s="330"/>
      <c r="H37" s="1096"/>
      <c r="I37" s="1096"/>
      <c r="J37" s="1649"/>
      <c r="K37" s="1103" t="s">
        <v>5955</v>
      </c>
      <c r="L37" s="1103"/>
      <c r="M37" s="1103"/>
      <c r="N37" s="1103"/>
      <c r="O37" s="1103"/>
      <c r="P37" s="95"/>
      <c r="Q37" s="128"/>
      <c r="R37" s="128"/>
      <c r="S37" s="128"/>
      <c r="T37" s="128"/>
      <c r="U37" s="128"/>
      <c r="V37" s="128"/>
      <c r="W37" s="128"/>
      <c r="X37" s="128"/>
      <c r="Y37" s="128"/>
      <c r="Z37" s="128"/>
      <c r="AA37" s="128"/>
      <c r="AB37" s="128"/>
      <c r="AC37" s="128"/>
      <c r="AD37" s="128"/>
      <c r="AE37" s="128"/>
      <c r="AF37" s="128"/>
      <c r="AG37" s="128"/>
      <c r="AH37" s="519"/>
    </row>
    <row r="38" spans="1:34" s="772" customFormat="1" ht="96" customHeight="1" x14ac:dyDescent="0.2">
      <c r="A38" s="1561"/>
      <c r="B38" s="1095" t="s">
        <v>5085</v>
      </c>
      <c r="C38" s="1027" t="s">
        <v>5084</v>
      </c>
      <c r="D38" s="1095" t="s">
        <v>275</v>
      </c>
      <c r="E38" s="1092" t="s">
        <v>340</v>
      </c>
      <c r="F38" s="279"/>
      <c r="G38" s="330"/>
      <c r="H38" s="1096"/>
      <c r="I38" s="1096"/>
      <c r="J38" s="1649"/>
      <c r="K38" s="1103" t="s">
        <v>5956</v>
      </c>
      <c r="L38" s="1103"/>
      <c r="M38" s="1103"/>
      <c r="N38" s="1103"/>
      <c r="O38" s="1103"/>
      <c r="P38" s="95"/>
      <c r="Q38" s="128"/>
      <c r="R38" s="128"/>
      <c r="S38" s="128"/>
      <c r="T38" s="128"/>
      <c r="U38" s="128"/>
      <c r="V38" s="128"/>
      <c r="W38" s="128"/>
      <c r="X38" s="128"/>
      <c r="Y38" s="128"/>
      <c r="Z38" s="128"/>
      <c r="AA38" s="128"/>
      <c r="AB38" s="128"/>
      <c r="AC38" s="128"/>
      <c r="AD38" s="128"/>
      <c r="AE38" s="128"/>
      <c r="AF38" s="128"/>
      <c r="AG38" s="128"/>
      <c r="AH38" s="519"/>
    </row>
    <row r="39" spans="1:34" s="294" customFormat="1" ht="50.25" customHeight="1" x14ac:dyDescent="0.2">
      <c r="A39" s="1561"/>
      <c r="B39" s="1095" t="s">
        <v>5781</v>
      </c>
      <c r="C39" s="1027" t="s">
        <v>5782</v>
      </c>
      <c r="D39" s="1095" t="s">
        <v>810</v>
      </c>
      <c r="E39" s="1095" t="s">
        <v>3435</v>
      </c>
      <c r="F39" s="1040"/>
      <c r="G39" s="279" t="s">
        <v>5783</v>
      </c>
      <c r="H39" s="1096"/>
      <c r="I39" s="1096"/>
      <c r="J39" s="1103" t="s">
        <v>5957</v>
      </c>
      <c r="K39" s="1103"/>
      <c r="L39" s="1103"/>
      <c r="M39" s="1103"/>
      <c r="N39" s="1103"/>
      <c r="O39" s="1103"/>
      <c r="P39" s="95"/>
      <c r="Q39" s="128"/>
      <c r="R39" s="128"/>
      <c r="S39" s="128"/>
      <c r="T39" s="128"/>
      <c r="U39" s="128"/>
      <c r="V39" s="128"/>
      <c r="W39" s="128"/>
      <c r="X39" s="128"/>
      <c r="Y39" s="128"/>
      <c r="Z39" s="128"/>
      <c r="AA39" s="128"/>
      <c r="AB39" s="128"/>
      <c r="AC39" s="128"/>
      <c r="AD39" s="128"/>
      <c r="AE39" s="128"/>
      <c r="AF39" s="128"/>
      <c r="AG39" s="128"/>
      <c r="AH39" s="1116"/>
    </row>
    <row r="40" spans="1:34" s="294" customFormat="1" ht="50.25" customHeight="1" x14ac:dyDescent="0.2">
      <c r="A40" s="1561"/>
      <c r="B40" s="1095" t="s">
        <v>5784</v>
      </c>
      <c r="C40" s="1027" t="s">
        <v>5785</v>
      </c>
      <c r="D40" s="1095" t="s">
        <v>810</v>
      </c>
      <c r="E40" s="1095" t="s">
        <v>3435</v>
      </c>
      <c r="F40" s="1040"/>
      <c r="G40" s="279" t="s">
        <v>5783</v>
      </c>
      <c r="H40" s="1096"/>
      <c r="I40" s="1096"/>
      <c r="J40" s="1103" t="s">
        <v>5958</v>
      </c>
      <c r="K40" s="1103"/>
      <c r="L40" s="1103"/>
      <c r="M40" s="1103"/>
      <c r="N40" s="1103"/>
      <c r="O40" s="1103"/>
      <c r="P40" s="95"/>
      <c r="Q40" s="128"/>
      <c r="R40" s="128"/>
      <c r="S40" s="128"/>
      <c r="T40" s="128"/>
      <c r="U40" s="128"/>
      <c r="V40" s="128"/>
      <c r="W40" s="128"/>
      <c r="X40" s="128"/>
      <c r="Y40" s="128"/>
      <c r="Z40" s="128"/>
      <c r="AA40" s="128"/>
      <c r="AB40" s="128"/>
      <c r="AC40" s="128"/>
      <c r="AD40" s="128"/>
      <c r="AE40" s="128"/>
      <c r="AF40" s="128"/>
      <c r="AG40" s="128"/>
      <c r="AH40" s="1116"/>
    </row>
    <row r="41" spans="1:34" s="294" customFormat="1" ht="65.25" customHeight="1" x14ac:dyDescent="0.2">
      <c r="A41" s="1561"/>
      <c r="B41" s="1095" t="s">
        <v>5786</v>
      </c>
      <c r="C41" s="1027" t="s">
        <v>5787</v>
      </c>
      <c r="D41" s="1095" t="s">
        <v>810</v>
      </c>
      <c r="E41" s="1095" t="s">
        <v>5788</v>
      </c>
      <c r="F41" s="1040"/>
      <c r="G41" s="279" t="s">
        <v>5789</v>
      </c>
      <c r="H41" s="1096"/>
      <c r="I41" s="1096"/>
      <c r="J41" s="1103" t="s">
        <v>5959</v>
      </c>
      <c r="K41" s="1103"/>
      <c r="L41" s="1103"/>
      <c r="M41" s="1103"/>
      <c r="N41" s="1103"/>
      <c r="O41" s="1103"/>
      <c r="P41" s="95"/>
      <c r="Q41" s="128"/>
      <c r="R41" s="128"/>
      <c r="S41" s="128"/>
      <c r="T41" s="128"/>
      <c r="U41" s="128"/>
      <c r="V41" s="128"/>
      <c r="W41" s="128"/>
      <c r="X41" s="128"/>
      <c r="Y41" s="128"/>
      <c r="Z41" s="128"/>
      <c r="AA41" s="128"/>
      <c r="AB41" s="128"/>
      <c r="AC41" s="128"/>
      <c r="AD41" s="128"/>
      <c r="AE41" s="128"/>
      <c r="AF41" s="128"/>
      <c r="AG41" s="128"/>
      <c r="AH41" s="1116"/>
    </row>
    <row r="42" spans="1:34" s="294" customFormat="1" ht="85.5" customHeight="1" x14ac:dyDescent="0.2">
      <c r="A42" s="1561"/>
      <c r="B42" s="1095" t="s">
        <v>5790</v>
      </c>
      <c r="C42" s="1027" t="s">
        <v>5791</v>
      </c>
      <c r="D42" s="1095" t="s">
        <v>810</v>
      </c>
      <c r="E42" s="1095" t="s">
        <v>5788</v>
      </c>
      <c r="F42" s="1040"/>
      <c r="G42" s="279" t="s">
        <v>5792</v>
      </c>
      <c r="H42" s="1096"/>
      <c r="I42" s="1096"/>
      <c r="J42" s="1103" t="s">
        <v>5960</v>
      </c>
      <c r="K42" s="1103"/>
      <c r="L42" s="1103"/>
      <c r="M42" s="1103"/>
      <c r="N42" s="1103"/>
      <c r="O42" s="1103"/>
      <c r="P42" s="95"/>
      <c r="Q42" s="128"/>
      <c r="R42" s="128"/>
      <c r="S42" s="128"/>
      <c r="T42" s="128"/>
      <c r="U42" s="128"/>
      <c r="V42" s="128"/>
      <c r="W42" s="128"/>
      <c r="X42" s="128"/>
      <c r="Y42" s="128"/>
      <c r="Z42" s="128"/>
      <c r="AA42" s="128"/>
      <c r="AB42" s="128"/>
      <c r="AC42" s="128"/>
      <c r="AD42" s="128"/>
      <c r="AE42" s="128"/>
      <c r="AF42" s="128"/>
      <c r="AG42" s="128"/>
      <c r="AH42" s="1116"/>
    </row>
    <row r="43" spans="1:34" s="294" customFormat="1" ht="85.5" customHeight="1" x14ac:dyDescent="0.2">
      <c r="A43" s="1562"/>
      <c r="B43" s="1095" t="s">
        <v>5793</v>
      </c>
      <c r="C43" s="1027" t="s">
        <v>5794</v>
      </c>
      <c r="D43" s="1095" t="s">
        <v>810</v>
      </c>
      <c r="E43" s="1095" t="s">
        <v>3435</v>
      </c>
      <c r="F43" s="1040"/>
      <c r="G43" s="279"/>
      <c r="H43" s="1096"/>
      <c r="I43" s="1096" t="s">
        <v>5792</v>
      </c>
      <c r="J43" s="1103" t="s">
        <v>5961</v>
      </c>
      <c r="K43" s="1103"/>
      <c r="L43" s="1103"/>
      <c r="M43" s="1103"/>
      <c r="N43" s="1103"/>
      <c r="O43" s="1103"/>
      <c r="P43" s="95"/>
      <c r="Q43" s="128"/>
      <c r="R43" s="128"/>
      <c r="S43" s="128"/>
      <c r="T43" s="128"/>
      <c r="U43" s="128"/>
      <c r="V43" s="128"/>
      <c r="W43" s="128"/>
      <c r="X43" s="128"/>
      <c r="Y43" s="128"/>
      <c r="Z43" s="128"/>
      <c r="AA43" s="128"/>
      <c r="AB43" s="128"/>
      <c r="AC43" s="128"/>
      <c r="AD43" s="128"/>
      <c r="AE43" s="128"/>
      <c r="AF43" s="128"/>
      <c r="AG43" s="128"/>
      <c r="AH43" s="1116"/>
    </row>
    <row r="44" spans="1:34" ht="120.75" customHeight="1" x14ac:dyDescent="0.2">
      <c r="A44" s="1563" t="s">
        <v>1482</v>
      </c>
      <c r="B44" s="1093" t="s">
        <v>2110</v>
      </c>
      <c r="C44" s="1027" t="s">
        <v>557</v>
      </c>
      <c r="D44" s="1095" t="s">
        <v>558</v>
      </c>
      <c r="E44" s="1095" t="s">
        <v>216</v>
      </c>
      <c r="F44" s="309">
        <v>23350</v>
      </c>
      <c r="G44" s="330">
        <v>3033.7440000000001</v>
      </c>
      <c r="H44" s="1095"/>
      <c r="I44" s="1095"/>
      <c r="J44" s="1098" t="s">
        <v>3760</v>
      </c>
      <c r="K44" s="1098" t="s">
        <v>4145</v>
      </c>
      <c r="L44" s="1098" t="s">
        <v>4904</v>
      </c>
      <c r="M44" s="1098" t="s">
        <v>5538</v>
      </c>
      <c r="N44" s="1098" t="s">
        <v>5962</v>
      </c>
      <c r="O44" s="1098"/>
      <c r="P44" s="127" t="s">
        <v>123</v>
      </c>
    </row>
    <row r="45" spans="1:34" ht="147.75" customHeight="1" x14ac:dyDescent="0.2">
      <c r="A45" s="1561"/>
      <c r="B45" s="1093" t="s">
        <v>2111</v>
      </c>
      <c r="C45" s="1027" t="s">
        <v>559</v>
      </c>
      <c r="D45" s="1095" t="s">
        <v>558</v>
      </c>
      <c r="E45" s="1095" t="s">
        <v>216</v>
      </c>
      <c r="F45" s="309">
        <v>11203.181</v>
      </c>
      <c r="G45" s="330">
        <v>9834</v>
      </c>
      <c r="H45" s="1095">
        <v>9050.2160000000003</v>
      </c>
      <c r="I45" s="1095"/>
      <c r="J45" s="1098" t="s">
        <v>3993</v>
      </c>
      <c r="K45" s="1098" t="s">
        <v>4146</v>
      </c>
      <c r="L45" s="1098" t="s">
        <v>4463</v>
      </c>
      <c r="M45" s="1098" t="s">
        <v>4700</v>
      </c>
      <c r="N45" s="1098" t="s">
        <v>5539</v>
      </c>
      <c r="O45" s="1098" t="s">
        <v>5963</v>
      </c>
      <c r="P45" s="127" t="s">
        <v>123</v>
      </c>
    </row>
    <row r="46" spans="1:34" ht="129" customHeight="1" x14ac:dyDescent="0.2">
      <c r="A46" s="1562"/>
      <c r="B46" s="1093" t="s">
        <v>2112</v>
      </c>
      <c r="C46" s="1027" t="s">
        <v>5795</v>
      </c>
      <c r="D46" s="1095" t="s">
        <v>558</v>
      </c>
      <c r="E46" s="1095" t="s">
        <v>216</v>
      </c>
      <c r="F46" s="309">
        <v>98.382999999999996</v>
      </c>
      <c r="G46" s="330">
        <v>10100</v>
      </c>
      <c r="H46" s="1095">
        <v>20030.384999999998</v>
      </c>
      <c r="I46" s="1095"/>
      <c r="J46" s="1098" t="s">
        <v>4342</v>
      </c>
      <c r="K46" s="1098" t="s">
        <v>4905</v>
      </c>
      <c r="L46" s="1098" t="s">
        <v>5540</v>
      </c>
      <c r="M46" s="1098" t="s">
        <v>5964</v>
      </c>
      <c r="N46" s="1098"/>
      <c r="O46" s="1098"/>
      <c r="P46" s="127" t="s">
        <v>123</v>
      </c>
    </row>
    <row r="47" spans="1:34" ht="123.75" customHeight="1" x14ac:dyDescent="0.2">
      <c r="A47" s="1113" t="s">
        <v>1483</v>
      </c>
      <c r="B47" s="1093" t="s">
        <v>2115</v>
      </c>
      <c r="C47" s="1027" t="s">
        <v>563</v>
      </c>
      <c r="D47" s="1095" t="s">
        <v>213</v>
      </c>
      <c r="E47" s="1095" t="s">
        <v>216</v>
      </c>
      <c r="F47" s="309">
        <v>4516</v>
      </c>
      <c r="G47" s="330">
        <v>28621.002990000001</v>
      </c>
      <c r="H47" s="1095">
        <v>29137.7</v>
      </c>
      <c r="I47" s="1095"/>
      <c r="J47" s="1098" t="s">
        <v>4147</v>
      </c>
      <c r="K47" s="1098" t="s">
        <v>4464</v>
      </c>
      <c r="L47" s="1098" t="s">
        <v>4701</v>
      </c>
      <c r="M47" s="1098" t="s">
        <v>5543</v>
      </c>
      <c r="N47" s="1098" t="s">
        <v>5965</v>
      </c>
      <c r="O47" s="1098"/>
      <c r="P47" s="127" t="s">
        <v>123</v>
      </c>
      <c r="S47" s="128"/>
      <c r="T47" s="128"/>
      <c r="U47" s="128"/>
      <c r="V47" s="128"/>
      <c r="W47" s="128"/>
    </row>
    <row r="48" spans="1:34" ht="116.25" customHeight="1" x14ac:dyDescent="0.2">
      <c r="A48" s="1563" t="s">
        <v>1485</v>
      </c>
      <c r="B48" s="1093" t="s">
        <v>2138</v>
      </c>
      <c r="C48" s="1027" t="s">
        <v>586</v>
      </c>
      <c r="D48" s="1095" t="s">
        <v>558</v>
      </c>
      <c r="E48" s="1095" t="s">
        <v>216</v>
      </c>
      <c r="F48" s="309">
        <v>713</v>
      </c>
      <c r="G48" s="309">
        <v>500</v>
      </c>
      <c r="H48" s="306"/>
      <c r="I48" s="330">
        <v>22800</v>
      </c>
      <c r="J48" s="1106" t="s">
        <v>4148</v>
      </c>
      <c r="K48" s="1106" t="s">
        <v>5749</v>
      </c>
      <c r="L48" s="1106" t="s">
        <v>5966</v>
      </c>
      <c r="M48" s="1106"/>
      <c r="N48" s="1106"/>
      <c r="O48" s="1106"/>
      <c r="P48" s="95" t="s">
        <v>123</v>
      </c>
      <c r="Q48" s="96"/>
    </row>
    <row r="49" spans="1:20" ht="105.75" customHeight="1" x14ac:dyDescent="0.2">
      <c r="A49" s="1562"/>
      <c r="B49" s="1095" t="s">
        <v>5123</v>
      </c>
      <c r="C49" s="1027" t="s">
        <v>5796</v>
      </c>
      <c r="D49" s="1095" t="s">
        <v>558</v>
      </c>
      <c r="E49" s="1095" t="s">
        <v>216</v>
      </c>
      <c r="F49" s="330"/>
      <c r="G49" s="279">
        <v>300</v>
      </c>
      <c r="H49" s="1014"/>
      <c r="I49" s="1014"/>
      <c r="J49" s="1107" t="s">
        <v>5555</v>
      </c>
      <c r="K49" s="1099" t="s">
        <v>5967</v>
      </c>
      <c r="L49" s="1099"/>
      <c r="M49" s="1099"/>
      <c r="N49" s="1099"/>
      <c r="O49" s="1099"/>
      <c r="P49" s="128"/>
    </row>
    <row r="50" spans="1:20" ht="123.75" customHeight="1" x14ac:dyDescent="0.2">
      <c r="A50" s="1563" t="s">
        <v>1486</v>
      </c>
      <c r="B50" s="1093" t="s">
        <v>2182</v>
      </c>
      <c r="C50" s="1027" t="s">
        <v>627</v>
      </c>
      <c r="D50" s="1095" t="s">
        <v>213</v>
      </c>
      <c r="E50" s="307" t="s">
        <v>551</v>
      </c>
      <c r="F50" s="235">
        <v>8777.9964299999992</v>
      </c>
      <c r="G50" s="1096">
        <v>7979</v>
      </c>
      <c r="H50" s="1096"/>
      <c r="I50" s="235">
        <v>42107.663999999997</v>
      </c>
      <c r="J50" s="1105" t="s">
        <v>4159</v>
      </c>
      <c r="K50" s="1105" t="s">
        <v>4712</v>
      </c>
      <c r="L50" s="1105" t="s">
        <v>5562</v>
      </c>
      <c r="M50" s="1105" t="s">
        <v>5968</v>
      </c>
      <c r="N50" s="1105"/>
      <c r="O50" s="1105"/>
      <c r="P50" s="128" t="s">
        <v>11</v>
      </c>
    </row>
    <row r="51" spans="1:20" s="128" customFormat="1" ht="231" customHeight="1" x14ac:dyDescent="0.2">
      <c r="A51" s="1561"/>
      <c r="B51" s="1093" t="s">
        <v>2197</v>
      </c>
      <c r="C51" s="1027" t="s">
        <v>5797</v>
      </c>
      <c r="D51" s="1095" t="s">
        <v>558</v>
      </c>
      <c r="E51" s="1095" t="s">
        <v>216</v>
      </c>
      <c r="F51" s="309">
        <v>307</v>
      </c>
      <c r="G51" s="330">
        <v>22000</v>
      </c>
      <c r="H51" s="1095">
        <v>26824.331999999999</v>
      </c>
      <c r="I51" s="1095"/>
      <c r="J51" s="1098" t="s">
        <v>3773</v>
      </c>
      <c r="K51" s="1098" t="s">
        <v>4713</v>
      </c>
      <c r="L51" s="1098" t="s">
        <v>5564</v>
      </c>
      <c r="M51" s="1098" t="s">
        <v>5969</v>
      </c>
      <c r="N51" s="1098"/>
      <c r="O51" s="1098"/>
      <c r="P51" s="127" t="s">
        <v>123</v>
      </c>
    </row>
    <row r="52" spans="1:20" s="128" customFormat="1" ht="226.5" customHeight="1" x14ac:dyDescent="0.2">
      <c r="A52" s="1561"/>
      <c r="B52" s="1093" t="s">
        <v>2198</v>
      </c>
      <c r="C52" s="1027" t="s">
        <v>639</v>
      </c>
      <c r="D52" s="1095" t="s">
        <v>558</v>
      </c>
      <c r="E52" s="1095" t="s">
        <v>216</v>
      </c>
      <c r="F52" s="309">
        <v>387.5</v>
      </c>
      <c r="G52" s="1096">
        <v>15600</v>
      </c>
      <c r="H52" s="1095">
        <v>35783.71</v>
      </c>
      <c r="I52" s="1095"/>
      <c r="J52" s="1098" t="s">
        <v>4907</v>
      </c>
      <c r="K52" s="1098" t="s">
        <v>5565</v>
      </c>
      <c r="L52" s="1098" t="s">
        <v>5970</v>
      </c>
      <c r="M52" s="1098"/>
      <c r="N52" s="1098"/>
      <c r="O52" s="1098"/>
      <c r="P52" s="127" t="s">
        <v>123</v>
      </c>
    </row>
    <row r="53" spans="1:20" ht="138.75" customHeight="1" x14ac:dyDescent="0.2">
      <c r="A53" s="1561"/>
      <c r="B53" s="497" t="s">
        <v>3479</v>
      </c>
      <c r="C53" s="497" t="s">
        <v>3480</v>
      </c>
      <c r="D53" s="1095" t="s">
        <v>810</v>
      </c>
      <c r="E53" s="1095" t="s">
        <v>902</v>
      </c>
      <c r="F53" s="1096">
        <v>500</v>
      </c>
      <c r="G53" s="1096" t="s">
        <v>5798</v>
      </c>
      <c r="H53" s="1096">
        <v>48955</v>
      </c>
      <c r="I53" s="1096">
        <v>0</v>
      </c>
      <c r="J53" s="1105" t="s">
        <v>3481</v>
      </c>
      <c r="K53" s="1099" t="s">
        <v>5581</v>
      </c>
      <c r="L53" s="1107" t="s">
        <v>5971</v>
      </c>
      <c r="M53" s="485"/>
      <c r="N53" s="485"/>
      <c r="O53" s="485"/>
    </row>
    <row r="54" spans="1:20" ht="96.75" customHeight="1" x14ac:dyDescent="0.2">
      <c r="A54" s="1561"/>
      <c r="B54" s="1095" t="s">
        <v>3794</v>
      </c>
      <c r="C54" s="497" t="s">
        <v>3795</v>
      </c>
      <c r="D54" s="1095" t="s">
        <v>810</v>
      </c>
      <c r="E54" s="1095" t="s">
        <v>902</v>
      </c>
      <c r="F54" s="1096">
        <v>260</v>
      </c>
      <c r="G54" s="1096" t="s">
        <v>5799</v>
      </c>
      <c r="H54" s="1096"/>
      <c r="I54" s="1096"/>
      <c r="J54" s="1105" t="s">
        <v>3796</v>
      </c>
      <c r="K54" s="1099" t="s">
        <v>4347</v>
      </c>
      <c r="L54" s="1107" t="s">
        <v>4909</v>
      </c>
      <c r="M54" s="1107" t="s">
        <v>5972</v>
      </c>
      <c r="N54" s="485"/>
      <c r="O54" s="485"/>
    </row>
    <row r="55" spans="1:20" ht="71.25" customHeight="1" x14ac:dyDescent="0.2">
      <c r="A55" s="1561"/>
      <c r="B55" s="1095" t="s">
        <v>5150</v>
      </c>
      <c r="C55" s="1093" t="s">
        <v>5149</v>
      </c>
      <c r="D55" s="1095" t="s">
        <v>213</v>
      </c>
      <c r="E55" s="307" t="s">
        <v>551</v>
      </c>
      <c r="F55" s="279"/>
      <c r="G55" s="330"/>
      <c r="H55" s="1096"/>
      <c r="I55" s="1096"/>
      <c r="J55" s="1608"/>
      <c r="K55" s="1099" t="s">
        <v>5973</v>
      </c>
      <c r="L55" s="485"/>
      <c r="M55" s="485"/>
      <c r="N55" s="485"/>
      <c r="O55" s="485"/>
    </row>
    <row r="56" spans="1:20" ht="99.75" customHeight="1" x14ac:dyDescent="0.2">
      <c r="A56" s="1561"/>
      <c r="B56" s="1095" t="s">
        <v>5173</v>
      </c>
      <c r="C56" s="1093" t="s">
        <v>5172</v>
      </c>
      <c r="D56" s="1095" t="s">
        <v>986</v>
      </c>
      <c r="E56" s="307" t="s">
        <v>60</v>
      </c>
      <c r="F56" s="279"/>
      <c r="G56" s="279">
        <v>5524.0389999999998</v>
      </c>
      <c r="H56" s="1096"/>
      <c r="I56" s="1096"/>
      <c r="J56" s="1608"/>
      <c r="K56" s="1099" t="s">
        <v>5974</v>
      </c>
      <c r="L56" s="485"/>
      <c r="M56" s="485"/>
      <c r="N56" s="485"/>
      <c r="O56" s="485"/>
    </row>
    <row r="57" spans="1:20" ht="122.25" customHeight="1" x14ac:dyDescent="0.2">
      <c r="A57" s="1562"/>
      <c r="B57" s="1095" t="s">
        <v>5175</v>
      </c>
      <c r="C57" s="1093" t="s">
        <v>5174</v>
      </c>
      <c r="D57" s="1095" t="s">
        <v>986</v>
      </c>
      <c r="E57" s="307" t="s">
        <v>60</v>
      </c>
      <c r="F57" s="279"/>
      <c r="G57" s="279">
        <v>1604.83545</v>
      </c>
      <c r="H57" s="1096"/>
      <c r="I57" s="1096"/>
      <c r="J57" s="1608"/>
      <c r="K57" s="1099" t="s">
        <v>5975</v>
      </c>
      <c r="L57" s="485"/>
      <c r="M57" s="485"/>
      <c r="N57" s="485"/>
      <c r="O57" s="485"/>
    </row>
    <row r="58" spans="1:20" ht="198.75" customHeight="1" x14ac:dyDescent="0.2">
      <c r="A58" s="1093" t="s">
        <v>1487</v>
      </c>
      <c r="B58" s="1093" t="s">
        <v>2390</v>
      </c>
      <c r="C58" s="329" t="s">
        <v>5778</v>
      </c>
      <c r="D58" s="1095" t="s">
        <v>558</v>
      </c>
      <c r="E58" s="1095" t="s">
        <v>216</v>
      </c>
      <c r="F58" s="309">
        <v>1295</v>
      </c>
      <c r="G58" s="330">
        <v>507.97499900000003</v>
      </c>
      <c r="H58" s="1096">
        <v>39652.652999999998</v>
      </c>
      <c r="I58" s="235"/>
      <c r="J58" s="1105" t="s">
        <v>3351</v>
      </c>
      <c r="K58" s="1098" t="s">
        <v>5582</v>
      </c>
      <c r="L58" s="1098" t="s">
        <v>5976</v>
      </c>
      <c r="M58" s="1098"/>
      <c r="N58" s="1098"/>
      <c r="O58" s="1098"/>
      <c r="P58" s="95" t="s">
        <v>123</v>
      </c>
      <c r="Q58" s="96"/>
    </row>
    <row r="59" spans="1:20" s="128" customFormat="1" ht="111" customHeight="1" x14ac:dyDescent="0.2">
      <c r="A59" s="1113" t="s">
        <v>1489</v>
      </c>
      <c r="B59" s="1093" t="s">
        <v>5181</v>
      </c>
      <c r="C59" s="1027" t="s">
        <v>819</v>
      </c>
      <c r="D59" s="1095" t="s">
        <v>213</v>
      </c>
      <c r="E59" s="351" t="s">
        <v>820</v>
      </c>
      <c r="F59" s="279"/>
      <c r="G59" s="330" t="s">
        <v>5779</v>
      </c>
      <c r="H59" s="1095"/>
      <c r="I59" s="1096"/>
      <c r="J59" s="1099" t="s">
        <v>5584</v>
      </c>
      <c r="K59" s="1099" t="s">
        <v>5977</v>
      </c>
      <c r="L59" s="1099"/>
      <c r="M59" s="1099"/>
      <c r="N59" s="1099"/>
      <c r="O59" s="1099"/>
      <c r="P59" s="95"/>
    </row>
    <row r="60" spans="1:20" ht="90.75" customHeight="1" x14ac:dyDescent="0.2">
      <c r="A60" s="1113" t="s">
        <v>2408</v>
      </c>
      <c r="B60" s="1094" t="s">
        <v>5171</v>
      </c>
      <c r="C60" s="1093" t="s">
        <v>5170</v>
      </c>
      <c r="D60" s="1095" t="s">
        <v>986</v>
      </c>
      <c r="E60" s="307" t="s">
        <v>60</v>
      </c>
      <c r="F60" s="279"/>
      <c r="G60" s="279">
        <v>589.35897</v>
      </c>
      <c r="H60" s="1095"/>
      <c r="I60" s="1095"/>
      <c r="J60" s="1098"/>
      <c r="K60" s="1098" t="s">
        <v>5780</v>
      </c>
      <c r="L60" s="1098"/>
      <c r="M60" s="1098"/>
      <c r="N60" s="1098"/>
      <c r="O60" s="1098"/>
      <c r="P60" s="95"/>
      <c r="Q60" s="605"/>
      <c r="R60" s="605"/>
      <c r="S60" s="605"/>
      <c r="T60" s="605"/>
    </row>
    <row r="61" spans="1:20" s="128" customFormat="1" ht="14.25" customHeight="1" x14ac:dyDescent="0.2">
      <c r="A61" s="1741" t="s">
        <v>1490</v>
      </c>
      <c r="B61" s="1741"/>
      <c r="C61" s="1741"/>
      <c r="D61" s="1741"/>
      <c r="E61" s="1741"/>
      <c r="F61" s="1741"/>
      <c r="G61" s="1741"/>
      <c r="H61" s="1741"/>
      <c r="I61" s="1741"/>
      <c r="J61" s="254"/>
      <c r="K61" s="254"/>
      <c r="L61" s="254"/>
      <c r="M61" s="254"/>
      <c r="N61" s="254"/>
      <c r="O61" s="254"/>
      <c r="P61" s="127" t="s">
        <v>8</v>
      </c>
    </row>
    <row r="62" spans="1:20" ht="114.75" customHeight="1" x14ac:dyDescent="0.2">
      <c r="A62" s="1563" t="s">
        <v>1491</v>
      </c>
      <c r="B62" s="1095" t="s">
        <v>5189</v>
      </c>
      <c r="C62" s="1093" t="s">
        <v>5188</v>
      </c>
      <c r="D62" s="1095" t="s">
        <v>810</v>
      </c>
      <c r="E62" s="1092" t="s">
        <v>4529</v>
      </c>
      <c r="F62" s="279"/>
      <c r="G62" s="330"/>
      <c r="H62" s="1095"/>
      <c r="I62" s="1095"/>
      <c r="J62" s="1099"/>
      <c r="K62" s="1099" t="s">
        <v>5978</v>
      </c>
      <c r="L62" s="1099"/>
      <c r="M62" s="1099"/>
      <c r="N62" s="1099"/>
      <c r="O62" s="1099"/>
    </row>
    <row r="63" spans="1:20" ht="66.75" customHeight="1" x14ac:dyDescent="0.2">
      <c r="A63" s="1561"/>
      <c r="B63" s="1095" t="s">
        <v>5801</v>
      </c>
      <c r="C63" s="1093" t="s">
        <v>5802</v>
      </c>
      <c r="D63" s="1095" t="s">
        <v>1238</v>
      </c>
      <c r="E63" s="1092" t="s">
        <v>4742</v>
      </c>
      <c r="F63" s="279"/>
      <c r="G63" s="330" t="s">
        <v>5803</v>
      </c>
      <c r="H63" s="1095"/>
      <c r="I63" s="1095"/>
      <c r="J63" s="1099" t="s">
        <v>5979</v>
      </c>
      <c r="K63" s="1099"/>
      <c r="L63" s="1099"/>
      <c r="M63" s="1099"/>
      <c r="N63" s="1099"/>
      <c r="O63" s="1099"/>
    </row>
    <row r="64" spans="1:20" ht="74.25" customHeight="1" x14ac:dyDescent="0.2">
      <c r="A64" s="1561"/>
      <c r="B64" s="1095" t="s">
        <v>5804</v>
      </c>
      <c r="C64" s="1093" t="s">
        <v>5805</v>
      </c>
      <c r="D64" s="1095" t="s">
        <v>286</v>
      </c>
      <c r="E64" s="1092" t="s">
        <v>5806</v>
      </c>
      <c r="F64" s="279"/>
      <c r="G64" s="330">
        <v>100</v>
      </c>
      <c r="H64" s="1095"/>
      <c r="I64" s="1095"/>
      <c r="J64" s="1099" t="s">
        <v>5980</v>
      </c>
      <c r="K64" s="1099"/>
      <c r="L64" s="1099"/>
      <c r="M64" s="1099"/>
      <c r="N64" s="1099"/>
      <c r="O64" s="1099"/>
    </row>
    <row r="65" spans="1:20" ht="85.5" customHeight="1" x14ac:dyDescent="0.2">
      <c r="A65" s="1561"/>
      <c r="B65" s="1095" t="s">
        <v>5807</v>
      </c>
      <c r="C65" s="1093" t="s">
        <v>5808</v>
      </c>
      <c r="D65" s="1095" t="s">
        <v>810</v>
      </c>
      <c r="E65" s="1092" t="s">
        <v>5806</v>
      </c>
      <c r="F65" s="279"/>
      <c r="G65" s="330" t="s">
        <v>5809</v>
      </c>
      <c r="H65" s="1095"/>
      <c r="I65" s="1095"/>
      <c r="J65" s="1099" t="s">
        <v>5981</v>
      </c>
      <c r="K65" s="1099"/>
      <c r="L65" s="1099"/>
      <c r="M65" s="1099"/>
      <c r="N65" s="1099"/>
      <c r="O65" s="1099"/>
    </row>
    <row r="66" spans="1:20" ht="84.75" customHeight="1" x14ac:dyDescent="0.2">
      <c r="A66" s="1561"/>
      <c r="B66" s="1095" t="s">
        <v>5810</v>
      </c>
      <c r="C66" s="1093" t="s">
        <v>5811</v>
      </c>
      <c r="D66" s="1095" t="s">
        <v>810</v>
      </c>
      <c r="E66" s="1092" t="s">
        <v>5806</v>
      </c>
      <c r="F66" s="279"/>
      <c r="G66" s="330">
        <v>350</v>
      </c>
      <c r="H66" s="1095"/>
      <c r="I66" s="1095"/>
      <c r="J66" s="1099" t="s">
        <v>5982</v>
      </c>
      <c r="K66" s="1099"/>
      <c r="L66" s="1099"/>
      <c r="M66" s="1099"/>
      <c r="N66" s="1099"/>
      <c r="O66" s="1099"/>
    </row>
    <row r="67" spans="1:20" ht="114.75" customHeight="1" x14ac:dyDescent="0.2">
      <c r="A67" s="1561"/>
      <c r="B67" s="1095" t="s">
        <v>5812</v>
      </c>
      <c r="C67" s="1093" t="s">
        <v>5813</v>
      </c>
      <c r="D67" s="1095" t="s">
        <v>810</v>
      </c>
      <c r="E67" s="1092" t="s">
        <v>5806</v>
      </c>
      <c r="F67" s="279"/>
      <c r="G67" s="330">
        <v>456.88085000000001</v>
      </c>
      <c r="H67" s="1095"/>
      <c r="I67" s="1095"/>
      <c r="J67" s="1099" t="s">
        <v>5983</v>
      </c>
      <c r="K67" s="1099"/>
      <c r="L67" s="1099"/>
      <c r="M67" s="1099"/>
      <c r="N67" s="1099"/>
      <c r="O67" s="1099"/>
    </row>
    <row r="68" spans="1:20" ht="76.5" customHeight="1" x14ac:dyDescent="0.2">
      <c r="A68" s="1562"/>
      <c r="B68" s="1095" t="s">
        <v>5814</v>
      </c>
      <c r="C68" s="1093" t="s">
        <v>5815</v>
      </c>
      <c r="D68" s="1095" t="s">
        <v>810</v>
      </c>
      <c r="E68" s="1092" t="s">
        <v>5806</v>
      </c>
      <c r="F68" s="279"/>
      <c r="G68" s="330">
        <v>43.119149999999998</v>
      </c>
      <c r="H68" s="1095"/>
      <c r="I68" s="1095"/>
      <c r="J68" s="1099" t="s">
        <v>5984</v>
      </c>
      <c r="K68" s="1099"/>
      <c r="L68" s="1099"/>
      <c r="M68" s="1099"/>
      <c r="N68" s="1099"/>
      <c r="O68" s="1099"/>
    </row>
    <row r="69" spans="1:20" s="546" customFormat="1" ht="15" customHeight="1" x14ac:dyDescent="0.25">
      <c r="A69" s="1785" t="s">
        <v>1494</v>
      </c>
      <c r="B69" s="1785"/>
      <c r="C69" s="1785"/>
      <c r="D69" s="1785"/>
      <c r="E69" s="1785"/>
      <c r="F69" s="1785"/>
      <c r="G69" s="1785"/>
      <c r="H69" s="1785"/>
      <c r="I69" s="1785"/>
      <c r="J69" s="254"/>
      <c r="K69" s="254"/>
      <c r="L69" s="254"/>
      <c r="M69" s="254"/>
      <c r="N69" s="254"/>
      <c r="O69" s="254"/>
      <c r="P69" s="545" t="s">
        <v>8</v>
      </c>
      <c r="Q69" s="545"/>
    </row>
    <row r="70" spans="1:20" ht="87.75" customHeight="1" x14ac:dyDescent="0.2">
      <c r="A70" s="1563" t="s">
        <v>1495</v>
      </c>
      <c r="B70" s="1095" t="s">
        <v>5226</v>
      </c>
      <c r="C70" s="991" t="s">
        <v>5225</v>
      </c>
      <c r="D70" s="992" t="s">
        <v>1240</v>
      </c>
      <c r="E70" s="993" t="s">
        <v>913</v>
      </c>
      <c r="F70" s="994"/>
      <c r="G70" s="994"/>
      <c r="H70" s="1041"/>
      <c r="I70" s="1041"/>
      <c r="J70" s="974" t="s">
        <v>5985</v>
      </c>
      <c r="K70" s="1098"/>
      <c r="L70" s="1098"/>
      <c r="M70" s="1098"/>
      <c r="N70" s="1098"/>
      <c r="O70" s="1098"/>
      <c r="P70" s="95"/>
      <c r="Q70" s="96"/>
    </row>
    <row r="71" spans="1:20" ht="59.25" customHeight="1" x14ac:dyDescent="0.2">
      <c r="A71" s="1562"/>
      <c r="B71" s="1095" t="s">
        <v>5816</v>
      </c>
      <c r="C71" s="991" t="s">
        <v>5817</v>
      </c>
      <c r="D71" s="992" t="s">
        <v>810</v>
      </c>
      <c r="E71" s="993" t="s">
        <v>3810</v>
      </c>
      <c r="F71" s="994"/>
      <c r="G71" s="994"/>
      <c r="H71" s="1041"/>
      <c r="I71" s="1095" t="s">
        <v>5818</v>
      </c>
      <c r="J71" s="1099" t="s">
        <v>5986</v>
      </c>
      <c r="K71" s="1098"/>
      <c r="L71" s="1098"/>
      <c r="M71" s="1098"/>
      <c r="N71" s="1098"/>
      <c r="O71" s="1098"/>
      <c r="P71" s="95"/>
      <c r="Q71" s="96"/>
    </row>
    <row r="72" spans="1:20" ht="192" customHeight="1" x14ac:dyDescent="0.2">
      <c r="A72" s="1563" t="s">
        <v>1498</v>
      </c>
      <c r="B72" s="1093" t="s">
        <v>5228</v>
      </c>
      <c r="C72" s="991" t="s">
        <v>5823</v>
      </c>
      <c r="D72" s="992" t="s">
        <v>810</v>
      </c>
      <c r="E72" s="993" t="s">
        <v>5824</v>
      </c>
      <c r="F72" s="1086"/>
      <c r="G72" s="994" t="s">
        <v>5825</v>
      </c>
      <c r="H72" s="1095"/>
      <c r="I72" s="1095"/>
      <c r="J72" s="1593" t="s">
        <v>5505</v>
      </c>
      <c r="K72" s="1098" t="s">
        <v>5987</v>
      </c>
      <c r="L72" s="1098"/>
      <c r="M72" s="1098"/>
      <c r="N72" s="1098"/>
      <c r="O72" s="1098"/>
      <c r="P72" s="95"/>
      <c r="Q72" s="96"/>
    </row>
    <row r="73" spans="1:20" ht="106.5" customHeight="1" x14ac:dyDescent="0.2">
      <c r="A73" s="1562"/>
      <c r="B73" s="1093" t="s">
        <v>5229</v>
      </c>
      <c r="C73" s="991" t="s">
        <v>5230</v>
      </c>
      <c r="D73" s="992" t="s">
        <v>810</v>
      </c>
      <c r="E73" s="993" t="s">
        <v>913</v>
      </c>
      <c r="F73" s="1086"/>
      <c r="G73" s="994"/>
      <c r="H73" s="1095"/>
      <c r="I73" s="1095"/>
      <c r="J73" s="1593"/>
      <c r="K73" s="1098" t="s">
        <v>5988</v>
      </c>
      <c r="L73" s="1098"/>
      <c r="M73" s="1098"/>
      <c r="N73" s="1098"/>
      <c r="O73" s="1098"/>
      <c r="P73" s="95"/>
      <c r="Q73" s="96"/>
    </row>
    <row r="74" spans="1:20" ht="92.25" customHeight="1" x14ac:dyDescent="0.2">
      <c r="A74" s="1563" t="s">
        <v>1499</v>
      </c>
      <c r="B74" s="1093" t="s">
        <v>2537</v>
      </c>
      <c r="C74" s="1093" t="s">
        <v>5826</v>
      </c>
      <c r="D74" s="336" t="s">
        <v>810</v>
      </c>
      <c r="E74" s="336" t="s">
        <v>945</v>
      </c>
      <c r="F74" s="1096">
        <v>320</v>
      </c>
      <c r="G74" s="996">
        <v>160</v>
      </c>
      <c r="H74" s="1095"/>
      <c r="I74" s="1095"/>
      <c r="J74" s="1098" t="s">
        <v>5593</v>
      </c>
      <c r="K74" s="1098" t="s">
        <v>5989</v>
      </c>
      <c r="L74" s="1098"/>
      <c r="M74" s="1098"/>
      <c r="N74" s="1098"/>
      <c r="O74" s="1098"/>
      <c r="P74" s="95" t="s">
        <v>911</v>
      </c>
      <c r="Q74" s="96"/>
    </row>
    <row r="75" spans="1:20" ht="94.5" customHeight="1" x14ac:dyDescent="0.2">
      <c r="A75" s="1562"/>
      <c r="B75" s="1093" t="s">
        <v>5827</v>
      </c>
      <c r="C75" s="339" t="s">
        <v>5828</v>
      </c>
      <c r="D75" s="336" t="s">
        <v>810</v>
      </c>
      <c r="E75" s="336" t="s">
        <v>5829</v>
      </c>
      <c r="F75" s="1096"/>
      <c r="G75" s="988" t="s">
        <v>5830</v>
      </c>
      <c r="H75" s="1095"/>
      <c r="I75" s="1096"/>
      <c r="J75" s="1098" t="s">
        <v>5990</v>
      </c>
      <c r="K75" s="1098"/>
      <c r="L75" s="1098"/>
      <c r="M75" s="1098"/>
      <c r="N75" s="1098"/>
      <c r="O75" s="1098"/>
      <c r="P75" s="95"/>
      <c r="Q75" s="96"/>
    </row>
    <row r="76" spans="1:20" s="128" customFormat="1" ht="55.5" customHeight="1" x14ac:dyDescent="0.2">
      <c r="A76" s="1563" t="s">
        <v>2563</v>
      </c>
      <c r="B76" s="1093" t="s">
        <v>5222</v>
      </c>
      <c r="C76" s="578" t="s">
        <v>5819</v>
      </c>
      <c r="D76" s="1095" t="s">
        <v>213</v>
      </c>
      <c r="E76" s="1095" t="s">
        <v>216</v>
      </c>
      <c r="F76" s="279"/>
      <c r="G76" s="330">
        <v>3000</v>
      </c>
      <c r="H76" s="1095"/>
      <c r="I76" s="1095"/>
      <c r="J76" s="1098"/>
      <c r="K76" s="1098" t="s">
        <v>5991</v>
      </c>
      <c r="L76" s="1098"/>
      <c r="M76" s="1098"/>
      <c r="N76" s="1098"/>
      <c r="O76" s="1098"/>
      <c r="P76" s="95"/>
      <c r="Q76" s="579"/>
      <c r="R76" s="579"/>
      <c r="S76" s="579"/>
      <c r="T76" s="579"/>
    </row>
    <row r="77" spans="1:20" s="128" customFormat="1" ht="55.5" customHeight="1" x14ac:dyDescent="0.2">
      <c r="A77" s="1562"/>
      <c r="B77" s="1027" t="s">
        <v>5820</v>
      </c>
      <c r="C77" s="578" t="s">
        <v>5821</v>
      </c>
      <c r="D77" s="1095" t="s">
        <v>810</v>
      </c>
      <c r="E77" s="1095" t="s">
        <v>902</v>
      </c>
      <c r="F77" s="997"/>
      <c r="G77" s="279" t="s">
        <v>5822</v>
      </c>
      <c r="H77" s="1027"/>
      <c r="I77" s="1027"/>
      <c r="J77" s="1098" t="s">
        <v>5992</v>
      </c>
      <c r="K77" s="1098"/>
      <c r="L77" s="1098"/>
      <c r="M77" s="1098"/>
      <c r="N77" s="1098"/>
      <c r="O77" s="1098"/>
      <c r="P77" s="95"/>
      <c r="Q77" s="579"/>
      <c r="R77" s="579"/>
      <c r="S77" s="579"/>
      <c r="T77" s="579"/>
    </row>
    <row r="78" spans="1:20" ht="11.25" customHeight="1" x14ac:dyDescent="0.2">
      <c r="F78" s="1015"/>
      <c r="G78" s="1015"/>
      <c r="H78" s="1015"/>
      <c r="I78" s="1015"/>
      <c r="P78" s="95"/>
      <c r="Q78" s="96"/>
    </row>
    <row r="79" spans="1:20" ht="12.75" customHeight="1" x14ac:dyDescent="0.2">
      <c r="A79" s="1642" t="s">
        <v>1505</v>
      </c>
      <c r="B79" s="1642"/>
      <c r="C79" s="1642"/>
      <c r="D79" s="1642"/>
      <c r="E79" s="1642"/>
      <c r="F79" s="1642"/>
      <c r="G79" s="1642"/>
      <c r="H79" s="1642"/>
      <c r="I79" s="1642"/>
      <c r="J79" s="349"/>
      <c r="K79" s="349"/>
      <c r="L79" s="349"/>
      <c r="M79" s="349"/>
      <c r="N79" s="349"/>
      <c r="O79" s="349"/>
      <c r="P79" s="350" t="s">
        <v>8</v>
      </c>
      <c r="Q79" s="96"/>
    </row>
    <row r="80" spans="1:20" ht="15" customHeight="1" x14ac:dyDescent="0.2">
      <c r="A80" s="1576" t="s">
        <v>2</v>
      </c>
      <c r="B80" s="1576" t="s">
        <v>3</v>
      </c>
      <c r="C80" s="1576"/>
      <c r="D80" s="1576" t="s">
        <v>4</v>
      </c>
      <c r="E80" s="1576" t="s">
        <v>5</v>
      </c>
      <c r="F80" s="1576" t="s">
        <v>6</v>
      </c>
      <c r="G80" s="1576"/>
      <c r="H80" s="1576"/>
      <c r="I80" s="1576" t="s">
        <v>7</v>
      </c>
      <c r="J80" s="1098"/>
      <c r="K80" s="1098"/>
      <c r="L80" s="1098"/>
      <c r="M80" s="1098"/>
      <c r="N80" s="1098"/>
      <c r="O80" s="1098"/>
      <c r="P80" s="95"/>
      <c r="Q80" s="96"/>
    </row>
    <row r="81" spans="1:17" ht="6.75" customHeight="1" x14ac:dyDescent="0.2">
      <c r="A81" s="1576"/>
      <c r="B81" s="1576"/>
      <c r="C81" s="1576"/>
      <c r="D81" s="1576"/>
      <c r="E81" s="1576"/>
      <c r="F81" s="1576"/>
      <c r="G81" s="1576"/>
      <c r="H81" s="1576"/>
      <c r="I81" s="1576"/>
      <c r="J81" s="1098"/>
      <c r="K81" s="1098"/>
      <c r="L81" s="1098"/>
      <c r="M81" s="1098"/>
      <c r="N81" s="1098"/>
      <c r="O81" s="1098"/>
      <c r="P81" s="95"/>
      <c r="Q81" s="96"/>
    </row>
    <row r="82" spans="1:17" ht="11.25" customHeight="1" x14ac:dyDescent="0.2">
      <c r="A82" s="1576"/>
      <c r="B82" s="1576"/>
      <c r="C82" s="1576"/>
      <c r="D82" s="1576"/>
      <c r="E82" s="1576"/>
      <c r="F82" s="1576">
        <v>2017</v>
      </c>
      <c r="G82" s="1601">
        <v>2018</v>
      </c>
      <c r="H82" s="1576">
        <v>2019</v>
      </c>
      <c r="I82" s="1576"/>
      <c r="J82" s="1098"/>
      <c r="K82" s="1098"/>
      <c r="L82" s="1098"/>
      <c r="M82" s="1098"/>
      <c r="N82" s="1098"/>
      <c r="O82" s="1098"/>
      <c r="P82" s="95"/>
      <c r="Q82" s="96"/>
    </row>
    <row r="83" spans="1:17" ht="3.75" customHeight="1" x14ac:dyDescent="0.2">
      <c r="A83" s="1576"/>
      <c r="B83" s="1576"/>
      <c r="C83" s="1576"/>
      <c r="D83" s="1576"/>
      <c r="E83" s="1576"/>
      <c r="F83" s="1576"/>
      <c r="G83" s="1601"/>
      <c r="H83" s="1576"/>
      <c r="I83" s="1576"/>
      <c r="J83" s="1098"/>
      <c r="K83" s="1098"/>
      <c r="L83" s="1098"/>
      <c r="M83" s="1098"/>
      <c r="N83" s="1098"/>
      <c r="O83" s="1098"/>
      <c r="P83" s="95"/>
      <c r="Q83" s="96"/>
    </row>
    <row r="84" spans="1:17" ht="13.5" customHeight="1" x14ac:dyDescent="0.2">
      <c r="A84" s="1091">
        <v>1</v>
      </c>
      <c r="B84" s="1576">
        <v>2</v>
      </c>
      <c r="C84" s="1576"/>
      <c r="D84" s="1091">
        <v>3</v>
      </c>
      <c r="E84" s="1091">
        <v>4</v>
      </c>
      <c r="F84" s="1091">
        <v>5</v>
      </c>
      <c r="G84" s="973">
        <v>6</v>
      </c>
      <c r="H84" s="1091">
        <v>7</v>
      </c>
      <c r="I84" s="1091">
        <v>8</v>
      </c>
      <c r="J84" s="1098"/>
      <c r="K84" s="1098"/>
      <c r="L84" s="1098"/>
      <c r="M84" s="1098"/>
      <c r="N84" s="1098"/>
      <c r="O84" s="1098"/>
      <c r="P84" s="95"/>
      <c r="Q84" s="96"/>
    </row>
    <row r="85" spans="1:17" ht="12.75" customHeight="1" x14ac:dyDescent="0.2">
      <c r="A85" s="1818" t="s">
        <v>1508</v>
      </c>
      <c r="B85" s="1818"/>
      <c r="C85" s="1818"/>
      <c r="D85" s="1818"/>
      <c r="E85" s="1818"/>
      <c r="F85" s="1818"/>
      <c r="G85" s="1818"/>
      <c r="H85" s="1818"/>
      <c r="I85" s="1818"/>
      <c r="J85" s="254"/>
      <c r="K85" s="254"/>
      <c r="L85" s="254"/>
      <c r="M85" s="254"/>
      <c r="N85" s="254"/>
      <c r="O85" s="254"/>
      <c r="P85" s="95"/>
      <c r="Q85" s="96"/>
    </row>
    <row r="86" spans="1:17" ht="113.25" customHeight="1" x14ac:dyDescent="0.2">
      <c r="A86" s="1565" t="s">
        <v>1509</v>
      </c>
      <c r="B86" s="1090" t="s">
        <v>2577</v>
      </c>
      <c r="C86" s="1090" t="s">
        <v>5397</v>
      </c>
      <c r="D86" s="1091" t="s">
        <v>891</v>
      </c>
      <c r="E86" s="1091" t="s">
        <v>972</v>
      </c>
      <c r="F86" s="785">
        <v>820</v>
      </c>
      <c r="G86" s="373">
        <v>902.74</v>
      </c>
      <c r="H86" s="114"/>
      <c r="I86" s="114"/>
      <c r="J86" s="1099" t="s">
        <v>4580</v>
      </c>
      <c r="K86" s="1099" t="s">
        <v>4749</v>
      </c>
      <c r="L86" s="1099" t="s">
        <v>5597</v>
      </c>
      <c r="M86" s="1099" t="s">
        <v>5993</v>
      </c>
      <c r="N86" s="1099"/>
      <c r="O86" s="1099"/>
      <c r="P86" s="95" t="s">
        <v>973</v>
      </c>
      <c r="Q86" s="96"/>
    </row>
    <row r="87" spans="1:17" ht="133.5" customHeight="1" x14ac:dyDescent="0.2">
      <c r="A87" s="1566"/>
      <c r="B87" s="1090" t="s">
        <v>2578</v>
      </c>
      <c r="C87" s="1090" t="s">
        <v>3371</v>
      </c>
      <c r="D87" s="1091" t="s">
        <v>891</v>
      </c>
      <c r="E87" s="1091" t="s">
        <v>972</v>
      </c>
      <c r="F87" s="1087">
        <v>23.414000000000001</v>
      </c>
      <c r="G87" s="1091">
        <v>22.26</v>
      </c>
      <c r="H87" s="1034"/>
      <c r="I87" s="1034"/>
      <c r="J87" s="1098" t="s">
        <v>3372</v>
      </c>
      <c r="K87" s="1099" t="s">
        <v>5994</v>
      </c>
      <c r="L87" s="1099"/>
      <c r="M87" s="1099"/>
      <c r="N87" s="1099"/>
      <c r="O87" s="1099"/>
      <c r="P87" s="95"/>
      <c r="Q87" s="96"/>
    </row>
    <row r="88" spans="1:17" ht="63" customHeight="1" x14ac:dyDescent="0.2">
      <c r="A88" s="1566"/>
      <c r="B88" s="1091" t="s">
        <v>5831</v>
      </c>
      <c r="C88" s="1100" t="s">
        <v>5832</v>
      </c>
      <c r="D88" s="1091" t="s">
        <v>286</v>
      </c>
      <c r="E88" s="1112" t="s">
        <v>972</v>
      </c>
      <c r="F88" s="998"/>
      <c r="G88" s="999">
        <v>214.57499999999999</v>
      </c>
      <c r="H88" s="114"/>
      <c r="I88" s="114"/>
      <c r="J88" s="1107" t="s">
        <v>5961</v>
      </c>
      <c r="K88" s="1099"/>
      <c r="L88" s="1099"/>
      <c r="M88" s="1099"/>
      <c r="N88" s="1099"/>
      <c r="O88" s="1099"/>
      <c r="P88" s="95"/>
      <c r="Q88" s="96"/>
    </row>
    <row r="89" spans="1:17" ht="99" customHeight="1" x14ac:dyDescent="0.2">
      <c r="A89" s="1566"/>
      <c r="B89" s="1091" t="s">
        <v>5833</v>
      </c>
      <c r="C89" s="1100" t="s">
        <v>5834</v>
      </c>
      <c r="D89" s="1091" t="s">
        <v>286</v>
      </c>
      <c r="E89" s="1112" t="s">
        <v>972</v>
      </c>
      <c r="F89" s="998"/>
      <c r="G89" s="999">
        <v>673.24099999999999</v>
      </c>
      <c r="H89" s="114"/>
      <c r="I89" s="114"/>
      <c r="J89" s="1107" t="s">
        <v>5961</v>
      </c>
      <c r="K89" s="1099"/>
      <c r="L89" s="1099"/>
      <c r="M89" s="1099"/>
      <c r="N89" s="1099"/>
      <c r="O89" s="1099"/>
      <c r="P89" s="95"/>
      <c r="Q89" s="96"/>
    </row>
    <row r="90" spans="1:17" ht="64.5" customHeight="1" x14ac:dyDescent="0.2">
      <c r="A90" s="1566"/>
      <c r="B90" s="1091" t="s">
        <v>5835</v>
      </c>
      <c r="C90" s="1100" t="s">
        <v>5836</v>
      </c>
      <c r="D90" s="1091" t="s">
        <v>810</v>
      </c>
      <c r="E90" s="1112" t="s">
        <v>972</v>
      </c>
      <c r="F90" s="998"/>
      <c r="G90" s="999">
        <v>2000</v>
      </c>
      <c r="H90" s="114"/>
      <c r="I90" s="114"/>
      <c r="J90" s="1107" t="s">
        <v>5995</v>
      </c>
      <c r="K90" s="1099"/>
      <c r="L90" s="1099"/>
      <c r="M90" s="1099"/>
      <c r="N90" s="1099"/>
      <c r="O90" s="1099"/>
      <c r="P90" s="95"/>
      <c r="Q90" s="96"/>
    </row>
    <row r="91" spans="1:17" ht="59.25" customHeight="1" x14ac:dyDescent="0.2">
      <c r="A91" s="1566"/>
      <c r="B91" s="1091" t="s">
        <v>5837</v>
      </c>
      <c r="C91" s="1100" t="s">
        <v>5838</v>
      </c>
      <c r="D91" s="1091" t="s">
        <v>286</v>
      </c>
      <c r="E91" s="1112" t="s">
        <v>972</v>
      </c>
      <c r="F91" s="998"/>
      <c r="G91" s="999">
        <v>50</v>
      </c>
      <c r="H91" s="114"/>
      <c r="I91" s="114"/>
      <c r="J91" s="1107" t="s">
        <v>5995</v>
      </c>
      <c r="K91" s="1099"/>
      <c r="L91" s="1099"/>
      <c r="M91" s="1099"/>
      <c r="N91" s="1099"/>
      <c r="O91" s="1099"/>
      <c r="P91" s="95"/>
      <c r="Q91" s="96"/>
    </row>
    <row r="92" spans="1:17" ht="59.25" customHeight="1" x14ac:dyDescent="0.2">
      <c r="A92" s="1566"/>
      <c r="B92" s="1091" t="s">
        <v>5839</v>
      </c>
      <c r="C92" s="1100" t="s">
        <v>5840</v>
      </c>
      <c r="D92" s="1091" t="s">
        <v>286</v>
      </c>
      <c r="E92" s="1112" t="s">
        <v>972</v>
      </c>
      <c r="F92" s="998"/>
      <c r="G92" s="999">
        <v>120</v>
      </c>
      <c r="H92" s="114"/>
      <c r="I92" s="114"/>
      <c r="J92" s="1107" t="s">
        <v>5996</v>
      </c>
      <c r="K92" s="1099"/>
      <c r="L92" s="1099"/>
      <c r="M92" s="1099"/>
      <c r="N92" s="1099"/>
      <c r="O92" s="1099"/>
      <c r="P92" s="95"/>
      <c r="Q92" s="96"/>
    </row>
    <row r="93" spans="1:17" ht="59.25" customHeight="1" x14ac:dyDescent="0.2">
      <c r="A93" s="1566"/>
      <c r="B93" s="1091" t="s">
        <v>5841</v>
      </c>
      <c r="C93" s="1100" t="s">
        <v>5842</v>
      </c>
      <c r="D93" s="1091" t="s">
        <v>286</v>
      </c>
      <c r="E93" s="1112" t="s">
        <v>972</v>
      </c>
      <c r="F93" s="998"/>
      <c r="G93" s="999">
        <v>50</v>
      </c>
      <c r="H93" s="114"/>
      <c r="I93" s="114"/>
      <c r="J93" s="1107" t="s">
        <v>5995</v>
      </c>
      <c r="K93" s="1099"/>
      <c r="L93" s="1099"/>
      <c r="M93" s="1099"/>
      <c r="N93" s="1099"/>
      <c r="O93" s="1099"/>
      <c r="P93" s="95"/>
      <c r="Q93" s="96"/>
    </row>
    <row r="94" spans="1:17" ht="59.25" customHeight="1" x14ac:dyDescent="0.2">
      <c r="A94" s="1567"/>
      <c r="B94" s="1091" t="s">
        <v>5843</v>
      </c>
      <c r="C94" s="1100" t="s">
        <v>5844</v>
      </c>
      <c r="D94" s="1091" t="s">
        <v>286</v>
      </c>
      <c r="E94" s="1112" t="s">
        <v>972</v>
      </c>
      <c r="F94" s="998"/>
      <c r="G94" s="999">
        <v>75</v>
      </c>
      <c r="H94" s="114"/>
      <c r="I94" s="114"/>
      <c r="J94" s="1107" t="s">
        <v>5997</v>
      </c>
      <c r="K94" s="1099"/>
      <c r="L94" s="1099"/>
      <c r="M94" s="1099"/>
      <c r="N94" s="1099"/>
      <c r="O94" s="1099"/>
      <c r="P94" s="95"/>
      <c r="Q94" s="96"/>
    </row>
    <row r="95" spans="1:17" ht="63.75" customHeight="1" x14ac:dyDescent="0.2">
      <c r="A95" s="1111" t="s">
        <v>2599</v>
      </c>
      <c r="B95" s="1100" t="s">
        <v>5852</v>
      </c>
      <c r="C95" s="1100" t="s">
        <v>5853</v>
      </c>
      <c r="D95" s="1091" t="s">
        <v>810</v>
      </c>
      <c r="E95" s="1091" t="s">
        <v>972</v>
      </c>
      <c r="F95" s="114"/>
      <c r="G95" s="114">
        <v>20</v>
      </c>
      <c r="H95" s="114"/>
      <c r="I95" s="114"/>
      <c r="J95" s="1099" t="s">
        <v>5950</v>
      </c>
      <c r="K95" s="1099"/>
      <c r="L95" s="1099"/>
      <c r="M95" s="1099"/>
      <c r="N95" s="1099"/>
      <c r="O95" s="1099"/>
      <c r="P95" s="95"/>
      <c r="Q95" s="96"/>
    </row>
    <row r="96" spans="1:17" ht="68.25" customHeight="1" x14ac:dyDescent="0.2">
      <c r="A96" s="1111" t="s">
        <v>1512</v>
      </c>
      <c r="B96" s="1090" t="s">
        <v>5885</v>
      </c>
      <c r="C96" s="1100" t="s">
        <v>5886</v>
      </c>
      <c r="D96" s="1091" t="s">
        <v>810</v>
      </c>
      <c r="E96" s="1091" t="s">
        <v>972</v>
      </c>
      <c r="F96" s="998"/>
      <c r="G96" s="999" t="s">
        <v>5847</v>
      </c>
      <c r="H96" s="114"/>
      <c r="I96" s="114"/>
      <c r="J96" s="1099" t="s">
        <v>5950</v>
      </c>
      <c r="K96" s="1099"/>
      <c r="L96" s="1099"/>
      <c r="M96" s="1099"/>
      <c r="N96" s="1099"/>
      <c r="O96" s="1099"/>
      <c r="P96" s="95"/>
      <c r="Q96" s="96"/>
    </row>
    <row r="97" spans="1:17" ht="60" customHeight="1" x14ac:dyDescent="0.2">
      <c r="A97" s="1111" t="s">
        <v>1515</v>
      </c>
      <c r="B97" s="1090" t="s">
        <v>5906</v>
      </c>
      <c r="C97" s="1100" t="s">
        <v>5907</v>
      </c>
      <c r="D97" s="1091" t="s">
        <v>810</v>
      </c>
      <c r="E97" s="1091" t="s">
        <v>972</v>
      </c>
      <c r="F97" s="114"/>
      <c r="G97" s="114" t="s">
        <v>5847</v>
      </c>
      <c r="H97" s="114"/>
      <c r="I97" s="114"/>
      <c r="J97" s="1099" t="s">
        <v>5998</v>
      </c>
      <c r="K97" s="1099"/>
      <c r="L97" s="1099"/>
      <c r="M97" s="1099"/>
      <c r="N97" s="1099"/>
      <c r="O97" s="1099"/>
      <c r="P97" s="95"/>
      <c r="Q97" s="96"/>
    </row>
    <row r="98" spans="1:17" ht="57.75" customHeight="1" x14ac:dyDescent="0.2">
      <c r="A98" s="1111" t="s">
        <v>1516</v>
      </c>
      <c r="B98" s="1090" t="s">
        <v>5913</v>
      </c>
      <c r="C98" s="1100" t="s">
        <v>5914</v>
      </c>
      <c r="D98" s="1091" t="s">
        <v>810</v>
      </c>
      <c r="E98" s="1091" t="s">
        <v>972</v>
      </c>
      <c r="F98" s="998"/>
      <c r="G98" s="999" t="s">
        <v>5847</v>
      </c>
      <c r="H98" s="998"/>
      <c r="I98" s="114"/>
      <c r="J98" s="1099" t="s">
        <v>5950</v>
      </c>
      <c r="K98" s="1099"/>
      <c r="L98" s="1099"/>
      <c r="M98" s="1099"/>
      <c r="N98" s="1099"/>
      <c r="O98" s="1099"/>
      <c r="P98" s="95"/>
      <c r="Q98" s="96"/>
    </row>
    <row r="99" spans="1:17" ht="63" customHeight="1" x14ac:dyDescent="0.2">
      <c r="A99" s="1111" t="s">
        <v>1521</v>
      </c>
      <c r="B99" s="1090" t="s">
        <v>5845</v>
      </c>
      <c r="C99" s="1100" t="s">
        <v>5846</v>
      </c>
      <c r="D99" s="1091" t="s">
        <v>810</v>
      </c>
      <c r="E99" s="1091" t="s">
        <v>972</v>
      </c>
      <c r="F99" s="114"/>
      <c r="G99" s="114" t="s">
        <v>5847</v>
      </c>
      <c r="H99" s="114"/>
      <c r="I99" s="114"/>
      <c r="J99" s="1099" t="s">
        <v>5950</v>
      </c>
      <c r="K99" s="1099"/>
      <c r="L99" s="1099"/>
      <c r="M99" s="1099"/>
      <c r="N99" s="1099"/>
      <c r="O99" s="1099"/>
      <c r="P99" s="95"/>
      <c r="Q99" s="96"/>
    </row>
    <row r="100" spans="1:17" ht="68.25" customHeight="1" x14ac:dyDescent="0.2">
      <c r="A100" s="1111" t="s">
        <v>1523</v>
      </c>
      <c r="B100" s="1090" t="s">
        <v>5848</v>
      </c>
      <c r="C100" s="1100" t="s">
        <v>5849</v>
      </c>
      <c r="D100" s="1091" t="s">
        <v>810</v>
      </c>
      <c r="E100" s="1091" t="s">
        <v>972</v>
      </c>
      <c r="F100" s="114"/>
      <c r="G100" s="114" t="s">
        <v>5847</v>
      </c>
      <c r="H100" s="114"/>
      <c r="I100" s="114"/>
      <c r="J100" s="1099" t="s">
        <v>5950</v>
      </c>
      <c r="K100" s="1099"/>
      <c r="L100" s="1099"/>
      <c r="M100" s="1099"/>
      <c r="N100" s="1099"/>
      <c r="O100" s="1099"/>
      <c r="P100" s="95"/>
      <c r="Q100" s="96"/>
    </row>
    <row r="101" spans="1:17" ht="61.5" customHeight="1" x14ac:dyDescent="0.2">
      <c r="A101" s="1111" t="s">
        <v>1525</v>
      </c>
      <c r="B101" s="1090" t="s">
        <v>5850</v>
      </c>
      <c r="C101" s="1100" t="s">
        <v>5851</v>
      </c>
      <c r="D101" s="1091" t="s">
        <v>810</v>
      </c>
      <c r="E101" s="1091" t="s">
        <v>972</v>
      </c>
      <c r="F101" s="114"/>
      <c r="G101" s="114" t="s">
        <v>5847</v>
      </c>
      <c r="H101" s="114"/>
      <c r="I101" s="114"/>
      <c r="J101" s="1099" t="s">
        <v>5999</v>
      </c>
      <c r="K101" s="1099"/>
      <c r="L101" s="1099"/>
      <c r="M101" s="1099"/>
      <c r="N101" s="1099"/>
      <c r="O101" s="1099"/>
      <c r="P101" s="95"/>
      <c r="Q101" s="96"/>
    </row>
    <row r="102" spans="1:17" ht="55.5" customHeight="1" x14ac:dyDescent="0.2">
      <c r="A102" s="1565" t="s">
        <v>1528</v>
      </c>
      <c r="B102" s="1090" t="s">
        <v>5274</v>
      </c>
      <c r="C102" s="1100" t="s">
        <v>5854</v>
      </c>
      <c r="D102" s="1091" t="s">
        <v>810</v>
      </c>
      <c r="E102" s="1091" t="s">
        <v>972</v>
      </c>
      <c r="F102" s="998"/>
      <c r="G102" s="999">
        <v>1400</v>
      </c>
      <c r="H102" s="114"/>
      <c r="I102" s="114"/>
      <c r="J102" s="1099"/>
      <c r="K102" s="1099" t="s">
        <v>6000</v>
      </c>
      <c r="L102" s="1099"/>
      <c r="M102" s="1099"/>
      <c r="N102" s="1099"/>
      <c r="O102" s="1099"/>
      <c r="P102" s="95"/>
      <c r="Q102" s="96"/>
    </row>
    <row r="103" spans="1:17" ht="55.5" customHeight="1" x14ac:dyDescent="0.2">
      <c r="A103" s="1567"/>
      <c r="B103" s="1090" t="s">
        <v>5855</v>
      </c>
      <c r="C103" s="1100" t="s">
        <v>5856</v>
      </c>
      <c r="D103" s="1091" t="s">
        <v>810</v>
      </c>
      <c r="E103" s="1091" t="s">
        <v>972</v>
      </c>
      <c r="F103" s="998"/>
      <c r="G103" s="999" t="s">
        <v>5847</v>
      </c>
      <c r="H103" s="114"/>
      <c r="I103" s="114"/>
      <c r="J103" s="1099" t="s">
        <v>5950</v>
      </c>
      <c r="K103" s="1099"/>
      <c r="L103" s="1099"/>
      <c r="M103" s="1099"/>
      <c r="N103" s="1099"/>
      <c r="O103" s="1099"/>
      <c r="P103" s="95"/>
      <c r="Q103" s="96"/>
    </row>
    <row r="104" spans="1:17" ht="67.5" customHeight="1" x14ac:dyDescent="0.2">
      <c r="A104" s="1111" t="s">
        <v>1529</v>
      </c>
      <c r="B104" s="1090" t="s">
        <v>5857</v>
      </c>
      <c r="C104" s="1100" t="s">
        <v>5858</v>
      </c>
      <c r="D104" s="1091" t="s">
        <v>810</v>
      </c>
      <c r="E104" s="1091" t="s">
        <v>972</v>
      </c>
      <c r="F104" s="998"/>
      <c r="G104" s="999" t="s">
        <v>5847</v>
      </c>
      <c r="H104" s="114"/>
      <c r="I104" s="114"/>
      <c r="J104" s="1099" t="s">
        <v>5950</v>
      </c>
      <c r="K104" s="1099"/>
      <c r="L104" s="1099"/>
      <c r="M104" s="1099"/>
      <c r="N104" s="1099"/>
      <c r="O104" s="1099"/>
      <c r="P104" s="95"/>
      <c r="Q104" s="96"/>
    </row>
    <row r="105" spans="1:17" ht="69.75" customHeight="1" x14ac:dyDescent="0.2">
      <c r="A105" s="1111" t="s">
        <v>1530</v>
      </c>
      <c r="B105" s="1091" t="s">
        <v>4917</v>
      </c>
      <c r="C105" s="596" t="s">
        <v>5941</v>
      </c>
      <c r="D105" s="1091" t="s">
        <v>286</v>
      </c>
      <c r="E105" s="1091" t="s">
        <v>987</v>
      </c>
      <c r="F105" s="114">
        <v>30</v>
      </c>
      <c r="G105" s="373" t="s">
        <v>5847</v>
      </c>
      <c r="H105" s="373"/>
      <c r="I105" s="373"/>
      <c r="J105" s="1099" t="s">
        <v>4919</v>
      </c>
      <c r="K105" s="1099" t="s">
        <v>6001</v>
      </c>
      <c r="L105" s="1099"/>
      <c r="M105" s="1099"/>
      <c r="N105" s="1099"/>
      <c r="O105" s="1099"/>
      <c r="P105" s="95"/>
      <c r="Q105" s="96"/>
    </row>
    <row r="106" spans="1:17" ht="87" customHeight="1" x14ac:dyDescent="0.2">
      <c r="A106" s="1111" t="s">
        <v>1534</v>
      </c>
      <c r="B106" s="1090" t="s">
        <v>5859</v>
      </c>
      <c r="C106" s="1100" t="s">
        <v>5860</v>
      </c>
      <c r="D106" s="1091" t="s">
        <v>810</v>
      </c>
      <c r="E106" s="1091" t="s">
        <v>972</v>
      </c>
      <c r="F106" s="998"/>
      <c r="G106" s="999" t="s">
        <v>5861</v>
      </c>
      <c r="H106" s="114"/>
      <c r="I106" s="114"/>
      <c r="J106" s="1099" t="s">
        <v>5950</v>
      </c>
      <c r="K106" s="1099"/>
      <c r="L106" s="1099"/>
      <c r="M106" s="1099"/>
      <c r="N106" s="1099"/>
      <c r="O106" s="1099"/>
      <c r="P106" s="95"/>
      <c r="Q106" s="96"/>
    </row>
    <row r="107" spans="1:17" ht="85.5" customHeight="1" x14ac:dyDescent="0.2">
      <c r="A107" s="1111" t="s">
        <v>1535</v>
      </c>
      <c r="B107" s="1090" t="s">
        <v>4920</v>
      </c>
      <c r="C107" s="1100" t="s">
        <v>5862</v>
      </c>
      <c r="D107" s="1112" t="s">
        <v>286</v>
      </c>
      <c r="E107" s="1112" t="s">
        <v>987</v>
      </c>
      <c r="F107" s="114">
        <v>30</v>
      </c>
      <c r="G107" s="114" t="s">
        <v>5847</v>
      </c>
      <c r="H107" s="114"/>
      <c r="I107" s="114"/>
      <c r="J107" s="1099" t="s">
        <v>4919</v>
      </c>
      <c r="K107" s="1099" t="s">
        <v>6002</v>
      </c>
      <c r="L107" s="1099"/>
      <c r="M107" s="1099"/>
      <c r="N107" s="1099"/>
      <c r="O107" s="1099"/>
      <c r="P107" s="95"/>
      <c r="Q107" s="96"/>
    </row>
    <row r="108" spans="1:17" ht="72" customHeight="1" x14ac:dyDescent="0.2">
      <c r="A108" s="1111" t="s">
        <v>1537</v>
      </c>
      <c r="B108" s="1090" t="s">
        <v>5863</v>
      </c>
      <c r="C108" s="1100" t="s">
        <v>5864</v>
      </c>
      <c r="D108" s="1112" t="s">
        <v>810</v>
      </c>
      <c r="E108" s="1112" t="s">
        <v>972</v>
      </c>
      <c r="F108" s="998"/>
      <c r="G108" s="999" t="s">
        <v>5847</v>
      </c>
      <c r="H108" s="114"/>
      <c r="I108" s="114"/>
      <c r="J108" s="1099" t="s">
        <v>6003</v>
      </c>
      <c r="K108" s="1099"/>
      <c r="L108" s="1099"/>
      <c r="M108" s="1099"/>
      <c r="N108" s="1099"/>
      <c r="O108" s="1099"/>
      <c r="P108" s="95"/>
      <c r="Q108" s="96"/>
    </row>
    <row r="109" spans="1:17" ht="66" customHeight="1" x14ac:dyDescent="0.2">
      <c r="A109" s="1111" t="s">
        <v>1538</v>
      </c>
      <c r="B109" s="1090" t="s">
        <v>5865</v>
      </c>
      <c r="C109" s="1100" t="s">
        <v>5866</v>
      </c>
      <c r="D109" s="1091" t="s">
        <v>810</v>
      </c>
      <c r="E109" s="1091" t="s">
        <v>972</v>
      </c>
      <c r="F109" s="390"/>
      <c r="G109" s="114" t="s">
        <v>5867</v>
      </c>
      <c r="H109" s="114"/>
      <c r="I109" s="114"/>
      <c r="J109" s="1099" t="s">
        <v>6003</v>
      </c>
      <c r="K109" s="1099"/>
      <c r="L109" s="1099"/>
      <c r="M109" s="1099"/>
      <c r="N109" s="1099"/>
      <c r="O109" s="1099"/>
      <c r="P109" s="95"/>
      <c r="Q109" s="96"/>
    </row>
    <row r="110" spans="1:17" ht="62.25" customHeight="1" x14ac:dyDescent="0.2">
      <c r="A110" s="1111" t="s">
        <v>1539</v>
      </c>
      <c r="B110" s="1090" t="s">
        <v>5868</v>
      </c>
      <c r="C110" s="1100" t="s">
        <v>5869</v>
      </c>
      <c r="D110" s="1112" t="s">
        <v>810</v>
      </c>
      <c r="E110" s="1112" t="s">
        <v>972</v>
      </c>
      <c r="F110" s="998"/>
      <c r="G110" s="999" t="s">
        <v>5847</v>
      </c>
      <c r="H110" s="114"/>
      <c r="I110" s="114"/>
      <c r="J110" s="1099" t="s">
        <v>6004</v>
      </c>
      <c r="K110" s="1099"/>
      <c r="L110" s="1099"/>
      <c r="M110" s="1099"/>
      <c r="N110" s="1099"/>
      <c r="O110" s="1099"/>
      <c r="P110" s="95"/>
      <c r="Q110" s="96"/>
    </row>
    <row r="111" spans="1:17" ht="70.5" customHeight="1" x14ac:dyDescent="0.2">
      <c r="A111" s="1111" t="s">
        <v>1540</v>
      </c>
      <c r="B111" s="1090" t="s">
        <v>5870</v>
      </c>
      <c r="C111" s="1100" t="s">
        <v>5871</v>
      </c>
      <c r="D111" s="1112" t="s">
        <v>810</v>
      </c>
      <c r="E111" s="1112" t="s">
        <v>972</v>
      </c>
      <c r="F111" s="998"/>
      <c r="G111" s="999" t="s">
        <v>5847</v>
      </c>
      <c r="H111" s="114"/>
      <c r="I111" s="114"/>
      <c r="J111" s="1099" t="s">
        <v>6003</v>
      </c>
      <c r="K111" s="1099"/>
      <c r="L111" s="1099"/>
      <c r="M111" s="1099"/>
      <c r="N111" s="1099"/>
      <c r="O111" s="1099"/>
      <c r="P111" s="95"/>
      <c r="Q111" s="96"/>
    </row>
    <row r="112" spans="1:17" ht="62.25" customHeight="1" x14ac:dyDescent="0.2">
      <c r="A112" s="1111" t="s">
        <v>1541</v>
      </c>
      <c r="B112" s="1090" t="s">
        <v>5872</v>
      </c>
      <c r="C112" s="1100" t="s">
        <v>5873</v>
      </c>
      <c r="D112" s="1091" t="s">
        <v>810</v>
      </c>
      <c r="E112" s="1091" t="s">
        <v>972</v>
      </c>
      <c r="F112" s="114"/>
      <c r="G112" s="114" t="s">
        <v>5847</v>
      </c>
      <c r="H112" s="114"/>
      <c r="I112" s="114"/>
      <c r="J112" s="1099" t="s">
        <v>6003</v>
      </c>
      <c r="K112" s="1099"/>
      <c r="L112" s="1099"/>
      <c r="M112" s="1099"/>
      <c r="N112" s="1099"/>
      <c r="O112" s="1099"/>
      <c r="P112" s="95"/>
      <c r="Q112" s="96"/>
    </row>
    <row r="113" spans="1:16" s="96" customFormat="1" ht="147" customHeight="1" x14ac:dyDescent="0.2">
      <c r="A113" s="1111" t="s">
        <v>1542</v>
      </c>
      <c r="B113" s="1090" t="s">
        <v>4922</v>
      </c>
      <c r="C113" s="1100" t="s">
        <v>5874</v>
      </c>
      <c r="D113" s="1091" t="s">
        <v>286</v>
      </c>
      <c r="E113" s="1091" t="s">
        <v>987</v>
      </c>
      <c r="F113" s="114">
        <v>30</v>
      </c>
      <c r="G113" s="114" t="s">
        <v>5847</v>
      </c>
      <c r="H113" s="114"/>
      <c r="I113" s="114"/>
      <c r="J113" s="1099" t="s">
        <v>4919</v>
      </c>
      <c r="K113" s="1099" t="s">
        <v>6005</v>
      </c>
      <c r="L113" s="1099"/>
      <c r="M113" s="1099"/>
      <c r="N113" s="1099"/>
      <c r="O113" s="1099"/>
      <c r="P113" s="95"/>
    </row>
    <row r="114" spans="1:16" s="96" customFormat="1" ht="55.5" customHeight="1" x14ac:dyDescent="0.2">
      <c r="A114" s="1111" t="s">
        <v>1543</v>
      </c>
      <c r="B114" s="1090" t="s">
        <v>5875</v>
      </c>
      <c r="C114" s="1100" t="s">
        <v>5876</v>
      </c>
      <c r="D114" s="1091" t="s">
        <v>810</v>
      </c>
      <c r="E114" s="1091" t="s">
        <v>972</v>
      </c>
      <c r="F114" s="717"/>
      <c r="G114" s="1037" t="s">
        <v>5847</v>
      </c>
      <c r="H114" s="114"/>
      <c r="I114" s="114"/>
      <c r="J114" s="1099" t="s">
        <v>5998</v>
      </c>
      <c r="K114" s="1099"/>
      <c r="L114" s="1099"/>
      <c r="M114" s="1099"/>
      <c r="N114" s="1099"/>
      <c r="O114" s="1099"/>
      <c r="P114" s="95"/>
    </row>
    <row r="115" spans="1:16" s="96" customFormat="1" ht="76.5" customHeight="1" x14ac:dyDescent="0.2">
      <c r="A115" s="1111" t="s">
        <v>1546</v>
      </c>
      <c r="B115" s="1091" t="s">
        <v>5877</v>
      </c>
      <c r="C115" s="596" t="s">
        <v>5878</v>
      </c>
      <c r="D115" s="1091" t="s">
        <v>810</v>
      </c>
      <c r="E115" s="1091" t="s">
        <v>972</v>
      </c>
      <c r="F115" s="1091"/>
      <c r="G115" s="114" t="s">
        <v>5847</v>
      </c>
      <c r="H115" s="114"/>
      <c r="I115" s="114"/>
      <c r="J115" s="1099" t="s">
        <v>5950</v>
      </c>
      <c r="K115" s="1099"/>
      <c r="L115" s="1099"/>
      <c r="M115" s="1099"/>
      <c r="N115" s="1099"/>
      <c r="O115" s="1099"/>
      <c r="P115" s="95"/>
    </row>
    <row r="116" spans="1:16" s="96" customFormat="1" ht="64.5" customHeight="1" x14ac:dyDescent="0.2">
      <c r="A116" s="1111" t="s">
        <v>1549</v>
      </c>
      <c r="B116" s="1090" t="s">
        <v>5879</v>
      </c>
      <c r="C116" s="1100" t="s">
        <v>5880</v>
      </c>
      <c r="D116" s="1091" t="s">
        <v>810</v>
      </c>
      <c r="E116" s="1091" t="s">
        <v>972</v>
      </c>
      <c r="F116" s="998"/>
      <c r="G116" s="998" t="s">
        <v>5867</v>
      </c>
      <c r="H116" s="114"/>
      <c r="I116" s="114"/>
      <c r="J116" s="1099" t="s">
        <v>5950</v>
      </c>
      <c r="K116" s="1099"/>
      <c r="L116" s="1099"/>
      <c r="M116" s="1099"/>
      <c r="N116" s="1099"/>
      <c r="O116" s="1099"/>
      <c r="P116" s="95"/>
    </row>
    <row r="117" spans="1:16" s="96" customFormat="1" ht="66.75" customHeight="1" x14ac:dyDescent="0.2">
      <c r="A117" s="1111" t="s">
        <v>1550</v>
      </c>
      <c r="B117" s="1090" t="s">
        <v>5881</v>
      </c>
      <c r="C117" s="1100" t="s">
        <v>5882</v>
      </c>
      <c r="D117" s="1091" t="s">
        <v>810</v>
      </c>
      <c r="E117" s="1091" t="s">
        <v>972</v>
      </c>
      <c r="F117" s="114"/>
      <c r="G117" s="114" t="s">
        <v>5847</v>
      </c>
      <c r="H117" s="114"/>
      <c r="I117" s="114"/>
      <c r="J117" s="1099" t="s">
        <v>5950</v>
      </c>
      <c r="K117" s="1099"/>
      <c r="L117" s="1099"/>
      <c r="M117" s="1099"/>
      <c r="N117" s="1099"/>
      <c r="O117" s="1099"/>
      <c r="P117" s="95"/>
    </row>
    <row r="118" spans="1:16" s="96" customFormat="1" ht="68.25" customHeight="1" x14ac:dyDescent="0.2">
      <c r="A118" s="1111" t="s">
        <v>1554</v>
      </c>
      <c r="B118" s="1090" t="s">
        <v>5883</v>
      </c>
      <c r="C118" s="1100" t="s">
        <v>5884</v>
      </c>
      <c r="D118" s="1112" t="s">
        <v>810</v>
      </c>
      <c r="E118" s="1112" t="s">
        <v>972</v>
      </c>
      <c r="F118" s="998"/>
      <c r="G118" s="999" t="s">
        <v>5847</v>
      </c>
      <c r="H118" s="114"/>
      <c r="I118" s="114"/>
      <c r="J118" s="1099" t="s">
        <v>5950</v>
      </c>
      <c r="K118" s="1099"/>
      <c r="L118" s="1099"/>
      <c r="M118" s="1099"/>
      <c r="N118" s="1099"/>
      <c r="O118" s="1099"/>
      <c r="P118" s="95"/>
    </row>
    <row r="119" spans="1:16" s="96" customFormat="1" ht="60" customHeight="1" x14ac:dyDescent="0.2">
      <c r="A119" s="1111" t="s">
        <v>1559</v>
      </c>
      <c r="B119" s="1090" t="s">
        <v>5887</v>
      </c>
      <c r="C119" s="1100" t="s">
        <v>5888</v>
      </c>
      <c r="D119" s="1112" t="s">
        <v>810</v>
      </c>
      <c r="E119" s="1112" t="s">
        <v>972</v>
      </c>
      <c r="F119" s="114"/>
      <c r="G119" s="114" t="s">
        <v>5847</v>
      </c>
      <c r="H119" s="114"/>
      <c r="I119" s="114"/>
      <c r="J119" s="1099" t="s">
        <v>5950</v>
      </c>
      <c r="K119" s="1099"/>
      <c r="L119" s="1099"/>
      <c r="M119" s="1099"/>
      <c r="N119" s="1099"/>
      <c r="O119" s="1099"/>
      <c r="P119" s="95"/>
    </row>
    <row r="120" spans="1:16" s="96" customFormat="1" ht="65.25" customHeight="1" x14ac:dyDescent="0.2">
      <c r="A120" s="1111" t="s">
        <v>1560</v>
      </c>
      <c r="B120" s="1090" t="s">
        <v>5889</v>
      </c>
      <c r="C120" s="1100" t="s">
        <v>5890</v>
      </c>
      <c r="D120" s="1091" t="s">
        <v>810</v>
      </c>
      <c r="E120" s="1091" t="s">
        <v>972</v>
      </c>
      <c r="F120" s="114"/>
      <c r="G120" s="114" t="s">
        <v>5847</v>
      </c>
      <c r="H120" s="114"/>
      <c r="I120" s="114"/>
      <c r="J120" s="1099" t="s">
        <v>5950</v>
      </c>
      <c r="K120" s="1099"/>
      <c r="L120" s="1099"/>
      <c r="M120" s="1099"/>
      <c r="N120" s="1099"/>
      <c r="O120" s="1099"/>
      <c r="P120" s="95"/>
    </row>
    <row r="121" spans="1:16" s="96" customFormat="1" ht="74.25" customHeight="1" x14ac:dyDescent="0.2">
      <c r="A121" s="1111" t="s">
        <v>1561</v>
      </c>
      <c r="B121" s="1091" t="s">
        <v>5891</v>
      </c>
      <c r="C121" s="1100" t="s">
        <v>5892</v>
      </c>
      <c r="D121" s="1091" t="s">
        <v>810</v>
      </c>
      <c r="E121" s="1091" t="s">
        <v>972</v>
      </c>
      <c r="F121" s="998"/>
      <c r="G121" s="999" t="s">
        <v>5847</v>
      </c>
      <c r="H121" s="114"/>
      <c r="I121" s="114"/>
      <c r="J121" s="1099" t="s">
        <v>5999</v>
      </c>
      <c r="K121" s="1099"/>
      <c r="L121" s="1099"/>
      <c r="M121" s="1099"/>
      <c r="N121" s="1099"/>
      <c r="O121" s="1099"/>
      <c r="P121" s="95"/>
    </row>
    <row r="122" spans="1:16" s="96" customFormat="1" ht="57.75" customHeight="1" x14ac:dyDescent="0.2">
      <c r="A122" s="1111" t="s">
        <v>1565</v>
      </c>
      <c r="B122" s="1091" t="s">
        <v>5893</v>
      </c>
      <c r="C122" s="1001" t="s">
        <v>5894</v>
      </c>
      <c r="D122" s="1091" t="s">
        <v>810</v>
      </c>
      <c r="E122" s="1091" t="s">
        <v>902</v>
      </c>
      <c r="F122" s="998"/>
      <c r="G122" s="999" t="s">
        <v>5803</v>
      </c>
      <c r="H122" s="114"/>
      <c r="I122" s="114"/>
      <c r="J122" s="1099" t="s">
        <v>5992</v>
      </c>
      <c r="K122" s="1099"/>
      <c r="L122" s="1099"/>
      <c r="M122" s="1099"/>
      <c r="N122" s="1099"/>
      <c r="O122" s="1099"/>
      <c r="P122" s="95"/>
    </row>
    <row r="123" spans="1:16" s="96" customFormat="1" ht="87.75" customHeight="1" x14ac:dyDescent="0.2">
      <c r="A123" s="1111" t="s">
        <v>1573</v>
      </c>
      <c r="B123" s="1091" t="s">
        <v>5895</v>
      </c>
      <c r="C123" s="596" t="s">
        <v>5896</v>
      </c>
      <c r="D123" s="1091" t="s">
        <v>286</v>
      </c>
      <c r="E123" s="1091" t="s">
        <v>972</v>
      </c>
      <c r="F123" s="1091"/>
      <c r="G123" s="114">
        <v>38.35</v>
      </c>
      <c r="H123" s="114"/>
      <c r="I123" s="114"/>
      <c r="J123" s="1099" t="s">
        <v>6006</v>
      </c>
      <c r="K123" s="1099"/>
      <c r="L123" s="1099"/>
      <c r="M123" s="1099"/>
      <c r="N123" s="1099"/>
      <c r="O123" s="1099"/>
      <c r="P123" s="95"/>
    </row>
    <row r="124" spans="1:16" s="96" customFormat="1" ht="98.25" customHeight="1" x14ac:dyDescent="0.2">
      <c r="A124" s="1565" t="s">
        <v>1585</v>
      </c>
      <c r="B124" s="1090" t="s">
        <v>2820</v>
      </c>
      <c r="C124" s="1100" t="s">
        <v>5375</v>
      </c>
      <c r="D124" s="1091" t="s">
        <v>810</v>
      </c>
      <c r="E124" s="1091" t="s">
        <v>972</v>
      </c>
      <c r="F124" s="114">
        <v>570</v>
      </c>
      <c r="G124" s="114" t="s">
        <v>5897</v>
      </c>
      <c r="H124" s="114"/>
      <c r="I124" s="114"/>
      <c r="J124" s="1099" t="s">
        <v>4615</v>
      </c>
      <c r="K124" s="1099" t="s">
        <v>5673</v>
      </c>
      <c r="L124" s="1099" t="s">
        <v>6007</v>
      </c>
      <c r="M124" s="1099"/>
      <c r="N124" s="1099"/>
      <c r="O124" s="1099"/>
      <c r="P124" s="95" t="s">
        <v>973</v>
      </c>
    </row>
    <row r="125" spans="1:16" s="96" customFormat="1" ht="93" customHeight="1" x14ac:dyDescent="0.2">
      <c r="A125" s="1566"/>
      <c r="B125" s="1090" t="s">
        <v>2821</v>
      </c>
      <c r="C125" s="1100" t="s">
        <v>5376</v>
      </c>
      <c r="D125" s="1091" t="s">
        <v>810</v>
      </c>
      <c r="E125" s="1091" t="s">
        <v>972</v>
      </c>
      <c r="F125" s="114">
        <v>400</v>
      </c>
      <c r="G125" s="114" t="s">
        <v>5898</v>
      </c>
      <c r="H125" s="114"/>
      <c r="I125" s="114"/>
      <c r="J125" s="1099" t="s">
        <v>5674</v>
      </c>
      <c r="K125" s="1099" t="s">
        <v>6008</v>
      </c>
      <c r="L125" s="1099"/>
      <c r="M125" s="1099"/>
      <c r="N125" s="1099"/>
      <c r="O125" s="1099"/>
      <c r="P125" s="95"/>
    </row>
    <row r="126" spans="1:16" s="96" customFormat="1" ht="60.75" customHeight="1" x14ac:dyDescent="0.2">
      <c r="A126" s="1567"/>
      <c r="B126" s="1090" t="s">
        <v>5899</v>
      </c>
      <c r="C126" s="1100" t="s">
        <v>5900</v>
      </c>
      <c r="D126" s="1091" t="s">
        <v>810</v>
      </c>
      <c r="E126" s="1091" t="s">
        <v>972</v>
      </c>
      <c r="F126" s="114"/>
      <c r="G126" s="114" t="s">
        <v>5901</v>
      </c>
      <c r="H126" s="114"/>
      <c r="I126" s="114"/>
      <c r="J126" s="1099" t="s">
        <v>6009</v>
      </c>
      <c r="K126" s="1099"/>
      <c r="L126" s="1099"/>
      <c r="M126" s="1099"/>
      <c r="N126" s="1099"/>
      <c r="O126" s="1099"/>
      <c r="P126" s="95"/>
    </row>
    <row r="127" spans="1:16" s="96" customFormat="1" ht="117.75" customHeight="1" x14ac:dyDescent="0.2">
      <c r="A127" s="1565" t="s">
        <v>1587</v>
      </c>
      <c r="B127" s="1090" t="s">
        <v>2824</v>
      </c>
      <c r="C127" s="1100" t="s">
        <v>1136</v>
      </c>
      <c r="D127" s="1091" t="s">
        <v>810</v>
      </c>
      <c r="E127" s="1091" t="s">
        <v>972</v>
      </c>
      <c r="F127" s="114">
        <v>1360</v>
      </c>
      <c r="G127" s="114" t="s">
        <v>5902</v>
      </c>
      <c r="H127" s="114"/>
      <c r="I127" s="114"/>
      <c r="J127" s="1099" t="s">
        <v>3552</v>
      </c>
      <c r="K127" s="1099" t="s">
        <v>3844</v>
      </c>
      <c r="L127" s="1099" t="s">
        <v>5676</v>
      </c>
      <c r="M127" s="1099" t="s">
        <v>6010</v>
      </c>
      <c r="N127" s="1099"/>
      <c r="O127" s="1099"/>
      <c r="P127" s="95" t="s">
        <v>973</v>
      </c>
    </row>
    <row r="128" spans="1:16" s="96" customFormat="1" ht="66" customHeight="1" x14ac:dyDescent="0.2">
      <c r="A128" s="1567"/>
      <c r="B128" s="1090" t="s">
        <v>5903</v>
      </c>
      <c r="C128" s="1100" t="s">
        <v>5904</v>
      </c>
      <c r="D128" s="1091" t="s">
        <v>810</v>
      </c>
      <c r="E128" s="1091" t="s">
        <v>972</v>
      </c>
      <c r="F128" s="114"/>
      <c r="G128" s="114" t="s">
        <v>5905</v>
      </c>
      <c r="H128" s="114"/>
      <c r="I128" s="114"/>
      <c r="J128" s="1099" t="s">
        <v>6011</v>
      </c>
      <c r="K128" s="1099"/>
      <c r="L128" s="1099"/>
      <c r="M128" s="1099"/>
      <c r="N128" s="1099"/>
      <c r="O128" s="1099"/>
      <c r="P128" s="95"/>
    </row>
    <row r="129" spans="1:20" ht="132.75" customHeight="1" x14ac:dyDescent="0.2">
      <c r="A129" s="1111" t="s">
        <v>1590</v>
      </c>
      <c r="B129" s="1100" t="s">
        <v>3165</v>
      </c>
      <c r="C129" s="1100" t="s">
        <v>5908</v>
      </c>
      <c r="D129" s="1091" t="s">
        <v>810</v>
      </c>
      <c r="E129" s="1091" t="s">
        <v>972</v>
      </c>
      <c r="F129" s="114">
        <v>45.5</v>
      </c>
      <c r="G129" s="114" t="s">
        <v>5800</v>
      </c>
      <c r="H129" s="114"/>
      <c r="I129" s="114"/>
      <c r="J129" s="1099" t="s">
        <v>3417</v>
      </c>
      <c r="K129" s="1099" t="s">
        <v>6012</v>
      </c>
      <c r="L129" s="1099"/>
      <c r="M129" s="1099"/>
      <c r="N129" s="1099"/>
      <c r="O129" s="1099"/>
      <c r="P129" s="95"/>
      <c r="Q129" s="96"/>
    </row>
    <row r="130" spans="1:20" ht="161.25" customHeight="1" x14ac:dyDescent="0.2">
      <c r="A130" s="1110" t="s">
        <v>1592</v>
      </c>
      <c r="B130" s="1090" t="s">
        <v>3555</v>
      </c>
      <c r="C130" s="1100" t="s">
        <v>5909</v>
      </c>
      <c r="D130" s="1091" t="s">
        <v>810</v>
      </c>
      <c r="E130" s="1091" t="s">
        <v>972</v>
      </c>
      <c r="F130" s="114">
        <v>400</v>
      </c>
      <c r="G130" s="114" t="s">
        <v>5792</v>
      </c>
      <c r="H130" s="114"/>
      <c r="I130" s="114"/>
      <c r="J130" s="1099" t="s">
        <v>3557</v>
      </c>
      <c r="K130" s="1099" t="s">
        <v>4286</v>
      </c>
      <c r="L130" s="1099" t="s">
        <v>6013</v>
      </c>
      <c r="M130" s="1099"/>
      <c r="N130" s="1099"/>
      <c r="O130" s="1099"/>
      <c r="P130" s="95"/>
      <c r="Q130" s="96"/>
    </row>
    <row r="131" spans="1:20" ht="90.75" customHeight="1" x14ac:dyDescent="0.2">
      <c r="A131" s="1111" t="s">
        <v>1593</v>
      </c>
      <c r="B131" s="1091" t="s">
        <v>5910</v>
      </c>
      <c r="C131" s="596" t="s">
        <v>5911</v>
      </c>
      <c r="D131" s="1091" t="s">
        <v>810</v>
      </c>
      <c r="E131" s="1091" t="s">
        <v>972</v>
      </c>
      <c r="F131" s="1091"/>
      <c r="G131" s="114" t="s">
        <v>5912</v>
      </c>
      <c r="H131" s="114"/>
      <c r="I131" s="114"/>
      <c r="J131" s="1099" t="s">
        <v>6014</v>
      </c>
      <c r="K131" s="1099"/>
      <c r="L131" s="1099"/>
      <c r="M131" s="1099"/>
      <c r="N131" s="1099"/>
      <c r="O131" s="1099"/>
      <c r="P131" s="95"/>
      <c r="Q131" s="96"/>
    </row>
    <row r="132" spans="1:20" ht="86.25" customHeight="1" x14ac:dyDescent="0.2">
      <c r="A132" s="1100" t="s">
        <v>1594</v>
      </c>
      <c r="B132" s="1091" t="s">
        <v>4287</v>
      </c>
      <c r="C132" s="596" t="s">
        <v>4288</v>
      </c>
      <c r="D132" s="1091" t="s">
        <v>810</v>
      </c>
      <c r="E132" s="1091" t="s">
        <v>972</v>
      </c>
      <c r="F132" s="1091">
        <v>1400</v>
      </c>
      <c r="G132" s="114">
        <v>340</v>
      </c>
      <c r="H132" s="114"/>
      <c r="I132" s="114"/>
      <c r="J132" s="1099" t="s">
        <v>4289</v>
      </c>
      <c r="K132" s="1099" t="s">
        <v>6015</v>
      </c>
      <c r="L132" s="1099"/>
      <c r="M132" s="1099"/>
      <c r="N132" s="1099"/>
      <c r="O132" s="1099"/>
      <c r="P132" s="95"/>
      <c r="Q132" s="96"/>
    </row>
    <row r="133" spans="1:20" ht="114" customHeight="1" x14ac:dyDescent="0.2">
      <c r="A133" s="1850" t="s">
        <v>4406</v>
      </c>
      <c r="B133" s="1091" t="s">
        <v>4409</v>
      </c>
      <c r="C133" s="596" t="s">
        <v>5915</v>
      </c>
      <c r="D133" s="1091" t="s">
        <v>810</v>
      </c>
      <c r="E133" s="1091" t="s">
        <v>972</v>
      </c>
      <c r="F133" s="1091">
        <v>30</v>
      </c>
      <c r="G133" s="114">
        <v>1000</v>
      </c>
      <c r="H133" s="1038"/>
      <c r="I133" s="1038"/>
      <c r="J133" s="1099" t="s">
        <v>4410</v>
      </c>
      <c r="K133" s="1099" t="s">
        <v>6016</v>
      </c>
      <c r="L133" s="1099"/>
      <c r="M133" s="1099"/>
      <c r="N133" s="1099"/>
      <c r="O133" s="1099"/>
      <c r="P133" s="95"/>
      <c r="Q133" s="605"/>
      <c r="R133" s="605"/>
      <c r="S133" s="605"/>
      <c r="T133" s="605"/>
    </row>
    <row r="134" spans="1:20" ht="114" customHeight="1" x14ac:dyDescent="0.2">
      <c r="A134" s="1850"/>
      <c r="B134" s="1091" t="s">
        <v>5916</v>
      </c>
      <c r="C134" s="596" t="s">
        <v>5917</v>
      </c>
      <c r="D134" s="1091" t="s">
        <v>810</v>
      </c>
      <c r="E134" s="1091" t="s">
        <v>972</v>
      </c>
      <c r="F134" s="1091"/>
      <c r="G134" s="114">
        <v>200</v>
      </c>
      <c r="H134" s="1038"/>
      <c r="I134" s="1038"/>
      <c r="J134" s="1099" t="s">
        <v>6017</v>
      </c>
      <c r="K134" s="1099"/>
      <c r="L134" s="1099"/>
      <c r="M134" s="1099"/>
      <c r="N134" s="1099"/>
      <c r="O134" s="1099"/>
      <c r="P134" s="95"/>
      <c r="Q134" s="605"/>
      <c r="R134" s="605"/>
      <c r="S134" s="605"/>
      <c r="T134" s="605"/>
    </row>
    <row r="135" spans="1:20" ht="69" customHeight="1" x14ac:dyDescent="0.2">
      <c r="A135" s="549" t="s">
        <v>4414</v>
      </c>
      <c r="B135" s="1091" t="s">
        <v>5918</v>
      </c>
      <c r="C135" s="1100" t="s">
        <v>5919</v>
      </c>
      <c r="D135" s="1091" t="s">
        <v>810</v>
      </c>
      <c r="E135" s="1091" t="s">
        <v>972</v>
      </c>
      <c r="F135" s="998"/>
      <c r="G135" s="999" t="s">
        <v>5920</v>
      </c>
      <c r="H135" s="998"/>
      <c r="I135" s="998"/>
      <c r="J135" s="1099" t="s">
        <v>5950</v>
      </c>
      <c r="K135" s="1099"/>
      <c r="L135" s="1099"/>
      <c r="M135" s="1099"/>
      <c r="N135" s="1099"/>
      <c r="O135" s="1099"/>
      <c r="P135" s="95"/>
      <c r="Q135" s="605"/>
      <c r="R135" s="605"/>
      <c r="S135" s="605"/>
      <c r="T135" s="605"/>
    </row>
    <row r="136" spans="1:20" ht="49.5" customHeight="1" x14ac:dyDescent="0.2">
      <c r="A136" s="587"/>
      <c r="B136" s="587"/>
      <c r="C136" s="127"/>
      <c r="D136" s="587"/>
      <c r="E136" s="587"/>
      <c r="F136" s="587"/>
      <c r="G136" s="587"/>
      <c r="H136" s="978"/>
      <c r="I136" s="978"/>
      <c r="J136" s="1099"/>
      <c r="K136" s="1099"/>
      <c r="L136" s="1099"/>
      <c r="M136" s="1099"/>
      <c r="N136" s="1099"/>
      <c r="O136" s="1099"/>
      <c r="P136" s="95"/>
      <c r="Q136" s="605"/>
      <c r="R136" s="605"/>
      <c r="S136" s="605"/>
      <c r="T136" s="605"/>
    </row>
    <row r="137" spans="1:20" ht="11.25" customHeight="1" x14ac:dyDescent="0.2">
      <c r="A137" s="128"/>
      <c r="B137" s="128"/>
      <c r="C137" s="128"/>
      <c r="D137" s="128"/>
      <c r="E137" s="128"/>
      <c r="F137" s="1016"/>
      <c r="G137" s="1016"/>
      <c r="H137" s="1016"/>
      <c r="I137" s="1016"/>
      <c r="J137" s="396"/>
      <c r="K137" s="396"/>
      <c r="L137" s="396"/>
      <c r="M137" s="396"/>
      <c r="N137" s="396"/>
      <c r="O137" s="396"/>
      <c r="P137" s="95"/>
      <c r="Q137" s="96"/>
    </row>
    <row r="138" spans="1:20" ht="15" customHeight="1" x14ac:dyDescent="0.2">
      <c r="A138" s="1603" t="s">
        <v>1597</v>
      </c>
      <c r="B138" s="1603"/>
      <c r="C138" s="1603"/>
      <c r="D138" s="1603"/>
      <c r="E138" s="1603"/>
      <c r="F138" s="1603"/>
      <c r="G138" s="1603"/>
      <c r="H138" s="1603"/>
      <c r="I138" s="1603"/>
      <c r="J138" s="254"/>
      <c r="K138" s="254"/>
      <c r="L138" s="254"/>
      <c r="M138" s="254"/>
      <c r="N138" s="254"/>
      <c r="O138" s="254"/>
      <c r="P138" s="606"/>
      <c r="Q138" s="96"/>
    </row>
    <row r="139" spans="1:20" ht="15" customHeight="1" x14ac:dyDescent="0.2">
      <c r="A139" s="1601" t="s">
        <v>2</v>
      </c>
      <c r="B139" s="1627" t="s">
        <v>1162</v>
      </c>
      <c r="C139" s="1628"/>
      <c r="D139" s="1601" t="s">
        <v>1163</v>
      </c>
      <c r="E139" s="1601" t="s">
        <v>5</v>
      </c>
      <c r="F139" s="1601" t="s">
        <v>1164</v>
      </c>
      <c r="G139" s="1601"/>
      <c r="H139" s="1601"/>
      <c r="I139" s="1601" t="s">
        <v>7</v>
      </c>
      <c r="J139" s="1098"/>
      <c r="K139" s="1098"/>
      <c r="L139" s="1098"/>
      <c r="M139" s="1098"/>
      <c r="N139" s="1098"/>
      <c r="O139" s="1098"/>
      <c r="P139" s="95"/>
      <c r="Q139" s="96"/>
    </row>
    <row r="140" spans="1:20" ht="11.25" customHeight="1" x14ac:dyDescent="0.2">
      <c r="A140" s="1601"/>
      <c r="B140" s="1629"/>
      <c r="C140" s="1630"/>
      <c r="D140" s="1601"/>
      <c r="E140" s="1601"/>
      <c r="F140" s="1101">
        <v>2017</v>
      </c>
      <c r="G140" s="1101">
        <v>2018</v>
      </c>
      <c r="H140" s="1101">
        <v>2019</v>
      </c>
      <c r="I140" s="1601"/>
      <c r="J140" s="1098"/>
      <c r="K140" s="1098"/>
      <c r="L140" s="1098"/>
      <c r="M140" s="1098"/>
      <c r="N140" s="1098"/>
      <c r="O140" s="1098"/>
      <c r="P140" s="95"/>
      <c r="Q140" s="96"/>
    </row>
    <row r="141" spans="1:20" ht="11.25" customHeight="1" x14ac:dyDescent="0.2">
      <c r="A141" s="1109">
        <v>1</v>
      </c>
      <c r="B141" s="1588">
        <v>2</v>
      </c>
      <c r="C141" s="1589"/>
      <c r="D141" s="1101">
        <v>3</v>
      </c>
      <c r="E141" s="1101">
        <v>4</v>
      </c>
      <c r="F141" s="1101">
        <v>5</v>
      </c>
      <c r="G141" s="1101">
        <v>6</v>
      </c>
      <c r="H141" s="397">
        <v>7</v>
      </c>
      <c r="I141" s="1101">
        <v>8</v>
      </c>
      <c r="J141" s="1098"/>
      <c r="K141" s="1098"/>
      <c r="L141" s="1098"/>
      <c r="M141" s="1098"/>
      <c r="N141" s="1098"/>
      <c r="O141" s="1098"/>
      <c r="P141" s="95"/>
      <c r="Q141" s="96"/>
    </row>
    <row r="142" spans="1:20" ht="15" customHeight="1" x14ac:dyDescent="0.2">
      <c r="A142" s="1736" t="s">
        <v>1598</v>
      </c>
      <c r="B142" s="1737"/>
      <c r="C142" s="1738"/>
      <c r="D142" s="1738"/>
      <c r="E142" s="1738"/>
      <c r="F142" s="1738"/>
      <c r="G142" s="1738"/>
      <c r="H142" s="1738"/>
      <c r="I142" s="1739"/>
      <c r="J142" s="254"/>
      <c r="K142" s="254"/>
      <c r="L142" s="254"/>
      <c r="M142" s="254"/>
      <c r="N142" s="254"/>
      <c r="O142" s="254"/>
      <c r="P142" s="95"/>
      <c r="Q142" s="96"/>
    </row>
    <row r="143" spans="1:20" ht="79.5" customHeight="1" x14ac:dyDescent="0.2">
      <c r="A143" s="1563" t="s">
        <v>1599</v>
      </c>
      <c r="B143" s="1093" t="s">
        <v>2867</v>
      </c>
      <c r="C143" s="1093" t="s">
        <v>1165</v>
      </c>
      <c r="D143" s="1095" t="s">
        <v>304</v>
      </c>
      <c r="E143" s="398" t="s">
        <v>1166</v>
      </c>
      <c r="F143" s="235"/>
      <c r="G143" s="279">
        <v>792.04</v>
      </c>
      <c r="H143" s="235">
        <v>4794.2349999999997</v>
      </c>
      <c r="I143" s="235"/>
      <c r="J143" s="1105" t="s">
        <v>5685</v>
      </c>
      <c r="K143" s="1105" t="s">
        <v>6018</v>
      </c>
      <c r="L143" s="1105"/>
      <c r="M143" s="1105"/>
      <c r="N143" s="1105"/>
      <c r="O143" s="1105"/>
      <c r="P143" s="95" t="s">
        <v>1167</v>
      </c>
      <c r="Q143" s="96"/>
    </row>
    <row r="144" spans="1:20" ht="116.25" customHeight="1" x14ac:dyDescent="0.2">
      <c r="A144" s="1561"/>
      <c r="B144" s="1093" t="s">
        <v>2869</v>
      </c>
      <c r="C144" s="1093" t="s">
        <v>1169</v>
      </c>
      <c r="D144" s="1095" t="s">
        <v>304</v>
      </c>
      <c r="E144" s="398" t="s">
        <v>1166</v>
      </c>
      <c r="F144" s="235">
        <v>21498.194</v>
      </c>
      <c r="G144" s="235">
        <v>9694.8070000000007</v>
      </c>
      <c r="H144" s="235">
        <v>26521.254000000001</v>
      </c>
      <c r="I144" s="235"/>
      <c r="J144" s="1105" t="s">
        <v>3561</v>
      </c>
      <c r="K144" s="1105" t="s">
        <v>4082</v>
      </c>
      <c r="L144" s="1105" t="s">
        <v>4292</v>
      </c>
      <c r="M144" s="1105" t="s">
        <v>4622</v>
      </c>
      <c r="N144" s="1105" t="s">
        <v>5686</v>
      </c>
      <c r="O144" s="1105" t="s">
        <v>6019</v>
      </c>
      <c r="P144" s="95" t="s">
        <v>1167</v>
      </c>
      <c r="Q144" s="96"/>
    </row>
    <row r="145" spans="1:17" ht="78" customHeight="1" x14ac:dyDescent="0.2">
      <c r="A145" s="1561"/>
      <c r="B145" s="1093" t="s">
        <v>5429</v>
      </c>
      <c r="C145" s="1027" t="s">
        <v>5423</v>
      </c>
      <c r="D145" s="1095" t="s">
        <v>286</v>
      </c>
      <c r="E145" s="1095" t="s">
        <v>1166</v>
      </c>
      <c r="F145" s="1043"/>
      <c r="G145" s="279">
        <v>479.64</v>
      </c>
      <c r="H145" s="235"/>
      <c r="I145" s="235"/>
      <c r="J145" s="1612" t="s">
        <v>5589</v>
      </c>
      <c r="K145" s="1105" t="s">
        <v>6020</v>
      </c>
      <c r="L145" s="1105"/>
      <c r="M145" s="1105"/>
      <c r="N145" s="1105"/>
      <c r="O145" s="1105"/>
      <c r="P145" s="95"/>
      <c r="Q145" s="96"/>
    </row>
    <row r="146" spans="1:17" ht="72" customHeight="1" x14ac:dyDescent="0.2">
      <c r="A146" s="1561"/>
      <c r="B146" s="1093" t="s">
        <v>5430</v>
      </c>
      <c r="C146" s="1027" t="s">
        <v>5424</v>
      </c>
      <c r="D146" s="1095" t="s">
        <v>286</v>
      </c>
      <c r="E146" s="1095" t="s">
        <v>1166</v>
      </c>
      <c r="F146" s="1043"/>
      <c r="G146" s="279">
        <v>3311.52</v>
      </c>
      <c r="H146" s="235"/>
      <c r="I146" s="235"/>
      <c r="J146" s="1612"/>
      <c r="K146" s="1105" t="s">
        <v>6021</v>
      </c>
      <c r="L146" s="1105"/>
      <c r="M146" s="1105"/>
      <c r="N146" s="1105"/>
      <c r="O146" s="1105"/>
      <c r="P146" s="95"/>
      <c r="Q146" s="96"/>
    </row>
    <row r="147" spans="1:17" ht="85.5" customHeight="1" x14ac:dyDescent="0.2">
      <c r="A147" s="1561"/>
      <c r="B147" s="1093" t="s">
        <v>5431</v>
      </c>
      <c r="C147" s="1027" t="s">
        <v>5425</v>
      </c>
      <c r="D147" s="1095" t="s">
        <v>286</v>
      </c>
      <c r="E147" s="1095" t="s">
        <v>1166</v>
      </c>
      <c r="F147" s="1043"/>
      <c r="G147" s="279">
        <v>953.8</v>
      </c>
      <c r="H147" s="235"/>
      <c r="I147" s="235"/>
      <c r="J147" s="1612"/>
      <c r="K147" s="1105" t="s">
        <v>6022</v>
      </c>
      <c r="L147" s="1105"/>
      <c r="M147" s="1105"/>
      <c r="N147" s="1105"/>
      <c r="O147" s="1105"/>
      <c r="P147" s="95"/>
      <c r="Q147" s="96"/>
    </row>
    <row r="148" spans="1:17" ht="102.75" customHeight="1" x14ac:dyDescent="0.2">
      <c r="A148" s="1561"/>
      <c r="B148" s="1093" t="s">
        <v>5432</v>
      </c>
      <c r="C148" s="1027" t="s">
        <v>5426</v>
      </c>
      <c r="D148" s="1095" t="s">
        <v>286</v>
      </c>
      <c r="E148" s="1095" t="s">
        <v>1166</v>
      </c>
      <c r="F148" s="1043"/>
      <c r="G148" s="279">
        <v>3991</v>
      </c>
      <c r="H148" s="235"/>
      <c r="I148" s="235"/>
      <c r="J148" s="1612"/>
      <c r="K148" s="1105" t="s">
        <v>6023</v>
      </c>
      <c r="L148" s="1105"/>
      <c r="M148" s="1105"/>
      <c r="N148" s="1105"/>
      <c r="O148" s="1105"/>
      <c r="P148" s="95"/>
      <c r="Q148" s="96"/>
    </row>
    <row r="149" spans="1:17" ht="159" customHeight="1" x14ac:dyDescent="0.2">
      <c r="A149" s="1561"/>
      <c r="B149" s="1093" t="s">
        <v>5433</v>
      </c>
      <c r="C149" s="1027" t="s">
        <v>5427</v>
      </c>
      <c r="D149" s="1095" t="s">
        <v>286</v>
      </c>
      <c r="E149" s="1095" t="s">
        <v>1166</v>
      </c>
      <c r="F149" s="1043"/>
      <c r="G149" s="279">
        <v>785</v>
      </c>
      <c r="H149" s="235"/>
      <c r="I149" s="235"/>
      <c r="J149" s="1612"/>
      <c r="K149" s="1105" t="s">
        <v>6024</v>
      </c>
      <c r="L149" s="1105"/>
      <c r="M149" s="1105"/>
      <c r="N149" s="1105"/>
      <c r="O149" s="1105"/>
      <c r="P149" s="95"/>
      <c r="Q149" s="96"/>
    </row>
    <row r="150" spans="1:17" ht="87.75" customHeight="1" x14ac:dyDescent="0.2">
      <c r="A150" s="1561"/>
      <c r="B150" s="1093" t="s">
        <v>5434</v>
      </c>
      <c r="C150" s="1027" t="s">
        <v>5428</v>
      </c>
      <c r="D150" s="1095" t="s">
        <v>286</v>
      </c>
      <c r="E150" s="1095" t="s">
        <v>1166</v>
      </c>
      <c r="F150" s="1043"/>
      <c r="G150" s="279">
        <v>198</v>
      </c>
      <c r="H150" s="235"/>
      <c r="I150" s="235"/>
      <c r="J150" s="1612"/>
      <c r="K150" s="1105" t="s">
        <v>6025</v>
      </c>
      <c r="L150" s="1105"/>
      <c r="M150" s="1105"/>
      <c r="N150" s="1105"/>
      <c r="O150" s="1105"/>
      <c r="P150" s="95"/>
      <c r="Q150" s="96"/>
    </row>
    <row r="151" spans="1:17" ht="87.75" customHeight="1" x14ac:dyDescent="0.2">
      <c r="A151" s="1561"/>
      <c r="B151" s="1093" t="s">
        <v>5921</v>
      </c>
      <c r="C151" s="1027" t="s">
        <v>5922</v>
      </c>
      <c r="D151" s="1095" t="s">
        <v>3490</v>
      </c>
      <c r="E151" s="1095" t="s">
        <v>5923</v>
      </c>
      <c r="F151" s="1043"/>
      <c r="G151" s="279">
        <v>419.38099999999997</v>
      </c>
      <c r="H151" s="235"/>
      <c r="I151" s="235"/>
      <c r="J151" s="1089" t="s">
        <v>6026</v>
      </c>
      <c r="K151" s="1105"/>
      <c r="L151" s="1105"/>
      <c r="M151" s="1105"/>
      <c r="N151" s="1105"/>
      <c r="O151" s="1105"/>
      <c r="P151" s="95"/>
      <c r="Q151" s="96"/>
    </row>
    <row r="152" spans="1:17" ht="87.75" customHeight="1" x14ac:dyDescent="0.2">
      <c r="A152" s="1561"/>
      <c r="B152" s="1093" t="s">
        <v>5924</v>
      </c>
      <c r="C152" s="1027" t="s">
        <v>5926</v>
      </c>
      <c r="D152" s="1095" t="s">
        <v>3490</v>
      </c>
      <c r="E152" s="1095" t="s">
        <v>5923</v>
      </c>
      <c r="F152" s="1043"/>
      <c r="G152" s="279">
        <v>1000</v>
      </c>
      <c r="H152" s="235"/>
      <c r="I152" s="235"/>
      <c r="J152" s="1105" t="s">
        <v>6027</v>
      </c>
      <c r="K152" s="1105"/>
      <c r="L152" s="1105"/>
      <c r="M152" s="1105"/>
      <c r="N152" s="1105"/>
      <c r="O152" s="1105"/>
      <c r="P152" s="95"/>
      <c r="Q152" s="96"/>
    </row>
    <row r="153" spans="1:17" ht="87.75" customHeight="1" x14ac:dyDescent="0.2">
      <c r="A153" s="1562"/>
      <c r="B153" s="1093" t="s">
        <v>5925</v>
      </c>
      <c r="C153" s="1027" t="s">
        <v>5927</v>
      </c>
      <c r="D153" s="1095" t="s">
        <v>3490</v>
      </c>
      <c r="E153" s="1095" t="s">
        <v>5923</v>
      </c>
      <c r="F153" s="1043"/>
      <c r="G153" s="279">
        <v>500</v>
      </c>
      <c r="H153" s="235"/>
      <c r="I153" s="235"/>
      <c r="J153" s="1105" t="s">
        <v>6028</v>
      </c>
      <c r="K153" s="1105"/>
      <c r="L153" s="1105"/>
      <c r="M153" s="1105"/>
      <c r="N153" s="1105"/>
      <c r="O153" s="1105"/>
      <c r="P153" s="95"/>
      <c r="Q153" s="96"/>
    </row>
    <row r="154" spans="1:17" ht="14.25" customHeight="1" x14ac:dyDescent="0.2">
      <c r="A154" s="1741" t="s">
        <v>1602</v>
      </c>
      <c r="B154" s="1741"/>
      <c r="C154" s="1741"/>
      <c r="D154" s="1741"/>
      <c r="E154" s="1741"/>
      <c r="F154" s="1741"/>
      <c r="G154" s="1741"/>
      <c r="H154" s="1741"/>
      <c r="I154" s="1741"/>
      <c r="J154" s="254"/>
      <c r="K154" s="254"/>
      <c r="L154" s="254"/>
      <c r="M154" s="254"/>
      <c r="N154" s="254"/>
      <c r="O154" s="254"/>
      <c r="P154" s="95"/>
      <c r="Q154" s="96"/>
    </row>
    <row r="155" spans="1:17" ht="153" customHeight="1" x14ac:dyDescent="0.2">
      <c r="A155" s="1563" t="s">
        <v>1603</v>
      </c>
      <c r="B155" s="1093" t="s">
        <v>2886</v>
      </c>
      <c r="C155" s="1093" t="s">
        <v>5435</v>
      </c>
      <c r="D155" s="1095" t="s">
        <v>13</v>
      </c>
      <c r="E155" s="398" t="s">
        <v>1166</v>
      </c>
      <c r="F155" s="1096">
        <v>578.7672</v>
      </c>
      <c r="G155" s="1096">
        <v>684.38400000000001</v>
      </c>
      <c r="H155" s="1096">
        <v>27830.457999999999</v>
      </c>
      <c r="I155" s="1096"/>
      <c r="J155" s="1099" t="s">
        <v>4038</v>
      </c>
      <c r="K155" s="1099" t="s">
        <v>5696</v>
      </c>
      <c r="L155" s="1099" t="s">
        <v>6029</v>
      </c>
      <c r="M155" s="1099"/>
      <c r="N155" s="1099"/>
      <c r="O155" s="1099"/>
      <c r="P155" s="95" t="s">
        <v>1167</v>
      </c>
      <c r="Q155" s="96"/>
    </row>
    <row r="156" spans="1:17" ht="143.25" customHeight="1" x14ac:dyDescent="0.2">
      <c r="A156" s="1561"/>
      <c r="B156" s="1093" t="s">
        <v>2889</v>
      </c>
      <c r="C156" s="1093" t="s">
        <v>5436</v>
      </c>
      <c r="D156" s="1095" t="s">
        <v>13</v>
      </c>
      <c r="E156" s="398" t="s">
        <v>1166</v>
      </c>
      <c r="F156" s="1096">
        <v>6950.5659999999998</v>
      </c>
      <c r="G156" s="975">
        <v>7732.3230000000003</v>
      </c>
      <c r="H156" s="279">
        <v>14372.931</v>
      </c>
      <c r="I156" s="1096"/>
      <c r="J156" s="1099" t="s">
        <v>4039</v>
      </c>
      <c r="K156" s="1099" t="s">
        <v>5697</v>
      </c>
      <c r="L156" s="1099" t="s">
        <v>6030</v>
      </c>
      <c r="M156" s="1099"/>
      <c r="N156" s="1099"/>
      <c r="O156" s="1099"/>
      <c r="P156" s="95" t="s">
        <v>1167</v>
      </c>
      <c r="Q156" s="96"/>
    </row>
    <row r="157" spans="1:17" ht="175.5" customHeight="1" x14ac:dyDescent="0.2">
      <c r="A157" s="1561"/>
      <c r="B157" s="1093" t="s">
        <v>2900</v>
      </c>
      <c r="C157" s="1093" t="s">
        <v>5440</v>
      </c>
      <c r="D157" s="1095" t="s">
        <v>13</v>
      </c>
      <c r="E157" s="398" t="s">
        <v>1166</v>
      </c>
      <c r="F157" s="1023">
        <v>933.60059999999999</v>
      </c>
      <c r="G157" s="1096">
        <v>1414.7950000000001</v>
      </c>
      <c r="H157" s="1096">
        <v>5037.4340000000002</v>
      </c>
      <c r="I157" s="1096"/>
      <c r="J157" s="1099" t="s">
        <v>4298</v>
      </c>
      <c r="K157" s="1099" t="s">
        <v>4883</v>
      </c>
      <c r="L157" s="1099" t="s">
        <v>5701</v>
      </c>
      <c r="M157" s="1099" t="s">
        <v>6031</v>
      </c>
      <c r="N157" s="1099"/>
      <c r="O157" s="1099"/>
      <c r="P157" s="95" t="s">
        <v>1167</v>
      </c>
      <c r="Q157" s="96"/>
    </row>
    <row r="158" spans="1:17" ht="95.25" customHeight="1" x14ac:dyDescent="0.2">
      <c r="A158" s="1561"/>
      <c r="B158" s="1093" t="s">
        <v>2902</v>
      </c>
      <c r="C158" s="1093" t="s">
        <v>1201</v>
      </c>
      <c r="D158" s="1095" t="s">
        <v>13</v>
      </c>
      <c r="E158" s="398" t="s">
        <v>1166</v>
      </c>
      <c r="F158" s="1096"/>
      <c r="G158" s="1096">
        <v>614.85900000000004</v>
      </c>
      <c r="H158" s="1096"/>
      <c r="I158" s="1096">
        <f>3040.312+920.71</f>
        <v>3961.0219999999999</v>
      </c>
      <c r="J158" s="1099" t="s">
        <v>6032</v>
      </c>
      <c r="K158" s="1099"/>
      <c r="L158" s="1099"/>
      <c r="M158" s="1099"/>
      <c r="N158" s="1099"/>
      <c r="O158" s="1099"/>
      <c r="P158" s="95" t="s">
        <v>1167</v>
      </c>
      <c r="Q158" s="96"/>
    </row>
    <row r="159" spans="1:17" ht="110.25" customHeight="1" x14ac:dyDescent="0.2">
      <c r="A159" s="1561"/>
      <c r="B159" s="1093" t="s">
        <v>2903</v>
      </c>
      <c r="C159" s="1093" t="s">
        <v>1202</v>
      </c>
      <c r="D159" s="1095" t="s">
        <v>13</v>
      </c>
      <c r="E159" s="398" t="s">
        <v>1166</v>
      </c>
      <c r="F159" s="235">
        <v>1135.7190000000001</v>
      </c>
      <c r="G159" s="235">
        <v>203.66800000000001</v>
      </c>
      <c r="H159" s="1096"/>
      <c r="I159" s="235">
        <v>2182.33</v>
      </c>
      <c r="J159" s="1099" t="s">
        <v>3126</v>
      </c>
      <c r="K159" s="1099" t="s">
        <v>4299</v>
      </c>
      <c r="L159" s="1099" t="s">
        <v>6033</v>
      </c>
      <c r="M159" s="1099"/>
      <c r="N159" s="1099"/>
      <c r="O159" s="1099"/>
      <c r="P159" s="95" t="s">
        <v>1167</v>
      </c>
      <c r="Q159" s="96"/>
    </row>
    <row r="160" spans="1:17" ht="124.5" customHeight="1" x14ac:dyDescent="0.2">
      <c r="A160" s="1561"/>
      <c r="B160" s="1093" t="s">
        <v>2904</v>
      </c>
      <c r="C160" s="1102" t="s">
        <v>5442</v>
      </c>
      <c r="D160" s="1095" t="s">
        <v>13</v>
      </c>
      <c r="E160" s="398" t="s">
        <v>1166</v>
      </c>
      <c r="F160" s="235">
        <v>194.6</v>
      </c>
      <c r="G160" s="1096">
        <v>0</v>
      </c>
      <c r="H160" s="1096">
        <v>1871.854</v>
      </c>
      <c r="I160" s="1096">
        <f>194.6-194.6</f>
        <v>0</v>
      </c>
      <c r="J160" s="1099" t="s">
        <v>5703</v>
      </c>
      <c r="K160" s="1099" t="s">
        <v>6034</v>
      </c>
      <c r="L160" s="1099"/>
      <c r="M160" s="1099"/>
      <c r="N160" s="1099"/>
      <c r="O160" s="1099"/>
      <c r="P160" s="95" t="s">
        <v>1167</v>
      </c>
      <c r="Q160" s="96"/>
    </row>
    <row r="161" spans="1:17" ht="73.5" customHeight="1" x14ac:dyDescent="0.2">
      <c r="A161" s="1561"/>
      <c r="B161" s="1093" t="s">
        <v>5928</v>
      </c>
      <c r="C161" s="1093" t="s">
        <v>6843</v>
      </c>
      <c r="D161" s="1095" t="s">
        <v>13</v>
      </c>
      <c r="E161" s="398" t="s">
        <v>1166</v>
      </c>
      <c r="F161" s="279"/>
      <c r="G161" s="975">
        <v>141.24</v>
      </c>
      <c r="H161" s="1096"/>
      <c r="I161" s="1096"/>
      <c r="J161" s="1099" t="s">
        <v>6035</v>
      </c>
      <c r="K161" s="1099"/>
      <c r="L161" s="1099"/>
      <c r="M161" s="1099"/>
      <c r="N161" s="1099"/>
      <c r="O161" s="1099"/>
      <c r="P161" s="95"/>
      <c r="Q161" s="96"/>
    </row>
    <row r="162" spans="1:17" ht="73.5" customHeight="1" x14ac:dyDescent="0.2">
      <c r="A162" s="1561"/>
      <c r="B162" s="1093" t="s">
        <v>5929</v>
      </c>
      <c r="C162" s="1093" t="s">
        <v>5930</v>
      </c>
      <c r="D162" s="1095" t="s">
        <v>13</v>
      </c>
      <c r="E162" s="398" t="s">
        <v>1166</v>
      </c>
      <c r="F162" s="279"/>
      <c r="G162" s="975">
        <v>136.96</v>
      </c>
      <c r="H162" s="1096"/>
      <c r="I162" s="1096"/>
      <c r="J162" s="1099" t="s">
        <v>6035</v>
      </c>
      <c r="K162" s="1099"/>
      <c r="L162" s="1099"/>
      <c r="M162" s="1099"/>
      <c r="N162" s="1099"/>
      <c r="O162" s="1099"/>
      <c r="P162" s="95"/>
      <c r="Q162" s="96"/>
    </row>
    <row r="163" spans="1:17" ht="73.5" customHeight="1" x14ac:dyDescent="0.2">
      <c r="A163" s="1562"/>
      <c r="B163" s="1093" t="s">
        <v>5931</v>
      </c>
      <c r="C163" s="1093" t="s">
        <v>5932</v>
      </c>
      <c r="D163" s="1095" t="s">
        <v>13</v>
      </c>
      <c r="E163" s="398" t="s">
        <v>1166</v>
      </c>
      <c r="F163" s="279"/>
      <c r="G163" s="975">
        <v>68.48</v>
      </c>
      <c r="H163" s="1096"/>
      <c r="I163" s="1096"/>
      <c r="J163" s="1099" t="s">
        <v>6035</v>
      </c>
      <c r="K163" s="1099"/>
      <c r="L163" s="1099"/>
      <c r="M163" s="1099"/>
      <c r="N163" s="1099"/>
      <c r="O163" s="1099"/>
      <c r="P163" s="95"/>
      <c r="Q163" s="96"/>
    </row>
    <row r="164" spans="1:17" ht="11.25" customHeight="1" x14ac:dyDescent="0.2">
      <c r="F164" s="1017"/>
      <c r="G164" s="1017"/>
      <c r="H164" s="1017"/>
      <c r="I164" s="1018"/>
      <c r="J164" s="561"/>
      <c r="K164" s="561"/>
      <c r="L164" s="561"/>
      <c r="M164" s="561"/>
      <c r="N164" s="561"/>
      <c r="O164" s="561"/>
      <c r="P164" s="95"/>
      <c r="Q164" s="96"/>
    </row>
    <row r="165" spans="1:17" ht="12.75" customHeight="1" x14ac:dyDescent="0.2">
      <c r="A165" s="1602" t="s">
        <v>1604</v>
      </c>
      <c r="B165" s="1602"/>
      <c r="C165" s="1602"/>
      <c r="D165" s="1602"/>
      <c r="E165" s="1602"/>
      <c r="F165" s="1602"/>
      <c r="G165" s="1602"/>
      <c r="H165" s="1602"/>
      <c r="I165" s="1602"/>
      <c r="J165" s="562"/>
      <c r="K165" s="562"/>
      <c r="L165" s="562"/>
      <c r="M165" s="562"/>
      <c r="N165" s="562"/>
      <c r="O165" s="562"/>
      <c r="P165" s="95" t="s">
        <v>8</v>
      </c>
      <c r="Q165" s="96"/>
    </row>
    <row r="166" spans="1:17" ht="11.25" customHeight="1" x14ac:dyDescent="0.2">
      <c r="I166" s="1013"/>
      <c r="J166" s="538"/>
      <c r="K166" s="538"/>
      <c r="L166" s="538"/>
      <c r="M166" s="538"/>
      <c r="N166" s="538"/>
      <c r="O166" s="538"/>
      <c r="P166" s="95"/>
      <c r="Q166" s="96"/>
    </row>
    <row r="167" spans="1:17" ht="24.75" customHeight="1" x14ac:dyDescent="0.2">
      <c r="A167" s="1576" t="s">
        <v>2</v>
      </c>
      <c r="B167" s="1617" t="s">
        <v>3</v>
      </c>
      <c r="C167" s="1621"/>
      <c r="D167" s="1576" t="s">
        <v>4</v>
      </c>
      <c r="E167" s="1576" t="s">
        <v>5</v>
      </c>
      <c r="F167" s="1617" t="s">
        <v>1214</v>
      </c>
      <c r="G167" s="1618"/>
      <c r="H167" s="1618"/>
      <c r="I167" s="1601" t="s">
        <v>7</v>
      </c>
      <c r="J167" s="1098"/>
      <c r="K167" s="1098"/>
      <c r="L167" s="1098"/>
      <c r="M167" s="1098"/>
      <c r="N167" s="1098"/>
      <c r="O167" s="1098"/>
      <c r="P167" s="95"/>
      <c r="Q167" s="96"/>
    </row>
    <row r="168" spans="1:17" ht="11.25" customHeight="1" x14ac:dyDescent="0.2">
      <c r="A168" s="1576"/>
      <c r="B168" s="1622"/>
      <c r="C168" s="1623"/>
      <c r="D168" s="1576"/>
      <c r="E168" s="1576"/>
      <c r="F168" s="1619"/>
      <c r="G168" s="1620"/>
      <c r="H168" s="1620"/>
      <c r="I168" s="1601"/>
      <c r="J168" s="1098"/>
      <c r="K168" s="1098"/>
      <c r="L168" s="1098"/>
      <c r="M168" s="1098"/>
      <c r="N168" s="1098"/>
      <c r="O168" s="1098"/>
      <c r="P168" s="95"/>
      <c r="Q168" s="96"/>
    </row>
    <row r="169" spans="1:17" ht="17.25" customHeight="1" x14ac:dyDescent="0.2">
      <c r="A169" s="1576"/>
      <c r="B169" s="1622"/>
      <c r="C169" s="1623"/>
      <c r="D169" s="1576"/>
      <c r="E169" s="1576"/>
      <c r="F169" s="1576">
        <v>2017</v>
      </c>
      <c r="G169" s="1625">
        <v>2018</v>
      </c>
      <c r="H169" s="1586">
        <v>2019</v>
      </c>
      <c r="I169" s="1601"/>
      <c r="J169" s="1098"/>
      <c r="K169" s="1098"/>
      <c r="L169" s="1098"/>
      <c r="M169" s="1098"/>
      <c r="N169" s="1098"/>
      <c r="O169" s="1098"/>
      <c r="P169" s="95"/>
      <c r="Q169" s="96"/>
    </row>
    <row r="170" spans="1:17" ht="3.75" customHeight="1" x14ac:dyDescent="0.2">
      <c r="A170" s="1576"/>
      <c r="B170" s="1619"/>
      <c r="C170" s="1624"/>
      <c r="D170" s="1576"/>
      <c r="E170" s="1576"/>
      <c r="F170" s="1576"/>
      <c r="G170" s="1626"/>
      <c r="H170" s="1586"/>
      <c r="I170" s="1601"/>
      <c r="J170" s="1098"/>
      <c r="K170" s="1098"/>
      <c r="L170" s="1098"/>
      <c r="M170" s="1098"/>
      <c r="N170" s="1098"/>
      <c r="O170" s="1098"/>
      <c r="P170" s="95"/>
      <c r="Q170" s="96"/>
    </row>
    <row r="171" spans="1:17" ht="11.25" customHeight="1" x14ac:dyDescent="0.2">
      <c r="A171" s="1091">
        <v>1</v>
      </c>
      <c r="B171" s="1586">
        <v>2</v>
      </c>
      <c r="C171" s="1587"/>
      <c r="D171" s="1091">
        <v>3</v>
      </c>
      <c r="E171" s="1091">
        <v>4</v>
      </c>
      <c r="F171" s="1091">
        <v>5</v>
      </c>
      <c r="G171" s="1091">
        <v>6</v>
      </c>
      <c r="H171" s="1104">
        <v>7</v>
      </c>
      <c r="I171" s="1101">
        <v>8</v>
      </c>
      <c r="J171" s="1098"/>
      <c r="K171" s="1098"/>
      <c r="L171" s="1098"/>
      <c r="M171" s="1098"/>
      <c r="N171" s="1098"/>
      <c r="O171" s="1098"/>
      <c r="P171" s="95"/>
      <c r="Q171" s="96"/>
    </row>
    <row r="172" spans="1:17" ht="12" customHeight="1" x14ac:dyDescent="0.2">
      <c r="A172" s="1785" t="s">
        <v>1607</v>
      </c>
      <c r="B172" s="1785"/>
      <c r="C172" s="1785"/>
      <c r="D172" s="1785"/>
      <c r="E172" s="1785"/>
      <c r="F172" s="1785"/>
      <c r="G172" s="1785"/>
      <c r="H172" s="1785"/>
      <c r="I172" s="1785"/>
      <c r="J172" s="254"/>
      <c r="K172" s="254"/>
      <c r="L172" s="254"/>
      <c r="M172" s="254"/>
      <c r="N172" s="254"/>
      <c r="O172" s="254"/>
      <c r="P172" s="95"/>
      <c r="Q172" s="96"/>
    </row>
    <row r="173" spans="1:17" ht="125.25" customHeight="1" x14ac:dyDescent="0.2">
      <c r="A173" s="1851" t="s">
        <v>5224</v>
      </c>
      <c r="B173" s="1093" t="s">
        <v>5453</v>
      </c>
      <c r="C173" s="1093" t="s">
        <v>5933</v>
      </c>
      <c r="D173" s="1092" t="s">
        <v>327</v>
      </c>
      <c r="E173" s="1092" t="s">
        <v>5934</v>
      </c>
      <c r="F173" s="1040"/>
      <c r="G173" s="330">
        <v>22</v>
      </c>
      <c r="H173" s="1012"/>
      <c r="I173" s="1095"/>
      <c r="J173" s="1098" t="s">
        <v>5485</v>
      </c>
      <c r="K173" s="1098" t="s">
        <v>6036</v>
      </c>
      <c r="L173" s="1098"/>
      <c r="M173" s="1098"/>
      <c r="N173" s="1098"/>
      <c r="O173" s="1098"/>
      <c r="P173" s="95"/>
      <c r="Q173" s="96"/>
    </row>
    <row r="174" spans="1:17" ht="57" customHeight="1" x14ac:dyDescent="0.2">
      <c r="A174" s="1852"/>
      <c r="B174" s="1093" t="s">
        <v>5935</v>
      </c>
      <c r="C174" s="1027" t="s">
        <v>5936</v>
      </c>
      <c r="D174" s="992" t="s">
        <v>810</v>
      </c>
      <c r="E174" s="993" t="s">
        <v>5824</v>
      </c>
      <c r="F174" s="1040"/>
      <c r="G174" s="994" t="s">
        <v>5867</v>
      </c>
      <c r="H174" s="1012"/>
      <c r="I174" s="1095"/>
      <c r="J174" s="1098" t="s">
        <v>6037</v>
      </c>
      <c r="K174" s="1098"/>
      <c r="L174" s="1098"/>
      <c r="M174" s="1098"/>
      <c r="N174" s="1098"/>
      <c r="O174" s="1098"/>
      <c r="P174" s="95"/>
      <c r="Q174" s="96"/>
    </row>
    <row r="175" spans="1:17" ht="57" customHeight="1" x14ac:dyDescent="0.2">
      <c r="A175" s="1832"/>
      <c r="B175" s="1093" t="s">
        <v>5937</v>
      </c>
      <c r="C175" s="1027" t="s">
        <v>5938</v>
      </c>
      <c r="D175" s="992" t="s">
        <v>3809</v>
      </c>
      <c r="E175" s="993" t="s">
        <v>1271</v>
      </c>
      <c r="F175" s="1040"/>
      <c r="G175" s="994">
        <v>192.49799999999999</v>
      </c>
      <c r="H175" s="1012"/>
      <c r="I175" s="1095"/>
      <c r="J175" s="1098" t="s">
        <v>5950</v>
      </c>
      <c r="K175" s="1098"/>
      <c r="L175" s="1098"/>
      <c r="M175" s="1098"/>
      <c r="N175" s="1098"/>
      <c r="O175" s="1098"/>
      <c r="P175" s="95"/>
      <c r="Q175" s="96"/>
    </row>
    <row r="176" spans="1:17" ht="57.75" customHeight="1" x14ac:dyDescent="0.2">
      <c r="A176" s="1113" t="s">
        <v>1610</v>
      </c>
      <c r="B176" s="1095" t="s">
        <v>5939</v>
      </c>
      <c r="C176" s="991" t="s">
        <v>5940</v>
      </c>
      <c r="D176" s="992" t="s">
        <v>1240</v>
      </c>
      <c r="E176" s="993" t="s">
        <v>5824</v>
      </c>
      <c r="F176" s="1040"/>
      <c r="G176" s="994" t="s">
        <v>5765</v>
      </c>
      <c r="H176" s="1096"/>
      <c r="I176" s="1096"/>
      <c r="J176" s="1099" t="s">
        <v>6037</v>
      </c>
      <c r="K176" s="1099"/>
      <c r="L176" s="1099"/>
      <c r="M176" s="1099"/>
      <c r="N176" s="1099"/>
      <c r="O176" s="1099"/>
      <c r="P176" s="96"/>
      <c r="Q176" s="96"/>
    </row>
    <row r="177" spans="18:37" x14ac:dyDescent="0.2">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18:37" x14ac:dyDescent="0.2">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18:37" x14ac:dyDescent="0.2">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18:37" x14ac:dyDescent="0.2">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18:37" x14ac:dyDescent="0.2">
      <c r="R181" s="128"/>
      <c r="S181" s="128"/>
      <c r="T181" s="128"/>
      <c r="U181" s="128"/>
      <c r="V181" s="128"/>
      <c r="W181" s="128"/>
      <c r="X181" s="128"/>
      <c r="Y181" s="128"/>
      <c r="Z181" s="128"/>
      <c r="AA181" s="128"/>
      <c r="AB181" s="128"/>
      <c r="AC181" s="128"/>
      <c r="AD181" s="128"/>
      <c r="AE181" s="128"/>
      <c r="AF181" s="128"/>
      <c r="AG181" s="128"/>
      <c r="AH181" s="128"/>
      <c r="AI181" s="128"/>
      <c r="AJ181" s="128"/>
      <c r="AK181" s="128"/>
    </row>
  </sheetData>
  <autoFilter ref="E1:E181"/>
  <mergeCells count="80">
    <mergeCell ref="A29:A30"/>
    <mergeCell ref="A32:A43"/>
    <mergeCell ref="A44:A46"/>
    <mergeCell ref="A31:I31"/>
    <mergeCell ref="A28:I28"/>
    <mergeCell ref="A70:A71"/>
    <mergeCell ref="A173:A175"/>
    <mergeCell ref="A172:I172"/>
    <mergeCell ref="F169:F170"/>
    <mergeCell ref="G169:G170"/>
    <mergeCell ref="H169:H170"/>
    <mergeCell ref="B171:C171"/>
    <mergeCell ref="A165:I165"/>
    <mergeCell ref="A167:A170"/>
    <mergeCell ref="B167:C170"/>
    <mergeCell ref="D167:D170"/>
    <mergeCell ref="E167:E170"/>
    <mergeCell ref="F167:H168"/>
    <mergeCell ref="I167:I170"/>
    <mergeCell ref="A155:A163"/>
    <mergeCell ref="B141:C141"/>
    <mergeCell ref="A142:I142"/>
    <mergeCell ref="A143:A153"/>
    <mergeCell ref="J145:J150"/>
    <mergeCell ref="A154:I154"/>
    <mergeCell ref="A138:I138"/>
    <mergeCell ref="A139:A140"/>
    <mergeCell ref="B139:C140"/>
    <mergeCell ref="D139:D140"/>
    <mergeCell ref="E139:E140"/>
    <mergeCell ref="F139:H139"/>
    <mergeCell ref="I139:I140"/>
    <mergeCell ref="A133:A134"/>
    <mergeCell ref="A127:A128"/>
    <mergeCell ref="A124:A126"/>
    <mergeCell ref="A102:A103"/>
    <mergeCell ref="B84:C84"/>
    <mergeCell ref="A85:I85"/>
    <mergeCell ref="A74:A75"/>
    <mergeCell ref="J72:J73"/>
    <mergeCell ref="A72:A73"/>
    <mergeCell ref="A76:A77"/>
    <mergeCell ref="A86:A94"/>
    <mergeCell ref="A79:I79"/>
    <mergeCell ref="A80:A83"/>
    <mergeCell ref="B80:C83"/>
    <mergeCell ref="D80:D83"/>
    <mergeCell ref="E80:E83"/>
    <mergeCell ref="F80:H81"/>
    <mergeCell ref="I80:I83"/>
    <mergeCell ref="F82:F83"/>
    <mergeCell ref="G82:G83"/>
    <mergeCell ref="H82:H83"/>
    <mergeCell ref="A69:I69"/>
    <mergeCell ref="A61:I61"/>
    <mergeCell ref="J55:J57"/>
    <mergeCell ref="A48:A49"/>
    <mergeCell ref="J34:J38"/>
    <mergeCell ref="A50:A57"/>
    <mergeCell ref="A62:A68"/>
    <mergeCell ref="J25:J26"/>
    <mergeCell ref="J20:J22"/>
    <mergeCell ref="I12:I15"/>
    <mergeCell ref="F14:F15"/>
    <mergeCell ref="G14:G15"/>
    <mergeCell ref="H14:H15"/>
    <mergeCell ref="A17:I17"/>
    <mergeCell ref="A18:A22"/>
    <mergeCell ref="A23:A27"/>
    <mergeCell ref="H2:I4"/>
    <mergeCell ref="A6:I6"/>
    <mergeCell ref="A7:I7"/>
    <mergeCell ref="A8:P8"/>
    <mergeCell ref="B16:C16"/>
    <mergeCell ref="A9:I9"/>
    <mergeCell ref="A12:A15"/>
    <mergeCell ref="B12:C15"/>
    <mergeCell ref="D12:D15"/>
    <mergeCell ref="E12:E15"/>
    <mergeCell ref="F12:H13"/>
  </mergeCells>
  <pageMargins left="0.70866141732283472" right="0.70866141732283472" top="0.74803149606299213" bottom="0.74803149606299213" header="0.31496062992125984" footer="0.31496062992125984"/>
  <pageSetup paperSize="9" scale="34" fitToHeight="0" orientation="portrait" r:id="rId1"/>
  <rowBreaks count="1" manualBreakCount="1">
    <brk id="176" max="8" man="1"/>
  </rowBreaks>
  <colBreaks count="1" manualBreakCount="1">
    <brk id="9" max="201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9"/>
  <sheetViews>
    <sheetView view="pageBreakPreview" zoomScale="80" zoomScaleNormal="100" zoomScaleSheetLayoutView="80" workbookViewId="0">
      <selection activeCell="C19" sqref="C19"/>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019" customWidth="1"/>
    <col min="8" max="8" width="11.85546875" style="1019" customWidth="1"/>
    <col min="9" max="9" width="12" style="1019" bestFit="1" customWidth="1"/>
    <col min="10" max="11" width="46.85546875" style="243" customWidth="1"/>
    <col min="12" max="12" width="35.5703125" style="243" customWidth="1"/>
    <col min="13" max="15" width="39" style="243" customWidth="1"/>
    <col min="16" max="16" width="6.7109375" style="127" customWidth="1"/>
    <col min="17" max="17" width="21.85546875" style="128"/>
    <col min="18" max="16384" width="21.85546875" style="96"/>
  </cols>
  <sheetData>
    <row r="1" spans="1:17" ht="13.5" customHeight="1" x14ac:dyDescent="0.2">
      <c r="H1" s="1085"/>
    </row>
    <row r="2" spans="1:17" ht="14.25" customHeight="1" x14ac:dyDescent="0.2">
      <c r="G2" s="1114"/>
      <c r="H2" s="1848" t="s">
        <v>6196</v>
      </c>
      <c r="I2" s="1848"/>
      <c r="J2" s="245"/>
      <c r="K2" s="245"/>
      <c r="L2" s="245"/>
      <c r="M2" s="245"/>
      <c r="N2" s="245"/>
      <c r="O2" s="245"/>
    </row>
    <row r="3" spans="1:17" ht="12.75" customHeight="1" x14ac:dyDescent="0.2">
      <c r="G3" s="1114"/>
      <c r="H3" s="1848"/>
      <c r="I3" s="1848"/>
      <c r="J3" s="245"/>
      <c r="K3" s="245"/>
      <c r="L3" s="245"/>
      <c r="M3" s="245"/>
      <c r="N3" s="245"/>
      <c r="O3" s="245"/>
    </row>
    <row r="4" spans="1:17" ht="12.75" customHeight="1" x14ac:dyDescent="0.2">
      <c r="G4" s="1114"/>
      <c r="H4" s="1848"/>
      <c r="I4" s="1848"/>
      <c r="J4" s="245"/>
      <c r="K4" s="245"/>
      <c r="L4" s="245"/>
      <c r="M4" s="245"/>
      <c r="N4" s="245"/>
      <c r="O4" s="245"/>
    </row>
    <row r="5" spans="1:17" ht="11.25" customHeight="1" x14ac:dyDescent="0.2"/>
    <row r="6" spans="1:17" s="249" customFormat="1" ht="12.75" customHeight="1" x14ac:dyDescent="0.2">
      <c r="A6" s="1602" t="s">
        <v>0</v>
      </c>
      <c r="B6" s="1602"/>
      <c r="C6" s="1602"/>
      <c r="D6" s="1602"/>
      <c r="E6" s="1602"/>
      <c r="F6" s="1602"/>
      <c r="G6" s="1602"/>
      <c r="H6" s="1602"/>
      <c r="I6" s="1602"/>
      <c r="J6" s="246"/>
      <c r="K6" s="246"/>
      <c r="L6" s="246"/>
      <c r="M6" s="246"/>
      <c r="N6" s="246"/>
      <c r="O6" s="246"/>
      <c r="P6" s="247"/>
      <c r="Q6" s="248"/>
    </row>
    <row r="7" spans="1:17" s="249" customFormat="1" ht="12.75" customHeight="1" x14ac:dyDescent="0.2">
      <c r="A7" s="1602" t="s">
        <v>1</v>
      </c>
      <c r="B7" s="1602"/>
      <c r="C7" s="1602"/>
      <c r="D7" s="1602"/>
      <c r="E7" s="1602"/>
      <c r="F7" s="1602"/>
      <c r="G7" s="1602"/>
      <c r="H7" s="1602"/>
      <c r="I7" s="1602"/>
      <c r="J7" s="246"/>
      <c r="K7" s="246"/>
      <c r="L7" s="246"/>
      <c r="M7" s="246"/>
      <c r="N7" s="246"/>
      <c r="O7" s="246"/>
      <c r="P7" s="246"/>
    </row>
    <row r="8" spans="1:17" ht="6.75" customHeight="1" x14ac:dyDescent="0.2">
      <c r="A8" s="1744"/>
      <c r="B8" s="1744"/>
      <c r="C8" s="1744"/>
      <c r="D8" s="1744"/>
      <c r="E8" s="1744"/>
      <c r="F8" s="1744"/>
      <c r="G8" s="1744"/>
      <c r="H8" s="1744"/>
      <c r="I8" s="1744"/>
      <c r="J8" s="1744"/>
      <c r="K8" s="1744"/>
      <c r="L8" s="1744"/>
      <c r="M8" s="1744"/>
      <c r="N8" s="1744"/>
      <c r="O8" s="1744"/>
      <c r="P8" s="1744"/>
      <c r="Q8" s="96"/>
    </row>
    <row r="9" spans="1:17" ht="15.75" customHeight="1" x14ac:dyDescent="0.2">
      <c r="A9" s="1108"/>
      <c r="B9" s="1108"/>
      <c r="C9" s="1108"/>
      <c r="D9" s="1108"/>
      <c r="E9" s="1108"/>
      <c r="F9" s="1108"/>
      <c r="G9" s="1108"/>
      <c r="H9" s="1108"/>
      <c r="I9" s="1108"/>
      <c r="J9" s="1108"/>
      <c r="K9" s="1108"/>
      <c r="L9" s="1108"/>
      <c r="M9" s="1108"/>
      <c r="N9" s="1108"/>
      <c r="O9" s="1108"/>
      <c r="P9" s="1108"/>
      <c r="Q9" s="96"/>
    </row>
    <row r="10" spans="1:17" ht="15" customHeight="1" x14ac:dyDescent="0.2">
      <c r="A10" s="250"/>
      <c r="B10" s="250"/>
      <c r="C10" s="250"/>
      <c r="D10" s="251" t="s">
        <v>1381</v>
      </c>
      <c r="E10" s="251"/>
      <c r="F10" s="1115"/>
      <c r="G10" s="1115"/>
      <c r="H10" s="1115"/>
      <c r="I10" s="1115"/>
      <c r="J10" s="252"/>
      <c r="K10" s="252"/>
      <c r="L10" s="252"/>
      <c r="M10" s="252"/>
      <c r="N10" s="252"/>
      <c r="O10" s="252"/>
      <c r="P10" s="95"/>
      <c r="Q10" s="96"/>
    </row>
    <row r="11" spans="1:17" ht="15" customHeight="1" x14ac:dyDescent="0.2">
      <c r="A11" s="1601" t="s">
        <v>2</v>
      </c>
      <c r="B11" s="1634" t="s">
        <v>3</v>
      </c>
      <c r="C11" s="1635"/>
      <c r="D11" s="1601" t="s">
        <v>4</v>
      </c>
      <c r="E11" s="1601" t="s">
        <v>5</v>
      </c>
      <c r="F11" s="1601" t="s">
        <v>6</v>
      </c>
      <c r="G11" s="1601"/>
      <c r="H11" s="1601"/>
      <c r="I11" s="1601" t="s">
        <v>7</v>
      </c>
      <c r="J11" s="1098"/>
      <c r="K11" s="1098"/>
      <c r="L11" s="1098"/>
      <c r="M11" s="1098"/>
      <c r="N11" s="1098"/>
      <c r="O11" s="1098"/>
      <c r="P11" s="95"/>
      <c r="Q11" s="96"/>
    </row>
    <row r="12" spans="1:17" ht="11.25" customHeight="1" x14ac:dyDescent="0.2">
      <c r="A12" s="1601"/>
      <c r="B12" s="1636"/>
      <c r="C12" s="1637"/>
      <c r="D12" s="1601"/>
      <c r="E12" s="1601"/>
      <c r="F12" s="1601"/>
      <c r="G12" s="1601"/>
      <c r="H12" s="1601"/>
      <c r="I12" s="1601"/>
      <c r="J12" s="1098"/>
      <c r="K12" s="1098"/>
      <c r="L12" s="1098"/>
      <c r="M12" s="1098"/>
      <c r="N12" s="1098"/>
      <c r="O12" s="1098"/>
      <c r="P12" s="95"/>
      <c r="Q12" s="96"/>
    </row>
    <row r="13" spans="1:17" ht="11.25" customHeight="1" x14ac:dyDescent="0.2">
      <c r="A13" s="1601"/>
      <c r="B13" s="1636"/>
      <c r="C13" s="1637"/>
      <c r="D13" s="1601"/>
      <c r="E13" s="1601"/>
      <c r="F13" s="1601">
        <v>2017</v>
      </c>
      <c r="G13" s="1601">
        <v>2018</v>
      </c>
      <c r="H13" s="1601">
        <v>2019</v>
      </c>
      <c r="I13" s="1601"/>
      <c r="J13" s="1098"/>
      <c r="K13" s="1098"/>
      <c r="L13" s="1098"/>
      <c r="M13" s="1098"/>
      <c r="N13" s="1098"/>
      <c r="O13" s="1098"/>
      <c r="P13" s="95"/>
      <c r="Q13" s="96"/>
    </row>
    <row r="14" spans="1:17" ht="3.75" customHeight="1" x14ac:dyDescent="0.2">
      <c r="A14" s="1601"/>
      <c r="B14" s="1638"/>
      <c r="C14" s="1639"/>
      <c r="D14" s="1601"/>
      <c r="E14" s="1601"/>
      <c r="F14" s="1601"/>
      <c r="G14" s="1601"/>
      <c r="H14" s="1601"/>
      <c r="I14" s="1601"/>
      <c r="J14" s="1098"/>
      <c r="K14" s="1098"/>
      <c r="L14" s="1098"/>
      <c r="M14" s="1098"/>
      <c r="N14" s="1098"/>
      <c r="O14" s="1098"/>
      <c r="P14" s="95"/>
      <c r="Q14" s="96"/>
    </row>
    <row r="15" spans="1:17" ht="11.25" customHeight="1" x14ac:dyDescent="0.2">
      <c r="A15" s="973">
        <v>1</v>
      </c>
      <c r="B15" s="1644">
        <v>2</v>
      </c>
      <c r="C15" s="1645"/>
      <c r="D15" s="973">
        <v>3</v>
      </c>
      <c r="E15" s="973">
        <v>4</v>
      </c>
      <c r="F15" s="973">
        <v>5</v>
      </c>
      <c r="G15" s="973">
        <v>6</v>
      </c>
      <c r="H15" s="973">
        <v>7</v>
      </c>
      <c r="I15" s="973">
        <v>8</v>
      </c>
      <c r="J15" s="1098"/>
      <c r="K15" s="1098"/>
      <c r="L15" s="1098"/>
      <c r="M15" s="1098"/>
      <c r="N15" s="1098"/>
      <c r="O15" s="1098"/>
      <c r="P15" s="95"/>
      <c r="Q15" s="96"/>
    </row>
    <row r="16" spans="1:17" ht="12.75" customHeight="1" x14ac:dyDescent="0.2">
      <c r="A16" s="1742" t="s">
        <v>1382</v>
      </c>
      <c r="B16" s="1742"/>
      <c r="C16" s="1742"/>
      <c r="D16" s="1742"/>
      <c r="E16" s="1742"/>
      <c r="F16" s="1742"/>
      <c r="G16" s="1742"/>
      <c r="H16" s="1742"/>
      <c r="I16" s="1742"/>
      <c r="J16" s="254"/>
      <c r="K16" s="254"/>
      <c r="L16" s="254"/>
      <c r="M16" s="254"/>
      <c r="N16" s="254"/>
      <c r="O16" s="254"/>
      <c r="P16" s="95" t="s">
        <v>8</v>
      </c>
      <c r="Q16" s="96"/>
    </row>
    <row r="17" spans="1:16" ht="84.75" customHeight="1" x14ac:dyDescent="0.2">
      <c r="A17" s="497" t="s">
        <v>1383</v>
      </c>
      <c r="B17" s="1095" t="s">
        <v>4972</v>
      </c>
      <c r="C17" s="1093" t="s">
        <v>4971</v>
      </c>
      <c r="D17" s="1095" t="s">
        <v>275</v>
      </c>
      <c r="E17" s="1092" t="s">
        <v>4429</v>
      </c>
      <c r="F17" s="330"/>
      <c r="G17" s="330">
        <v>2545</v>
      </c>
      <c r="H17" s="1096"/>
      <c r="I17" s="1096"/>
      <c r="J17" s="1098" t="s">
        <v>5485</v>
      </c>
      <c r="K17" s="1098" t="s">
        <v>6041</v>
      </c>
      <c r="L17" s="1098"/>
      <c r="M17" s="1098"/>
      <c r="N17" s="1098"/>
      <c r="O17" s="1098"/>
    </row>
    <row r="18" spans="1:16" ht="122.25" customHeight="1" x14ac:dyDescent="0.2">
      <c r="A18" s="1095" t="s">
        <v>1391</v>
      </c>
      <c r="B18" s="1095" t="s">
        <v>6043</v>
      </c>
      <c r="C18" s="1093" t="s">
        <v>6044</v>
      </c>
      <c r="D18" s="1095" t="s">
        <v>810</v>
      </c>
      <c r="E18" s="1095" t="s">
        <v>4131</v>
      </c>
      <c r="F18" s="1096"/>
      <c r="G18" s="1096">
        <v>200</v>
      </c>
      <c r="H18" s="1096"/>
      <c r="I18" s="1096"/>
      <c r="J18" s="1099" t="s">
        <v>6042</v>
      </c>
      <c r="K18" s="1099"/>
      <c r="L18" s="1099"/>
      <c r="M18" s="1099"/>
      <c r="N18" s="1099"/>
      <c r="O18" s="1099"/>
    </row>
    <row r="19" spans="1:16" ht="141.75" customHeight="1" x14ac:dyDescent="0.2">
      <c r="A19" s="1564" t="s">
        <v>1402</v>
      </c>
      <c r="B19" s="1092" t="s">
        <v>1630</v>
      </c>
      <c r="C19" s="1093" t="s">
        <v>2997</v>
      </c>
      <c r="D19" s="1092" t="s">
        <v>10</v>
      </c>
      <c r="E19" s="1097" t="s">
        <v>37</v>
      </c>
      <c r="F19" s="1096">
        <v>72</v>
      </c>
      <c r="G19" s="1096">
        <v>70</v>
      </c>
      <c r="H19" s="1096"/>
      <c r="I19" s="256"/>
      <c r="J19" s="1098" t="s">
        <v>3199</v>
      </c>
      <c r="K19" s="1098" t="s">
        <v>6045</v>
      </c>
      <c r="L19" s="1098"/>
      <c r="M19" s="1098"/>
      <c r="N19" s="1098"/>
      <c r="O19" s="1098"/>
      <c r="P19" s="127" t="s">
        <v>11</v>
      </c>
    </row>
    <row r="20" spans="1:16" ht="90" customHeight="1" x14ac:dyDescent="0.2">
      <c r="A20" s="1564"/>
      <c r="B20" s="1092" t="s">
        <v>1631</v>
      </c>
      <c r="C20" s="1093" t="s">
        <v>2998</v>
      </c>
      <c r="D20" s="1092" t="s">
        <v>10</v>
      </c>
      <c r="E20" s="1097" t="s">
        <v>37</v>
      </c>
      <c r="F20" s="1096">
        <v>72</v>
      </c>
      <c r="G20" s="1096"/>
      <c r="H20" s="1096"/>
      <c r="I20" s="256"/>
      <c r="J20" s="1098" t="s">
        <v>3200</v>
      </c>
      <c r="K20" s="1098" t="s">
        <v>6046</v>
      </c>
      <c r="L20" s="1098"/>
      <c r="M20" s="1098"/>
      <c r="N20" s="1098"/>
      <c r="O20" s="1098"/>
      <c r="P20" s="127" t="s">
        <v>11</v>
      </c>
    </row>
    <row r="21" spans="1:16" ht="102.75" customHeight="1" x14ac:dyDescent="0.2">
      <c r="A21" s="1564"/>
      <c r="B21" s="1092" t="s">
        <v>1633</v>
      </c>
      <c r="C21" s="1093" t="s">
        <v>3000</v>
      </c>
      <c r="D21" s="1092" t="s">
        <v>10</v>
      </c>
      <c r="E21" s="1097" t="s">
        <v>37</v>
      </c>
      <c r="F21" s="1096">
        <v>114</v>
      </c>
      <c r="G21" s="1096">
        <v>110</v>
      </c>
      <c r="H21" s="1096"/>
      <c r="I21" s="256"/>
      <c r="J21" s="1098" t="s">
        <v>3201</v>
      </c>
      <c r="K21" s="1098" t="s">
        <v>6047</v>
      </c>
      <c r="L21" s="1098"/>
      <c r="M21" s="1098"/>
      <c r="N21" s="1098"/>
      <c r="O21" s="1098"/>
      <c r="P21" s="127" t="s">
        <v>11</v>
      </c>
    </row>
    <row r="22" spans="1:16" ht="80.25" customHeight="1" x14ac:dyDescent="0.2">
      <c r="A22" s="1564"/>
      <c r="B22" s="1092" t="s">
        <v>1635</v>
      </c>
      <c r="C22" s="1093" t="s">
        <v>3002</v>
      </c>
      <c r="D22" s="1092" t="s">
        <v>10</v>
      </c>
      <c r="E22" s="1097" t="s">
        <v>37</v>
      </c>
      <c r="F22" s="1096">
        <v>72</v>
      </c>
      <c r="G22" s="1096">
        <v>70</v>
      </c>
      <c r="H22" s="1096"/>
      <c r="I22" s="256"/>
      <c r="J22" s="1098" t="s">
        <v>3203</v>
      </c>
      <c r="K22" s="1098" t="s">
        <v>6048</v>
      </c>
      <c r="L22" s="1098"/>
      <c r="M22" s="1098"/>
      <c r="N22" s="1098"/>
      <c r="O22" s="1098"/>
      <c r="P22" s="127" t="s">
        <v>11</v>
      </c>
    </row>
    <row r="23" spans="1:16" ht="102" customHeight="1" x14ac:dyDescent="0.2">
      <c r="A23" s="1564"/>
      <c r="B23" s="1092" t="s">
        <v>1638</v>
      </c>
      <c r="C23" s="1093" t="s">
        <v>3005</v>
      </c>
      <c r="D23" s="1092" t="s">
        <v>10</v>
      </c>
      <c r="E23" s="1097" t="s">
        <v>37</v>
      </c>
      <c r="F23" s="1096">
        <v>72</v>
      </c>
      <c r="G23" s="1096">
        <v>70</v>
      </c>
      <c r="H23" s="1096"/>
      <c r="I23" s="256"/>
      <c r="J23" s="1098" t="s">
        <v>3206</v>
      </c>
      <c r="K23" s="1098" t="s">
        <v>6049</v>
      </c>
      <c r="L23" s="1098"/>
      <c r="M23" s="1098"/>
      <c r="N23" s="1098"/>
      <c r="O23" s="1098"/>
      <c r="P23" s="127" t="s">
        <v>11</v>
      </c>
    </row>
    <row r="24" spans="1:16" ht="133.5" customHeight="1" x14ac:dyDescent="0.2">
      <c r="A24" s="1564"/>
      <c r="B24" s="1092" t="s">
        <v>1639</v>
      </c>
      <c r="C24" s="1093" t="s">
        <v>3006</v>
      </c>
      <c r="D24" s="1092" t="s">
        <v>10</v>
      </c>
      <c r="E24" s="1097" t="s">
        <v>37</v>
      </c>
      <c r="F24" s="1096">
        <v>72</v>
      </c>
      <c r="G24" s="1096">
        <v>70</v>
      </c>
      <c r="H24" s="1096"/>
      <c r="I24" s="256"/>
      <c r="J24" s="1098" t="s">
        <v>3206</v>
      </c>
      <c r="K24" s="1098" t="s">
        <v>6048</v>
      </c>
      <c r="L24" s="1098"/>
      <c r="M24" s="1098"/>
      <c r="N24" s="1098"/>
      <c r="O24" s="1098"/>
      <c r="P24" s="127" t="s">
        <v>11</v>
      </c>
    </row>
    <row r="25" spans="1:16" ht="104.25" customHeight="1" x14ac:dyDescent="0.2">
      <c r="A25" s="1564"/>
      <c r="B25" s="1102" t="s">
        <v>3658</v>
      </c>
      <c r="C25" s="497" t="s">
        <v>4979</v>
      </c>
      <c r="D25" s="1095" t="s">
        <v>810</v>
      </c>
      <c r="E25" s="1095" t="s">
        <v>3435</v>
      </c>
      <c r="F25" s="1096">
        <v>50</v>
      </c>
      <c r="G25" s="1096">
        <v>936.75099999999998</v>
      </c>
      <c r="H25" s="1096"/>
      <c r="I25" s="1096"/>
      <c r="J25" s="1098" t="s">
        <v>3660</v>
      </c>
      <c r="K25" s="1098" t="s">
        <v>3971</v>
      </c>
      <c r="L25" s="1098" t="s">
        <v>4645</v>
      </c>
      <c r="M25" s="1098" t="s">
        <v>5754</v>
      </c>
      <c r="N25" s="1098" t="s">
        <v>6050</v>
      </c>
      <c r="O25" s="1098"/>
    </row>
    <row r="26" spans="1:16" ht="74.25" customHeight="1" x14ac:dyDescent="0.2">
      <c r="A26" s="1564"/>
      <c r="B26" s="1102" t="s">
        <v>4987</v>
      </c>
      <c r="C26" s="1093" t="s">
        <v>4986</v>
      </c>
      <c r="D26" s="1092" t="s">
        <v>10</v>
      </c>
      <c r="E26" s="1097" t="s">
        <v>133</v>
      </c>
      <c r="F26" s="981"/>
      <c r="G26" s="330"/>
      <c r="H26" s="1096"/>
      <c r="I26" s="1096"/>
      <c r="J26" s="728" t="s">
        <v>6051</v>
      </c>
      <c r="K26" s="1098"/>
      <c r="L26" s="1098"/>
      <c r="M26" s="1098"/>
      <c r="N26" s="1098"/>
      <c r="O26" s="1098"/>
    </row>
    <row r="27" spans="1:16" ht="89.25" customHeight="1" x14ac:dyDescent="0.2">
      <c r="A27" s="1564"/>
      <c r="B27" s="1102" t="s">
        <v>4989</v>
      </c>
      <c r="C27" s="1093" t="s">
        <v>4988</v>
      </c>
      <c r="D27" s="1092" t="s">
        <v>10</v>
      </c>
      <c r="E27" s="1097" t="s">
        <v>133</v>
      </c>
      <c r="F27" s="981"/>
      <c r="G27" s="330"/>
      <c r="H27" s="1096"/>
      <c r="I27" s="1096"/>
      <c r="J27" s="728" t="s">
        <v>6052</v>
      </c>
      <c r="K27" s="1098"/>
      <c r="L27" s="1098"/>
      <c r="M27" s="1098"/>
      <c r="N27" s="1098"/>
      <c r="O27" s="1098"/>
    </row>
    <row r="28" spans="1:16" ht="96" customHeight="1" x14ac:dyDescent="0.2">
      <c r="A28" s="1564"/>
      <c r="B28" s="1102" t="s">
        <v>4991</v>
      </c>
      <c r="C28" s="982" t="s">
        <v>4990</v>
      </c>
      <c r="D28" s="1092" t="s">
        <v>10</v>
      </c>
      <c r="E28" s="1097" t="s">
        <v>133</v>
      </c>
      <c r="F28" s="981"/>
      <c r="G28" s="330"/>
      <c r="H28" s="983"/>
      <c r="I28" s="1096"/>
      <c r="J28" s="728" t="s">
        <v>6053</v>
      </c>
      <c r="K28" s="1098"/>
      <c r="L28" s="1098"/>
      <c r="M28" s="1098"/>
      <c r="N28" s="1098"/>
      <c r="O28" s="1098"/>
    </row>
    <row r="29" spans="1:16" ht="87" customHeight="1" x14ac:dyDescent="0.2">
      <c r="A29" s="1564"/>
      <c r="B29" s="1102" t="s">
        <v>4993</v>
      </c>
      <c r="C29" s="982" t="s">
        <v>4992</v>
      </c>
      <c r="D29" s="1092" t="s">
        <v>10</v>
      </c>
      <c r="E29" s="1097" t="s">
        <v>133</v>
      </c>
      <c r="F29" s="981"/>
      <c r="G29" s="330"/>
      <c r="H29" s="1096"/>
      <c r="I29" s="1096"/>
      <c r="J29" s="728" t="s">
        <v>6054</v>
      </c>
      <c r="K29" s="1098"/>
      <c r="L29" s="1098"/>
      <c r="M29" s="1098"/>
      <c r="N29" s="1098"/>
      <c r="O29" s="1098"/>
    </row>
    <row r="30" spans="1:16" ht="83.25" customHeight="1" x14ac:dyDescent="0.2">
      <c r="A30" s="1564"/>
      <c r="B30" s="1102" t="s">
        <v>4995</v>
      </c>
      <c r="C30" s="1093" t="s">
        <v>4994</v>
      </c>
      <c r="D30" s="1092" t="s">
        <v>10</v>
      </c>
      <c r="E30" s="1097" t="s">
        <v>133</v>
      </c>
      <c r="F30" s="981"/>
      <c r="G30" s="330"/>
      <c r="H30" s="1096"/>
      <c r="I30" s="1096"/>
      <c r="J30" s="728" t="s">
        <v>6055</v>
      </c>
      <c r="K30" s="1098"/>
      <c r="L30" s="1098"/>
      <c r="M30" s="1098"/>
      <c r="N30" s="1098"/>
      <c r="O30" s="1098"/>
    </row>
    <row r="31" spans="1:16" ht="81" customHeight="1" x14ac:dyDescent="0.2">
      <c r="A31" s="1564"/>
      <c r="B31" s="1102" t="s">
        <v>4997</v>
      </c>
      <c r="C31" s="1093" t="s">
        <v>4996</v>
      </c>
      <c r="D31" s="1092" t="s">
        <v>10</v>
      </c>
      <c r="E31" s="1097" t="s">
        <v>133</v>
      </c>
      <c r="F31" s="981"/>
      <c r="G31" s="330"/>
      <c r="H31" s="1096"/>
      <c r="I31" s="1096"/>
      <c r="J31" s="728" t="s">
        <v>6056</v>
      </c>
      <c r="K31" s="1098"/>
      <c r="L31" s="1098"/>
      <c r="M31" s="1098"/>
      <c r="N31" s="1098"/>
      <c r="O31" s="1098"/>
    </row>
    <row r="32" spans="1:16" ht="91.5" customHeight="1" x14ac:dyDescent="0.2">
      <c r="A32" s="1564"/>
      <c r="B32" s="1102" t="s">
        <v>4999</v>
      </c>
      <c r="C32" s="1093" t="s">
        <v>4998</v>
      </c>
      <c r="D32" s="1092" t="s">
        <v>10</v>
      </c>
      <c r="E32" s="1097" t="s">
        <v>133</v>
      </c>
      <c r="F32" s="981"/>
      <c r="G32" s="330"/>
      <c r="H32" s="1096"/>
      <c r="I32" s="1096"/>
      <c r="J32" s="728" t="s">
        <v>6057</v>
      </c>
      <c r="K32" s="1098"/>
      <c r="L32" s="1098"/>
      <c r="M32" s="1098"/>
      <c r="N32" s="1098"/>
      <c r="O32" s="1098"/>
    </row>
    <row r="33" spans="1:15" ht="92.25" customHeight="1" x14ac:dyDescent="0.2">
      <c r="A33" s="1564"/>
      <c r="B33" s="1102" t="s">
        <v>5001</v>
      </c>
      <c r="C33" s="982" t="s">
        <v>5000</v>
      </c>
      <c r="D33" s="1092" t="s">
        <v>10</v>
      </c>
      <c r="E33" s="1097" t="s">
        <v>133</v>
      </c>
      <c r="F33" s="981"/>
      <c r="G33" s="330"/>
      <c r="H33" s="1096"/>
      <c r="I33" s="1096"/>
      <c r="J33" s="728" t="s">
        <v>6058</v>
      </c>
      <c r="K33" s="1098"/>
      <c r="L33" s="1098"/>
      <c r="M33" s="1098"/>
      <c r="N33" s="1098"/>
      <c r="O33" s="1098"/>
    </row>
    <row r="34" spans="1:15" ht="91.5" customHeight="1" x14ac:dyDescent="0.2">
      <c r="A34" s="1564"/>
      <c r="B34" s="1102" t="s">
        <v>5003</v>
      </c>
      <c r="C34" s="982" t="s">
        <v>5002</v>
      </c>
      <c r="D34" s="1092" t="s">
        <v>10</v>
      </c>
      <c r="E34" s="1097" t="s">
        <v>133</v>
      </c>
      <c r="F34" s="981"/>
      <c r="G34" s="330"/>
      <c r="H34" s="1096"/>
      <c r="I34" s="1096"/>
      <c r="J34" s="728" t="s">
        <v>6059</v>
      </c>
      <c r="K34" s="1098"/>
      <c r="L34" s="1098"/>
      <c r="M34" s="1098"/>
      <c r="N34" s="1098"/>
      <c r="O34" s="1098"/>
    </row>
    <row r="35" spans="1:15" ht="80.25" customHeight="1" x14ac:dyDescent="0.2">
      <c r="A35" s="1564"/>
      <c r="B35" s="1102" t="s">
        <v>5005</v>
      </c>
      <c r="C35" s="982" t="s">
        <v>5004</v>
      </c>
      <c r="D35" s="1092" t="s">
        <v>10</v>
      </c>
      <c r="E35" s="1097" t="s">
        <v>133</v>
      </c>
      <c r="F35" s="981"/>
      <c r="G35" s="330"/>
      <c r="H35" s="1096"/>
      <c r="I35" s="1096"/>
      <c r="J35" s="728" t="s">
        <v>6060</v>
      </c>
      <c r="K35" s="1098"/>
      <c r="L35" s="1098"/>
      <c r="M35" s="1098"/>
      <c r="N35" s="1098"/>
      <c r="O35" s="1098"/>
    </row>
    <row r="36" spans="1:15" ht="93.75" customHeight="1" x14ac:dyDescent="0.2">
      <c r="A36" s="1564"/>
      <c r="B36" s="1102" t="s">
        <v>5007</v>
      </c>
      <c r="C36" s="982" t="s">
        <v>5006</v>
      </c>
      <c r="D36" s="1092" t="s">
        <v>10</v>
      </c>
      <c r="E36" s="1097" t="s">
        <v>133</v>
      </c>
      <c r="F36" s="981"/>
      <c r="G36" s="330"/>
      <c r="H36" s="1096"/>
      <c r="I36" s="1096"/>
      <c r="J36" s="728" t="s">
        <v>6061</v>
      </c>
      <c r="K36" s="1098"/>
      <c r="L36" s="1098"/>
      <c r="M36" s="1098"/>
      <c r="N36" s="1098"/>
      <c r="O36" s="1098"/>
    </row>
    <row r="37" spans="1:15" ht="95.25" customHeight="1" x14ac:dyDescent="0.2">
      <c r="A37" s="1564"/>
      <c r="B37" s="1102" t="s">
        <v>5009</v>
      </c>
      <c r="C37" s="982" t="s">
        <v>5008</v>
      </c>
      <c r="D37" s="1092" t="s">
        <v>10</v>
      </c>
      <c r="E37" s="1097" t="s">
        <v>133</v>
      </c>
      <c r="F37" s="981"/>
      <c r="G37" s="330"/>
      <c r="H37" s="1096"/>
      <c r="I37" s="1096"/>
      <c r="J37" s="728" t="s">
        <v>6062</v>
      </c>
      <c r="K37" s="1098"/>
      <c r="L37" s="1098"/>
      <c r="M37" s="1098"/>
      <c r="N37" s="1098"/>
      <c r="O37" s="1098"/>
    </row>
    <row r="38" spans="1:15" ht="107.25" customHeight="1" x14ac:dyDescent="0.2">
      <c r="A38" s="1564"/>
      <c r="B38" s="1102" t="s">
        <v>5019</v>
      </c>
      <c r="C38" s="1093" t="s">
        <v>5018</v>
      </c>
      <c r="D38" s="1092" t="s">
        <v>10</v>
      </c>
      <c r="E38" s="1097" t="s">
        <v>60</v>
      </c>
      <c r="F38" s="279">
        <v>123</v>
      </c>
      <c r="G38" s="330">
        <v>173.49799999999999</v>
      </c>
      <c r="H38" s="1096"/>
      <c r="I38" s="1096"/>
      <c r="J38" s="728" t="s">
        <v>6063</v>
      </c>
      <c r="K38" s="1098"/>
      <c r="L38" s="1098"/>
      <c r="M38" s="1098"/>
      <c r="N38" s="1098"/>
      <c r="O38" s="1098"/>
    </row>
    <row r="39" spans="1:15" ht="108.75" customHeight="1" x14ac:dyDescent="0.2">
      <c r="A39" s="1564"/>
      <c r="B39" s="1102" t="s">
        <v>5025</v>
      </c>
      <c r="C39" s="1093" t="s">
        <v>5024</v>
      </c>
      <c r="D39" s="1092" t="s">
        <v>10</v>
      </c>
      <c r="E39" s="1097" t="s">
        <v>31</v>
      </c>
      <c r="F39" s="330"/>
      <c r="G39" s="330">
        <v>400</v>
      </c>
      <c r="H39" s="1096"/>
      <c r="I39" s="1096"/>
      <c r="J39" s="728" t="s">
        <v>6064</v>
      </c>
      <c r="K39" s="1098"/>
      <c r="L39" s="1098"/>
      <c r="M39" s="1098"/>
      <c r="N39" s="1098"/>
      <c r="O39" s="1098"/>
    </row>
    <row r="40" spans="1:15" ht="62.25" customHeight="1" x14ac:dyDescent="0.2">
      <c r="A40" s="1564"/>
      <c r="B40" s="1102" t="s">
        <v>6065</v>
      </c>
      <c r="C40" s="1093" t="s">
        <v>6066</v>
      </c>
      <c r="D40" s="1095" t="s">
        <v>810</v>
      </c>
      <c r="E40" s="307" t="s">
        <v>3435</v>
      </c>
      <c r="F40" s="279"/>
      <c r="G40" s="279">
        <v>250</v>
      </c>
      <c r="H40" s="1096"/>
      <c r="I40" s="1096"/>
      <c r="J40" s="1098" t="s">
        <v>6067</v>
      </c>
      <c r="K40" s="1098"/>
      <c r="L40" s="1098"/>
      <c r="M40" s="1098"/>
      <c r="N40" s="1098"/>
      <c r="O40" s="1098"/>
    </row>
    <row r="41" spans="1:15" ht="48" customHeight="1" x14ac:dyDescent="0.2">
      <c r="A41" s="1564"/>
      <c r="B41" s="1102" t="s">
        <v>6068</v>
      </c>
      <c r="C41" s="1093" t="s">
        <v>6069</v>
      </c>
      <c r="D41" s="1095" t="s">
        <v>121</v>
      </c>
      <c r="E41" s="307" t="s">
        <v>3435</v>
      </c>
      <c r="F41" s="279"/>
      <c r="G41" s="279">
        <v>250</v>
      </c>
      <c r="H41" s="1096"/>
      <c r="I41" s="1096"/>
      <c r="J41" s="1098" t="s">
        <v>6070</v>
      </c>
      <c r="K41" s="1098"/>
      <c r="L41" s="1098"/>
      <c r="M41" s="1098"/>
      <c r="N41" s="1098"/>
      <c r="O41" s="1098"/>
    </row>
    <row r="42" spans="1:15" ht="48" customHeight="1" x14ac:dyDescent="0.2">
      <c r="A42" s="1564"/>
      <c r="B42" s="1102" t="s">
        <v>6071</v>
      </c>
      <c r="C42" s="1093" t="s">
        <v>6072</v>
      </c>
      <c r="D42" s="1095" t="s">
        <v>810</v>
      </c>
      <c r="E42" s="307" t="s">
        <v>3435</v>
      </c>
      <c r="F42" s="279"/>
      <c r="G42" s="279">
        <v>250</v>
      </c>
      <c r="H42" s="1096"/>
      <c r="I42" s="1096"/>
      <c r="J42" s="1098" t="s">
        <v>6073</v>
      </c>
      <c r="K42" s="1098"/>
      <c r="L42" s="1098"/>
      <c r="M42" s="1098"/>
      <c r="N42" s="1098"/>
      <c r="O42" s="1098"/>
    </row>
    <row r="43" spans="1:15" ht="48" customHeight="1" x14ac:dyDescent="0.2">
      <c r="A43" s="1564"/>
      <c r="B43" s="1102" t="s">
        <v>6074</v>
      </c>
      <c r="C43" s="1093" t="s">
        <v>6075</v>
      </c>
      <c r="D43" s="1095" t="s">
        <v>810</v>
      </c>
      <c r="E43" s="307" t="s">
        <v>3435</v>
      </c>
      <c r="F43" s="279"/>
      <c r="G43" s="279">
        <v>250</v>
      </c>
      <c r="H43" s="1096"/>
      <c r="I43" s="1096"/>
      <c r="J43" s="1098" t="s">
        <v>6076</v>
      </c>
      <c r="K43" s="1098"/>
      <c r="L43" s="1098"/>
      <c r="M43" s="1098"/>
      <c r="N43" s="1098"/>
      <c r="O43" s="1098"/>
    </row>
    <row r="44" spans="1:15" ht="48" customHeight="1" x14ac:dyDescent="0.2">
      <c r="A44" s="1564"/>
      <c r="B44" s="1102" t="s">
        <v>6077</v>
      </c>
      <c r="C44" s="1093" t="s">
        <v>6078</v>
      </c>
      <c r="D44" s="1095" t="s">
        <v>810</v>
      </c>
      <c r="E44" s="307" t="s">
        <v>3435</v>
      </c>
      <c r="F44" s="279"/>
      <c r="G44" s="279">
        <v>150</v>
      </c>
      <c r="H44" s="1096"/>
      <c r="I44" s="1096"/>
      <c r="J44" s="1098" t="s">
        <v>6079</v>
      </c>
      <c r="K44" s="1098"/>
      <c r="L44" s="1098"/>
      <c r="M44" s="1098"/>
      <c r="N44" s="1098"/>
      <c r="O44" s="1098"/>
    </row>
    <row r="45" spans="1:15" ht="48" customHeight="1" x14ac:dyDescent="0.2">
      <c r="A45" s="1564"/>
      <c r="B45" s="1102" t="s">
        <v>6080</v>
      </c>
      <c r="C45" s="1093" t="s">
        <v>6081</v>
      </c>
      <c r="D45" s="1095" t="s">
        <v>810</v>
      </c>
      <c r="E45" s="307" t="s">
        <v>3435</v>
      </c>
      <c r="F45" s="279"/>
      <c r="G45" s="279">
        <v>150</v>
      </c>
      <c r="H45" s="1096"/>
      <c r="I45" s="1096"/>
      <c r="J45" s="1098" t="s">
        <v>6082</v>
      </c>
      <c r="K45" s="1098"/>
      <c r="L45" s="1098"/>
      <c r="M45" s="1098"/>
      <c r="N45" s="1098"/>
      <c r="O45" s="1098"/>
    </row>
    <row r="46" spans="1:15" ht="48" customHeight="1" x14ac:dyDescent="0.2">
      <c r="A46" s="1564"/>
      <c r="B46" s="1102" t="s">
        <v>6083</v>
      </c>
      <c r="C46" s="1093" t="s">
        <v>6084</v>
      </c>
      <c r="D46" s="1095" t="s">
        <v>810</v>
      </c>
      <c r="E46" s="307" t="s">
        <v>3435</v>
      </c>
      <c r="F46" s="279"/>
      <c r="G46" s="279">
        <v>40</v>
      </c>
      <c r="H46" s="1096"/>
      <c r="I46" s="1096"/>
      <c r="J46" s="1098" t="s">
        <v>6085</v>
      </c>
      <c r="K46" s="1098"/>
      <c r="L46" s="1098"/>
      <c r="M46" s="1098"/>
      <c r="N46" s="1098"/>
      <c r="O46" s="1098"/>
    </row>
    <row r="47" spans="1:15" ht="48" customHeight="1" x14ac:dyDescent="0.2">
      <c r="A47" s="1564"/>
      <c r="B47" s="1102" t="s">
        <v>6086</v>
      </c>
      <c r="C47" s="1093" t="s">
        <v>6087</v>
      </c>
      <c r="D47" s="1095" t="s">
        <v>810</v>
      </c>
      <c r="E47" s="307" t="s">
        <v>3435</v>
      </c>
      <c r="F47" s="279"/>
      <c r="G47" s="279">
        <v>200</v>
      </c>
      <c r="H47" s="1096"/>
      <c r="I47" s="1096"/>
      <c r="J47" s="1098" t="s">
        <v>6088</v>
      </c>
      <c r="K47" s="1098"/>
      <c r="L47" s="1098"/>
      <c r="M47" s="1098"/>
      <c r="N47" s="1098"/>
      <c r="O47" s="1098"/>
    </row>
    <row r="48" spans="1:15" ht="48" customHeight="1" x14ac:dyDescent="0.2">
      <c r="A48" s="1564"/>
      <c r="B48" s="1102" t="s">
        <v>6089</v>
      </c>
      <c r="C48" s="1093" t="s">
        <v>6090</v>
      </c>
      <c r="D48" s="1095" t="s">
        <v>810</v>
      </c>
      <c r="E48" s="307" t="s">
        <v>3435</v>
      </c>
      <c r="F48" s="279"/>
      <c r="G48" s="279">
        <v>200</v>
      </c>
      <c r="H48" s="1096"/>
      <c r="I48" s="1096"/>
      <c r="J48" s="1098" t="s">
        <v>6091</v>
      </c>
      <c r="K48" s="1098"/>
      <c r="L48" s="1098"/>
      <c r="M48" s="1098"/>
      <c r="N48" s="1098"/>
      <c r="O48" s="1098"/>
    </row>
    <row r="49" spans="1:33" ht="48" customHeight="1" x14ac:dyDescent="0.2">
      <c r="A49" s="1564"/>
      <c r="B49" s="1102" t="s">
        <v>6092</v>
      </c>
      <c r="C49" s="1093" t="s">
        <v>6093</v>
      </c>
      <c r="D49" s="1095" t="s">
        <v>810</v>
      </c>
      <c r="E49" s="307" t="s">
        <v>3435</v>
      </c>
      <c r="F49" s="279"/>
      <c r="G49" s="279">
        <v>250</v>
      </c>
      <c r="H49" s="1096"/>
      <c r="I49" s="1096"/>
      <c r="J49" s="1098" t="s">
        <v>6094</v>
      </c>
      <c r="K49" s="1098"/>
      <c r="L49" s="1098"/>
      <c r="M49" s="1098"/>
      <c r="N49" s="1098"/>
      <c r="O49" s="1098"/>
    </row>
    <row r="50" spans="1:33" ht="48" customHeight="1" x14ac:dyDescent="0.2">
      <c r="A50" s="1564"/>
      <c r="B50" s="1102" t="s">
        <v>6095</v>
      </c>
      <c r="C50" s="1093" t="s">
        <v>6096</v>
      </c>
      <c r="D50" s="1095" t="s">
        <v>810</v>
      </c>
      <c r="E50" s="307" t="s">
        <v>3435</v>
      </c>
      <c r="F50" s="279"/>
      <c r="G50" s="279">
        <v>250</v>
      </c>
      <c r="H50" s="1096"/>
      <c r="I50" s="1096"/>
      <c r="J50" s="1098" t="s">
        <v>6097</v>
      </c>
      <c r="K50" s="1098"/>
      <c r="L50" s="1098"/>
      <c r="M50" s="1098"/>
      <c r="N50" s="1098"/>
      <c r="O50" s="1098"/>
    </row>
    <row r="51" spans="1:33" ht="48" customHeight="1" x14ac:dyDescent="0.2">
      <c r="A51" s="1564"/>
      <c r="B51" s="1102" t="s">
        <v>6098</v>
      </c>
      <c r="C51" s="1093" t="s">
        <v>6099</v>
      </c>
      <c r="D51" s="1095" t="s">
        <v>810</v>
      </c>
      <c r="E51" s="307" t="s">
        <v>3435</v>
      </c>
      <c r="F51" s="279"/>
      <c r="G51" s="279">
        <v>150</v>
      </c>
      <c r="H51" s="1096"/>
      <c r="I51" s="1096"/>
      <c r="J51" s="1098" t="s">
        <v>6100</v>
      </c>
      <c r="K51" s="1098"/>
      <c r="L51" s="1098"/>
      <c r="M51" s="1098"/>
      <c r="N51" s="1098"/>
      <c r="O51" s="1098"/>
    </row>
    <row r="52" spans="1:33" ht="48" customHeight="1" x14ac:dyDescent="0.2">
      <c r="A52" s="1564"/>
      <c r="B52" s="1102" t="s">
        <v>6101</v>
      </c>
      <c r="C52" s="1093" t="s">
        <v>6102</v>
      </c>
      <c r="D52" s="1095" t="s">
        <v>810</v>
      </c>
      <c r="E52" s="307" t="s">
        <v>3435</v>
      </c>
      <c r="F52" s="279"/>
      <c r="G52" s="279">
        <v>150</v>
      </c>
      <c r="H52" s="1096"/>
      <c r="I52" s="1096"/>
      <c r="J52" s="1098" t="s">
        <v>6103</v>
      </c>
      <c r="K52" s="1098"/>
      <c r="L52" s="1098"/>
      <c r="M52" s="1098"/>
      <c r="N52" s="1098"/>
      <c r="O52" s="1098"/>
    </row>
    <row r="53" spans="1:33" ht="48" customHeight="1" x14ac:dyDescent="0.2">
      <c r="A53" s="1564"/>
      <c r="B53" s="1102" t="s">
        <v>6104</v>
      </c>
      <c r="C53" s="1093" t="s">
        <v>6105</v>
      </c>
      <c r="D53" s="1095" t="s">
        <v>810</v>
      </c>
      <c r="E53" s="307" t="s">
        <v>3435</v>
      </c>
      <c r="F53" s="279"/>
      <c r="G53" s="279">
        <v>350</v>
      </c>
      <c r="H53" s="1096"/>
      <c r="I53" s="1096"/>
      <c r="J53" s="1098" t="s">
        <v>6106</v>
      </c>
      <c r="K53" s="1098"/>
      <c r="L53" s="1098"/>
      <c r="M53" s="1098"/>
      <c r="N53" s="1098"/>
      <c r="O53" s="1098"/>
    </row>
    <row r="54" spans="1:33" ht="48" customHeight="1" x14ac:dyDescent="0.2">
      <c r="A54" s="1564"/>
      <c r="B54" s="1102" t="s">
        <v>6107</v>
      </c>
      <c r="C54" s="1093" t="s">
        <v>6108</v>
      </c>
      <c r="D54" s="1095" t="s">
        <v>810</v>
      </c>
      <c r="E54" s="307" t="s">
        <v>4119</v>
      </c>
      <c r="F54" s="279"/>
      <c r="G54" s="279">
        <v>120</v>
      </c>
      <c r="H54" s="1096"/>
      <c r="I54" s="1096"/>
      <c r="J54" s="1098" t="s">
        <v>6106</v>
      </c>
      <c r="K54" s="1098"/>
      <c r="L54" s="1098"/>
      <c r="M54" s="1098"/>
      <c r="N54" s="1098"/>
      <c r="O54" s="1098"/>
    </row>
    <row r="55" spans="1:33" ht="165.75" customHeight="1" x14ac:dyDescent="0.2">
      <c r="A55" s="1564" t="s">
        <v>1475</v>
      </c>
      <c r="B55" s="1093" t="s">
        <v>1725</v>
      </c>
      <c r="C55" s="1027" t="s">
        <v>5042</v>
      </c>
      <c r="D55" s="1092" t="s">
        <v>10</v>
      </c>
      <c r="E55" s="1097" t="s">
        <v>133</v>
      </c>
      <c r="F55" s="1096">
        <v>100</v>
      </c>
      <c r="G55" s="1095">
        <v>76</v>
      </c>
      <c r="H55" s="1095"/>
      <c r="I55" s="1095"/>
      <c r="J55" s="1098" t="s">
        <v>4441</v>
      </c>
      <c r="K55" s="1098" t="s">
        <v>4543</v>
      </c>
      <c r="L55" s="1098" t="s">
        <v>5509</v>
      </c>
      <c r="M55" s="1098" t="s">
        <v>6109</v>
      </c>
      <c r="N55" s="1098"/>
      <c r="O55" s="1098"/>
      <c r="P55" s="127" t="s">
        <v>11</v>
      </c>
      <c r="Q55" s="96"/>
    </row>
    <row r="56" spans="1:33" ht="184.5" customHeight="1" x14ac:dyDescent="0.2">
      <c r="A56" s="1564"/>
      <c r="B56" s="1093" t="s">
        <v>3272</v>
      </c>
      <c r="C56" s="1027" t="s">
        <v>6110</v>
      </c>
      <c r="D56" s="1092" t="s">
        <v>3137</v>
      </c>
      <c r="E56" s="1097" t="s">
        <v>60</v>
      </c>
      <c r="F56" s="235">
        <v>9.5879999999999992</v>
      </c>
      <c r="G56" s="1095" t="s">
        <v>6111</v>
      </c>
      <c r="H56" s="1095"/>
      <c r="I56" s="1096"/>
      <c r="J56" s="1099" t="s">
        <v>3273</v>
      </c>
      <c r="K56" s="1099" t="s">
        <v>6112</v>
      </c>
      <c r="L56" s="1099"/>
      <c r="M56" s="1099"/>
      <c r="N56" s="1099"/>
      <c r="O56" s="1099"/>
      <c r="R56" s="128"/>
    </row>
    <row r="57" spans="1:33" s="128" customFormat="1" ht="115.5" customHeight="1" x14ac:dyDescent="0.2">
      <c r="A57" s="1027" t="s">
        <v>3131</v>
      </c>
      <c r="B57" s="1093" t="s">
        <v>1734</v>
      </c>
      <c r="C57" s="1027" t="s">
        <v>214</v>
      </c>
      <c r="D57" s="1095" t="s">
        <v>13</v>
      </c>
      <c r="E57" s="1097" t="s">
        <v>211</v>
      </c>
      <c r="F57" s="1096">
        <v>5613</v>
      </c>
      <c r="G57" s="1095">
        <v>2956.9643000000001</v>
      </c>
      <c r="H57" s="1095"/>
      <c r="I57" s="1095"/>
      <c r="J57" s="1098" t="s">
        <v>4327</v>
      </c>
      <c r="K57" s="1098" t="s">
        <v>5514</v>
      </c>
      <c r="L57" s="1098" t="s">
        <v>5945</v>
      </c>
      <c r="M57" s="127" t="s">
        <v>6113</v>
      </c>
      <c r="N57" s="1098"/>
      <c r="O57" s="1098"/>
      <c r="P57" s="127" t="s">
        <v>11</v>
      </c>
    </row>
    <row r="58" spans="1:33" s="277" customFormat="1" ht="12" customHeight="1" x14ac:dyDescent="0.2">
      <c r="A58" s="1741" t="s">
        <v>1476</v>
      </c>
      <c r="B58" s="1741"/>
      <c r="C58" s="1741"/>
      <c r="D58" s="1741"/>
      <c r="E58" s="1741"/>
      <c r="F58" s="1741"/>
      <c r="G58" s="1741"/>
      <c r="H58" s="1741"/>
      <c r="I58" s="1741"/>
      <c r="J58" s="254"/>
      <c r="K58" s="254"/>
      <c r="L58" s="254"/>
      <c r="M58" s="254"/>
      <c r="N58" s="254"/>
      <c r="O58" s="254"/>
      <c r="P58" s="127" t="s">
        <v>11</v>
      </c>
    </row>
    <row r="59" spans="1:33" ht="63.75" customHeight="1" x14ac:dyDescent="0.2">
      <c r="A59" s="1563" t="s">
        <v>1477</v>
      </c>
      <c r="B59" s="1095" t="s">
        <v>6114</v>
      </c>
      <c r="C59" s="1027" t="s">
        <v>6115</v>
      </c>
      <c r="D59" s="1095" t="s">
        <v>286</v>
      </c>
      <c r="E59" s="307" t="s">
        <v>5806</v>
      </c>
      <c r="F59" s="279"/>
      <c r="G59" s="330">
        <v>195.95099999999999</v>
      </c>
      <c r="H59" s="1096"/>
      <c r="I59" s="1096"/>
      <c r="J59" s="127" t="s">
        <v>6116</v>
      </c>
      <c r="K59" s="1098"/>
      <c r="L59" s="1098"/>
      <c r="M59" s="1098"/>
      <c r="N59" s="1098"/>
      <c r="O59" s="1098"/>
      <c r="P59" s="95"/>
      <c r="Q59" s="96"/>
    </row>
    <row r="60" spans="1:33" ht="63.75" customHeight="1" x14ac:dyDescent="0.2">
      <c r="A60" s="1561"/>
      <c r="B60" s="1095" t="s">
        <v>6117</v>
      </c>
      <c r="C60" s="1027" t="s">
        <v>6118</v>
      </c>
      <c r="D60" s="1095" t="s">
        <v>286</v>
      </c>
      <c r="E60" s="307" t="s">
        <v>5806</v>
      </c>
      <c r="F60" s="279"/>
      <c r="G60" s="330">
        <v>115</v>
      </c>
      <c r="H60" s="1096"/>
      <c r="I60" s="1096"/>
      <c r="J60" s="127" t="s">
        <v>6116</v>
      </c>
      <c r="K60" s="1098"/>
      <c r="L60" s="1098"/>
      <c r="M60" s="1098"/>
      <c r="N60" s="1098"/>
      <c r="O60" s="1098"/>
      <c r="P60" s="95"/>
      <c r="Q60" s="96"/>
    </row>
    <row r="61" spans="1:33" ht="63.75" customHeight="1" x14ac:dyDescent="0.2">
      <c r="A61" s="1562"/>
      <c r="B61" s="1095" t="s">
        <v>6119</v>
      </c>
      <c r="C61" s="1027" t="s">
        <v>6120</v>
      </c>
      <c r="D61" s="1095" t="s">
        <v>286</v>
      </c>
      <c r="E61" s="307" t="s">
        <v>5806</v>
      </c>
      <c r="F61" s="279"/>
      <c r="G61" s="330">
        <v>165</v>
      </c>
      <c r="H61" s="1096"/>
      <c r="I61" s="1096"/>
      <c r="J61" s="127" t="s">
        <v>6116</v>
      </c>
      <c r="K61" s="1098"/>
      <c r="L61" s="1098"/>
      <c r="M61" s="1098"/>
      <c r="N61" s="1098"/>
      <c r="O61" s="1098"/>
      <c r="P61" s="95"/>
      <c r="Q61" s="96"/>
    </row>
    <row r="62" spans="1:33" ht="15.75" customHeight="1" x14ac:dyDescent="0.2">
      <c r="A62" s="1785" t="s">
        <v>1478</v>
      </c>
      <c r="B62" s="1785"/>
      <c r="C62" s="1785"/>
      <c r="D62" s="1785"/>
      <c r="E62" s="1785"/>
      <c r="F62" s="1785"/>
      <c r="G62" s="1785"/>
      <c r="H62" s="1785"/>
      <c r="I62" s="1785"/>
      <c r="J62" s="254"/>
      <c r="K62" s="254"/>
      <c r="L62" s="254"/>
      <c r="M62" s="254"/>
      <c r="N62" s="254"/>
      <c r="O62" s="254"/>
      <c r="R62" s="128"/>
      <c r="S62" s="128"/>
      <c r="T62" s="128"/>
      <c r="U62" s="128"/>
      <c r="V62" s="128"/>
      <c r="W62" s="128"/>
      <c r="X62" s="128"/>
      <c r="Y62" s="128"/>
      <c r="Z62" s="128"/>
      <c r="AA62" s="128"/>
      <c r="AB62" s="128"/>
      <c r="AC62" s="128"/>
      <c r="AD62" s="128"/>
      <c r="AE62" s="128"/>
      <c r="AF62" s="128"/>
      <c r="AG62" s="128"/>
    </row>
    <row r="63" spans="1:33" s="285" customFormat="1" ht="176.25" customHeight="1" x14ac:dyDescent="0.2">
      <c r="A63" s="1564" t="s">
        <v>1480</v>
      </c>
      <c r="B63" s="1093" t="s">
        <v>1887</v>
      </c>
      <c r="C63" s="1093" t="s">
        <v>3738</v>
      </c>
      <c r="D63" s="286" t="s">
        <v>275</v>
      </c>
      <c r="E63" s="287" t="s">
        <v>340</v>
      </c>
      <c r="F63" s="330">
        <v>175.04</v>
      </c>
      <c r="G63" s="1096">
        <v>99</v>
      </c>
      <c r="H63" s="1096"/>
      <c r="I63" s="279"/>
      <c r="J63" s="1103" t="s">
        <v>3737</v>
      </c>
      <c r="K63" s="1103" t="s">
        <v>6121</v>
      </c>
      <c r="L63" s="1103"/>
      <c r="M63" s="1103"/>
      <c r="N63" s="1103"/>
      <c r="O63" s="1103"/>
      <c r="P63" s="95" t="s">
        <v>11</v>
      </c>
      <c r="Q63" s="128"/>
      <c r="R63" s="128"/>
      <c r="S63" s="128"/>
      <c r="T63" s="128"/>
      <c r="U63" s="128"/>
      <c r="V63" s="128"/>
      <c r="W63" s="128"/>
      <c r="X63" s="128"/>
      <c r="Y63" s="128"/>
      <c r="Z63" s="128"/>
      <c r="AA63" s="289"/>
    </row>
    <row r="64" spans="1:33" ht="100.5" customHeight="1" x14ac:dyDescent="0.2">
      <c r="A64" s="1564"/>
      <c r="B64" s="1093" t="s">
        <v>1965</v>
      </c>
      <c r="C64" s="1093" t="s">
        <v>442</v>
      </c>
      <c r="D64" s="1095" t="s">
        <v>275</v>
      </c>
      <c r="E64" s="1092" t="s">
        <v>340</v>
      </c>
      <c r="F64" s="1022"/>
      <c r="G64" s="1095">
        <v>608</v>
      </c>
      <c r="H64" s="1095"/>
      <c r="I64" s="279">
        <v>275.8</v>
      </c>
      <c r="J64" s="1103" t="s">
        <v>5526</v>
      </c>
      <c r="K64" s="1103" t="s">
        <v>6122</v>
      </c>
      <c r="L64" s="1103"/>
      <c r="M64" s="1103"/>
      <c r="N64" s="1103"/>
      <c r="O64" s="1103"/>
      <c r="P64" s="95" t="s">
        <v>11</v>
      </c>
    </row>
    <row r="65" spans="1:34" ht="155.25" customHeight="1" x14ac:dyDescent="0.2">
      <c r="A65" s="1564"/>
      <c r="B65" s="1093" t="s">
        <v>1974</v>
      </c>
      <c r="C65" s="1093" t="s">
        <v>5095</v>
      </c>
      <c r="D65" s="1095" t="s">
        <v>213</v>
      </c>
      <c r="E65" s="1095" t="s">
        <v>358</v>
      </c>
      <c r="F65" s="1022"/>
      <c r="G65" s="1095">
        <v>762</v>
      </c>
      <c r="H65" s="1095"/>
      <c r="I65" s="279">
        <v>400</v>
      </c>
      <c r="J65" s="1103" t="s">
        <v>5527</v>
      </c>
      <c r="K65" s="1103" t="s">
        <v>6123</v>
      </c>
      <c r="L65" s="1103"/>
      <c r="M65" s="1103"/>
      <c r="N65" s="1103"/>
      <c r="O65" s="1103"/>
      <c r="P65" s="95" t="s">
        <v>11</v>
      </c>
    </row>
    <row r="66" spans="1:34" s="772" customFormat="1" ht="123.75" customHeight="1" x14ac:dyDescent="0.2">
      <c r="A66" s="1564"/>
      <c r="B66" s="1095" t="s">
        <v>5075</v>
      </c>
      <c r="C66" s="1027" t="s">
        <v>6125</v>
      </c>
      <c r="D66" s="1095" t="s">
        <v>275</v>
      </c>
      <c r="E66" s="1092" t="s">
        <v>340</v>
      </c>
      <c r="F66" s="279"/>
      <c r="G66" s="330">
        <v>200</v>
      </c>
      <c r="H66" s="1096"/>
      <c r="I66" s="1096"/>
      <c r="J66" s="1853"/>
      <c r="K66" s="1103" t="s">
        <v>6124</v>
      </c>
      <c r="L66" s="1103"/>
      <c r="M66" s="1103"/>
      <c r="N66" s="1103"/>
      <c r="O66" s="1103"/>
      <c r="P66" s="95"/>
      <c r="Q66" s="128"/>
      <c r="R66" s="128"/>
      <c r="S66" s="128"/>
      <c r="T66" s="128"/>
      <c r="U66" s="128"/>
      <c r="V66" s="128"/>
      <c r="W66" s="128"/>
      <c r="X66" s="128"/>
      <c r="Y66" s="128"/>
      <c r="Z66" s="128"/>
      <c r="AA66" s="128"/>
      <c r="AB66" s="128"/>
      <c r="AC66" s="128"/>
      <c r="AD66" s="128"/>
      <c r="AE66" s="128"/>
      <c r="AF66" s="128"/>
      <c r="AG66" s="128"/>
      <c r="AH66" s="519"/>
    </row>
    <row r="67" spans="1:34" s="772" customFormat="1" ht="124.5" customHeight="1" x14ac:dyDescent="0.2">
      <c r="A67" s="1564"/>
      <c r="B67" s="1095" t="s">
        <v>5077</v>
      </c>
      <c r="C67" s="1027" t="s">
        <v>6127</v>
      </c>
      <c r="D67" s="1095" t="s">
        <v>275</v>
      </c>
      <c r="E67" s="1092" t="s">
        <v>340</v>
      </c>
      <c r="F67" s="279"/>
      <c r="G67" s="330">
        <v>50</v>
      </c>
      <c r="H67" s="1096"/>
      <c r="I67" s="1096"/>
      <c r="J67" s="1853"/>
      <c r="K67" s="1103" t="s">
        <v>6126</v>
      </c>
      <c r="L67" s="1103"/>
      <c r="M67" s="1103"/>
      <c r="N67" s="1103"/>
      <c r="O67" s="1103"/>
      <c r="P67" s="95"/>
      <c r="Q67" s="128"/>
      <c r="R67" s="128"/>
      <c r="S67" s="128"/>
      <c r="T67" s="128"/>
      <c r="U67" s="128"/>
      <c r="V67" s="128"/>
      <c r="W67" s="128"/>
      <c r="X67" s="128"/>
      <c r="Y67" s="128"/>
      <c r="Z67" s="128"/>
      <c r="AA67" s="128"/>
      <c r="AB67" s="128"/>
      <c r="AC67" s="128"/>
      <c r="AD67" s="128"/>
      <c r="AE67" s="128"/>
      <c r="AF67" s="128"/>
      <c r="AG67" s="128"/>
      <c r="AH67" s="519"/>
    </row>
    <row r="68" spans="1:34" s="772" customFormat="1" ht="94.5" customHeight="1" x14ac:dyDescent="0.2">
      <c r="A68" s="1564"/>
      <c r="B68" s="1095" t="s">
        <v>5107</v>
      </c>
      <c r="C68" s="1027" t="s">
        <v>5106</v>
      </c>
      <c r="D68" s="1095" t="s">
        <v>275</v>
      </c>
      <c r="E68" s="1095" t="s">
        <v>276</v>
      </c>
      <c r="F68" s="1040"/>
      <c r="G68" s="279">
        <v>480</v>
      </c>
      <c r="H68" s="1096"/>
      <c r="I68" s="1096"/>
      <c r="J68" s="1853"/>
      <c r="K68" s="1103" t="s">
        <v>6128</v>
      </c>
      <c r="L68" s="1103"/>
      <c r="M68" s="1103"/>
      <c r="N68" s="1103"/>
      <c r="O68" s="1103"/>
      <c r="P68" s="95"/>
      <c r="Q68" s="128"/>
      <c r="R68" s="128"/>
      <c r="S68" s="128"/>
      <c r="T68" s="128"/>
      <c r="U68" s="128"/>
      <c r="V68" s="128"/>
      <c r="W68" s="128"/>
      <c r="X68" s="128"/>
      <c r="Y68" s="128"/>
      <c r="Z68" s="128"/>
      <c r="AA68" s="128"/>
      <c r="AB68" s="128"/>
      <c r="AC68" s="128"/>
      <c r="AD68" s="128"/>
      <c r="AE68" s="128"/>
      <c r="AF68" s="128"/>
      <c r="AG68" s="128"/>
      <c r="AH68" s="519"/>
    </row>
    <row r="69" spans="1:34" s="772" customFormat="1" ht="151.5" customHeight="1" x14ac:dyDescent="0.2">
      <c r="A69" s="1564"/>
      <c r="B69" s="1095" t="s">
        <v>5109</v>
      </c>
      <c r="C69" s="1027" t="s">
        <v>5108</v>
      </c>
      <c r="D69" s="1095" t="s">
        <v>275</v>
      </c>
      <c r="E69" s="1095" t="s">
        <v>276</v>
      </c>
      <c r="F69" s="1040"/>
      <c r="G69" s="279">
        <v>800</v>
      </c>
      <c r="H69" s="1096"/>
      <c r="I69" s="1096"/>
      <c r="J69" s="1853"/>
      <c r="K69" s="1103" t="s">
        <v>6129</v>
      </c>
      <c r="L69" s="1103"/>
      <c r="M69" s="1103"/>
      <c r="N69" s="1103"/>
      <c r="O69" s="1103"/>
      <c r="P69" s="95"/>
      <c r="Q69" s="128"/>
      <c r="R69" s="128"/>
      <c r="S69" s="128"/>
      <c r="T69" s="128"/>
      <c r="U69" s="128"/>
      <c r="V69" s="128"/>
      <c r="W69" s="128"/>
      <c r="X69" s="128"/>
      <c r="Y69" s="128"/>
      <c r="Z69" s="128"/>
      <c r="AA69" s="128"/>
      <c r="AB69" s="128"/>
      <c r="AC69" s="128"/>
      <c r="AD69" s="128"/>
      <c r="AE69" s="128"/>
      <c r="AF69" s="128"/>
      <c r="AG69" s="128"/>
      <c r="AH69" s="519"/>
    </row>
    <row r="70" spans="1:34" ht="121.5" customHeight="1" x14ac:dyDescent="0.2">
      <c r="A70" s="1564" t="s">
        <v>1485</v>
      </c>
      <c r="B70" s="1093" t="s">
        <v>2150</v>
      </c>
      <c r="C70" s="1027" t="s">
        <v>596</v>
      </c>
      <c r="D70" s="1095" t="s">
        <v>213</v>
      </c>
      <c r="E70" s="1095" t="s">
        <v>216</v>
      </c>
      <c r="F70" s="309"/>
      <c r="G70" s="279"/>
      <c r="H70" s="306"/>
      <c r="I70" s="306"/>
      <c r="J70" s="1106" t="s">
        <v>4154</v>
      </c>
      <c r="K70" s="1106" t="s">
        <v>5552</v>
      </c>
      <c r="L70" s="1106" t="s">
        <v>6130</v>
      </c>
      <c r="M70" s="1106"/>
      <c r="N70" s="1106"/>
      <c r="O70" s="1106"/>
      <c r="P70" s="95" t="s">
        <v>123</v>
      </c>
      <c r="Q70" s="96"/>
    </row>
    <row r="71" spans="1:34" ht="62.25" customHeight="1" x14ac:dyDescent="0.2">
      <c r="A71" s="1564"/>
      <c r="B71" s="1095" t="s">
        <v>6131</v>
      </c>
      <c r="C71" s="1027" t="s">
        <v>6132</v>
      </c>
      <c r="D71" s="1095" t="s">
        <v>810</v>
      </c>
      <c r="E71" s="1095" t="s">
        <v>3435</v>
      </c>
      <c r="F71" s="330"/>
      <c r="G71" s="279">
        <v>1600</v>
      </c>
      <c r="H71" s="1014"/>
      <c r="I71" s="1014"/>
      <c r="J71" s="1107" t="s">
        <v>6106</v>
      </c>
      <c r="K71" s="1099"/>
      <c r="L71" s="1099"/>
      <c r="M71" s="1099"/>
      <c r="N71" s="1099"/>
      <c r="O71" s="1099"/>
      <c r="P71" s="128"/>
    </row>
    <row r="72" spans="1:34" s="128" customFormat="1" ht="135.75" customHeight="1" x14ac:dyDescent="0.2">
      <c r="A72" s="1564" t="s">
        <v>1486</v>
      </c>
      <c r="B72" s="1093" t="s">
        <v>2378</v>
      </c>
      <c r="C72" s="1027" t="s">
        <v>5147</v>
      </c>
      <c r="D72" s="1092" t="s">
        <v>213</v>
      </c>
      <c r="E72" s="1092" t="s">
        <v>551</v>
      </c>
      <c r="F72" s="1096">
        <v>450</v>
      </c>
      <c r="G72" s="1096">
        <v>1377</v>
      </c>
      <c r="H72" s="1095"/>
      <c r="I72" s="309"/>
      <c r="J72" s="1099" t="s">
        <v>5148</v>
      </c>
      <c r="K72" s="1099" t="s">
        <v>6133</v>
      </c>
      <c r="L72" s="485"/>
      <c r="M72" s="485"/>
      <c r="N72" s="485"/>
      <c r="O72" s="485"/>
      <c r="P72" s="127" t="s">
        <v>11</v>
      </c>
    </row>
    <row r="73" spans="1:34" ht="104.25" customHeight="1" x14ac:dyDescent="0.2">
      <c r="A73" s="1564"/>
      <c r="B73" s="1093" t="s">
        <v>3342</v>
      </c>
      <c r="C73" s="1093" t="s">
        <v>3343</v>
      </c>
      <c r="D73" s="286" t="s">
        <v>986</v>
      </c>
      <c r="E73" s="328" t="s">
        <v>60</v>
      </c>
      <c r="F73" s="1096">
        <v>320</v>
      </c>
      <c r="G73" s="1096">
        <v>328</v>
      </c>
      <c r="H73" s="1096"/>
      <c r="I73" s="235"/>
      <c r="J73" s="1105" t="s">
        <v>3344</v>
      </c>
      <c r="K73" s="1099" t="s">
        <v>3792</v>
      </c>
      <c r="L73" s="1099" t="s">
        <v>4522</v>
      </c>
      <c r="M73" s="1099" t="s">
        <v>5580</v>
      </c>
      <c r="N73" s="1099" t="s">
        <v>6134</v>
      </c>
      <c r="O73" s="485"/>
    </row>
    <row r="74" spans="1:34" ht="133.5" customHeight="1" x14ac:dyDescent="0.2">
      <c r="A74" s="1564"/>
      <c r="B74" s="1095" t="s">
        <v>5129</v>
      </c>
      <c r="C74" s="1027" t="s">
        <v>5128</v>
      </c>
      <c r="D74" s="1095" t="s">
        <v>213</v>
      </c>
      <c r="E74" s="307" t="s">
        <v>551</v>
      </c>
      <c r="F74" s="279"/>
      <c r="G74" s="330">
        <v>1517.4118699999999</v>
      </c>
      <c r="H74" s="1096"/>
      <c r="I74" s="1096"/>
      <c r="J74" s="1608" t="s">
        <v>5504</v>
      </c>
      <c r="K74" s="1099" t="s">
        <v>6135</v>
      </c>
      <c r="L74" s="485"/>
      <c r="M74" s="485"/>
      <c r="N74" s="485"/>
      <c r="O74" s="485"/>
    </row>
    <row r="75" spans="1:34" ht="123" customHeight="1" x14ac:dyDescent="0.2">
      <c r="A75" s="1564"/>
      <c r="B75" s="1095" t="s">
        <v>5146</v>
      </c>
      <c r="C75" s="1093" t="s">
        <v>5145</v>
      </c>
      <c r="D75" s="1095" t="s">
        <v>213</v>
      </c>
      <c r="E75" s="307" t="s">
        <v>551</v>
      </c>
      <c r="F75" s="279"/>
      <c r="G75" s="330">
        <v>1141.3920000000001</v>
      </c>
      <c r="H75" s="1096"/>
      <c r="I75" s="1096"/>
      <c r="J75" s="1608"/>
      <c r="K75" s="1099" t="s">
        <v>6136</v>
      </c>
      <c r="L75" s="485"/>
      <c r="M75" s="485"/>
      <c r="N75" s="485"/>
      <c r="O75" s="485"/>
    </row>
    <row r="76" spans="1:34" ht="96" customHeight="1" x14ac:dyDescent="0.2">
      <c r="A76" s="1564"/>
      <c r="B76" s="1095" t="s">
        <v>5152</v>
      </c>
      <c r="C76" s="1093" t="s">
        <v>5151</v>
      </c>
      <c r="D76" s="1095" t="s">
        <v>213</v>
      </c>
      <c r="E76" s="307" t="s">
        <v>551</v>
      </c>
      <c r="F76" s="279"/>
      <c r="G76" s="330">
        <v>900</v>
      </c>
      <c r="H76" s="1096"/>
      <c r="I76" s="1096"/>
      <c r="J76" s="1608"/>
      <c r="K76" s="1099" t="s">
        <v>6137</v>
      </c>
      <c r="L76" s="485"/>
      <c r="M76" s="485"/>
      <c r="N76" s="485"/>
      <c r="O76" s="485"/>
    </row>
    <row r="77" spans="1:34" ht="99" customHeight="1" x14ac:dyDescent="0.2">
      <c r="A77" s="1564"/>
      <c r="B77" s="1095" t="s">
        <v>5154</v>
      </c>
      <c r="C77" s="1093" t="s">
        <v>5153</v>
      </c>
      <c r="D77" s="1095" t="s">
        <v>213</v>
      </c>
      <c r="E77" s="307" t="s">
        <v>551</v>
      </c>
      <c r="F77" s="279"/>
      <c r="G77" s="330">
        <v>424</v>
      </c>
      <c r="H77" s="1096"/>
      <c r="I77" s="1096"/>
      <c r="J77" s="1608"/>
      <c r="K77" s="1099" t="s">
        <v>6138</v>
      </c>
      <c r="L77" s="485"/>
      <c r="M77" s="485"/>
      <c r="N77" s="485"/>
      <c r="O77" s="485"/>
    </row>
    <row r="78" spans="1:34" ht="99.75" customHeight="1" x14ac:dyDescent="0.2">
      <c r="A78" s="1564"/>
      <c r="B78" s="1095" t="s">
        <v>5173</v>
      </c>
      <c r="C78" s="1093" t="s">
        <v>5172</v>
      </c>
      <c r="D78" s="1095" t="s">
        <v>986</v>
      </c>
      <c r="E78" s="307" t="s">
        <v>60</v>
      </c>
      <c r="F78" s="279"/>
      <c r="G78" s="279">
        <v>7524.0389999999998</v>
      </c>
      <c r="H78" s="1096"/>
      <c r="I78" s="1096"/>
      <c r="J78" s="1608"/>
      <c r="K78" s="1099" t="s">
        <v>5974</v>
      </c>
      <c r="L78" s="1099" t="s">
        <v>6139</v>
      </c>
      <c r="M78" s="485"/>
      <c r="N78" s="485"/>
      <c r="O78" s="485"/>
    </row>
    <row r="79" spans="1:34" ht="122.25" customHeight="1" x14ac:dyDescent="0.2">
      <c r="A79" s="1564"/>
      <c r="B79" s="1095" t="s">
        <v>5175</v>
      </c>
      <c r="C79" s="1093" t="s">
        <v>5174</v>
      </c>
      <c r="D79" s="1095" t="s">
        <v>986</v>
      </c>
      <c r="E79" s="307" t="s">
        <v>60</v>
      </c>
      <c r="F79" s="279"/>
      <c r="G79" s="279">
        <v>478</v>
      </c>
      <c r="H79" s="279"/>
      <c r="I79" s="1096"/>
      <c r="J79" s="1608"/>
      <c r="K79" s="1099" t="s">
        <v>5975</v>
      </c>
      <c r="L79" s="1099" t="s">
        <v>6140</v>
      </c>
      <c r="M79" s="485"/>
      <c r="N79" s="485"/>
      <c r="O79" s="485"/>
    </row>
    <row r="80" spans="1:34" ht="11.25" customHeight="1" x14ac:dyDescent="0.2">
      <c r="F80" s="1015"/>
      <c r="G80" s="1015"/>
      <c r="H80" s="1015"/>
      <c r="I80" s="1015"/>
      <c r="P80" s="95"/>
      <c r="Q80" s="96"/>
    </row>
    <row r="81" spans="1:16" s="96" customFormat="1" ht="12.75" customHeight="1" x14ac:dyDescent="0.2">
      <c r="A81" s="1642" t="s">
        <v>1505</v>
      </c>
      <c r="B81" s="1642"/>
      <c r="C81" s="1642"/>
      <c r="D81" s="1642"/>
      <c r="E81" s="1642"/>
      <c r="F81" s="1642"/>
      <c r="G81" s="1642"/>
      <c r="H81" s="1642"/>
      <c r="I81" s="1642"/>
      <c r="J81" s="349"/>
      <c r="K81" s="349"/>
      <c r="L81" s="349"/>
      <c r="M81" s="349"/>
      <c r="N81" s="349"/>
      <c r="O81" s="349"/>
      <c r="P81" s="350" t="s">
        <v>8</v>
      </c>
    </row>
    <row r="82" spans="1:16" s="96" customFormat="1" ht="15" customHeight="1" x14ac:dyDescent="0.2">
      <c r="A82" s="1576" t="s">
        <v>2</v>
      </c>
      <c r="B82" s="1576" t="s">
        <v>3</v>
      </c>
      <c r="C82" s="1576"/>
      <c r="D82" s="1576" t="s">
        <v>4</v>
      </c>
      <c r="E82" s="1576" t="s">
        <v>5</v>
      </c>
      <c r="F82" s="1576" t="s">
        <v>6</v>
      </c>
      <c r="G82" s="1576"/>
      <c r="H82" s="1576"/>
      <c r="I82" s="1576" t="s">
        <v>7</v>
      </c>
      <c r="J82" s="1098"/>
      <c r="K82" s="1098"/>
      <c r="L82" s="1098"/>
      <c r="M82" s="1098"/>
      <c r="N82" s="1098"/>
      <c r="O82" s="1098"/>
      <c r="P82" s="95"/>
    </row>
    <row r="83" spans="1:16" s="96" customFormat="1" ht="6.75" customHeight="1" x14ac:dyDescent="0.2">
      <c r="A83" s="1576"/>
      <c r="B83" s="1576"/>
      <c r="C83" s="1576"/>
      <c r="D83" s="1576"/>
      <c r="E83" s="1576"/>
      <c r="F83" s="1576"/>
      <c r="G83" s="1576"/>
      <c r="H83" s="1576"/>
      <c r="I83" s="1576"/>
      <c r="J83" s="1098"/>
      <c r="K83" s="1098"/>
      <c r="L83" s="1098"/>
      <c r="M83" s="1098"/>
      <c r="N83" s="1098"/>
      <c r="O83" s="1098"/>
      <c r="P83" s="95"/>
    </row>
    <row r="84" spans="1:16" s="96" customFormat="1" ht="11.25" customHeight="1" x14ac:dyDescent="0.2">
      <c r="A84" s="1576"/>
      <c r="B84" s="1576"/>
      <c r="C84" s="1576"/>
      <c r="D84" s="1576"/>
      <c r="E84" s="1576"/>
      <c r="F84" s="1576">
        <v>2017</v>
      </c>
      <c r="G84" s="1601">
        <v>2018</v>
      </c>
      <c r="H84" s="1576">
        <v>2019</v>
      </c>
      <c r="I84" s="1576"/>
      <c r="J84" s="1098"/>
      <c r="K84" s="1098"/>
      <c r="L84" s="1098"/>
      <c r="M84" s="1098"/>
      <c r="N84" s="1098"/>
      <c r="O84" s="1098"/>
      <c r="P84" s="95"/>
    </row>
    <row r="85" spans="1:16" s="96" customFormat="1" ht="3.75" customHeight="1" x14ac:dyDescent="0.2">
      <c r="A85" s="1576"/>
      <c r="B85" s="1576"/>
      <c r="C85" s="1576"/>
      <c r="D85" s="1576"/>
      <c r="E85" s="1576"/>
      <c r="F85" s="1576"/>
      <c r="G85" s="1601"/>
      <c r="H85" s="1576"/>
      <c r="I85" s="1576"/>
      <c r="J85" s="1098"/>
      <c r="K85" s="1098"/>
      <c r="L85" s="1098"/>
      <c r="M85" s="1098"/>
      <c r="N85" s="1098"/>
      <c r="O85" s="1098"/>
      <c r="P85" s="95"/>
    </row>
    <row r="86" spans="1:16" s="96" customFormat="1" ht="13.5" customHeight="1" x14ac:dyDescent="0.2">
      <c r="A86" s="1091">
        <v>1</v>
      </c>
      <c r="B86" s="1576">
        <v>2</v>
      </c>
      <c r="C86" s="1576"/>
      <c r="D86" s="1091">
        <v>3</v>
      </c>
      <c r="E86" s="1091">
        <v>4</v>
      </c>
      <c r="F86" s="1091">
        <v>5</v>
      </c>
      <c r="G86" s="973">
        <v>6</v>
      </c>
      <c r="H86" s="1091">
        <v>7</v>
      </c>
      <c r="I86" s="1091">
        <v>8</v>
      </c>
      <c r="J86" s="1098"/>
      <c r="K86" s="1098"/>
      <c r="L86" s="1098"/>
      <c r="M86" s="1098"/>
      <c r="N86" s="1098"/>
      <c r="O86" s="1098"/>
      <c r="P86" s="95"/>
    </row>
    <row r="87" spans="1:16" s="96" customFormat="1" ht="12.75" customHeight="1" x14ac:dyDescent="0.2">
      <c r="A87" s="1818" t="s">
        <v>1508</v>
      </c>
      <c r="B87" s="1818"/>
      <c r="C87" s="1818"/>
      <c r="D87" s="1818"/>
      <c r="E87" s="1818"/>
      <c r="F87" s="1818"/>
      <c r="G87" s="1818"/>
      <c r="H87" s="1818"/>
      <c r="I87" s="1818"/>
      <c r="J87" s="254"/>
      <c r="K87" s="254"/>
      <c r="L87" s="254"/>
      <c r="M87" s="254"/>
      <c r="N87" s="254"/>
      <c r="O87" s="254"/>
      <c r="P87" s="95"/>
    </row>
    <row r="88" spans="1:16" s="96" customFormat="1" ht="118.5" customHeight="1" x14ac:dyDescent="0.2">
      <c r="A88" s="1565" t="s">
        <v>1509</v>
      </c>
      <c r="B88" s="1090" t="s">
        <v>2590</v>
      </c>
      <c r="C88" s="1100" t="s">
        <v>983</v>
      </c>
      <c r="D88" s="1091" t="s">
        <v>13</v>
      </c>
      <c r="E88" s="1091" t="s">
        <v>984</v>
      </c>
      <c r="F88" s="114">
        <v>574</v>
      </c>
      <c r="G88" s="114">
        <v>987.58</v>
      </c>
      <c r="H88" s="114"/>
      <c r="I88" s="114"/>
      <c r="J88" s="1099" t="s">
        <v>4220</v>
      </c>
      <c r="K88" s="1099" t="s">
        <v>4581</v>
      </c>
      <c r="L88" s="1099" t="s">
        <v>4750</v>
      </c>
      <c r="M88" s="1099" t="s">
        <v>5600</v>
      </c>
      <c r="N88" s="1099" t="s">
        <v>6141</v>
      </c>
      <c r="O88" s="1099"/>
      <c r="P88" s="95" t="s">
        <v>973</v>
      </c>
    </row>
    <row r="89" spans="1:16" s="96" customFormat="1" ht="59.25" customHeight="1" x14ac:dyDescent="0.2">
      <c r="A89" s="1566"/>
      <c r="B89" s="1091" t="s">
        <v>5841</v>
      </c>
      <c r="C89" s="1100" t="s">
        <v>5842</v>
      </c>
      <c r="D89" s="1091" t="s">
        <v>286</v>
      </c>
      <c r="E89" s="1112" t="s">
        <v>972</v>
      </c>
      <c r="F89" s="998"/>
      <c r="G89" s="999"/>
      <c r="H89" s="114"/>
      <c r="I89" s="114"/>
      <c r="J89" s="1107" t="s">
        <v>5995</v>
      </c>
      <c r="K89" s="1099" t="s">
        <v>6142</v>
      </c>
      <c r="L89" s="1099"/>
      <c r="M89" s="1099"/>
      <c r="N89" s="1099"/>
      <c r="O89" s="1099"/>
      <c r="P89" s="95"/>
    </row>
    <row r="90" spans="1:16" s="96" customFormat="1" ht="59.25" customHeight="1" x14ac:dyDescent="0.2">
      <c r="A90" s="1566"/>
      <c r="B90" s="1091" t="s">
        <v>6143</v>
      </c>
      <c r="C90" s="1100" t="s">
        <v>6144</v>
      </c>
      <c r="D90" s="1091" t="s">
        <v>286</v>
      </c>
      <c r="E90" s="1112" t="s">
        <v>972</v>
      </c>
      <c r="F90" s="998"/>
      <c r="G90" s="999">
        <v>17.193000000000001</v>
      </c>
      <c r="H90" s="114"/>
      <c r="I90" s="114"/>
      <c r="J90" s="1107" t="s">
        <v>6116</v>
      </c>
      <c r="K90" s="1099"/>
      <c r="L90" s="1099"/>
      <c r="M90" s="1099"/>
      <c r="N90" s="1099"/>
      <c r="O90" s="1099"/>
      <c r="P90" s="95"/>
    </row>
    <row r="91" spans="1:16" s="96" customFormat="1" ht="109.5" customHeight="1" x14ac:dyDescent="0.2">
      <c r="A91" s="1566"/>
      <c r="B91" s="1091" t="s">
        <v>6145</v>
      </c>
      <c r="C91" s="1100" t="s">
        <v>6146</v>
      </c>
      <c r="D91" s="1091" t="s">
        <v>3809</v>
      </c>
      <c r="E91" s="1091" t="s">
        <v>972</v>
      </c>
      <c r="F91" s="998"/>
      <c r="G91" s="999">
        <v>294.29399999999998</v>
      </c>
      <c r="H91" s="114"/>
      <c r="I91" s="114"/>
      <c r="J91" s="1107" t="s">
        <v>6116</v>
      </c>
      <c r="K91" s="1099"/>
      <c r="L91" s="1099"/>
      <c r="M91" s="1099"/>
      <c r="N91" s="1099"/>
      <c r="O91" s="1099"/>
      <c r="P91" s="95"/>
    </row>
    <row r="92" spans="1:16" s="96" customFormat="1" ht="66" customHeight="1" x14ac:dyDescent="0.2">
      <c r="A92" s="1566"/>
      <c r="B92" s="1091" t="s">
        <v>6147</v>
      </c>
      <c r="C92" s="1100" t="s">
        <v>6148</v>
      </c>
      <c r="D92" s="1091" t="s">
        <v>286</v>
      </c>
      <c r="E92" s="1091" t="s">
        <v>972</v>
      </c>
      <c r="F92" s="998"/>
      <c r="G92" s="999">
        <v>12</v>
      </c>
      <c r="H92" s="114"/>
      <c r="I92" s="114"/>
      <c r="J92" s="1107" t="s">
        <v>6116</v>
      </c>
      <c r="K92" s="1099"/>
      <c r="L92" s="1099"/>
      <c r="M92" s="1099"/>
      <c r="N92" s="1099"/>
      <c r="O92" s="1099"/>
      <c r="P92" s="95"/>
    </row>
    <row r="93" spans="1:16" s="96" customFormat="1" ht="64.5" customHeight="1" x14ac:dyDescent="0.2">
      <c r="A93" s="1567"/>
      <c r="B93" s="1091" t="s">
        <v>6149</v>
      </c>
      <c r="C93" s="1100" t="s">
        <v>6150</v>
      </c>
      <c r="D93" s="1091" t="s">
        <v>810</v>
      </c>
      <c r="E93" s="1091" t="s">
        <v>972</v>
      </c>
      <c r="F93" s="998"/>
      <c r="G93" s="999" t="s">
        <v>6151</v>
      </c>
      <c r="H93" s="114"/>
      <c r="I93" s="114"/>
      <c r="J93" s="1107" t="s">
        <v>6152</v>
      </c>
      <c r="K93" s="1099"/>
      <c r="L93" s="1099"/>
      <c r="M93" s="1099"/>
      <c r="N93" s="1099"/>
      <c r="O93" s="1099"/>
      <c r="P93" s="95"/>
    </row>
    <row r="94" spans="1:16" s="96" customFormat="1" ht="153.75" customHeight="1" x14ac:dyDescent="0.2">
      <c r="A94" s="1110" t="s">
        <v>1516</v>
      </c>
      <c r="B94" s="1090" t="s">
        <v>5250</v>
      </c>
      <c r="C94" s="1100" t="s">
        <v>5249</v>
      </c>
      <c r="D94" s="1091" t="s">
        <v>810</v>
      </c>
      <c r="E94" s="1091" t="s">
        <v>972</v>
      </c>
      <c r="F94" s="998"/>
      <c r="G94" s="999">
        <v>484.84399999999999</v>
      </c>
      <c r="H94" s="998"/>
      <c r="I94" s="114"/>
      <c r="J94" s="1099" t="s">
        <v>5485</v>
      </c>
      <c r="K94" s="1099" t="s">
        <v>6153</v>
      </c>
      <c r="L94" s="1099"/>
      <c r="M94" s="1099"/>
      <c r="N94" s="1099"/>
      <c r="O94" s="1099"/>
      <c r="P94" s="95"/>
    </row>
    <row r="95" spans="1:16" s="96" customFormat="1" ht="89.25" customHeight="1" x14ac:dyDescent="0.2">
      <c r="A95" s="1565" t="s">
        <v>1522</v>
      </c>
      <c r="B95" s="1090" t="s">
        <v>4784</v>
      </c>
      <c r="C95" s="1100" t="s">
        <v>4785</v>
      </c>
      <c r="D95" s="1112" t="s">
        <v>986</v>
      </c>
      <c r="E95" s="1112" t="s">
        <v>987</v>
      </c>
      <c r="F95" s="114">
        <v>240</v>
      </c>
      <c r="G95" s="114">
        <v>800</v>
      </c>
      <c r="H95" s="114"/>
      <c r="I95" s="114"/>
      <c r="J95" s="1099" t="s">
        <v>4786</v>
      </c>
      <c r="K95" s="1099" t="s">
        <v>6154</v>
      </c>
      <c r="L95" s="1099"/>
      <c r="M95" s="1099"/>
      <c r="N95" s="1099"/>
      <c r="O95" s="1099"/>
      <c r="P95" s="95"/>
    </row>
    <row r="96" spans="1:16" s="96" customFormat="1" ht="83.25" customHeight="1" x14ac:dyDescent="0.2">
      <c r="A96" s="1566"/>
      <c r="B96" s="1090" t="s">
        <v>5257</v>
      </c>
      <c r="C96" s="1001" t="s">
        <v>5260</v>
      </c>
      <c r="D96" s="1112" t="s">
        <v>986</v>
      </c>
      <c r="E96" s="1112" t="s">
        <v>987</v>
      </c>
      <c r="F96" s="998"/>
      <c r="G96" s="999"/>
      <c r="H96" s="114"/>
      <c r="I96" s="114"/>
      <c r="J96" s="1597"/>
      <c r="K96" s="1099" t="s">
        <v>6155</v>
      </c>
      <c r="L96" s="1099"/>
      <c r="M96" s="1099"/>
      <c r="N96" s="1099"/>
      <c r="O96" s="1099"/>
      <c r="P96" s="95"/>
    </row>
    <row r="97" spans="1:16" s="96" customFormat="1" ht="96" customHeight="1" x14ac:dyDescent="0.2">
      <c r="A97" s="1566"/>
      <c r="B97" s="1090" t="s">
        <v>5258</v>
      </c>
      <c r="C97" s="1001" t="s">
        <v>5261</v>
      </c>
      <c r="D97" s="1112" t="s">
        <v>986</v>
      </c>
      <c r="E97" s="1112" t="s">
        <v>987</v>
      </c>
      <c r="F97" s="998"/>
      <c r="G97" s="999"/>
      <c r="H97" s="114"/>
      <c r="I97" s="114"/>
      <c r="J97" s="1597"/>
      <c r="K97" s="1099" t="s">
        <v>6155</v>
      </c>
      <c r="L97" s="1099"/>
      <c r="M97" s="1099"/>
      <c r="N97" s="1099"/>
      <c r="O97" s="1099"/>
      <c r="P97" s="95"/>
    </row>
    <row r="98" spans="1:16" s="96" customFormat="1" ht="120.75" customHeight="1" x14ac:dyDescent="0.2">
      <c r="A98" s="1567"/>
      <c r="B98" s="1090" t="s">
        <v>5259</v>
      </c>
      <c r="C98" s="1001" t="s">
        <v>5262</v>
      </c>
      <c r="D98" s="1112" t="s">
        <v>986</v>
      </c>
      <c r="E98" s="1112" t="s">
        <v>987</v>
      </c>
      <c r="F98" s="998"/>
      <c r="G98" s="999"/>
      <c r="H98" s="114"/>
      <c r="I98" s="114"/>
      <c r="J98" s="1597"/>
      <c r="K98" s="1099" t="s">
        <v>6156</v>
      </c>
      <c r="L98" s="1099"/>
      <c r="M98" s="1099"/>
      <c r="N98" s="1099"/>
      <c r="O98" s="1099"/>
      <c r="P98" s="95"/>
    </row>
    <row r="99" spans="1:16" s="96" customFormat="1" ht="79.5" customHeight="1" x14ac:dyDescent="0.2">
      <c r="A99" s="1565" t="s">
        <v>1529</v>
      </c>
      <c r="B99" s="1090" t="s">
        <v>5276</v>
      </c>
      <c r="C99" s="1100" t="s">
        <v>5275</v>
      </c>
      <c r="D99" s="1091" t="s">
        <v>810</v>
      </c>
      <c r="E99" s="1091" t="s">
        <v>972</v>
      </c>
      <c r="F99" s="998"/>
      <c r="G99" s="999"/>
      <c r="H99" s="114"/>
      <c r="I99" s="114"/>
      <c r="J99" s="1099" t="s">
        <v>5504</v>
      </c>
      <c r="K99" s="1099" t="s">
        <v>6157</v>
      </c>
      <c r="L99" s="1099"/>
      <c r="M99" s="1099"/>
      <c r="N99" s="1099"/>
      <c r="O99" s="1099"/>
      <c r="P99" s="95"/>
    </row>
    <row r="100" spans="1:16" s="96" customFormat="1" ht="67.5" customHeight="1" x14ac:dyDescent="0.2">
      <c r="A100" s="1567"/>
      <c r="B100" s="1090" t="s">
        <v>6158</v>
      </c>
      <c r="C100" s="1100" t="s">
        <v>6159</v>
      </c>
      <c r="D100" s="1091" t="s">
        <v>810</v>
      </c>
      <c r="E100" s="1091" t="s">
        <v>972</v>
      </c>
      <c r="F100" s="998"/>
      <c r="G100" s="999">
        <v>200</v>
      </c>
      <c r="H100" s="114"/>
      <c r="I100" s="114"/>
      <c r="J100" s="1099" t="s">
        <v>6160</v>
      </c>
      <c r="K100" s="1099"/>
      <c r="L100" s="1099"/>
      <c r="M100" s="1099"/>
      <c r="N100" s="1099"/>
      <c r="O100" s="1099"/>
      <c r="P100" s="95"/>
    </row>
    <row r="101" spans="1:16" s="96" customFormat="1" ht="125.25" customHeight="1" x14ac:dyDescent="0.2">
      <c r="A101" s="1565" t="s">
        <v>1537</v>
      </c>
      <c r="B101" s="1090" t="s">
        <v>2661</v>
      </c>
      <c r="C101" s="1100" t="s">
        <v>1028</v>
      </c>
      <c r="D101" s="1112" t="s">
        <v>986</v>
      </c>
      <c r="E101" s="1112" t="s">
        <v>987</v>
      </c>
      <c r="F101" s="114">
        <f>500+500</f>
        <v>1000</v>
      </c>
      <c r="G101" s="114">
        <v>700</v>
      </c>
      <c r="H101" s="114"/>
      <c r="I101" s="114"/>
      <c r="J101" s="1099" t="s">
        <v>5625</v>
      </c>
      <c r="K101" s="1099" t="s">
        <v>6161</v>
      </c>
      <c r="L101" s="1099"/>
      <c r="M101" s="1099"/>
      <c r="N101" s="1099"/>
      <c r="O101" s="1099"/>
      <c r="P101" s="95" t="s">
        <v>973</v>
      </c>
    </row>
    <row r="102" spans="1:16" s="96" customFormat="1" ht="72" customHeight="1" x14ac:dyDescent="0.2">
      <c r="A102" s="1566"/>
      <c r="B102" s="1090" t="s">
        <v>5288</v>
      </c>
      <c r="C102" s="1100" t="s">
        <v>5287</v>
      </c>
      <c r="D102" s="1112" t="s">
        <v>986</v>
      </c>
      <c r="E102" s="1112" t="s">
        <v>987</v>
      </c>
      <c r="F102" s="998"/>
      <c r="G102" s="999"/>
      <c r="H102" s="114"/>
      <c r="I102" s="114"/>
      <c r="J102" s="1099" t="s">
        <v>5504</v>
      </c>
      <c r="K102" s="1099" t="s">
        <v>6162</v>
      </c>
      <c r="L102" s="1099"/>
      <c r="M102" s="1099"/>
      <c r="N102" s="1099"/>
      <c r="O102" s="1099"/>
      <c r="P102" s="95"/>
    </row>
    <row r="103" spans="1:16" s="96" customFormat="1" ht="117.75" customHeight="1" x14ac:dyDescent="0.2">
      <c r="A103" s="1565" t="s">
        <v>1549</v>
      </c>
      <c r="B103" s="1090" t="s">
        <v>2692</v>
      </c>
      <c r="C103" s="1100" t="s">
        <v>5304</v>
      </c>
      <c r="D103" s="1091" t="s">
        <v>810</v>
      </c>
      <c r="E103" s="1091" t="s">
        <v>972</v>
      </c>
      <c r="F103" s="114">
        <v>1000</v>
      </c>
      <c r="G103" s="114">
        <v>449.2912</v>
      </c>
      <c r="H103" s="114"/>
      <c r="I103" s="114"/>
      <c r="J103" s="1099" t="s">
        <v>5631</v>
      </c>
      <c r="K103" s="1099" t="s">
        <v>6163</v>
      </c>
      <c r="L103" s="1099"/>
      <c r="M103" s="1099"/>
      <c r="N103" s="1099"/>
      <c r="O103" s="1099"/>
      <c r="P103" s="95" t="s">
        <v>973</v>
      </c>
    </row>
    <row r="104" spans="1:16" s="96" customFormat="1" ht="64.5" customHeight="1" x14ac:dyDescent="0.2">
      <c r="A104" s="1567"/>
      <c r="B104" s="1090" t="s">
        <v>6164</v>
      </c>
      <c r="C104" s="1100" t="s">
        <v>6165</v>
      </c>
      <c r="D104" s="1091" t="s">
        <v>810</v>
      </c>
      <c r="E104" s="1091" t="s">
        <v>972</v>
      </c>
      <c r="F104" s="998"/>
      <c r="G104" s="998">
        <v>1000</v>
      </c>
      <c r="H104" s="114"/>
      <c r="I104" s="114"/>
      <c r="J104" s="1099" t="s">
        <v>6166</v>
      </c>
      <c r="K104" s="1099"/>
      <c r="L104" s="1099"/>
      <c r="M104" s="1099"/>
      <c r="N104" s="1099"/>
      <c r="O104" s="1099"/>
      <c r="P104" s="95"/>
    </row>
    <row r="105" spans="1:16" s="96" customFormat="1" ht="102" customHeight="1" x14ac:dyDescent="0.2">
      <c r="A105" s="1565" t="s">
        <v>1565</v>
      </c>
      <c r="B105" s="1090" t="s">
        <v>2730</v>
      </c>
      <c r="C105" s="1100" t="s">
        <v>5336</v>
      </c>
      <c r="D105" s="1091" t="s">
        <v>13</v>
      </c>
      <c r="E105" s="1091" t="s">
        <v>972</v>
      </c>
      <c r="F105" s="114">
        <v>195</v>
      </c>
      <c r="G105" s="114">
        <v>1500</v>
      </c>
      <c r="H105" s="114"/>
      <c r="I105" s="114"/>
      <c r="J105" s="1099" t="s">
        <v>4599</v>
      </c>
      <c r="K105" s="1099" t="s">
        <v>4827</v>
      </c>
      <c r="L105" s="1099" t="s">
        <v>5643</v>
      </c>
      <c r="M105" s="1099" t="s">
        <v>6167</v>
      </c>
      <c r="N105" s="1099"/>
      <c r="O105" s="1099"/>
      <c r="P105" s="95" t="s">
        <v>973</v>
      </c>
    </row>
    <row r="106" spans="1:16" s="96" customFormat="1" ht="70.5" customHeight="1" x14ac:dyDescent="0.2">
      <c r="A106" s="1566"/>
      <c r="B106" s="1091" t="s">
        <v>5334</v>
      </c>
      <c r="C106" s="1001" t="s">
        <v>5332</v>
      </c>
      <c r="D106" s="1091" t="s">
        <v>13</v>
      </c>
      <c r="E106" s="1091" t="s">
        <v>972</v>
      </c>
      <c r="F106" s="998"/>
      <c r="G106" s="999"/>
      <c r="H106" s="114"/>
      <c r="I106" s="114"/>
      <c r="J106" s="1597" t="s">
        <v>5589</v>
      </c>
      <c r="K106" s="1107" t="s">
        <v>6168</v>
      </c>
      <c r="L106" s="1099"/>
      <c r="M106" s="1099"/>
      <c r="N106" s="1099"/>
      <c r="O106" s="1099"/>
      <c r="P106" s="95"/>
    </row>
    <row r="107" spans="1:16" s="96" customFormat="1" ht="86.25" customHeight="1" x14ac:dyDescent="0.2">
      <c r="A107" s="1567"/>
      <c r="B107" s="1091" t="s">
        <v>5335</v>
      </c>
      <c r="C107" s="1001" t="s">
        <v>5333</v>
      </c>
      <c r="D107" s="1091" t="s">
        <v>13</v>
      </c>
      <c r="E107" s="1091" t="s">
        <v>972</v>
      </c>
      <c r="F107" s="998"/>
      <c r="G107" s="999"/>
      <c r="H107" s="114"/>
      <c r="I107" s="114"/>
      <c r="J107" s="1597"/>
      <c r="K107" s="1107" t="s">
        <v>6169</v>
      </c>
      <c r="L107" s="1099"/>
      <c r="M107" s="1099"/>
      <c r="N107" s="1099"/>
      <c r="O107" s="1099"/>
      <c r="P107" s="95"/>
    </row>
    <row r="108" spans="1:16" s="96" customFormat="1" ht="159.75" customHeight="1" x14ac:dyDescent="0.2">
      <c r="A108" s="1565" t="s">
        <v>1584</v>
      </c>
      <c r="B108" s="1090" t="s">
        <v>2812</v>
      </c>
      <c r="C108" s="1100" t="s">
        <v>6170</v>
      </c>
      <c r="D108" s="1091" t="s">
        <v>13</v>
      </c>
      <c r="E108" s="1091" t="s">
        <v>972</v>
      </c>
      <c r="F108" s="114">
        <v>1340</v>
      </c>
      <c r="G108" s="114">
        <v>848.62395000000004</v>
      </c>
      <c r="H108" s="114"/>
      <c r="I108" s="114"/>
      <c r="J108" s="1099" t="s">
        <v>3119</v>
      </c>
      <c r="K108" s="1099" t="s">
        <v>4863</v>
      </c>
      <c r="L108" s="1099" t="s">
        <v>5669</v>
      </c>
      <c r="M108" s="1099" t="s">
        <v>6171</v>
      </c>
      <c r="N108" s="1099"/>
      <c r="O108" s="1099"/>
      <c r="P108" s="95" t="s">
        <v>973</v>
      </c>
    </row>
    <row r="109" spans="1:16" s="96" customFormat="1" ht="166.5" customHeight="1" x14ac:dyDescent="0.2">
      <c r="A109" s="1567"/>
      <c r="B109" s="1090" t="s">
        <v>2813</v>
      </c>
      <c r="C109" s="1100" t="s">
        <v>6173</v>
      </c>
      <c r="D109" s="1091" t="s">
        <v>810</v>
      </c>
      <c r="E109" s="1091" t="s">
        <v>972</v>
      </c>
      <c r="F109" s="114">
        <v>0</v>
      </c>
      <c r="G109" s="114">
        <v>1111.509</v>
      </c>
      <c r="H109" s="114"/>
      <c r="I109" s="114"/>
      <c r="J109" s="1099" t="s">
        <v>5670</v>
      </c>
      <c r="K109" s="1099" t="s">
        <v>6172</v>
      </c>
      <c r="L109" s="1099"/>
      <c r="M109" s="1099"/>
      <c r="N109" s="1099"/>
      <c r="O109" s="1099"/>
      <c r="P109" s="95" t="s">
        <v>973</v>
      </c>
    </row>
    <row r="110" spans="1:16" s="96" customFormat="1" ht="117.75" customHeight="1" x14ac:dyDescent="0.2">
      <c r="A110" s="1565" t="s">
        <v>1587</v>
      </c>
      <c r="B110" s="1090" t="s">
        <v>2824</v>
      </c>
      <c r="C110" s="1100" t="s">
        <v>1136</v>
      </c>
      <c r="D110" s="1091" t="s">
        <v>810</v>
      </c>
      <c r="E110" s="1091" t="s">
        <v>972</v>
      </c>
      <c r="F110" s="114">
        <v>1360</v>
      </c>
      <c r="G110" s="114"/>
      <c r="H110" s="114"/>
      <c r="I110" s="114"/>
      <c r="J110" s="1099" t="s">
        <v>3552</v>
      </c>
      <c r="K110" s="1099" t="s">
        <v>3844</v>
      </c>
      <c r="L110" s="1099" t="s">
        <v>5676</v>
      </c>
      <c r="M110" s="1099" t="s">
        <v>6010</v>
      </c>
      <c r="N110" s="1099" t="s">
        <v>6174</v>
      </c>
      <c r="O110" s="1099"/>
      <c r="P110" s="95" t="s">
        <v>973</v>
      </c>
    </row>
    <row r="111" spans="1:16" s="96" customFormat="1" ht="66" customHeight="1" x14ac:dyDescent="0.2">
      <c r="A111" s="1566"/>
      <c r="B111" s="1090" t="s">
        <v>5903</v>
      </c>
      <c r="C111" s="1100" t="s">
        <v>5904</v>
      </c>
      <c r="D111" s="1091" t="s">
        <v>810</v>
      </c>
      <c r="E111" s="1091" t="s">
        <v>972</v>
      </c>
      <c r="F111" s="114"/>
      <c r="G111" s="114"/>
      <c r="H111" s="114"/>
      <c r="I111" s="114"/>
      <c r="J111" s="1099" t="s">
        <v>6011</v>
      </c>
      <c r="K111" s="1099" t="s">
        <v>6175</v>
      </c>
      <c r="L111" s="1099"/>
      <c r="M111" s="1099"/>
      <c r="N111" s="1099"/>
      <c r="O111" s="1099"/>
      <c r="P111" s="95"/>
    </row>
    <row r="112" spans="1:16" s="96" customFormat="1" ht="66" customHeight="1" x14ac:dyDescent="0.2">
      <c r="A112" s="1566"/>
      <c r="B112" s="1090" t="s">
        <v>6176</v>
      </c>
      <c r="C112" s="1100" t="s">
        <v>6177</v>
      </c>
      <c r="D112" s="1091" t="s">
        <v>810</v>
      </c>
      <c r="E112" s="1091" t="s">
        <v>972</v>
      </c>
      <c r="F112" s="114"/>
      <c r="G112" s="114">
        <v>932.24779999999998</v>
      </c>
      <c r="H112" s="114"/>
      <c r="I112" s="114"/>
      <c r="J112" s="1099" t="s">
        <v>6178</v>
      </c>
      <c r="K112" s="1099"/>
      <c r="L112" s="1099"/>
      <c r="M112" s="1099"/>
      <c r="N112" s="1099"/>
      <c r="O112" s="1099"/>
      <c r="P112" s="95"/>
    </row>
    <row r="113" spans="1:37" ht="66" customHeight="1" x14ac:dyDescent="0.2">
      <c r="A113" s="1567"/>
      <c r="B113" s="1090" t="s">
        <v>6179</v>
      </c>
      <c r="C113" s="1100" t="s">
        <v>6180</v>
      </c>
      <c r="D113" s="1091" t="s">
        <v>810</v>
      </c>
      <c r="E113" s="1091" t="s">
        <v>972</v>
      </c>
      <c r="F113" s="114"/>
      <c r="G113" s="114">
        <v>793.69119999999998</v>
      </c>
      <c r="H113" s="114"/>
      <c r="I113" s="114"/>
      <c r="J113" s="1099" t="s">
        <v>6181</v>
      </c>
      <c r="K113" s="1099"/>
      <c r="L113" s="1099"/>
      <c r="M113" s="1099"/>
      <c r="N113" s="1099"/>
      <c r="O113" s="1099"/>
      <c r="P113" s="95"/>
      <c r="Q113" s="96"/>
    </row>
    <row r="114" spans="1:37" ht="113.25" customHeight="1" x14ac:dyDescent="0.2">
      <c r="A114" s="1111" t="s">
        <v>1589</v>
      </c>
      <c r="B114" s="1090" t="s">
        <v>3954</v>
      </c>
      <c r="C114" s="1100" t="s">
        <v>6183</v>
      </c>
      <c r="D114" s="1091" t="s">
        <v>3490</v>
      </c>
      <c r="E114" s="1091" t="s">
        <v>972</v>
      </c>
      <c r="F114" s="114">
        <v>272.95</v>
      </c>
      <c r="G114" s="114">
        <v>272.95</v>
      </c>
      <c r="H114" s="114"/>
      <c r="I114" s="114"/>
      <c r="J114" s="1107"/>
      <c r="K114" s="1099" t="s">
        <v>3953</v>
      </c>
      <c r="L114" s="1099" t="s">
        <v>5744</v>
      </c>
      <c r="M114" s="1099" t="s">
        <v>6182</v>
      </c>
      <c r="N114" s="1099"/>
      <c r="O114" s="1099"/>
      <c r="P114" s="95"/>
      <c r="Q114" s="96"/>
    </row>
    <row r="115" spans="1:37" ht="57" customHeight="1" x14ac:dyDescent="0.2">
      <c r="A115" s="1090" t="s">
        <v>1591</v>
      </c>
      <c r="B115" s="1090" t="s">
        <v>6184</v>
      </c>
      <c r="C115" s="1100" t="s">
        <v>6185</v>
      </c>
      <c r="D115" s="1091" t="s">
        <v>810</v>
      </c>
      <c r="E115" s="1091" t="s">
        <v>972</v>
      </c>
      <c r="F115" s="114"/>
      <c r="G115" s="114">
        <v>1400</v>
      </c>
      <c r="H115" s="114"/>
      <c r="I115" s="114"/>
      <c r="J115" s="1099" t="s">
        <v>6186</v>
      </c>
      <c r="K115" s="1099"/>
      <c r="L115" s="1099"/>
      <c r="M115" s="1099"/>
      <c r="N115" s="1099"/>
      <c r="O115" s="1099"/>
      <c r="P115" s="95"/>
      <c r="Q115" s="96"/>
    </row>
    <row r="116" spans="1:37" ht="83.25" customHeight="1" x14ac:dyDescent="0.2">
      <c r="A116" s="1100" t="s">
        <v>1592</v>
      </c>
      <c r="B116" s="1090" t="s">
        <v>5384</v>
      </c>
      <c r="C116" s="1001" t="s">
        <v>5385</v>
      </c>
      <c r="D116" s="1091" t="s">
        <v>810</v>
      </c>
      <c r="E116" s="1091" t="s">
        <v>972</v>
      </c>
      <c r="F116" s="998"/>
      <c r="G116" s="999"/>
      <c r="H116" s="114"/>
      <c r="I116" s="114"/>
      <c r="J116" s="1099" t="s">
        <v>5589</v>
      </c>
      <c r="K116" s="1099" t="s">
        <v>6187</v>
      </c>
      <c r="L116" s="1099"/>
      <c r="M116" s="1099"/>
      <c r="N116" s="1099"/>
      <c r="O116" s="1099"/>
      <c r="P116" s="95"/>
      <c r="Q116" s="96"/>
    </row>
    <row r="117" spans="1:37" ht="102.75" customHeight="1" x14ac:dyDescent="0.2">
      <c r="A117" s="1100" t="s">
        <v>1594</v>
      </c>
      <c r="B117" s="1090" t="s">
        <v>2839</v>
      </c>
      <c r="C117" s="1090" t="s">
        <v>5390</v>
      </c>
      <c r="D117" s="1091" t="s">
        <v>810</v>
      </c>
      <c r="E117" s="1091" t="s">
        <v>972</v>
      </c>
      <c r="F117" s="114">
        <v>3135</v>
      </c>
      <c r="G117" s="114"/>
      <c r="H117" s="114"/>
      <c r="I117" s="114"/>
      <c r="J117" s="1099" t="s">
        <v>3850</v>
      </c>
      <c r="K117" s="1099" t="s">
        <v>4619</v>
      </c>
      <c r="L117" s="1099" t="s">
        <v>4870</v>
      </c>
      <c r="M117" s="1099" t="s">
        <v>5680</v>
      </c>
      <c r="N117" s="1099" t="s">
        <v>6188</v>
      </c>
      <c r="O117" s="1099"/>
      <c r="P117" s="95" t="s">
        <v>973</v>
      </c>
      <c r="Q117" s="96"/>
    </row>
    <row r="118" spans="1:37" ht="75" customHeight="1" x14ac:dyDescent="0.2">
      <c r="A118" s="1600" t="s">
        <v>2854</v>
      </c>
      <c r="B118" s="1091" t="s">
        <v>5403</v>
      </c>
      <c r="C118" s="1003" t="s">
        <v>5402</v>
      </c>
      <c r="D118" s="1091" t="s">
        <v>810</v>
      </c>
      <c r="E118" s="1091" t="s">
        <v>972</v>
      </c>
      <c r="F118" s="998"/>
      <c r="G118" s="719"/>
      <c r="H118" s="1038"/>
      <c r="I118" s="1038"/>
      <c r="J118" s="1099" t="s">
        <v>6189</v>
      </c>
      <c r="K118" s="1099"/>
      <c r="L118" s="1099"/>
      <c r="M118" s="1099"/>
      <c r="N118" s="1099"/>
      <c r="O118" s="1099"/>
      <c r="P118" s="95"/>
      <c r="Q118" s="96"/>
    </row>
    <row r="119" spans="1:37" ht="75" customHeight="1" x14ac:dyDescent="0.2">
      <c r="A119" s="1600"/>
      <c r="B119" s="1091" t="s">
        <v>5411</v>
      </c>
      <c r="C119" s="1100" t="s">
        <v>6191</v>
      </c>
      <c r="D119" s="1091" t="s">
        <v>810</v>
      </c>
      <c r="E119" s="1091" t="s">
        <v>972</v>
      </c>
      <c r="F119" s="998"/>
      <c r="G119" s="719">
        <v>1450</v>
      </c>
      <c r="H119" s="1038"/>
      <c r="I119" s="1038"/>
      <c r="J119" s="1099" t="s">
        <v>6190</v>
      </c>
      <c r="K119" s="1099"/>
      <c r="L119" s="1099"/>
      <c r="M119" s="1099"/>
      <c r="N119" s="1099"/>
      <c r="O119" s="1099"/>
      <c r="P119" s="95"/>
      <c r="Q119" s="96"/>
    </row>
    <row r="120" spans="1:37" ht="75" customHeight="1" x14ac:dyDescent="0.2">
      <c r="A120" s="1600"/>
      <c r="B120" s="1091" t="s">
        <v>6192</v>
      </c>
      <c r="C120" s="1100" t="s">
        <v>6193</v>
      </c>
      <c r="D120" s="1091" t="s">
        <v>810</v>
      </c>
      <c r="E120" s="1091" t="s">
        <v>972</v>
      </c>
      <c r="F120" s="998"/>
      <c r="G120" s="719">
        <v>290</v>
      </c>
      <c r="H120" s="1038"/>
      <c r="I120" s="1038"/>
      <c r="J120" s="1099" t="s">
        <v>6194</v>
      </c>
      <c r="K120" s="1099"/>
      <c r="L120" s="1099"/>
      <c r="M120" s="1099"/>
      <c r="N120" s="1099"/>
      <c r="O120" s="1099"/>
      <c r="P120" s="95"/>
      <c r="Q120" s="96"/>
    </row>
    <row r="121" spans="1:37" ht="49.5" customHeight="1" x14ac:dyDescent="0.2">
      <c r="A121" s="587"/>
      <c r="B121" s="587"/>
      <c r="C121" s="127"/>
      <c r="D121" s="587"/>
      <c r="E121" s="587"/>
      <c r="F121" s="587"/>
      <c r="G121" s="587"/>
      <c r="H121" s="978"/>
      <c r="I121" s="978"/>
      <c r="J121" s="1099"/>
      <c r="K121" s="1099"/>
      <c r="L121" s="1099"/>
      <c r="M121" s="1099"/>
      <c r="N121" s="1099"/>
      <c r="O121" s="1099"/>
      <c r="P121" s="95"/>
      <c r="Q121" s="605"/>
      <c r="R121" s="605"/>
      <c r="S121" s="605"/>
      <c r="T121" s="605"/>
    </row>
    <row r="122" spans="1:37" ht="11.25" customHeight="1" x14ac:dyDescent="0.2">
      <c r="A122" s="128"/>
      <c r="B122" s="128"/>
      <c r="C122" s="128"/>
      <c r="D122" s="128"/>
      <c r="E122" s="128"/>
      <c r="F122" s="1016"/>
      <c r="G122" s="1016"/>
      <c r="H122" s="1016"/>
      <c r="I122" s="1016"/>
      <c r="J122" s="396"/>
      <c r="K122" s="396"/>
      <c r="L122" s="396"/>
      <c r="M122" s="396"/>
      <c r="N122" s="396"/>
      <c r="O122" s="396"/>
      <c r="P122" s="95"/>
      <c r="Q122" s="96"/>
    </row>
    <row r="123" spans="1:37" ht="11.25" customHeight="1" x14ac:dyDescent="0.2">
      <c r="F123" s="1017"/>
      <c r="G123" s="1017"/>
      <c r="H123" s="1017"/>
      <c r="I123" s="1018"/>
      <c r="J123" s="561"/>
      <c r="K123" s="561"/>
      <c r="L123" s="561"/>
      <c r="M123" s="561"/>
      <c r="N123" s="561"/>
      <c r="O123" s="561"/>
      <c r="P123" s="95"/>
      <c r="Q123" s="96"/>
    </row>
    <row r="124" spans="1:37" ht="18" customHeight="1" x14ac:dyDescent="0.2">
      <c r="F124" s="546"/>
      <c r="G124" s="546"/>
      <c r="H124" s="546"/>
      <c r="I124" s="546"/>
      <c r="J124" s="567"/>
      <c r="K124" s="567"/>
      <c r="L124" s="567"/>
      <c r="M124" s="567"/>
      <c r="N124" s="567"/>
      <c r="O124" s="567"/>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1:37" x14ac:dyDescent="0.2">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1:37" x14ac:dyDescent="0.2">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1:37" x14ac:dyDescent="0.2">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1:37" x14ac:dyDescent="0.2">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18:37" x14ac:dyDescent="0.2">
      <c r="R129" s="128"/>
      <c r="S129" s="128"/>
      <c r="T129" s="128"/>
      <c r="U129" s="128"/>
      <c r="V129" s="128"/>
      <c r="W129" s="128"/>
      <c r="X129" s="128"/>
      <c r="Y129" s="128"/>
      <c r="Z129" s="128"/>
      <c r="AA129" s="128"/>
      <c r="AB129" s="128"/>
      <c r="AC129" s="128"/>
      <c r="AD129" s="128"/>
      <c r="AE129" s="128"/>
      <c r="AF129" s="128"/>
      <c r="AG129" s="128"/>
      <c r="AH129" s="128"/>
      <c r="AI129" s="128"/>
      <c r="AJ129" s="128"/>
      <c r="AK129" s="128"/>
    </row>
  </sheetData>
  <autoFilter ref="E1:E129"/>
  <mergeCells count="48">
    <mergeCell ref="J96:J98"/>
    <mergeCell ref="A19:A54"/>
    <mergeCell ref="A55:A56"/>
    <mergeCell ref="A63:A69"/>
    <mergeCell ref="A72:A79"/>
    <mergeCell ref="A70:A71"/>
    <mergeCell ref="A59:A61"/>
    <mergeCell ref="H84:H85"/>
    <mergeCell ref="A95:A98"/>
    <mergeCell ref="A62:I62"/>
    <mergeCell ref="A58:I58"/>
    <mergeCell ref="J106:J107"/>
    <mergeCell ref="A105:A107"/>
    <mergeCell ref="A101:A102"/>
    <mergeCell ref="A99:A100"/>
    <mergeCell ref="A108:A109"/>
    <mergeCell ref="A103:A104"/>
    <mergeCell ref="A118:A120"/>
    <mergeCell ref="A110:A113"/>
    <mergeCell ref="A88:A93"/>
    <mergeCell ref="J74:J79"/>
    <mergeCell ref="J66:J69"/>
    <mergeCell ref="B86:C86"/>
    <mergeCell ref="A87:I87"/>
    <mergeCell ref="A81:I81"/>
    <mergeCell ref="A82:A85"/>
    <mergeCell ref="B82:C85"/>
    <mergeCell ref="D82:D85"/>
    <mergeCell ref="E82:E85"/>
    <mergeCell ref="F82:H83"/>
    <mergeCell ref="I82:I85"/>
    <mergeCell ref="F84:F85"/>
    <mergeCell ref="G84:G85"/>
    <mergeCell ref="H2:I4"/>
    <mergeCell ref="A6:I6"/>
    <mergeCell ref="A7:I7"/>
    <mergeCell ref="A8:P8"/>
    <mergeCell ref="A16:I16"/>
    <mergeCell ref="A11:A14"/>
    <mergeCell ref="B11:C14"/>
    <mergeCell ref="D11:D14"/>
    <mergeCell ref="E11:E14"/>
    <mergeCell ref="F11:H12"/>
    <mergeCell ref="I11:I14"/>
    <mergeCell ref="F13:F14"/>
    <mergeCell ref="G13:G14"/>
    <mergeCell ref="H13:H14"/>
    <mergeCell ref="B15:C15"/>
  </mergeCells>
  <pageMargins left="0.70866141732283472" right="0.70866141732283472" top="0.74803149606299213" bottom="0.74803149606299213" header="0.31496062992125984" footer="0.31496062992125984"/>
  <pageSetup paperSize="9" scale="34" fitToHeight="0" orientation="portrait" r:id="rId1"/>
  <rowBreaks count="1" manualBreakCount="1">
    <brk id="124" max="8" man="1"/>
  </rowBreaks>
  <colBreaks count="1" manualBreakCount="1">
    <brk id="9" max="11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17"/>
  <sheetViews>
    <sheetView view="pageBreakPreview" zoomScale="80" zoomScaleNormal="100" zoomScaleSheetLayoutView="80" workbookViewId="0"/>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019" customWidth="1"/>
    <col min="8" max="8" width="11.85546875" style="1019" customWidth="1"/>
    <col min="9" max="9" width="12" style="1019" bestFit="1" customWidth="1"/>
    <col min="10" max="11" width="46.85546875" style="243" customWidth="1"/>
    <col min="12" max="12" width="35.5703125" style="243" customWidth="1"/>
    <col min="13" max="16" width="39" style="243" customWidth="1"/>
    <col min="17" max="17" width="6.7109375" style="127" customWidth="1"/>
    <col min="18" max="18" width="21.85546875" style="128"/>
    <col min="19" max="16384" width="21.85546875" style="96"/>
  </cols>
  <sheetData>
    <row r="1" spans="1:18" ht="13.5" customHeight="1" x14ac:dyDescent="0.2">
      <c r="H1" s="1085"/>
    </row>
    <row r="2" spans="1:18" s="1" customFormat="1" ht="14.25" customHeight="1" x14ac:dyDescent="0.2">
      <c r="F2" s="1009"/>
      <c r="G2" s="1010"/>
      <c r="H2" s="1632" t="s">
        <v>6819</v>
      </c>
      <c r="I2" s="1632"/>
      <c r="J2" s="138"/>
      <c r="K2" s="138"/>
      <c r="L2" s="138"/>
      <c r="M2" s="138"/>
      <c r="N2" s="138"/>
      <c r="O2" s="138"/>
      <c r="P2" s="138"/>
      <c r="Q2" s="3"/>
      <c r="R2" s="4"/>
    </row>
    <row r="3" spans="1:18" s="1" customFormat="1" ht="12.75" customHeight="1" x14ac:dyDescent="0.2">
      <c r="F3" s="1009"/>
      <c r="G3" s="1010"/>
      <c r="H3" s="1632"/>
      <c r="I3" s="1632"/>
      <c r="J3" s="138"/>
      <c r="K3" s="138"/>
      <c r="L3" s="138"/>
      <c r="M3" s="138"/>
      <c r="N3" s="138"/>
      <c r="O3" s="138"/>
      <c r="P3" s="138"/>
      <c r="Q3" s="3"/>
      <c r="R3" s="4"/>
    </row>
    <row r="4" spans="1:18" s="1" customFormat="1" ht="12.75" customHeight="1" x14ac:dyDescent="0.2">
      <c r="F4" s="1009"/>
      <c r="G4" s="1010"/>
      <c r="H4" s="1632"/>
      <c r="I4" s="1632"/>
      <c r="J4" s="138"/>
      <c r="K4" s="138"/>
      <c r="L4" s="138"/>
      <c r="M4" s="138"/>
      <c r="N4" s="138"/>
      <c r="O4" s="138"/>
      <c r="P4" s="138"/>
      <c r="Q4" s="3"/>
      <c r="R4" s="4"/>
    </row>
    <row r="5" spans="1:18" s="1" customFormat="1" ht="11.25" customHeight="1" x14ac:dyDescent="0.2">
      <c r="F5" s="1009"/>
      <c r="G5" s="1009"/>
      <c r="H5" s="1009"/>
      <c r="I5" s="1009"/>
      <c r="J5" s="137"/>
      <c r="K5" s="137"/>
      <c r="L5" s="137"/>
      <c r="M5" s="137"/>
      <c r="N5" s="137"/>
      <c r="O5" s="137"/>
      <c r="P5" s="137"/>
      <c r="Q5" s="3"/>
      <c r="R5" s="4"/>
    </row>
    <row r="6" spans="1:18" s="7" customFormat="1" ht="12.75" customHeight="1" x14ac:dyDescent="0.2">
      <c r="A6" s="1640" t="s">
        <v>0</v>
      </c>
      <c r="B6" s="1640"/>
      <c r="C6" s="1640"/>
      <c r="D6" s="1640"/>
      <c r="E6" s="1640"/>
      <c r="F6" s="1640"/>
      <c r="G6" s="1640"/>
      <c r="H6" s="1640"/>
      <c r="I6" s="1640"/>
      <c r="J6" s="185"/>
      <c r="K6" s="185"/>
      <c r="L6" s="185"/>
      <c r="M6" s="185"/>
      <c r="N6" s="185"/>
      <c r="O6" s="185"/>
      <c r="P6" s="185"/>
      <c r="Q6" s="186"/>
      <c r="R6" s="6"/>
    </row>
    <row r="7" spans="1:18" s="7" customFormat="1" ht="12.75" customHeight="1" x14ac:dyDescent="0.2">
      <c r="A7" s="1640" t="s">
        <v>1</v>
      </c>
      <c r="B7" s="1640"/>
      <c r="C7" s="1640"/>
      <c r="D7" s="1640"/>
      <c r="E7" s="1640"/>
      <c r="F7" s="1640"/>
      <c r="G7" s="1640"/>
      <c r="H7" s="1640"/>
      <c r="I7" s="1640"/>
      <c r="J7" s="185"/>
      <c r="K7" s="185"/>
      <c r="L7" s="185"/>
      <c r="M7" s="185"/>
      <c r="N7" s="185"/>
      <c r="O7" s="185"/>
      <c r="P7" s="185"/>
      <c r="Q7" s="185"/>
    </row>
    <row r="8" spans="1:18" s="1" customFormat="1" ht="6.75" customHeight="1" x14ac:dyDescent="0.2">
      <c r="A8" s="1633"/>
      <c r="B8" s="1633"/>
      <c r="C8" s="1633"/>
      <c r="D8" s="1633"/>
      <c r="E8" s="1633"/>
      <c r="F8" s="1633"/>
      <c r="G8" s="1633"/>
      <c r="H8" s="1633"/>
      <c r="I8" s="1633"/>
      <c r="J8" s="1633"/>
      <c r="K8" s="1633"/>
      <c r="L8" s="1633"/>
      <c r="M8" s="1633"/>
      <c r="N8" s="1633"/>
      <c r="O8" s="1633"/>
      <c r="P8" s="1633"/>
      <c r="Q8" s="1633"/>
    </row>
    <row r="9" spans="1:18" s="1" customFormat="1" ht="15.75" customHeight="1" x14ac:dyDescent="0.2">
      <c r="A9" s="1132"/>
      <c r="B9" s="1132"/>
      <c r="C9" s="1132"/>
      <c r="D9" s="1132"/>
      <c r="E9" s="1132"/>
      <c r="F9" s="1132"/>
      <c r="G9" s="1132"/>
      <c r="H9" s="1132"/>
      <c r="I9" s="1132"/>
      <c r="J9" s="1132"/>
      <c r="K9" s="1132"/>
      <c r="L9" s="1132"/>
      <c r="M9" s="1132"/>
      <c r="N9" s="1132"/>
      <c r="O9" s="1132"/>
      <c r="P9" s="1132"/>
      <c r="Q9" s="1132"/>
    </row>
    <row r="10" spans="1:18" s="1" customFormat="1" ht="15" customHeight="1" x14ac:dyDescent="0.2">
      <c r="A10" s="8"/>
      <c r="B10" s="8"/>
      <c r="C10" s="8"/>
      <c r="D10" s="187" t="s">
        <v>1381</v>
      </c>
      <c r="E10" s="187"/>
      <c r="F10" s="1011"/>
      <c r="G10" s="1011"/>
      <c r="H10" s="1011"/>
      <c r="I10" s="1011"/>
      <c r="J10" s="139"/>
      <c r="K10" s="139"/>
      <c r="L10" s="139"/>
      <c r="M10" s="139"/>
      <c r="N10" s="139"/>
      <c r="O10" s="139"/>
      <c r="P10" s="139"/>
      <c r="Q10" s="9"/>
    </row>
    <row r="11" spans="1:18" s="1" customFormat="1" ht="15" customHeight="1" x14ac:dyDescent="0.2">
      <c r="A11" s="1601" t="s">
        <v>2</v>
      </c>
      <c r="B11" s="1634" t="s">
        <v>3</v>
      </c>
      <c r="C11" s="1635"/>
      <c r="D11" s="1601" t="s">
        <v>4</v>
      </c>
      <c r="E11" s="1601" t="s">
        <v>5</v>
      </c>
      <c r="F11" s="1601" t="s">
        <v>6</v>
      </c>
      <c r="G11" s="1601"/>
      <c r="H11" s="1601"/>
      <c r="I11" s="1601" t="s">
        <v>7</v>
      </c>
      <c r="J11" s="1125"/>
      <c r="K11" s="1125"/>
      <c r="L11" s="1125"/>
      <c r="M11" s="1138"/>
      <c r="N11" s="1138"/>
      <c r="O11" s="1138"/>
      <c r="P11" s="1138"/>
      <c r="Q11" s="9"/>
    </row>
    <row r="12" spans="1:18" s="1" customFormat="1" ht="11.25" customHeight="1" x14ac:dyDescent="0.2">
      <c r="A12" s="1601"/>
      <c r="B12" s="1636"/>
      <c r="C12" s="1637"/>
      <c r="D12" s="1601"/>
      <c r="E12" s="1601"/>
      <c r="F12" s="1601"/>
      <c r="G12" s="1601"/>
      <c r="H12" s="1601"/>
      <c r="I12" s="1601"/>
      <c r="J12" s="1125"/>
      <c r="K12" s="1125"/>
      <c r="L12" s="1125"/>
      <c r="M12" s="1138"/>
      <c r="N12" s="1138"/>
      <c r="O12" s="1138"/>
      <c r="P12" s="1138"/>
      <c r="Q12" s="9"/>
    </row>
    <row r="13" spans="1:18" s="1" customFormat="1" ht="11.25" customHeight="1" x14ac:dyDescent="0.2">
      <c r="A13" s="1601"/>
      <c r="B13" s="1636"/>
      <c r="C13" s="1637"/>
      <c r="D13" s="1601"/>
      <c r="E13" s="1601"/>
      <c r="F13" s="1601">
        <v>2017</v>
      </c>
      <c r="G13" s="1601">
        <v>2018</v>
      </c>
      <c r="H13" s="1601">
        <v>2019</v>
      </c>
      <c r="I13" s="1601"/>
      <c r="J13" s="1125"/>
      <c r="K13" s="1125"/>
      <c r="L13" s="1125"/>
      <c r="M13" s="1138"/>
      <c r="N13" s="1138"/>
      <c r="O13" s="1138"/>
      <c r="P13" s="1138"/>
      <c r="Q13" s="9"/>
    </row>
    <row r="14" spans="1:18" s="1" customFormat="1" ht="3.75" customHeight="1" x14ac:dyDescent="0.2">
      <c r="A14" s="1601"/>
      <c r="B14" s="1638"/>
      <c r="C14" s="1639"/>
      <c r="D14" s="1601"/>
      <c r="E14" s="1601"/>
      <c r="F14" s="1601"/>
      <c r="G14" s="1601"/>
      <c r="H14" s="1601"/>
      <c r="I14" s="1601"/>
      <c r="J14" s="1125"/>
      <c r="K14" s="1125"/>
      <c r="L14" s="1125"/>
      <c r="M14" s="1138"/>
      <c r="N14" s="1138"/>
      <c r="O14" s="1138"/>
      <c r="P14" s="1138"/>
      <c r="Q14" s="9"/>
    </row>
    <row r="15" spans="1:18" s="1" customFormat="1" ht="11.25" customHeight="1" x14ac:dyDescent="0.2">
      <c r="A15" s="973">
        <v>1</v>
      </c>
      <c r="B15" s="1644">
        <v>2</v>
      </c>
      <c r="C15" s="1645"/>
      <c r="D15" s="973">
        <v>3</v>
      </c>
      <c r="E15" s="973">
        <v>4</v>
      </c>
      <c r="F15" s="973">
        <v>5</v>
      </c>
      <c r="G15" s="973">
        <v>6</v>
      </c>
      <c r="H15" s="973">
        <v>7</v>
      </c>
      <c r="I15" s="973">
        <v>8</v>
      </c>
      <c r="J15" s="1125"/>
      <c r="K15" s="1125"/>
      <c r="L15" s="1125"/>
      <c r="M15" s="1138"/>
      <c r="N15" s="1138"/>
      <c r="O15" s="1138"/>
      <c r="P15" s="1138"/>
      <c r="Q15" s="9"/>
    </row>
    <row r="16" spans="1:18" s="1" customFormat="1" ht="12.75" customHeight="1" x14ac:dyDescent="0.2">
      <c r="A16" s="1742" t="s">
        <v>1382</v>
      </c>
      <c r="B16" s="1742"/>
      <c r="C16" s="1742"/>
      <c r="D16" s="1742"/>
      <c r="E16" s="1742"/>
      <c r="F16" s="1742"/>
      <c r="G16" s="1742"/>
      <c r="H16" s="1742"/>
      <c r="I16" s="1742"/>
      <c r="J16" s="254"/>
      <c r="K16" s="254"/>
      <c r="L16" s="254"/>
      <c r="M16" s="140"/>
      <c r="N16" s="140"/>
      <c r="O16" s="140"/>
      <c r="P16" s="140"/>
      <c r="Q16" s="9" t="s">
        <v>8</v>
      </c>
    </row>
    <row r="17" spans="1:18" s="1" customFormat="1" ht="141" customHeight="1" x14ac:dyDescent="0.2">
      <c r="A17" s="1564" t="s">
        <v>1402</v>
      </c>
      <c r="B17" s="1119" t="s">
        <v>1403</v>
      </c>
      <c r="C17" s="1027" t="s">
        <v>28</v>
      </c>
      <c r="D17" s="1119" t="s">
        <v>13</v>
      </c>
      <c r="E17" s="1119" t="s">
        <v>29</v>
      </c>
      <c r="F17" s="1123">
        <v>13200</v>
      </c>
      <c r="G17" s="1123">
        <v>18900</v>
      </c>
      <c r="H17" s="1123">
        <v>10000</v>
      </c>
      <c r="I17" s="1122"/>
      <c r="J17" s="1125" t="s">
        <v>3649</v>
      </c>
      <c r="K17" s="1125" t="s">
        <v>4085</v>
      </c>
      <c r="L17" s="1125" t="s">
        <v>5487</v>
      </c>
      <c r="M17" s="1138" t="s">
        <v>6244</v>
      </c>
      <c r="N17" s="1138"/>
      <c r="O17" s="1138"/>
      <c r="P17" s="1138"/>
      <c r="Q17" s="3" t="s">
        <v>11</v>
      </c>
      <c r="R17" s="4"/>
    </row>
    <row r="18" spans="1:18" s="1" customFormat="1" ht="141.75" customHeight="1" x14ac:dyDescent="0.2">
      <c r="A18" s="1564"/>
      <c r="B18" s="1119" t="s">
        <v>1630</v>
      </c>
      <c r="C18" s="1120" t="s">
        <v>2997</v>
      </c>
      <c r="D18" s="1119" t="s">
        <v>10</v>
      </c>
      <c r="E18" s="1124" t="s">
        <v>37</v>
      </c>
      <c r="F18" s="1123">
        <v>72</v>
      </c>
      <c r="G18" s="1123">
        <v>100</v>
      </c>
      <c r="H18" s="1123"/>
      <c r="I18" s="256"/>
      <c r="J18" s="1125" t="s">
        <v>3199</v>
      </c>
      <c r="K18" s="1125" t="s">
        <v>6045</v>
      </c>
      <c r="L18" s="1125" t="s">
        <v>6630</v>
      </c>
      <c r="M18" s="1138"/>
      <c r="N18" s="1138"/>
      <c r="O18" s="1138"/>
      <c r="P18" s="1138"/>
      <c r="Q18" s="3" t="s">
        <v>11</v>
      </c>
      <c r="R18" s="4"/>
    </row>
    <row r="19" spans="1:18" s="1" customFormat="1" ht="90" customHeight="1" x14ac:dyDescent="0.2">
      <c r="A19" s="1564"/>
      <c r="B19" s="1119" t="s">
        <v>1631</v>
      </c>
      <c r="C19" s="1120" t="s">
        <v>2998</v>
      </c>
      <c r="D19" s="1119" t="s">
        <v>10</v>
      </c>
      <c r="E19" s="1124" t="s">
        <v>37</v>
      </c>
      <c r="F19" s="1123">
        <v>72</v>
      </c>
      <c r="G19" s="1123">
        <v>100</v>
      </c>
      <c r="H19" s="1123"/>
      <c r="I19" s="256"/>
      <c r="J19" s="1125" t="s">
        <v>3200</v>
      </c>
      <c r="K19" s="1125" t="s">
        <v>6046</v>
      </c>
      <c r="L19" s="1125" t="s">
        <v>6630</v>
      </c>
      <c r="M19" s="1138"/>
      <c r="N19" s="1138"/>
      <c r="O19" s="1138"/>
      <c r="P19" s="1138"/>
      <c r="Q19" s="3" t="s">
        <v>11</v>
      </c>
      <c r="R19" s="4"/>
    </row>
    <row r="20" spans="1:18" s="1" customFormat="1" ht="102.75" customHeight="1" x14ac:dyDescent="0.2">
      <c r="A20" s="1564"/>
      <c r="B20" s="1119" t="s">
        <v>1633</v>
      </c>
      <c r="C20" s="1120" t="s">
        <v>3000</v>
      </c>
      <c r="D20" s="1119" t="s">
        <v>10</v>
      </c>
      <c r="E20" s="1124" t="s">
        <v>37</v>
      </c>
      <c r="F20" s="1123">
        <v>114</v>
      </c>
      <c r="G20" s="1123">
        <v>170</v>
      </c>
      <c r="H20" s="1123"/>
      <c r="I20" s="256"/>
      <c r="J20" s="1125" t="s">
        <v>3201</v>
      </c>
      <c r="K20" s="1125" t="s">
        <v>6047</v>
      </c>
      <c r="L20" s="1125" t="s">
        <v>6631</v>
      </c>
      <c r="M20" s="1138"/>
      <c r="N20" s="1138"/>
      <c r="O20" s="1138"/>
      <c r="P20" s="1138"/>
      <c r="Q20" s="3" t="s">
        <v>11</v>
      </c>
      <c r="R20" s="4"/>
    </row>
    <row r="21" spans="1:18" s="1" customFormat="1" ht="80.25" customHeight="1" x14ac:dyDescent="0.2">
      <c r="A21" s="1564"/>
      <c r="B21" s="1119" t="s">
        <v>1635</v>
      </c>
      <c r="C21" s="1120" t="s">
        <v>3002</v>
      </c>
      <c r="D21" s="1119" t="s">
        <v>10</v>
      </c>
      <c r="E21" s="1124" t="s">
        <v>37</v>
      </c>
      <c r="F21" s="1123">
        <v>72</v>
      </c>
      <c r="G21" s="1123">
        <v>100</v>
      </c>
      <c r="H21" s="1123"/>
      <c r="I21" s="256"/>
      <c r="J21" s="1125" t="s">
        <v>3203</v>
      </c>
      <c r="K21" s="1125" t="s">
        <v>6048</v>
      </c>
      <c r="L21" s="1125" t="s">
        <v>6632</v>
      </c>
      <c r="M21" s="1138"/>
      <c r="N21" s="1138"/>
      <c r="O21" s="1138"/>
      <c r="P21" s="1138"/>
      <c r="Q21" s="3" t="s">
        <v>11</v>
      </c>
      <c r="R21" s="4"/>
    </row>
    <row r="22" spans="1:18" s="1" customFormat="1" ht="102" customHeight="1" x14ac:dyDescent="0.2">
      <c r="A22" s="1564"/>
      <c r="B22" s="1119" t="s">
        <v>1638</v>
      </c>
      <c r="C22" s="1120" t="s">
        <v>3005</v>
      </c>
      <c r="D22" s="1119" t="s">
        <v>10</v>
      </c>
      <c r="E22" s="1124" t="s">
        <v>37</v>
      </c>
      <c r="F22" s="1123">
        <v>72</v>
      </c>
      <c r="G22" s="1123">
        <v>100</v>
      </c>
      <c r="H22" s="1123"/>
      <c r="I22" s="256"/>
      <c r="J22" s="1125" t="s">
        <v>3206</v>
      </c>
      <c r="K22" s="1125" t="s">
        <v>6049</v>
      </c>
      <c r="L22" s="1125" t="s">
        <v>6632</v>
      </c>
      <c r="M22" s="1138"/>
      <c r="N22" s="1138"/>
      <c r="O22" s="1138"/>
      <c r="P22" s="1138"/>
      <c r="Q22" s="3" t="s">
        <v>11</v>
      </c>
      <c r="R22" s="4"/>
    </row>
    <row r="23" spans="1:18" s="1" customFormat="1" ht="133.5" customHeight="1" x14ac:dyDescent="0.2">
      <c r="A23" s="1564"/>
      <c r="B23" s="1119" t="s">
        <v>1639</v>
      </c>
      <c r="C23" s="1120" t="s">
        <v>3006</v>
      </c>
      <c r="D23" s="1119" t="s">
        <v>10</v>
      </c>
      <c r="E23" s="1124" t="s">
        <v>37</v>
      </c>
      <c r="F23" s="1123">
        <v>72</v>
      </c>
      <c r="G23" s="1123">
        <v>100</v>
      </c>
      <c r="H23" s="1123"/>
      <c r="I23" s="256"/>
      <c r="J23" s="1125" t="s">
        <v>3206</v>
      </c>
      <c r="K23" s="1125" t="s">
        <v>6048</v>
      </c>
      <c r="L23" s="1125" t="s">
        <v>6630</v>
      </c>
      <c r="M23" s="1138"/>
      <c r="N23" s="1138"/>
      <c r="O23" s="1138"/>
      <c r="P23" s="1138"/>
      <c r="Q23" s="3" t="s">
        <v>11</v>
      </c>
      <c r="R23" s="4"/>
    </row>
    <row r="24" spans="1:18" s="1" customFormat="1" ht="85.5" customHeight="1" x14ac:dyDescent="0.2">
      <c r="A24" s="1564"/>
      <c r="B24" s="1131" t="s">
        <v>4985</v>
      </c>
      <c r="C24" s="1120" t="s">
        <v>6682</v>
      </c>
      <c r="D24" s="1119" t="s">
        <v>10</v>
      </c>
      <c r="E24" s="1124" t="s">
        <v>133</v>
      </c>
      <c r="F24" s="279"/>
      <c r="G24" s="330">
        <v>50</v>
      </c>
      <c r="H24" s="1123"/>
      <c r="I24" s="1123"/>
      <c r="J24" s="728" t="s">
        <v>6681</v>
      </c>
      <c r="K24" s="1125"/>
      <c r="L24" s="1125"/>
      <c r="M24" s="1138"/>
      <c r="N24" s="1138"/>
      <c r="O24" s="1138"/>
      <c r="P24" s="1138"/>
      <c r="Q24" s="3"/>
      <c r="R24" s="4"/>
    </row>
    <row r="25" spans="1:18" s="1" customFormat="1" ht="69" customHeight="1" x14ac:dyDescent="0.2">
      <c r="A25" s="1564"/>
      <c r="B25" s="1131" t="s">
        <v>5013</v>
      </c>
      <c r="C25" s="1120" t="s">
        <v>6329</v>
      </c>
      <c r="D25" s="1119" t="s">
        <v>10</v>
      </c>
      <c r="E25" s="1124" t="s">
        <v>133</v>
      </c>
      <c r="F25" s="981"/>
      <c r="G25" s="330">
        <v>1050.28359</v>
      </c>
      <c r="H25" s="1123"/>
      <c r="I25" s="1123"/>
      <c r="J25" s="728"/>
      <c r="K25" s="1125" t="s">
        <v>5943</v>
      </c>
      <c r="L25" s="1125" t="s">
        <v>6330</v>
      </c>
      <c r="M25" s="1138"/>
      <c r="N25" s="1138"/>
      <c r="O25" s="1138"/>
      <c r="P25" s="1138"/>
      <c r="Q25" s="3"/>
      <c r="R25" s="4"/>
    </row>
    <row r="26" spans="1:18" s="1" customFormat="1" ht="126" customHeight="1" x14ac:dyDescent="0.2">
      <c r="A26" s="1564"/>
      <c r="B26" s="1131" t="s">
        <v>5023</v>
      </c>
      <c r="C26" s="1120" t="s">
        <v>5022</v>
      </c>
      <c r="D26" s="1119" t="s">
        <v>10</v>
      </c>
      <c r="E26" s="1124" t="s">
        <v>31</v>
      </c>
      <c r="F26" s="330"/>
      <c r="G26" s="330">
        <v>230</v>
      </c>
      <c r="H26" s="1123"/>
      <c r="I26" s="1123"/>
      <c r="J26" s="728" t="s">
        <v>6246</v>
      </c>
      <c r="K26" s="1125"/>
      <c r="L26" s="1125"/>
      <c r="M26" s="1138"/>
      <c r="N26" s="1138"/>
      <c r="O26" s="1138"/>
      <c r="P26" s="1138"/>
      <c r="Q26" s="3"/>
      <c r="R26" s="4"/>
    </row>
    <row r="27" spans="1:18" s="1" customFormat="1" ht="108.75" customHeight="1" x14ac:dyDescent="0.2">
      <c r="A27" s="1564"/>
      <c r="B27" s="1131" t="s">
        <v>5025</v>
      </c>
      <c r="C27" s="1120" t="s">
        <v>5024</v>
      </c>
      <c r="D27" s="1119" t="s">
        <v>10</v>
      </c>
      <c r="E27" s="1124" t="s">
        <v>31</v>
      </c>
      <c r="F27" s="330"/>
      <c r="G27" s="330">
        <v>539</v>
      </c>
      <c r="H27" s="1123"/>
      <c r="I27" s="1123"/>
      <c r="J27" s="728" t="s">
        <v>6064</v>
      </c>
      <c r="K27" s="1125" t="s">
        <v>6245</v>
      </c>
      <c r="L27" s="1125"/>
      <c r="M27" s="1138"/>
      <c r="N27" s="1138"/>
      <c r="O27" s="1138"/>
      <c r="P27" s="1138"/>
      <c r="Q27" s="3"/>
      <c r="R27" s="4"/>
    </row>
    <row r="28" spans="1:18" s="1" customFormat="1" ht="115.5" customHeight="1" x14ac:dyDescent="0.2">
      <c r="A28" s="1564"/>
      <c r="B28" s="1131" t="s">
        <v>5070</v>
      </c>
      <c r="C28" s="1120" t="s">
        <v>5179</v>
      </c>
      <c r="D28" s="1122" t="s">
        <v>986</v>
      </c>
      <c r="E28" s="307" t="s">
        <v>60</v>
      </c>
      <c r="F28" s="279"/>
      <c r="G28" s="279"/>
      <c r="H28" s="1123"/>
      <c r="I28" s="1123"/>
      <c r="J28" s="728" t="s">
        <v>6332</v>
      </c>
      <c r="K28" s="1125"/>
      <c r="L28" s="1125"/>
      <c r="M28" s="1138"/>
      <c r="N28" s="1138"/>
      <c r="O28" s="1138"/>
      <c r="P28" s="1138"/>
      <c r="Q28" s="3"/>
      <c r="R28" s="4"/>
    </row>
    <row r="29" spans="1:18" s="1" customFormat="1" ht="94.5" customHeight="1" x14ac:dyDescent="0.2">
      <c r="A29" s="1564"/>
      <c r="B29" s="1131" t="s">
        <v>6065</v>
      </c>
      <c r="C29" s="1120" t="s">
        <v>6066</v>
      </c>
      <c r="D29" s="1122" t="s">
        <v>810</v>
      </c>
      <c r="E29" s="307" t="s">
        <v>3435</v>
      </c>
      <c r="F29" s="279"/>
      <c r="G29" s="279">
        <v>141.64699999999999</v>
      </c>
      <c r="H29" s="1123"/>
      <c r="I29" s="1123"/>
      <c r="J29" s="1125" t="s">
        <v>6067</v>
      </c>
      <c r="K29" s="1125" t="s">
        <v>6320</v>
      </c>
      <c r="L29" s="1125"/>
      <c r="M29" s="1138"/>
      <c r="N29" s="1138"/>
      <c r="O29" s="1138"/>
      <c r="P29" s="1138"/>
      <c r="Q29" s="3"/>
      <c r="R29" s="4"/>
    </row>
    <row r="30" spans="1:18" s="1" customFormat="1" ht="111" customHeight="1" x14ac:dyDescent="0.2">
      <c r="A30" s="1564"/>
      <c r="B30" s="1131" t="s">
        <v>6068</v>
      </c>
      <c r="C30" s="1120" t="s">
        <v>6069</v>
      </c>
      <c r="D30" s="1122" t="s">
        <v>121</v>
      </c>
      <c r="E30" s="307" t="s">
        <v>3435</v>
      </c>
      <c r="F30" s="279"/>
      <c r="G30" s="279">
        <v>305.26299999999998</v>
      </c>
      <c r="H30" s="1123"/>
      <c r="I30" s="1123"/>
      <c r="J30" s="1125" t="s">
        <v>6070</v>
      </c>
      <c r="K30" s="1125" t="s">
        <v>6629</v>
      </c>
      <c r="L30" s="1125"/>
      <c r="M30" s="1138"/>
      <c r="N30" s="1138"/>
      <c r="O30" s="1138"/>
      <c r="P30" s="1138"/>
      <c r="Q30" s="3"/>
      <c r="R30" s="4"/>
    </row>
    <row r="31" spans="1:18" s="1" customFormat="1" ht="108.75" customHeight="1" x14ac:dyDescent="0.2">
      <c r="A31" s="1564"/>
      <c r="B31" s="1131" t="s">
        <v>6074</v>
      </c>
      <c r="C31" s="1120" t="s">
        <v>6075</v>
      </c>
      <c r="D31" s="1122" t="s">
        <v>810</v>
      </c>
      <c r="E31" s="307" t="s">
        <v>3435</v>
      </c>
      <c r="F31" s="279"/>
      <c r="G31" s="279">
        <v>234.108</v>
      </c>
      <c r="H31" s="1123"/>
      <c r="I31" s="1123"/>
      <c r="J31" s="1125" t="s">
        <v>6076</v>
      </c>
      <c r="K31" s="1125" t="s">
        <v>6319</v>
      </c>
      <c r="L31" s="1125"/>
      <c r="M31" s="1138"/>
      <c r="N31" s="1138"/>
      <c r="O31" s="1138"/>
      <c r="P31" s="1138"/>
      <c r="Q31" s="3"/>
      <c r="R31" s="4"/>
    </row>
    <row r="32" spans="1:18" s="1" customFormat="1" ht="129.75" customHeight="1" x14ac:dyDescent="0.2">
      <c r="A32" s="1564"/>
      <c r="B32" s="1131" t="s">
        <v>6077</v>
      </c>
      <c r="C32" s="1120" t="s">
        <v>6078</v>
      </c>
      <c r="D32" s="1122" t="s">
        <v>810</v>
      </c>
      <c r="E32" s="307" t="s">
        <v>3435</v>
      </c>
      <c r="F32" s="279"/>
      <c r="G32" s="279">
        <v>378.40800000000002</v>
      </c>
      <c r="H32" s="1123"/>
      <c r="I32" s="1123"/>
      <c r="J32" s="1125" t="s">
        <v>6079</v>
      </c>
      <c r="K32" s="1125" t="s">
        <v>6323</v>
      </c>
      <c r="L32" s="1125"/>
      <c r="M32" s="1138"/>
      <c r="N32" s="1138"/>
      <c r="O32" s="1138"/>
      <c r="P32" s="1138"/>
      <c r="Q32" s="3"/>
      <c r="R32" s="4"/>
    </row>
    <row r="33" spans="1:18" s="1" customFormat="1" ht="101.25" customHeight="1" x14ac:dyDescent="0.2">
      <c r="A33" s="1564"/>
      <c r="B33" s="1131" t="s">
        <v>6083</v>
      </c>
      <c r="C33" s="1120" t="s">
        <v>6084</v>
      </c>
      <c r="D33" s="1122" t="s">
        <v>810</v>
      </c>
      <c r="E33" s="307" t="s">
        <v>3435</v>
      </c>
      <c r="F33" s="279"/>
      <c r="G33" s="279"/>
      <c r="H33" s="1123"/>
      <c r="I33" s="1123"/>
      <c r="J33" s="1125" t="s">
        <v>6085</v>
      </c>
      <c r="K33" s="1125" t="s">
        <v>6321</v>
      </c>
      <c r="L33" s="1125"/>
      <c r="M33" s="1138"/>
      <c r="N33" s="1138"/>
      <c r="O33" s="1138"/>
      <c r="P33" s="1138"/>
      <c r="Q33" s="3"/>
      <c r="R33" s="4"/>
    </row>
    <row r="34" spans="1:18" s="1" customFormat="1" ht="119.25" customHeight="1" x14ac:dyDescent="0.2">
      <c r="A34" s="1564"/>
      <c r="B34" s="1131" t="s">
        <v>6086</v>
      </c>
      <c r="C34" s="1120" t="s">
        <v>6087</v>
      </c>
      <c r="D34" s="1122" t="s">
        <v>810</v>
      </c>
      <c r="E34" s="307" t="s">
        <v>3435</v>
      </c>
      <c r="F34" s="279"/>
      <c r="G34" s="279">
        <v>333.19400000000002</v>
      </c>
      <c r="H34" s="1123"/>
      <c r="I34" s="1123"/>
      <c r="J34" s="1125" t="s">
        <v>6088</v>
      </c>
      <c r="K34" s="1125" t="s">
        <v>6625</v>
      </c>
      <c r="L34" s="1125"/>
      <c r="M34" s="1138"/>
      <c r="N34" s="1138"/>
      <c r="O34" s="1138"/>
      <c r="P34" s="1138"/>
      <c r="Q34" s="3"/>
      <c r="R34" s="4"/>
    </row>
    <row r="35" spans="1:18" s="1" customFormat="1" ht="99.75" customHeight="1" x14ac:dyDescent="0.2">
      <c r="A35" s="1564"/>
      <c r="B35" s="1131" t="s">
        <v>6095</v>
      </c>
      <c r="C35" s="1120" t="s">
        <v>6096</v>
      </c>
      <c r="D35" s="1122" t="s">
        <v>810</v>
      </c>
      <c r="E35" s="307" t="s">
        <v>3435</v>
      </c>
      <c r="F35" s="279"/>
      <c r="G35" s="279">
        <v>185.83699999999999</v>
      </c>
      <c r="H35" s="1123"/>
      <c r="I35" s="1123"/>
      <c r="J35" s="1125" t="s">
        <v>6097</v>
      </c>
      <c r="K35" s="1125" t="s">
        <v>6322</v>
      </c>
      <c r="L35" s="1125"/>
      <c r="M35" s="1138"/>
      <c r="N35" s="1138"/>
      <c r="O35" s="1138"/>
      <c r="P35" s="1138"/>
      <c r="Q35" s="3"/>
      <c r="R35" s="4"/>
    </row>
    <row r="36" spans="1:18" s="1" customFormat="1" ht="115.5" customHeight="1" x14ac:dyDescent="0.2">
      <c r="A36" s="1564"/>
      <c r="B36" s="1131" t="s">
        <v>6101</v>
      </c>
      <c r="C36" s="1120" t="s">
        <v>6102</v>
      </c>
      <c r="D36" s="1122" t="s">
        <v>810</v>
      </c>
      <c r="E36" s="307" t="s">
        <v>3435</v>
      </c>
      <c r="F36" s="279"/>
      <c r="G36" s="279">
        <v>176.11</v>
      </c>
      <c r="H36" s="1123"/>
      <c r="I36" s="1123"/>
      <c r="J36" s="1125" t="s">
        <v>6103</v>
      </c>
      <c r="K36" s="1125" t="s">
        <v>6628</v>
      </c>
      <c r="L36" s="1125"/>
      <c r="M36" s="1138"/>
      <c r="N36" s="1138"/>
      <c r="O36" s="1138"/>
      <c r="P36" s="1138"/>
      <c r="Q36" s="3"/>
      <c r="R36" s="4"/>
    </row>
    <row r="37" spans="1:18" s="1" customFormat="1" ht="48" customHeight="1" x14ac:dyDescent="0.2">
      <c r="A37" s="1564"/>
      <c r="B37" s="1131" t="s">
        <v>6247</v>
      </c>
      <c r="C37" s="1120" t="s">
        <v>6248</v>
      </c>
      <c r="D37" s="1122" t="s">
        <v>810</v>
      </c>
      <c r="E37" s="307" t="s">
        <v>3435</v>
      </c>
      <c r="F37" s="279"/>
      <c r="G37" s="279">
        <v>100</v>
      </c>
      <c r="H37" s="1123"/>
      <c r="I37" s="1123"/>
      <c r="J37" s="1125" t="s">
        <v>6249</v>
      </c>
      <c r="K37" s="1125"/>
      <c r="L37" s="1125"/>
      <c r="M37" s="1138"/>
      <c r="N37" s="1138"/>
      <c r="O37" s="1138"/>
      <c r="P37" s="1138"/>
      <c r="Q37" s="3"/>
      <c r="R37" s="4"/>
    </row>
    <row r="38" spans="1:18" s="1" customFormat="1" ht="48" customHeight="1" x14ac:dyDescent="0.2">
      <c r="A38" s="1564"/>
      <c r="B38" s="1131" t="s">
        <v>6250</v>
      </c>
      <c r="C38" s="1120" t="s">
        <v>6251</v>
      </c>
      <c r="D38" s="1122" t="s">
        <v>810</v>
      </c>
      <c r="E38" s="307" t="s">
        <v>3435</v>
      </c>
      <c r="F38" s="279"/>
      <c r="G38" s="279">
        <v>100</v>
      </c>
      <c r="H38" s="1123"/>
      <c r="I38" s="1123"/>
      <c r="J38" s="1125" t="s">
        <v>6200</v>
      </c>
      <c r="K38" s="1125"/>
      <c r="L38" s="1125"/>
      <c r="M38" s="1138"/>
      <c r="N38" s="1138"/>
      <c r="O38" s="1138"/>
      <c r="P38" s="1138"/>
      <c r="Q38" s="3"/>
      <c r="R38" s="4"/>
    </row>
    <row r="39" spans="1:18" s="1" customFormat="1" ht="48" customHeight="1" x14ac:dyDescent="0.2">
      <c r="A39" s="1564"/>
      <c r="B39" s="1131" t="s">
        <v>6324</v>
      </c>
      <c r="C39" s="1120" t="s">
        <v>6325</v>
      </c>
      <c r="D39" s="1122" t="s">
        <v>921</v>
      </c>
      <c r="E39" s="307" t="s">
        <v>3435</v>
      </c>
      <c r="F39" s="279"/>
      <c r="G39" s="279">
        <v>900</v>
      </c>
      <c r="H39" s="1123"/>
      <c r="I39" s="1123"/>
      <c r="J39" s="1125" t="s">
        <v>6326</v>
      </c>
      <c r="K39" s="1125"/>
      <c r="L39" s="1125"/>
      <c r="M39" s="1138"/>
      <c r="N39" s="1138"/>
      <c r="O39" s="1138"/>
      <c r="P39" s="1138"/>
      <c r="Q39" s="3"/>
      <c r="R39" s="4"/>
    </row>
    <row r="40" spans="1:18" s="1" customFormat="1" ht="48" customHeight="1" x14ac:dyDescent="0.2">
      <c r="A40" s="1564"/>
      <c r="B40" s="1131" t="s">
        <v>6627</v>
      </c>
      <c r="C40" s="1120" t="s">
        <v>6626</v>
      </c>
      <c r="D40" s="1122" t="s">
        <v>810</v>
      </c>
      <c r="E40" s="307" t="s">
        <v>3435</v>
      </c>
      <c r="F40" s="279"/>
      <c r="G40" s="279">
        <v>16.666</v>
      </c>
      <c r="H40" s="1123"/>
      <c r="I40" s="1123"/>
      <c r="J40" s="1592" t="s">
        <v>6782</v>
      </c>
      <c r="K40" s="1125"/>
      <c r="L40" s="1125"/>
      <c r="M40" s="1138"/>
      <c r="N40" s="1138"/>
      <c r="O40" s="1138"/>
      <c r="P40" s="1138"/>
      <c r="Q40" s="3"/>
      <c r="R40" s="4"/>
    </row>
    <row r="41" spans="1:18" s="1" customFormat="1" ht="48" customHeight="1" x14ac:dyDescent="0.2">
      <c r="A41" s="1564"/>
      <c r="B41" s="1131" t="s">
        <v>6778</v>
      </c>
      <c r="C41" s="1120" t="s">
        <v>6781</v>
      </c>
      <c r="D41" s="1122" t="s">
        <v>810</v>
      </c>
      <c r="E41" s="307" t="s">
        <v>3435</v>
      </c>
      <c r="F41" s="279"/>
      <c r="G41" s="279">
        <v>215</v>
      </c>
      <c r="H41" s="1123"/>
      <c r="I41" s="1123"/>
      <c r="J41" s="1592"/>
      <c r="K41" s="1125"/>
      <c r="L41" s="1125"/>
      <c r="M41" s="1138"/>
      <c r="N41" s="1138"/>
      <c r="O41" s="1138"/>
      <c r="P41" s="1138"/>
      <c r="Q41" s="3"/>
      <c r="R41" s="4"/>
    </row>
    <row r="42" spans="1:18" s="1" customFormat="1" ht="48" customHeight="1" x14ac:dyDescent="0.2">
      <c r="A42" s="1564"/>
      <c r="B42" s="1131" t="s">
        <v>6779</v>
      </c>
      <c r="C42" s="1120" t="s">
        <v>6787</v>
      </c>
      <c r="D42" s="1122" t="s">
        <v>810</v>
      </c>
      <c r="E42" s="307" t="s">
        <v>3435</v>
      </c>
      <c r="F42" s="279"/>
      <c r="G42" s="1145">
        <v>129</v>
      </c>
      <c r="H42" s="1123"/>
      <c r="I42" s="1123"/>
      <c r="J42" s="1592"/>
      <c r="K42" s="1125"/>
      <c r="L42" s="1125"/>
      <c r="M42" s="1138"/>
      <c r="N42" s="1138"/>
      <c r="O42" s="1138"/>
      <c r="P42" s="1138"/>
      <c r="Q42" s="3"/>
      <c r="R42" s="4"/>
    </row>
    <row r="43" spans="1:18" s="1" customFormat="1" ht="48" customHeight="1" x14ac:dyDescent="0.2">
      <c r="A43" s="1564"/>
      <c r="B43" s="1131" t="s">
        <v>6780</v>
      </c>
      <c r="C43" s="1120" t="s">
        <v>6788</v>
      </c>
      <c r="D43" s="1122" t="s">
        <v>810</v>
      </c>
      <c r="E43" s="307" t="s">
        <v>3435</v>
      </c>
      <c r="F43" s="279"/>
      <c r="G43" s="1145">
        <v>256</v>
      </c>
      <c r="H43" s="1123"/>
      <c r="I43" s="1123"/>
      <c r="J43" s="1592"/>
      <c r="K43" s="1125"/>
      <c r="L43" s="1125"/>
      <c r="M43" s="1138"/>
      <c r="N43" s="1138"/>
      <c r="O43" s="1138"/>
      <c r="P43" s="1138"/>
      <c r="Q43" s="3"/>
      <c r="R43" s="4"/>
    </row>
    <row r="44" spans="1:18" s="1" customFormat="1" ht="48" customHeight="1" x14ac:dyDescent="0.2">
      <c r="A44" s="1564"/>
      <c r="B44" s="1131" t="s">
        <v>6783</v>
      </c>
      <c r="C44" s="1120" t="s">
        <v>6789</v>
      </c>
      <c r="D44" s="1122" t="s">
        <v>810</v>
      </c>
      <c r="E44" s="307" t="s">
        <v>3435</v>
      </c>
      <c r="F44" s="279"/>
      <c r="G44" s="1145">
        <v>170</v>
      </c>
      <c r="H44" s="1123"/>
      <c r="I44" s="1123"/>
      <c r="J44" s="1592"/>
      <c r="K44" s="1125"/>
      <c r="L44" s="1125"/>
      <c r="M44" s="1138"/>
      <c r="N44" s="1138"/>
      <c r="O44" s="1138"/>
      <c r="P44" s="1138"/>
      <c r="Q44" s="3"/>
      <c r="R44" s="4"/>
    </row>
    <row r="45" spans="1:18" s="1" customFormat="1" ht="48" customHeight="1" x14ac:dyDescent="0.2">
      <c r="A45" s="1564"/>
      <c r="B45" s="1131" t="s">
        <v>6784</v>
      </c>
      <c r="C45" s="1120" t="s">
        <v>6790</v>
      </c>
      <c r="D45" s="1122" t="s">
        <v>810</v>
      </c>
      <c r="E45" s="307" t="s">
        <v>3435</v>
      </c>
      <c r="F45" s="279"/>
      <c r="G45" s="1145">
        <v>355</v>
      </c>
      <c r="H45" s="1123"/>
      <c r="I45" s="1123"/>
      <c r="J45" s="1592"/>
      <c r="K45" s="1125"/>
      <c r="L45" s="1125"/>
      <c r="M45" s="1138"/>
      <c r="N45" s="1138"/>
      <c r="O45" s="1138"/>
      <c r="P45" s="1138"/>
      <c r="Q45" s="3"/>
      <c r="R45" s="4"/>
    </row>
    <row r="46" spans="1:18" s="1" customFormat="1" ht="48" customHeight="1" x14ac:dyDescent="0.2">
      <c r="A46" s="1564"/>
      <c r="B46" s="1131" t="s">
        <v>6785</v>
      </c>
      <c r="C46" s="1120" t="s">
        <v>6791</v>
      </c>
      <c r="D46" s="1122" t="s">
        <v>810</v>
      </c>
      <c r="E46" s="307" t="s">
        <v>3435</v>
      </c>
      <c r="F46" s="279"/>
      <c r="G46" s="1145">
        <v>260</v>
      </c>
      <c r="H46" s="1123"/>
      <c r="I46" s="1123"/>
      <c r="J46" s="1592"/>
      <c r="K46" s="1125"/>
      <c r="L46" s="1125"/>
      <c r="M46" s="1138"/>
      <c r="N46" s="1138"/>
      <c r="O46" s="1138"/>
      <c r="P46" s="1138"/>
      <c r="Q46" s="3"/>
      <c r="R46" s="4"/>
    </row>
    <row r="47" spans="1:18" s="1" customFormat="1" ht="48" customHeight="1" x14ac:dyDescent="0.2">
      <c r="A47" s="1564"/>
      <c r="B47" s="1131" t="s">
        <v>6786</v>
      </c>
      <c r="C47" s="1120" t="s">
        <v>6792</v>
      </c>
      <c r="D47" s="1122" t="s">
        <v>810</v>
      </c>
      <c r="E47" s="307" t="s">
        <v>3435</v>
      </c>
      <c r="F47" s="279"/>
      <c r="G47" s="1145">
        <v>480</v>
      </c>
      <c r="H47" s="1123"/>
      <c r="I47" s="1123"/>
      <c r="J47" s="1592"/>
      <c r="K47" s="1125"/>
      <c r="L47" s="1125"/>
      <c r="M47" s="1138"/>
      <c r="N47" s="1138"/>
      <c r="O47" s="1138"/>
      <c r="P47" s="1138"/>
      <c r="Q47" s="3"/>
      <c r="R47" s="4"/>
    </row>
    <row r="48" spans="1:18" s="1" customFormat="1" ht="48" customHeight="1" x14ac:dyDescent="0.2">
      <c r="A48" s="1564"/>
      <c r="B48" s="1131" t="s">
        <v>6793</v>
      </c>
      <c r="C48" s="1120" t="s">
        <v>6795</v>
      </c>
      <c r="D48" s="1122" t="s">
        <v>810</v>
      </c>
      <c r="E48" s="307" t="s">
        <v>3435</v>
      </c>
      <c r="F48" s="279"/>
      <c r="G48" s="1145">
        <v>290</v>
      </c>
      <c r="H48" s="1123"/>
      <c r="I48" s="1123"/>
      <c r="J48" s="1592"/>
      <c r="K48" s="1125"/>
      <c r="L48" s="1125"/>
      <c r="M48" s="1138"/>
      <c r="N48" s="1138"/>
      <c r="O48" s="1138"/>
      <c r="P48" s="1138"/>
      <c r="Q48" s="3"/>
      <c r="R48" s="4"/>
    </row>
    <row r="49" spans="1:21" s="1" customFormat="1" ht="48" customHeight="1" x14ac:dyDescent="0.2">
      <c r="A49" s="1564"/>
      <c r="B49" s="1131" t="s">
        <v>6794</v>
      </c>
      <c r="C49" s="1120" t="s">
        <v>6796</v>
      </c>
      <c r="D49" s="1122" t="s">
        <v>810</v>
      </c>
      <c r="E49" s="307" t="s">
        <v>3435</v>
      </c>
      <c r="F49" s="279"/>
      <c r="G49" s="1145">
        <v>340</v>
      </c>
      <c r="H49" s="1123"/>
      <c r="I49" s="1123"/>
      <c r="J49" s="1592"/>
      <c r="K49" s="1125"/>
      <c r="L49" s="1125"/>
      <c r="M49" s="1138"/>
      <c r="N49" s="1138"/>
      <c r="O49" s="1138"/>
      <c r="P49" s="1138"/>
      <c r="Q49" s="3"/>
      <c r="R49" s="4"/>
    </row>
    <row r="50" spans="1:21" s="1" customFormat="1" ht="102.75" customHeight="1" x14ac:dyDescent="0.2">
      <c r="A50" s="1564" t="s">
        <v>1475</v>
      </c>
      <c r="B50" s="1120" t="s">
        <v>1654</v>
      </c>
      <c r="C50" s="1027" t="s">
        <v>145</v>
      </c>
      <c r="D50" s="1119" t="s">
        <v>10</v>
      </c>
      <c r="E50" s="1124" t="s">
        <v>91</v>
      </c>
      <c r="F50" s="1123">
        <v>143.52000000000001</v>
      </c>
      <c r="G50" s="1123">
        <v>33.493810000000003</v>
      </c>
      <c r="H50" s="497"/>
      <c r="I50" s="497"/>
      <c r="J50" s="1125" t="s">
        <v>3661</v>
      </c>
      <c r="K50" s="1125" t="s">
        <v>6340</v>
      </c>
      <c r="L50" s="1125"/>
      <c r="M50" s="1138"/>
      <c r="N50" s="1138"/>
      <c r="O50" s="1138"/>
      <c r="P50" s="1138"/>
      <c r="Q50" s="3" t="s">
        <v>11</v>
      </c>
      <c r="R50" s="4"/>
    </row>
    <row r="51" spans="1:21" s="1" customFormat="1" ht="144" customHeight="1" x14ac:dyDescent="0.2">
      <c r="A51" s="1564"/>
      <c r="B51" s="1120" t="s">
        <v>1710</v>
      </c>
      <c r="C51" s="1120" t="s">
        <v>1360</v>
      </c>
      <c r="D51" s="287" t="s">
        <v>10</v>
      </c>
      <c r="E51" s="1124" t="s">
        <v>31</v>
      </c>
      <c r="F51" s="309">
        <v>1577</v>
      </c>
      <c r="G51" s="1123">
        <v>25.97803</v>
      </c>
      <c r="H51" s="1123"/>
      <c r="I51" s="497"/>
      <c r="J51" s="1125" t="s">
        <v>3973</v>
      </c>
      <c r="K51" s="1125" t="s">
        <v>5506</v>
      </c>
      <c r="L51" s="1125" t="s">
        <v>6334</v>
      </c>
      <c r="M51" s="1138"/>
      <c r="N51" s="1138"/>
      <c r="O51" s="1138"/>
      <c r="P51" s="1138"/>
      <c r="Q51" s="3"/>
      <c r="R51" s="4"/>
    </row>
    <row r="52" spans="1:21" s="1" customFormat="1" ht="117" customHeight="1" x14ac:dyDescent="0.2">
      <c r="A52" s="1564"/>
      <c r="B52" s="1120" t="s">
        <v>1712</v>
      </c>
      <c r="C52" s="767" t="s">
        <v>5045</v>
      </c>
      <c r="D52" s="1119" t="s">
        <v>10</v>
      </c>
      <c r="E52" s="1124" t="s">
        <v>189</v>
      </c>
      <c r="F52" s="1123"/>
      <c r="G52" s="1123"/>
      <c r="H52" s="497"/>
      <c r="I52" s="1123">
        <v>120</v>
      </c>
      <c r="J52" s="1126" t="s">
        <v>5507</v>
      </c>
      <c r="K52" s="1126" t="s">
        <v>6352</v>
      </c>
      <c r="L52" s="1126"/>
      <c r="M52" s="1130"/>
      <c r="N52" s="1130"/>
      <c r="O52" s="1130"/>
      <c r="P52" s="1130"/>
      <c r="Q52" s="3" t="s">
        <v>11</v>
      </c>
      <c r="R52" s="4"/>
    </row>
    <row r="53" spans="1:21" ht="255" customHeight="1" x14ac:dyDescent="0.2">
      <c r="A53" s="1564"/>
      <c r="B53" s="1122" t="s">
        <v>3700</v>
      </c>
      <c r="C53" s="497" t="s">
        <v>3701</v>
      </c>
      <c r="D53" s="1122" t="s">
        <v>810</v>
      </c>
      <c r="E53" s="1122" t="s">
        <v>3435</v>
      </c>
      <c r="F53" s="1123">
        <v>138</v>
      </c>
      <c r="G53" s="1123">
        <v>3000</v>
      </c>
      <c r="H53" s="1123"/>
      <c r="I53" s="1123"/>
      <c r="J53" s="1126" t="s">
        <v>3702</v>
      </c>
      <c r="K53" s="1126" t="s">
        <v>4546</v>
      </c>
      <c r="L53" s="1126" t="s">
        <v>6353</v>
      </c>
      <c r="M53" s="1126"/>
      <c r="N53" s="1126"/>
      <c r="O53" s="1126"/>
      <c r="P53" s="1126"/>
      <c r="S53" s="128"/>
    </row>
    <row r="54" spans="1:21" s="4" customFormat="1" ht="134.25" customHeight="1" x14ac:dyDescent="0.2">
      <c r="A54" s="1564" t="s">
        <v>3131</v>
      </c>
      <c r="B54" s="1120" t="s">
        <v>1735</v>
      </c>
      <c r="C54" s="1027" t="s">
        <v>5767</v>
      </c>
      <c r="D54" s="1122" t="s">
        <v>213</v>
      </c>
      <c r="E54" s="1122" t="s">
        <v>216</v>
      </c>
      <c r="F54" s="1123">
        <v>4615.8</v>
      </c>
      <c r="G54" s="1123">
        <v>1400</v>
      </c>
      <c r="H54" s="1123">
        <v>52445</v>
      </c>
      <c r="I54" s="1122"/>
      <c r="J54" s="1125" t="s">
        <v>3037</v>
      </c>
      <c r="K54" s="1125" t="s">
        <v>3276</v>
      </c>
      <c r="L54" s="1125" t="s">
        <v>4121</v>
      </c>
      <c r="M54" s="1138" t="s">
        <v>4445</v>
      </c>
      <c r="N54" s="1138" t="s">
        <v>5515</v>
      </c>
      <c r="O54" s="1138" t="s">
        <v>5946</v>
      </c>
      <c r="P54" s="1138" t="s">
        <v>6617</v>
      </c>
      <c r="Q54" s="3" t="s">
        <v>123</v>
      </c>
    </row>
    <row r="55" spans="1:21" s="1" customFormat="1" ht="114" customHeight="1" x14ac:dyDescent="0.2">
      <c r="A55" s="1564"/>
      <c r="B55" s="497" t="s">
        <v>5047</v>
      </c>
      <c r="C55" s="497" t="s">
        <v>4940</v>
      </c>
      <c r="D55" s="1122" t="s">
        <v>986</v>
      </c>
      <c r="E55" s="1122" t="s">
        <v>4742</v>
      </c>
      <c r="F55" s="1123"/>
      <c r="G55" s="279">
        <v>147.96</v>
      </c>
      <c r="H55" s="1123"/>
      <c r="I55" s="1123"/>
      <c r="J55" s="974" t="s">
        <v>5505</v>
      </c>
      <c r="K55" s="1126" t="s">
        <v>6233</v>
      </c>
      <c r="L55" s="1126"/>
      <c r="M55" s="1130"/>
      <c r="N55" s="1130"/>
      <c r="O55" s="1130"/>
      <c r="P55" s="1130"/>
      <c r="Q55" s="3"/>
      <c r="R55" s="86"/>
      <c r="S55" s="86"/>
      <c r="T55" s="86"/>
      <c r="U55" s="86"/>
    </row>
    <row r="56" spans="1:21" s="1" customFormat="1" ht="82.5" customHeight="1" x14ac:dyDescent="0.2">
      <c r="A56" s="1564"/>
      <c r="B56" s="497" t="s">
        <v>6634</v>
      </c>
      <c r="C56" s="1027" t="s">
        <v>6633</v>
      </c>
      <c r="D56" s="1122" t="s">
        <v>810</v>
      </c>
      <c r="E56" s="1124" t="s">
        <v>3435</v>
      </c>
      <c r="F56" s="279"/>
      <c r="G56" s="975">
        <v>100</v>
      </c>
      <c r="H56" s="1123"/>
      <c r="I56" s="1123"/>
      <c r="J56" s="1126" t="s">
        <v>6636</v>
      </c>
      <c r="K56" s="1126"/>
      <c r="L56" s="1126"/>
      <c r="M56" s="1130"/>
      <c r="N56" s="1130"/>
      <c r="O56" s="1130"/>
      <c r="P56" s="1130"/>
      <c r="Q56" s="3"/>
      <c r="R56" s="86"/>
      <c r="S56" s="86"/>
      <c r="T56" s="86"/>
      <c r="U56" s="86"/>
    </row>
    <row r="57" spans="1:21" s="1" customFormat="1" ht="42" customHeight="1" x14ac:dyDescent="0.2">
      <c r="A57" s="1564"/>
      <c r="B57" s="497" t="s">
        <v>6635</v>
      </c>
      <c r="C57" s="1027" t="s">
        <v>6637</v>
      </c>
      <c r="D57" s="1122" t="s">
        <v>810</v>
      </c>
      <c r="E57" s="1124" t="s">
        <v>3435</v>
      </c>
      <c r="F57" s="279"/>
      <c r="G57" s="975">
        <v>100</v>
      </c>
      <c r="H57" s="1123"/>
      <c r="I57" s="1123"/>
      <c r="J57" s="1126"/>
      <c r="K57" s="1126"/>
      <c r="L57" s="1126"/>
      <c r="M57" s="1130"/>
      <c r="N57" s="1130"/>
      <c r="O57" s="1130"/>
      <c r="P57" s="1130"/>
      <c r="Q57" s="3"/>
      <c r="R57" s="86"/>
      <c r="S57" s="86"/>
      <c r="T57" s="86"/>
      <c r="U57" s="86"/>
    </row>
    <row r="58" spans="1:21" s="1" customFormat="1" ht="42" customHeight="1" x14ac:dyDescent="0.2">
      <c r="A58" s="1564"/>
      <c r="B58" s="497" t="s">
        <v>6638</v>
      </c>
      <c r="C58" s="1027" t="s">
        <v>6639</v>
      </c>
      <c r="D58" s="1122" t="s">
        <v>810</v>
      </c>
      <c r="E58" s="1124" t="s">
        <v>3435</v>
      </c>
      <c r="F58" s="279"/>
      <c r="G58" s="975">
        <v>100</v>
      </c>
      <c r="H58" s="1123"/>
      <c r="I58" s="1123"/>
      <c r="J58" s="1126"/>
      <c r="K58" s="1126"/>
      <c r="L58" s="1126"/>
      <c r="M58" s="1130"/>
      <c r="N58" s="1130"/>
      <c r="O58" s="1130"/>
      <c r="P58" s="1130"/>
      <c r="Q58" s="3"/>
      <c r="R58" s="86"/>
      <c r="S58" s="86"/>
      <c r="T58" s="86"/>
      <c r="U58" s="86"/>
    </row>
    <row r="59" spans="1:21" s="1" customFormat="1" ht="42" customHeight="1" x14ac:dyDescent="0.2">
      <c r="A59" s="1564"/>
      <c r="B59" s="497" t="s">
        <v>6640</v>
      </c>
      <c r="C59" s="1027" t="s">
        <v>6641</v>
      </c>
      <c r="D59" s="1122" t="s">
        <v>810</v>
      </c>
      <c r="E59" s="1124" t="s">
        <v>3435</v>
      </c>
      <c r="F59" s="279"/>
      <c r="G59" s="975">
        <v>200</v>
      </c>
      <c r="H59" s="1123"/>
      <c r="I59" s="1123"/>
      <c r="J59" s="1126"/>
      <c r="K59" s="1126"/>
      <c r="L59" s="1126"/>
      <c r="M59" s="1130"/>
      <c r="N59" s="1130"/>
      <c r="O59" s="1130"/>
      <c r="P59" s="1130"/>
      <c r="Q59" s="3"/>
      <c r="R59" s="86"/>
      <c r="S59" s="86"/>
      <c r="T59" s="86"/>
      <c r="U59" s="86"/>
    </row>
    <row r="60" spans="1:21" s="24" customFormat="1" ht="12" customHeight="1" x14ac:dyDescent="0.2">
      <c r="A60" s="1741" t="s">
        <v>1476</v>
      </c>
      <c r="B60" s="1741"/>
      <c r="C60" s="1741"/>
      <c r="D60" s="1741"/>
      <c r="E60" s="1741"/>
      <c r="F60" s="1741"/>
      <c r="G60" s="1741"/>
      <c r="H60" s="1741"/>
      <c r="I60" s="1741"/>
      <c r="J60" s="254"/>
      <c r="K60" s="254"/>
      <c r="L60" s="254"/>
      <c r="M60" s="140"/>
      <c r="N60" s="140"/>
      <c r="O60" s="140"/>
      <c r="P60" s="140"/>
      <c r="Q60" s="3" t="s">
        <v>11</v>
      </c>
    </row>
    <row r="61" spans="1:21" s="1" customFormat="1" ht="78.75" customHeight="1" x14ac:dyDescent="0.2">
      <c r="A61" s="1564" t="s">
        <v>1477</v>
      </c>
      <c r="B61" s="1122" t="s">
        <v>5056</v>
      </c>
      <c r="C61" s="1027" t="s">
        <v>6678</v>
      </c>
      <c r="D61" s="1122" t="s">
        <v>3137</v>
      </c>
      <c r="E61" s="1124" t="s">
        <v>60</v>
      </c>
      <c r="F61" s="330"/>
      <c r="G61" s="330">
        <v>9000</v>
      </c>
      <c r="H61" s="1123"/>
      <c r="I61" s="1123"/>
      <c r="J61" s="127" t="s">
        <v>5505</v>
      </c>
      <c r="K61" s="1125" t="s">
        <v>6677</v>
      </c>
      <c r="L61" s="1125"/>
      <c r="M61" s="1138"/>
      <c r="N61" s="1138"/>
      <c r="O61" s="1138"/>
      <c r="P61" s="1138"/>
      <c r="Q61" s="9"/>
    </row>
    <row r="62" spans="1:21" s="1" customFormat="1" ht="132.75" customHeight="1" x14ac:dyDescent="0.2">
      <c r="A62" s="1564"/>
      <c r="B62" s="1122" t="s">
        <v>5185</v>
      </c>
      <c r="C62" s="1027" t="s">
        <v>5184</v>
      </c>
      <c r="D62" s="1122" t="s">
        <v>3137</v>
      </c>
      <c r="E62" s="1124" t="s">
        <v>60</v>
      </c>
      <c r="F62" s="279"/>
      <c r="G62" s="330">
        <v>547.17079000000001</v>
      </c>
      <c r="H62" s="1123"/>
      <c r="I62" s="1123"/>
      <c r="J62" s="127" t="s">
        <v>6775</v>
      </c>
      <c r="K62" s="1125"/>
      <c r="L62" s="1125"/>
      <c r="M62" s="1138"/>
      <c r="N62" s="1138"/>
      <c r="O62" s="1138"/>
      <c r="P62" s="1138"/>
      <c r="Q62" s="9"/>
    </row>
    <row r="63" spans="1:21" s="1" customFormat="1" ht="127.5" customHeight="1" x14ac:dyDescent="0.2">
      <c r="A63" s="1564"/>
      <c r="B63" s="1122" t="s">
        <v>5776</v>
      </c>
      <c r="C63" s="1027" t="s">
        <v>5777</v>
      </c>
      <c r="D63" s="1122" t="s">
        <v>286</v>
      </c>
      <c r="E63" s="1124" t="s">
        <v>3435</v>
      </c>
      <c r="F63" s="279"/>
      <c r="G63" s="330">
        <v>3626.6363999999999</v>
      </c>
      <c r="H63" s="1123"/>
      <c r="I63" s="1123"/>
      <c r="J63" s="127" t="s">
        <v>5950</v>
      </c>
      <c r="K63" s="1125" t="s">
        <v>6339</v>
      </c>
      <c r="L63" s="1125"/>
      <c r="M63" s="1138"/>
      <c r="N63" s="1138"/>
      <c r="O63" s="1138"/>
      <c r="P63" s="1138"/>
      <c r="Q63" s="9"/>
    </row>
    <row r="64" spans="1:21" s="1" customFormat="1" ht="34.5" customHeight="1" x14ac:dyDescent="0.2">
      <c r="A64" s="1564"/>
      <c r="B64" s="1122" t="s">
        <v>6740</v>
      </c>
      <c r="C64" s="1027" t="s">
        <v>6741</v>
      </c>
      <c r="D64" s="1122" t="s">
        <v>6757</v>
      </c>
      <c r="E64" s="307" t="s">
        <v>915</v>
      </c>
      <c r="F64" s="279"/>
      <c r="G64" s="330">
        <v>60</v>
      </c>
      <c r="H64" s="1123"/>
      <c r="I64" s="1123"/>
      <c r="J64" s="1592" t="s">
        <v>6739</v>
      </c>
      <c r="K64" s="1125"/>
      <c r="L64" s="1125"/>
      <c r="M64" s="1138"/>
      <c r="N64" s="1138"/>
      <c r="O64" s="1138"/>
      <c r="P64" s="1138"/>
      <c r="Q64" s="9"/>
    </row>
    <row r="65" spans="1:34" s="1" customFormat="1" ht="24.75" customHeight="1" x14ac:dyDescent="0.2">
      <c r="A65" s="1564"/>
      <c r="B65" s="1122" t="s">
        <v>6742</v>
      </c>
      <c r="C65" s="1027" t="s">
        <v>6748</v>
      </c>
      <c r="D65" s="1122" t="s">
        <v>1240</v>
      </c>
      <c r="E65" s="307" t="s">
        <v>915</v>
      </c>
      <c r="F65" s="279"/>
      <c r="G65" s="330">
        <v>120</v>
      </c>
      <c r="H65" s="1123"/>
      <c r="I65" s="1123"/>
      <c r="J65" s="1592"/>
      <c r="K65" s="1125"/>
      <c r="L65" s="1125"/>
      <c r="M65" s="1138"/>
      <c r="N65" s="1138"/>
      <c r="O65" s="1138"/>
      <c r="P65" s="1138"/>
      <c r="Q65" s="9"/>
    </row>
    <row r="66" spans="1:34" s="1" customFormat="1" ht="24.75" customHeight="1" x14ac:dyDescent="0.2">
      <c r="A66" s="1564"/>
      <c r="B66" s="1122" t="s">
        <v>6743</v>
      </c>
      <c r="C66" s="1027" t="s">
        <v>6749</v>
      </c>
      <c r="D66" s="1122" t="s">
        <v>1240</v>
      </c>
      <c r="E66" s="307" t="s">
        <v>915</v>
      </c>
      <c r="F66" s="279"/>
      <c r="G66" s="330">
        <v>300</v>
      </c>
      <c r="H66" s="1123"/>
      <c r="I66" s="1123"/>
      <c r="J66" s="1592"/>
      <c r="K66" s="1125"/>
      <c r="L66" s="1125"/>
      <c r="M66" s="1138"/>
      <c r="N66" s="1138"/>
      <c r="O66" s="1138"/>
      <c r="P66" s="1138"/>
      <c r="Q66" s="9"/>
    </row>
    <row r="67" spans="1:34" s="1" customFormat="1" ht="24.75" customHeight="1" x14ac:dyDescent="0.2">
      <c r="A67" s="1564"/>
      <c r="B67" s="1122" t="s">
        <v>6744</v>
      </c>
      <c r="C67" s="1027" t="s">
        <v>6750</v>
      </c>
      <c r="D67" s="1122" t="s">
        <v>1240</v>
      </c>
      <c r="E67" s="307" t="s">
        <v>915</v>
      </c>
      <c r="F67" s="279"/>
      <c r="G67" s="330">
        <v>26.5</v>
      </c>
      <c r="H67" s="1123"/>
      <c r="I67" s="1123"/>
      <c r="J67" s="1592"/>
      <c r="K67" s="1125"/>
      <c r="L67" s="1125"/>
      <c r="M67" s="1138"/>
      <c r="N67" s="1138"/>
      <c r="O67" s="1138"/>
      <c r="P67" s="1138"/>
      <c r="Q67" s="9"/>
    </row>
    <row r="68" spans="1:34" s="1" customFormat="1" ht="24.75" customHeight="1" x14ac:dyDescent="0.2">
      <c r="A68" s="1564"/>
      <c r="B68" s="1122" t="s">
        <v>6745</v>
      </c>
      <c r="C68" s="1027" t="s">
        <v>6751</v>
      </c>
      <c r="D68" s="1122" t="s">
        <v>1240</v>
      </c>
      <c r="E68" s="307" t="s">
        <v>915</v>
      </c>
      <c r="F68" s="279"/>
      <c r="G68" s="330">
        <v>70</v>
      </c>
      <c r="H68" s="1123"/>
      <c r="I68" s="1123"/>
      <c r="J68" s="1592"/>
      <c r="K68" s="1125"/>
      <c r="L68" s="1125"/>
      <c r="M68" s="1138"/>
      <c r="N68" s="1138"/>
      <c r="O68" s="1138"/>
      <c r="P68" s="1138"/>
      <c r="Q68" s="9"/>
    </row>
    <row r="69" spans="1:34" s="1" customFormat="1" ht="24.75" customHeight="1" x14ac:dyDescent="0.2">
      <c r="A69" s="1564"/>
      <c r="B69" s="1122" t="s">
        <v>6746</v>
      </c>
      <c r="C69" s="1027" t="s">
        <v>6752</v>
      </c>
      <c r="D69" s="1122" t="s">
        <v>1240</v>
      </c>
      <c r="E69" s="307" t="s">
        <v>915</v>
      </c>
      <c r="F69" s="279"/>
      <c r="G69" s="330">
        <v>30</v>
      </c>
      <c r="H69" s="1123"/>
      <c r="I69" s="1123"/>
      <c r="J69" s="1592"/>
      <c r="K69" s="1125"/>
      <c r="L69" s="1125"/>
      <c r="M69" s="1138"/>
      <c r="N69" s="1138"/>
      <c r="O69" s="1138"/>
      <c r="P69" s="1138"/>
      <c r="Q69" s="9"/>
    </row>
    <row r="70" spans="1:34" s="1" customFormat="1" ht="24.75" customHeight="1" x14ac:dyDescent="0.2">
      <c r="A70" s="1564"/>
      <c r="B70" s="1122" t="s">
        <v>6747</v>
      </c>
      <c r="C70" s="1027" t="s">
        <v>6753</v>
      </c>
      <c r="D70" s="1122" t="s">
        <v>810</v>
      </c>
      <c r="E70" s="307" t="s">
        <v>915</v>
      </c>
      <c r="F70" s="279"/>
      <c r="G70" s="330">
        <v>199.9</v>
      </c>
      <c r="H70" s="1123"/>
      <c r="I70" s="1123"/>
      <c r="J70" s="1592"/>
      <c r="K70" s="1125"/>
      <c r="L70" s="1125"/>
      <c r="M70" s="1138"/>
      <c r="N70" s="1138"/>
      <c r="O70" s="1138"/>
      <c r="P70" s="1138"/>
      <c r="Q70" s="9"/>
    </row>
    <row r="71" spans="1:34" s="1" customFormat="1" ht="24.75" customHeight="1" x14ac:dyDescent="0.2">
      <c r="A71" s="1564"/>
      <c r="B71" s="1122" t="s">
        <v>6754</v>
      </c>
      <c r="C71" s="1027" t="s">
        <v>6758</v>
      </c>
      <c r="D71" s="1122" t="s">
        <v>810</v>
      </c>
      <c r="E71" s="307" t="s">
        <v>915</v>
      </c>
      <c r="F71" s="279"/>
      <c r="G71" s="330">
        <v>140</v>
      </c>
      <c r="H71" s="1123"/>
      <c r="I71" s="1123"/>
      <c r="J71" s="1592"/>
      <c r="K71" s="1125"/>
      <c r="L71" s="1125"/>
      <c r="M71" s="1138"/>
      <c r="N71" s="1138"/>
      <c r="O71" s="1138"/>
      <c r="P71" s="1138"/>
      <c r="Q71" s="9"/>
    </row>
    <row r="72" spans="1:34" s="1" customFormat="1" ht="24.75" customHeight="1" x14ac:dyDescent="0.2">
      <c r="A72" s="1564"/>
      <c r="B72" s="1122" t="s">
        <v>6755</v>
      </c>
      <c r="C72" s="1027" t="s">
        <v>6759</v>
      </c>
      <c r="D72" s="1122" t="s">
        <v>1240</v>
      </c>
      <c r="E72" s="307" t="s">
        <v>915</v>
      </c>
      <c r="F72" s="279"/>
      <c r="G72" s="330">
        <v>500</v>
      </c>
      <c r="H72" s="1123"/>
      <c r="I72" s="1123"/>
      <c r="J72" s="1592"/>
      <c r="K72" s="1125"/>
      <c r="L72" s="1125"/>
      <c r="M72" s="1138"/>
      <c r="N72" s="1138"/>
      <c r="O72" s="1138"/>
      <c r="P72" s="1138"/>
      <c r="Q72" s="9"/>
    </row>
    <row r="73" spans="1:34" s="1" customFormat="1" ht="24.75" customHeight="1" x14ac:dyDescent="0.2">
      <c r="A73" s="1564"/>
      <c r="B73" s="1122" t="s">
        <v>6756</v>
      </c>
      <c r="C73" s="1027" t="s">
        <v>6851</v>
      </c>
      <c r="D73" s="1122" t="s">
        <v>1240</v>
      </c>
      <c r="E73" s="307" t="s">
        <v>915</v>
      </c>
      <c r="F73" s="279"/>
      <c r="G73" s="330">
        <v>5000</v>
      </c>
      <c r="H73" s="1123"/>
      <c r="I73" s="1123"/>
      <c r="J73" s="1592"/>
      <c r="K73" s="1125"/>
      <c r="L73" s="1125"/>
      <c r="M73" s="1138"/>
      <c r="N73" s="1138"/>
      <c r="O73" s="1138"/>
      <c r="P73" s="1138"/>
      <c r="Q73" s="9"/>
    </row>
    <row r="74" spans="1:34" s="1" customFormat="1" ht="63.75" customHeight="1" x14ac:dyDescent="0.2">
      <c r="A74" s="1564"/>
      <c r="B74" s="1122" t="s">
        <v>6327</v>
      </c>
      <c r="C74" s="1027" t="s">
        <v>6328</v>
      </c>
      <c r="D74" s="1122" t="s">
        <v>224</v>
      </c>
      <c r="E74" s="1119" t="s">
        <v>225</v>
      </c>
      <c r="F74" s="279"/>
      <c r="G74" s="330">
        <v>4000</v>
      </c>
      <c r="H74" s="1123"/>
      <c r="I74" s="1123"/>
      <c r="J74" s="127" t="s">
        <v>6326</v>
      </c>
      <c r="K74" s="1125"/>
      <c r="L74" s="1125"/>
      <c r="M74" s="1138"/>
      <c r="N74" s="1138"/>
      <c r="O74" s="1138"/>
      <c r="P74" s="1138"/>
      <c r="Q74" s="9"/>
    </row>
    <row r="75" spans="1:34" s="1" customFormat="1" ht="15.75" customHeight="1" x14ac:dyDescent="0.2">
      <c r="A75" s="1785" t="s">
        <v>1478</v>
      </c>
      <c r="B75" s="1785"/>
      <c r="C75" s="1785"/>
      <c r="D75" s="1785"/>
      <c r="E75" s="1785"/>
      <c r="F75" s="1785"/>
      <c r="G75" s="1785"/>
      <c r="H75" s="1785"/>
      <c r="I75" s="1785"/>
      <c r="J75" s="254"/>
      <c r="K75" s="254"/>
      <c r="L75" s="254"/>
      <c r="M75" s="140"/>
      <c r="N75" s="140"/>
      <c r="O75" s="140"/>
      <c r="P75" s="140"/>
      <c r="Q75" s="3"/>
      <c r="R75" s="4"/>
      <c r="S75" s="4"/>
      <c r="T75" s="4"/>
      <c r="U75" s="4"/>
      <c r="V75" s="4"/>
      <c r="W75" s="4"/>
      <c r="X75" s="4"/>
      <c r="Y75" s="4"/>
      <c r="Z75" s="4"/>
      <c r="AA75" s="4"/>
      <c r="AB75" s="4"/>
      <c r="AC75" s="4"/>
      <c r="AD75" s="4"/>
      <c r="AE75" s="4"/>
      <c r="AF75" s="4"/>
      <c r="AG75" s="4"/>
      <c r="AH75" s="4"/>
    </row>
    <row r="76" spans="1:34" s="1" customFormat="1" ht="48.75" customHeight="1" x14ac:dyDescent="0.2">
      <c r="A76" s="1560" t="s">
        <v>1480</v>
      </c>
      <c r="B76" s="1163" t="s">
        <v>1887</v>
      </c>
      <c r="C76" s="1163" t="s">
        <v>3738</v>
      </c>
      <c r="D76" s="286" t="s">
        <v>275</v>
      </c>
      <c r="E76" s="287" t="s">
        <v>340</v>
      </c>
      <c r="F76" s="330">
        <v>175.04</v>
      </c>
      <c r="G76" s="1167">
        <v>888</v>
      </c>
      <c r="H76" s="1167"/>
      <c r="I76" s="279"/>
      <c r="J76" s="1162" t="s">
        <v>3737</v>
      </c>
      <c r="K76" s="1162" t="s">
        <v>6121</v>
      </c>
      <c r="L76" s="1162" t="s">
        <v>6848</v>
      </c>
      <c r="M76" s="140"/>
      <c r="N76" s="140"/>
      <c r="O76" s="140"/>
      <c r="P76" s="140"/>
      <c r="Q76" s="3"/>
      <c r="R76" s="4"/>
      <c r="S76" s="4"/>
      <c r="T76" s="4"/>
      <c r="U76" s="4"/>
      <c r="V76" s="4"/>
      <c r="W76" s="4"/>
      <c r="X76" s="4"/>
      <c r="Y76" s="4"/>
      <c r="Z76" s="4"/>
      <c r="AA76" s="4"/>
      <c r="AB76" s="4"/>
      <c r="AC76" s="4"/>
      <c r="AD76" s="4"/>
      <c r="AE76" s="4"/>
      <c r="AF76" s="4"/>
      <c r="AG76" s="4"/>
      <c r="AH76" s="4"/>
    </row>
    <row r="77" spans="1:34" s="1" customFormat="1" ht="124.5" customHeight="1" x14ac:dyDescent="0.2">
      <c r="A77" s="1561"/>
      <c r="B77" s="1120" t="s">
        <v>1966</v>
      </c>
      <c r="C77" s="1120" t="s">
        <v>443</v>
      </c>
      <c r="D77" s="1122" t="s">
        <v>275</v>
      </c>
      <c r="E77" s="1119" t="s">
        <v>340</v>
      </c>
      <c r="F77" s="1022"/>
      <c r="G77" s="1122">
        <v>504.44707</v>
      </c>
      <c r="H77" s="1122"/>
      <c r="I77" s="279">
        <v>195</v>
      </c>
      <c r="J77" s="1133" t="s">
        <v>5526</v>
      </c>
      <c r="K77" s="1133" t="s">
        <v>6336</v>
      </c>
      <c r="L77" s="1133"/>
      <c r="M77" s="1139"/>
      <c r="N77" s="1139"/>
      <c r="O77" s="1139"/>
      <c r="P77" s="1139"/>
      <c r="Q77" s="9" t="s">
        <v>11</v>
      </c>
      <c r="R77" s="4"/>
    </row>
    <row r="78" spans="1:34" s="1" customFormat="1" ht="72" customHeight="1" x14ac:dyDescent="0.2">
      <c r="A78" s="1561"/>
      <c r="B78" s="1120" t="s">
        <v>1975</v>
      </c>
      <c r="C78" s="1120" t="s">
        <v>6736</v>
      </c>
      <c r="D78" s="1122" t="s">
        <v>275</v>
      </c>
      <c r="E78" s="1122" t="s">
        <v>276</v>
      </c>
      <c r="F78" s="1022"/>
      <c r="G78" s="1123">
        <v>490</v>
      </c>
      <c r="H78" s="1122"/>
      <c r="I78" s="279">
        <v>500</v>
      </c>
      <c r="J78" s="1133" t="s">
        <v>6737</v>
      </c>
      <c r="K78" s="1133"/>
      <c r="L78" s="1133"/>
      <c r="M78" s="1139"/>
      <c r="N78" s="1139"/>
      <c r="O78" s="1139"/>
      <c r="P78" s="1139"/>
      <c r="Q78" s="9" t="s">
        <v>11</v>
      </c>
      <c r="R78" s="4"/>
    </row>
    <row r="79" spans="1:34" s="1" customFormat="1" ht="116.25" customHeight="1" x14ac:dyDescent="0.2">
      <c r="A79" s="1561"/>
      <c r="B79" s="1120" t="s">
        <v>1979</v>
      </c>
      <c r="C79" s="1120" t="s">
        <v>6671</v>
      </c>
      <c r="D79" s="1122" t="s">
        <v>275</v>
      </c>
      <c r="E79" s="1122" t="s">
        <v>276</v>
      </c>
      <c r="F79" s="1022"/>
      <c r="G79" s="1122">
        <v>2976.7440999999999</v>
      </c>
      <c r="H79" s="1122"/>
      <c r="I79" s="279">
        <v>2670.3</v>
      </c>
      <c r="J79" s="1133" t="s">
        <v>5528</v>
      </c>
      <c r="K79" s="1133" t="s">
        <v>6672</v>
      </c>
      <c r="L79" s="1133"/>
      <c r="M79" s="1139"/>
      <c r="N79" s="1139"/>
      <c r="O79" s="1139"/>
      <c r="P79" s="1139"/>
      <c r="Q79" s="9" t="s">
        <v>11</v>
      </c>
      <c r="R79" s="4"/>
    </row>
    <row r="80" spans="1:34" s="1" customFormat="1" ht="119.25" customHeight="1" x14ac:dyDescent="0.2">
      <c r="A80" s="1561"/>
      <c r="B80" s="1120" t="s">
        <v>2013</v>
      </c>
      <c r="C80" s="656" t="s">
        <v>6734</v>
      </c>
      <c r="D80" s="1122" t="s">
        <v>275</v>
      </c>
      <c r="E80" s="1122" t="s">
        <v>276</v>
      </c>
      <c r="F80" s="1022"/>
      <c r="G80" s="1123">
        <v>700</v>
      </c>
      <c r="H80" s="1122"/>
      <c r="I80" s="279">
        <v>1485</v>
      </c>
      <c r="J80" s="1133" t="s">
        <v>6735</v>
      </c>
      <c r="K80" s="1133"/>
      <c r="L80" s="1133"/>
      <c r="M80" s="1139"/>
      <c r="N80" s="1139"/>
      <c r="O80" s="1139"/>
      <c r="P80" s="1139"/>
      <c r="Q80" s="9" t="s">
        <v>11</v>
      </c>
      <c r="R80" s="4"/>
    </row>
    <row r="81" spans="1:35" s="1" customFormat="1" ht="87.75" customHeight="1" x14ac:dyDescent="0.2">
      <c r="A81" s="1561"/>
      <c r="B81" s="1120" t="s">
        <v>2031</v>
      </c>
      <c r="C81" s="656" t="s">
        <v>6727</v>
      </c>
      <c r="D81" s="1122" t="s">
        <v>275</v>
      </c>
      <c r="E81" s="1122" t="s">
        <v>276</v>
      </c>
      <c r="F81" s="1022"/>
      <c r="G81" s="1123">
        <v>900</v>
      </c>
      <c r="H81" s="1122"/>
      <c r="I81" s="279">
        <v>1350</v>
      </c>
      <c r="J81" s="1133" t="s">
        <v>6726</v>
      </c>
      <c r="K81" s="1133"/>
      <c r="L81" s="1133"/>
      <c r="M81" s="1139"/>
      <c r="N81" s="1139"/>
      <c r="O81" s="1139"/>
      <c r="P81" s="1139"/>
      <c r="Q81" s="9" t="s">
        <v>11</v>
      </c>
      <c r="R81" s="4"/>
    </row>
    <row r="82" spans="1:35" s="10" customFormat="1" ht="102" customHeight="1" x14ac:dyDescent="0.2">
      <c r="A82" s="1561"/>
      <c r="B82" s="1120" t="s">
        <v>2044</v>
      </c>
      <c r="C82" s="656" t="s">
        <v>6674</v>
      </c>
      <c r="D82" s="1122" t="s">
        <v>275</v>
      </c>
      <c r="E82" s="1122" t="s">
        <v>276</v>
      </c>
      <c r="F82" s="1022"/>
      <c r="G82" s="1122">
        <v>2137.30384</v>
      </c>
      <c r="H82" s="1122"/>
      <c r="I82" s="279">
        <v>2650</v>
      </c>
      <c r="J82" s="1133" t="s">
        <v>5532</v>
      </c>
      <c r="K82" s="1133" t="s">
        <v>6673</v>
      </c>
      <c r="L82" s="1133"/>
      <c r="M82" s="1139"/>
      <c r="N82" s="1139"/>
      <c r="O82" s="1139"/>
      <c r="P82" s="1139"/>
      <c r="Q82" s="9" t="s">
        <v>11</v>
      </c>
      <c r="R82" s="4"/>
      <c r="S82" s="4"/>
      <c r="T82" s="4"/>
      <c r="U82" s="4"/>
      <c r="V82" s="4"/>
      <c r="W82" s="4"/>
      <c r="X82" s="4"/>
      <c r="Y82" s="4"/>
      <c r="Z82" s="27"/>
    </row>
    <row r="83" spans="1:35" s="36" customFormat="1" ht="105.75" customHeight="1" x14ac:dyDescent="0.2">
      <c r="A83" s="1561"/>
      <c r="B83" s="1120" t="s">
        <v>2065</v>
      </c>
      <c r="C83" s="656" t="s">
        <v>6676</v>
      </c>
      <c r="D83" s="1122" t="s">
        <v>275</v>
      </c>
      <c r="E83" s="1122" t="s">
        <v>276</v>
      </c>
      <c r="F83" s="1022"/>
      <c r="G83" s="1122">
        <v>3919.0938599999999</v>
      </c>
      <c r="H83" s="1122"/>
      <c r="I83" s="279">
        <v>1980.2</v>
      </c>
      <c r="J83" s="1133" t="s">
        <v>5534</v>
      </c>
      <c r="K83" s="1133" t="s">
        <v>6675</v>
      </c>
      <c r="L83" s="1133"/>
      <c r="M83" s="1139"/>
      <c r="N83" s="1139"/>
      <c r="O83" s="1139"/>
      <c r="P83" s="1139"/>
      <c r="Q83" s="9" t="s">
        <v>11</v>
      </c>
      <c r="R83" s="4"/>
      <c r="S83" s="4"/>
      <c r="T83" s="4"/>
      <c r="U83" s="4"/>
      <c r="V83" s="4"/>
      <c r="W83" s="4"/>
      <c r="X83" s="4"/>
      <c r="Y83" s="4"/>
      <c r="Z83" s="35"/>
    </row>
    <row r="84" spans="1:35" s="10" customFormat="1" ht="101.25" customHeight="1" x14ac:dyDescent="0.2">
      <c r="A84" s="1561"/>
      <c r="B84" s="1120" t="s">
        <v>2067</v>
      </c>
      <c r="C84" s="656" t="s">
        <v>6733</v>
      </c>
      <c r="D84" s="1122" t="s">
        <v>275</v>
      </c>
      <c r="E84" s="1122" t="s">
        <v>276</v>
      </c>
      <c r="F84" s="1022"/>
      <c r="G84" s="1123">
        <v>412</v>
      </c>
      <c r="H84" s="1122"/>
      <c r="I84" s="279">
        <v>1300</v>
      </c>
      <c r="J84" s="1133" t="s">
        <v>6732</v>
      </c>
      <c r="K84" s="1133"/>
      <c r="L84" s="1133"/>
      <c r="M84" s="1139"/>
      <c r="N84" s="1139"/>
      <c r="O84" s="1139"/>
      <c r="P84" s="1139"/>
      <c r="Q84" s="9" t="s">
        <v>11</v>
      </c>
      <c r="R84" s="4"/>
      <c r="S84" s="4"/>
      <c r="T84" s="4"/>
      <c r="U84" s="4"/>
      <c r="V84" s="4"/>
      <c r="W84" s="4"/>
      <c r="X84" s="4"/>
      <c r="Y84" s="4"/>
      <c r="Z84" s="27"/>
    </row>
    <row r="85" spans="1:35" s="10" customFormat="1" ht="66" customHeight="1" x14ac:dyDescent="0.2">
      <c r="A85" s="1561"/>
      <c r="B85" s="1120" t="s">
        <v>2072</v>
      </c>
      <c r="C85" s="656" t="s">
        <v>6731</v>
      </c>
      <c r="D85" s="1122" t="s">
        <v>275</v>
      </c>
      <c r="E85" s="1122" t="s">
        <v>276</v>
      </c>
      <c r="F85" s="1022"/>
      <c r="G85" s="1123">
        <v>1150</v>
      </c>
      <c r="H85" s="1122"/>
      <c r="I85" s="279">
        <v>1300.5</v>
      </c>
      <c r="J85" s="1133" t="s">
        <v>6730</v>
      </c>
      <c r="K85" s="1133"/>
      <c r="L85" s="1133"/>
      <c r="M85" s="1139"/>
      <c r="N85" s="1139"/>
      <c r="O85" s="1139"/>
      <c r="P85" s="1139"/>
      <c r="Q85" s="9" t="s">
        <v>11</v>
      </c>
      <c r="R85" s="4"/>
      <c r="S85" s="4"/>
      <c r="T85" s="4"/>
      <c r="U85" s="4"/>
      <c r="V85" s="4"/>
      <c r="W85" s="4"/>
      <c r="X85" s="4"/>
      <c r="Y85" s="4"/>
      <c r="Z85" s="27"/>
    </row>
    <row r="86" spans="1:35" s="10" customFormat="1" ht="85.5" customHeight="1" x14ac:dyDescent="0.2">
      <c r="A86" s="1561"/>
      <c r="B86" s="1120" t="s">
        <v>2078</v>
      </c>
      <c r="C86" s="656" t="s">
        <v>6729</v>
      </c>
      <c r="D86" s="1122" t="s">
        <v>275</v>
      </c>
      <c r="E86" s="1122" t="s">
        <v>276</v>
      </c>
      <c r="F86" s="1022"/>
      <c r="G86" s="1123">
        <v>670</v>
      </c>
      <c r="H86" s="1122"/>
      <c r="I86" s="279">
        <v>980</v>
      </c>
      <c r="J86" s="1133" t="s">
        <v>6728</v>
      </c>
      <c r="K86" s="1133"/>
      <c r="L86" s="1133"/>
      <c r="M86" s="1139"/>
      <c r="N86" s="1139"/>
      <c r="O86" s="1139"/>
      <c r="P86" s="1139"/>
      <c r="Q86" s="9" t="s">
        <v>11</v>
      </c>
      <c r="R86" s="4"/>
      <c r="S86" s="4"/>
      <c r="T86" s="4"/>
      <c r="U86" s="4"/>
      <c r="V86" s="4"/>
      <c r="W86" s="4"/>
      <c r="X86" s="4"/>
      <c r="Y86" s="4"/>
      <c r="Z86" s="27"/>
    </row>
    <row r="87" spans="1:35" s="1" customFormat="1" ht="73.5" customHeight="1" x14ac:dyDescent="0.2">
      <c r="A87" s="1561"/>
      <c r="B87" s="1120" t="s">
        <v>2093</v>
      </c>
      <c r="C87" s="656" t="s">
        <v>6724</v>
      </c>
      <c r="D87" s="1122" t="s">
        <v>275</v>
      </c>
      <c r="E87" s="1122" t="s">
        <v>276</v>
      </c>
      <c r="F87" s="1022"/>
      <c r="G87" s="1122">
        <v>360.5</v>
      </c>
      <c r="H87" s="1122"/>
      <c r="I87" s="279">
        <v>490</v>
      </c>
      <c r="J87" s="1133" t="s">
        <v>6725</v>
      </c>
      <c r="K87" s="1133"/>
      <c r="L87" s="1133"/>
      <c r="M87" s="1139"/>
      <c r="N87" s="1139"/>
      <c r="O87" s="1139"/>
      <c r="P87" s="1139"/>
      <c r="Q87" s="9" t="s">
        <v>11</v>
      </c>
      <c r="R87" s="4"/>
      <c r="S87" s="4"/>
      <c r="T87" s="4"/>
      <c r="U87" s="4"/>
      <c r="V87" s="4"/>
      <c r="W87" s="4"/>
      <c r="X87" s="4"/>
      <c r="Y87" s="4"/>
    </row>
    <row r="88" spans="1:35" s="971" customFormat="1" ht="123.75" customHeight="1" x14ac:dyDescent="0.2">
      <c r="A88" s="1561"/>
      <c r="B88" s="1122" t="s">
        <v>5068</v>
      </c>
      <c r="C88" s="1027" t="s">
        <v>5067</v>
      </c>
      <c r="D88" s="1122" t="s">
        <v>275</v>
      </c>
      <c r="E88" s="1119" t="s">
        <v>340</v>
      </c>
      <c r="F88" s="279"/>
      <c r="G88" s="330">
        <v>165.80954</v>
      </c>
      <c r="H88" s="1123"/>
      <c r="I88" s="1123"/>
      <c r="J88" s="1853"/>
      <c r="K88" s="1133" t="s">
        <v>6846</v>
      </c>
      <c r="L88" s="1133"/>
      <c r="M88" s="1139"/>
      <c r="N88" s="1139"/>
      <c r="O88" s="1139"/>
      <c r="P88" s="1139"/>
      <c r="Q88" s="9"/>
      <c r="R88" s="4"/>
      <c r="S88" s="4"/>
      <c r="T88" s="4"/>
      <c r="U88" s="4"/>
      <c r="V88" s="4"/>
      <c r="W88" s="4"/>
      <c r="X88" s="4"/>
      <c r="Y88" s="4"/>
      <c r="Z88" s="4"/>
      <c r="AA88" s="4"/>
      <c r="AB88" s="4"/>
      <c r="AC88" s="4"/>
      <c r="AD88" s="4"/>
      <c r="AE88" s="4"/>
      <c r="AF88" s="4"/>
      <c r="AG88" s="4"/>
      <c r="AH88" s="4"/>
      <c r="AI88" s="240"/>
    </row>
    <row r="89" spans="1:35" s="971" customFormat="1" ht="123.75" customHeight="1" x14ac:dyDescent="0.2">
      <c r="A89" s="1561"/>
      <c r="B89" s="1122" t="s">
        <v>5075</v>
      </c>
      <c r="C89" s="1027" t="s">
        <v>6125</v>
      </c>
      <c r="D89" s="1122" t="s">
        <v>275</v>
      </c>
      <c r="E89" s="1119" t="s">
        <v>340</v>
      </c>
      <c r="F89" s="279"/>
      <c r="G89" s="330">
        <v>59.560789999999997</v>
      </c>
      <c r="H89" s="1123"/>
      <c r="I89" s="1123"/>
      <c r="J89" s="1853"/>
      <c r="K89" s="1133" t="s">
        <v>6124</v>
      </c>
      <c r="L89" s="1133" t="s">
        <v>6335</v>
      </c>
      <c r="M89" s="1139"/>
      <c r="N89" s="1139"/>
      <c r="O89" s="1139"/>
      <c r="P89" s="1139"/>
      <c r="Q89" s="9"/>
      <c r="R89" s="4"/>
      <c r="S89" s="4"/>
      <c r="T89" s="4"/>
      <c r="U89" s="4"/>
      <c r="V89" s="4"/>
      <c r="W89" s="4"/>
      <c r="X89" s="4"/>
      <c r="Y89" s="4"/>
      <c r="Z89" s="4"/>
      <c r="AA89" s="4"/>
      <c r="AB89" s="4"/>
      <c r="AC89" s="4"/>
      <c r="AD89" s="4"/>
      <c r="AE89" s="4"/>
      <c r="AF89" s="4"/>
      <c r="AG89" s="4"/>
      <c r="AH89" s="4"/>
      <c r="AI89" s="240"/>
    </row>
    <row r="90" spans="1:35" s="971" customFormat="1" ht="124.5" customHeight="1" x14ac:dyDescent="0.2">
      <c r="A90" s="1561"/>
      <c r="B90" s="1122" t="s">
        <v>5077</v>
      </c>
      <c r="C90" s="1027" t="s">
        <v>6127</v>
      </c>
      <c r="D90" s="1122" t="s">
        <v>275</v>
      </c>
      <c r="E90" s="1119" t="s">
        <v>340</v>
      </c>
      <c r="F90" s="279"/>
      <c r="G90" s="330">
        <v>88.468050000000005</v>
      </c>
      <c r="H90" s="1123"/>
      <c r="I90" s="1123"/>
      <c r="J90" s="1853"/>
      <c r="K90" s="1133" t="s">
        <v>6126</v>
      </c>
      <c r="L90" s="1133" t="s">
        <v>6338</v>
      </c>
      <c r="M90" s="1139"/>
      <c r="N90" s="1139"/>
      <c r="O90" s="1139"/>
      <c r="P90" s="1139"/>
      <c r="Q90" s="9"/>
      <c r="R90" s="4"/>
      <c r="S90" s="4"/>
      <c r="T90" s="4"/>
      <c r="U90" s="4"/>
      <c r="V90" s="4"/>
      <c r="W90" s="4"/>
      <c r="X90" s="4"/>
      <c r="Y90" s="4"/>
      <c r="Z90" s="4"/>
      <c r="AA90" s="4"/>
      <c r="AB90" s="4"/>
      <c r="AC90" s="4"/>
      <c r="AD90" s="4"/>
      <c r="AE90" s="4"/>
      <c r="AF90" s="4"/>
      <c r="AG90" s="4"/>
      <c r="AH90" s="4"/>
      <c r="AI90" s="240"/>
    </row>
    <row r="91" spans="1:35" s="971" customFormat="1" ht="135" customHeight="1" x14ac:dyDescent="0.2">
      <c r="A91" s="1561"/>
      <c r="B91" s="1122" t="s">
        <v>5081</v>
      </c>
      <c r="C91" s="1027" t="s">
        <v>5080</v>
      </c>
      <c r="D91" s="1122" t="s">
        <v>275</v>
      </c>
      <c r="E91" s="1119" t="s">
        <v>340</v>
      </c>
      <c r="F91" s="279"/>
      <c r="G91" s="330">
        <v>318.65985999999998</v>
      </c>
      <c r="H91" s="1123"/>
      <c r="I91" s="1123"/>
      <c r="J91" s="1853"/>
      <c r="K91" s="1133" t="s">
        <v>6642</v>
      </c>
      <c r="L91" s="1133"/>
      <c r="M91" s="1139"/>
      <c r="N91" s="1139"/>
      <c r="O91" s="1139"/>
      <c r="P91" s="1139"/>
      <c r="Q91" s="9"/>
      <c r="R91" s="4"/>
      <c r="S91" s="4"/>
      <c r="T91" s="4"/>
      <c r="U91" s="4"/>
      <c r="V91" s="4"/>
      <c r="W91" s="4"/>
      <c r="X91" s="4"/>
      <c r="Y91" s="4"/>
      <c r="Z91" s="4"/>
      <c r="AA91" s="4"/>
      <c r="AB91" s="4"/>
      <c r="AC91" s="4"/>
      <c r="AD91" s="4"/>
      <c r="AE91" s="4"/>
      <c r="AF91" s="4"/>
      <c r="AG91" s="4"/>
      <c r="AH91" s="4"/>
      <c r="AI91" s="240"/>
    </row>
    <row r="92" spans="1:35" s="203" customFormat="1" ht="124.5" customHeight="1" x14ac:dyDescent="0.2">
      <c r="A92" s="1561"/>
      <c r="B92" s="1122" t="s">
        <v>5786</v>
      </c>
      <c r="C92" s="1027" t="s">
        <v>5787</v>
      </c>
      <c r="D92" s="1122" t="s">
        <v>810</v>
      </c>
      <c r="E92" s="1122" t="s">
        <v>5788</v>
      </c>
      <c r="F92" s="1040"/>
      <c r="G92" s="279">
        <v>629.38076000000001</v>
      </c>
      <c r="H92" s="1123"/>
      <c r="I92" s="1123"/>
      <c r="J92" s="1133" t="s">
        <v>5959</v>
      </c>
      <c r="K92" s="1133" t="s">
        <v>6643</v>
      </c>
      <c r="L92" s="1133"/>
      <c r="M92" s="1139"/>
      <c r="N92" s="1139"/>
      <c r="O92" s="1139"/>
      <c r="P92" s="1139"/>
      <c r="Q92" s="9"/>
      <c r="R92" s="4"/>
      <c r="S92" s="4"/>
      <c r="T92" s="4"/>
      <c r="U92" s="4"/>
      <c r="V92" s="4"/>
      <c r="W92" s="4"/>
      <c r="X92" s="4"/>
      <c r="Y92" s="4"/>
      <c r="Z92" s="4"/>
      <c r="AA92" s="4"/>
      <c r="AB92" s="4"/>
      <c r="AC92" s="4"/>
      <c r="AD92" s="4"/>
      <c r="AE92" s="4"/>
      <c r="AF92" s="4"/>
      <c r="AG92" s="4"/>
      <c r="AH92" s="4"/>
      <c r="AI92" s="1084"/>
    </row>
    <row r="93" spans="1:35" s="203" customFormat="1" ht="135" customHeight="1" x14ac:dyDescent="0.2">
      <c r="A93" s="1561"/>
      <c r="B93" s="1122" t="s">
        <v>5790</v>
      </c>
      <c r="C93" s="1027" t="s">
        <v>5791</v>
      </c>
      <c r="D93" s="1122" t="s">
        <v>810</v>
      </c>
      <c r="E93" s="1122" t="s">
        <v>5788</v>
      </c>
      <c r="F93" s="1040"/>
      <c r="G93" s="279">
        <v>571.58434</v>
      </c>
      <c r="H93" s="1123"/>
      <c r="I93" s="1123"/>
      <c r="J93" s="1133" t="s">
        <v>5960</v>
      </c>
      <c r="K93" s="1133" t="s">
        <v>6337</v>
      </c>
      <c r="L93" s="1133"/>
      <c r="M93" s="1139"/>
      <c r="N93" s="1139"/>
      <c r="O93" s="1139"/>
      <c r="P93" s="1139"/>
      <c r="Q93" s="9"/>
      <c r="R93" s="4"/>
      <c r="S93" s="4"/>
      <c r="T93" s="4"/>
      <c r="U93" s="4"/>
      <c r="V93" s="4"/>
      <c r="W93" s="4"/>
      <c r="X93" s="4"/>
      <c r="Y93" s="4"/>
      <c r="Z93" s="4"/>
      <c r="AA93" s="4"/>
      <c r="AB93" s="4"/>
      <c r="AC93" s="4"/>
      <c r="AD93" s="4"/>
      <c r="AE93" s="4"/>
      <c r="AF93" s="4"/>
      <c r="AG93" s="4"/>
      <c r="AH93" s="4"/>
      <c r="AI93" s="1084"/>
    </row>
    <row r="94" spans="1:35" s="203" customFormat="1" ht="34.5" customHeight="1" x14ac:dyDescent="0.2">
      <c r="A94" s="1561"/>
      <c r="B94" s="1122" t="s">
        <v>6684</v>
      </c>
      <c r="C94" s="1027" t="s">
        <v>6689</v>
      </c>
      <c r="D94" s="1122" t="s">
        <v>810</v>
      </c>
      <c r="E94" s="1122" t="s">
        <v>5788</v>
      </c>
      <c r="F94" s="1040"/>
      <c r="G94" s="1143">
        <v>330</v>
      </c>
      <c r="H94" s="1123"/>
      <c r="I94" s="1123"/>
      <c r="J94" s="1853" t="s">
        <v>6636</v>
      </c>
      <c r="K94" s="1133"/>
      <c r="L94" s="1133"/>
      <c r="M94" s="1139"/>
      <c r="N94" s="1139"/>
      <c r="O94" s="1139"/>
      <c r="P94" s="1139"/>
      <c r="Q94" s="9"/>
      <c r="R94" s="4"/>
      <c r="S94" s="4"/>
      <c r="T94" s="4"/>
      <c r="U94" s="4"/>
      <c r="V94" s="4"/>
      <c r="W94" s="4"/>
      <c r="X94" s="4"/>
      <c r="Y94" s="4"/>
      <c r="Z94" s="4"/>
      <c r="AA94" s="4"/>
      <c r="AB94" s="4"/>
      <c r="AC94" s="4"/>
      <c r="AD94" s="4"/>
      <c r="AE94" s="4"/>
      <c r="AF94" s="4"/>
      <c r="AG94" s="4"/>
      <c r="AH94" s="4"/>
      <c r="AI94" s="1084"/>
    </row>
    <row r="95" spans="1:35" s="203" customFormat="1" ht="34.5" customHeight="1" x14ac:dyDescent="0.2">
      <c r="A95" s="1561"/>
      <c r="B95" s="1122" t="s">
        <v>6685</v>
      </c>
      <c r="C95" s="1027" t="s">
        <v>6690</v>
      </c>
      <c r="D95" s="1122" t="s">
        <v>810</v>
      </c>
      <c r="E95" s="1122" t="s">
        <v>5788</v>
      </c>
      <c r="F95" s="1040"/>
      <c r="G95" s="1143">
        <v>450</v>
      </c>
      <c r="H95" s="1123"/>
      <c r="I95" s="1123"/>
      <c r="J95" s="1853"/>
      <c r="K95" s="1133"/>
      <c r="L95" s="1133"/>
      <c r="M95" s="1139"/>
      <c r="N95" s="1139"/>
      <c r="O95" s="1139"/>
      <c r="P95" s="1139"/>
      <c r="Q95" s="9"/>
      <c r="R95" s="4"/>
      <c r="S95" s="4"/>
      <c r="T95" s="4"/>
      <c r="U95" s="4"/>
      <c r="V95" s="4"/>
      <c r="W95" s="4"/>
      <c r="X95" s="4"/>
      <c r="Y95" s="4"/>
      <c r="Z95" s="4"/>
      <c r="AA95" s="4"/>
      <c r="AB95" s="4"/>
      <c r="AC95" s="4"/>
      <c r="AD95" s="4"/>
      <c r="AE95" s="4"/>
      <c r="AF95" s="4"/>
      <c r="AG95" s="4"/>
      <c r="AH95" s="4"/>
      <c r="AI95" s="1084"/>
    </row>
    <row r="96" spans="1:35" s="203" customFormat="1" ht="34.5" customHeight="1" x14ac:dyDescent="0.2">
      <c r="A96" s="1561"/>
      <c r="B96" s="1122" t="s">
        <v>6686</v>
      </c>
      <c r="C96" s="1027" t="s">
        <v>6691</v>
      </c>
      <c r="D96" s="1122" t="s">
        <v>810</v>
      </c>
      <c r="E96" s="1122" t="s">
        <v>5788</v>
      </c>
      <c r="F96" s="1040"/>
      <c r="G96" s="1143">
        <v>500</v>
      </c>
      <c r="H96" s="1123"/>
      <c r="I96" s="1123"/>
      <c r="J96" s="1853"/>
      <c r="K96" s="1133"/>
      <c r="L96" s="1133"/>
      <c r="M96" s="1139"/>
      <c r="N96" s="1139"/>
      <c r="O96" s="1139"/>
      <c r="P96" s="1139"/>
      <c r="Q96" s="9"/>
      <c r="R96" s="4"/>
      <c r="S96" s="4"/>
      <c r="T96" s="4"/>
      <c r="U96" s="4"/>
      <c r="V96" s="4"/>
      <c r="W96" s="4"/>
      <c r="X96" s="4"/>
      <c r="Y96" s="4"/>
      <c r="Z96" s="4"/>
      <c r="AA96" s="4"/>
      <c r="AB96" s="4"/>
      <c r="AC96" s="4"/>
      <c r="AD96" s="4"/>
      <c r="AE96" s="4"/>
      <c r="AF96" s="4"/>
      <c r="AG96" s="4"/>
      <c r="AH96" s="4"/>
      <c r="AI96" s="1084"/>
    </row>
    <row r="97" spans="1:35" s="203" customFormat="1" ht="34.5" customHeight="1" x14ac:dyDescent="0.2">
      <c r="A97" s="1561"/>
      <c r="B97" s="1122" t="s">
        <v>6687</v>
      </c>
      <c r="C97" s="1027" t="s">
        <v>6692</v>
      </c>
      <c r="D97" s="1122" t="s">
        <v>810</v>
      </c>
      <c r="E97" s="1122" t="s">
        <v>5788</v>
      </c>
      <c r="F97" s="1040"/>
      <c r="G97" s="1143">
        <v>150</v>
      </c>
      <c r="H97" s="1123"/>
      <c r="I97" s="1123"/>
      <c r="J97" s="1853"/>
      <c r="K97" s="1133"/>
      <c r="L97" s="1133"/>
      <c r="M97" s="1139"/>
      <c r="N97" s="1139"/>
      <c r="O97" s="1139"/>
      <c r="P97" s="1139"/>
      <c r="Q97" s="9"/>
      <c r="R97" s="4"/>
      <c r="S97" s="4"/>
      <c r="T97" s="4"/>
      <c r="U97" s="4"/>
      <c r="V97" s="4"/>
      <c r="W97" s="4"/>
      <c r="X97" s="4"/>
      <c r="Y97" s="4"/>
      <c r="Z97" s="4"/>
      <c r="AA97" s="4"/>
      <c r="AB97" s="4"/>
      <c r="AC97" s="4"/>
      <c r="AD97" s="4"/>
      <c r="AE97" s="4"/>
      <c r="AF97" s="4"/>
      <c r="AG97" s="4"/>
      <c r="AH97" s="4"/>
      <c r="AI97" s="1084"/>
    </row>
    <row r="98" spans="1:35" s="203" customFormat="1" ht="34.5" customHeight="1" x14ac:dyDescent="0.2">
      <c r="A98" s="1561"/>
      <c r="B98" s="1122" t="s">
        <v>6688</v>
      </c>
      <c r="C98" s="1027" t="s">
        <v>6698</v>
      </c>
      <c r="D98" s="1122" t="s">
        <v>810</v>
      </c>
      <c r="E98" s="1122" t="s">
        <v>5788</v>
      </c>
      <c r="F98" s="1040"/>
      <c r="G98" s="1143">
        <v>367</v>
      </c>
      <c r="H98" s="1123"/>
      <c r="I98" s="1123"/>
      <c r="J98" s="1853"/>
      <c r="K98" s="1133"/>
      <c r="L98" s="1133"/>
      <c r="M98" s="1139"/>
      <c r="N98" s="1139"/>
      <c r="O98" s="1139"/>
      <c r="P98" s="1139"/>
      <c r="Q98" s="9"/>
      <c r="R98" s="4"/>
      <c r="S98" s="4"/>
      <c r="T98" s="4"/>
      <c r="U98" s="4"/>
      <c r="V98" s="4"/>
      <c r="W98" s="4"/>
      <c r="X98" s="4"/>
      <c r="Y98" s="4"/>
      <c r="Z98" s="4"/>
      <c r="AA98" s="4"/>
      <c r="AB98" s="4"/>
      <c r="AC98" s="4"/>
      <c r="AD98" s="4"/>
      <c r="AE98" s="4"/>
      <c r="AF98" s="4"/>
      <c r="AG98" s="4"/>
      <c r="AH98" s="4"/>
      <c r="AI98" s="1084"/>
    </row>
    <row r="99" spans="1:35" s="203" customFormat="1" ht="34.5" customHeight="1" x14ac:dyDescent="0.2">
      <c r="A99" s="1561"/>
      <c r="B99" s="1122" t="s">
        <v>6693</v>
      </c>
      <c r="C99" s="1027" t="s">
        <v>6697</v>
      </c>
      <c r="D99" s="1122" t="s">
        <v>810</v>
      </c>
      <c r="E99" s="1122" t="s">
        <v>5788</v>
      </c>
      <c r="F99" s="1040"/>
      <c r="G99" s="1143">
        <v>315</v>
      </c>
      <c r="H99" s="1123"/>
      <c r="I99" s="1123"/>
      <c r="J99" s="1853"/>
      <c r="K99" s="1133"/>
      <c r="L99" s="1133"/>
      <c r="M99" s="1139"/>
      <c r="N99" s="1139"/>
      <c r="O99" s="1139"/>
      <c r="P99" s="1139"/>
      <c r="Q99" s="9"/>
      <c r="R99" s="4"/>
      <c r="S99" s="4"/>
      <c r="T99" s="4"/>
      <c r="U99" s="4"/>
      <c r="V99" s="4"/>
      <c r="W99" s="4"/>
      <c r="X99" s="4"/>
      <c r="Y99" s="4"/>
      <c r="Z99" s="4"/>
      <c r="AA99" s="4"/>
      <c r="AB99" s="4"/>
      <c r="AC99" s="4"/>
      <c r="AD99" s="4"/>
      <c r="AE99" s="4"/>
      <c r="AF99" s="4"/>
      <c r="AG99" s="4"/>
      <c r="AH99" s="4"/>
      <c r="AI99" s="1084"/>
    </row>
    <row r="100" spans="1:35" s="203" customFormat="1" ht="34.5" customHeight="1" x14ac:dyDescent="0.2">
      <c r="A100" s="1561"/>
      <c r="B100" s="1122" t="s">
        <v>6694</v>
      </c>
      <c r="C100" s="1027" t="s">
        <v>6699</v>
      </c>
      <c r="D100" s="1122" t="s">
        <v>810</v>
      </c>
      <c r="E100" s="1122" t="s">
        <v>5788</v>
      </c>
      <c r="F100" s="1040"/>
      <c r="G100" s="1143">
        <v>298</v>
      </c>
      <c r="H100" s="1123"/>
      <c r="I100" s="1123"/>
      <c r="J100" s="1853"/>
      <c r="K100" s="1133"/>
      <c r="L100" s="1133"/>
      <c r="M100" s="1139"/>
      <c r="N100" s="1139"/>
      <c r="O100" s="1139"/>
      <c r="P100" s="1139"/>
      <c r="Q100" s="9"/>
      <c r="R100" s="4"/>
      <c r="S100" s="4"/>
      <c r="T100" s="4"/>
      <c r="U100" s="4"/>
      <c r="V100" s="4"/>
      <c r="W100" s="4"/>
      <c r="X100" s="4"/>
      <c r="Y100" s="4"/>
      <c r="Z100" s="4"/>
      <c r="AA100" s="4"/>
      <c r="AB100" s="4"/>
      <c r="AC100" s="4"/>
      <c r="AD100" s="4"/>
      <c r="AE100" s="4"/>
      <c r="AF100" s="4"/>
      <c r="AG100" s="4"/>
      <c r="AH100" s="4"/>
      <c r="AI100" s="1084"/>
    </row>
    <row r="101" spans="1:35" s="203" customFormat="1" ht="34.5" customHeight="1" x14ac:dyDescent="0.2">
      <c r="A101" s="1561"/>
      <c r="B101" s="1122" t="s">
        <v>6695</v>
      </c>
      <c r="C101" s="1027" t="s">
        <v>6713</v>
      </c>
      <c r="D101" s="1122" t="s">
        <v>810</v>
      </c>
      <c r="E101" s="1122" t="s">
        <v>5788</v>
      </c>
      <c r="F101" s="1040"/>
      <c r="G101" s="1143">
        <v>320</v>
      </c>
      <c r="H101" s="1123"/>
      <c r="I101" s="1123"/>
      <c r="J101" s="1853"/>
      <c r="K101" s="1133"/>
      <c r="L101" s="1133"/>
      <c r="M101" s="1139"/>
      <c r="N101" s="1139"/>
      <c r="O101" s="1139"/>
      <c r="P101" s="1139"/>
      <c r="Q101" s="9"/>
      <c r="R101" s="4"/>
      <c r="S101" s="4"/>
      <c r="T101" s="4"/>
      <c r="U101" s="4"/>
      <c r="V101" s="4"/>
      <c r="W101" s="4"/>
      <c r="X101" s="4"/>
      <c r="Y101" s="4"/>
      <c r="Z101" s="4"/>
      <c r="AA101" s="4"/>
      <c r="AB101" s="4"/>
      <c r="AC101" s="4"/>
      <c r="AD101" s="4"/>
      <c r="AE101" s="4"/>
      <c r="AF101" s="4"/>
      <c r="AG101" s="4"/>
      <c r="AH101" s="4"/>
      <c r="AI101" s="1084"/>
    </row>
    <row r="102" spans="1:35" s="203" customFormat="1" ht="38.25" customHeight="1" x14ac:dyDescent="0.2">
      <c r="A102" s="1561"/>
      <c r="B102" s="1122" t="s">
        <v>6696</v>
      </c>
      <c r="C102" s="1027" t="s">
        <v>6712</v>
      </c>
      <c r="D102" s="1122" t="s">
        <v>810</v>
      </c>
      <c r="E102" s="1122" t="s">
        <v>5788</v>
      </c>
      <c r="F102" s="1040"/>
      <c r="G102" s="1143">
        <v>210</v>
      </c>
      <c r="H102" s="1123"/>
      <c r="I102" s="1123"/>
      <c r="J102" s="1853"/>
      <c r="K102" s="1133"/>
      <c r="L102" s="1133"/>
      <c r="M102" s="1139"/>
      <c r="N102" s="1139"/>
      <c r="O102" s="1139"/>
      <c r="P102" s="1139"/>
      <c r="Q102" s="9"/>
      <c r="R102" s="4"/>
      <c r="S102" s="4"/>
      <c r="T102" s="4"/>
      <c r="U102" s="4"/>
      <c r="V102" s="4"/>
      <c r="W102" s="4"/>
      <c r="X102" s="4"/>
      <c r="Y102" s="4"/>
      <c r="Z102" s="4"/>
      <c r="AA102" s="4"/>
      <c r="AB102" s="4"/>
      <c r="AC102" s="4"/>
      <c r="AD102" s="4"/>
      <c r="AE102" s="4"/>
      <c r="AF102" s="4"/>
      <c r="AG102" s="4"/>
      <c r="AH102" s="4"/>
      <c r="AI102" s="1084"/>
    </row>
    <row r="103" spans="1:35" s="203" customFormat="1" ht="38.25" customHeight="1" x14ac:dyDescent="0.2">
      <c r="A103" s="1561"/>
      <c r="B103" s="1122" t="s">
        <v>6700</v>
      </c>
      <c r="C103" s="1027" t="s">
        <v>6714</v>
      </c>
      <c r="D103" s="1122" t="s">
        <v>810</v>
      </c>
      <c r="E103" s="1122" t="s">
        <v>5788</v>
      </c>
      <c r="F103" s="1040"/>
      <c r="G103" s="1143">
        <v>400</v>
      </c>
      <c r="H103" s="1123"/>
      <c r="I103" s="1123"/>
      <c r="J103" s="1853"/>
      <c r="K103" s="1133"/>
      <c r="L103" s="1133"/>
      <c r="M103" s="1139"/>
      <c r="N103" s="1139"/>
      <c r="O103" s="1139"/>
      <c r="P103" s="1139"/>
      <c r="Q103" s="9"/>
      <c r="R103" s="4"/>
      <c r="S103" s="4"/>
      <c r="T103" s="4"/>
      <c r="U103" s="4"/>
      <c r="V103" s="4"/>
      <c r="W103" s="4"/>
      <c r="X103" s="4"/>
      <c r="Y103" s="4"/>
      <c r="Z103" s="4"/>
      <c r="AA103" s="4"/>
      <c r="AB103" s="4"/>
      <c r="AC103" s="4"/>
      <c r="AD103" s="4"/>
      <c r="AE103" s="4"/>
      <c r="AF103" s="4"/>
      <c r="AG103" s="4"/>
      <c r="AH103" s="4"/>
      <c r="AI103" s="1084"/>
    </row>
    <row r="104" spans="1:35" s="203" customFormat="1" ht="38.25" customHeight="1" x14ac:dyDescent="0.2">
      <c r="A104" s="1561"/>
      <c r="B104" s="1122" t="s">
        <v>6701</v>
      </c>
      <c r="C104" s="1027" t="s">
        <v>6715</v>
      </c>
      <c r="D104" s="1122" t="s">
        <v>810</v>
      </c>
      <c r="E104" s="1122" t="s">
        <v>5788</v>
      </c>
      <c r="F104" s="1040"/>
      <c r="G104" s="1143">
        <v>750</v>
      </c>
      <c r="H104" s="1123"/>
      <c r="I104" s="1123"/>
      <c r="J104" s="1853"/>
      <c r="K104" s="1133"/>
      <c r="L104" s="1133"/>
      <c r="M104" s="1139"/>
      <c r="N104" s="1139"/>
      <c r="O104" s="1139"/>
      <c r="P104" s="1139"/>
      <c r="Q104" s="9"/>
      <c r="R104" s="4"/>
      <c r="S104" s="4"/>
      <c r="T104" s="4"/>
      <c r="U104" s="4"/>
      <c r="V104" s="4"/>
      <c r="W104" s="4"/>
      <c r="X104" s="4"/>
      <c r="Y104" s="4"/>
      <c r="Z104" s="4"/>
      <c r="AA104" s="4"/>
      <c r="AB104" s="4"/>
      <c r="AC104" s="4"/>
      <c r="AD104" s="4"/>
      <c r="AE104" s="4"/>
      <c r="AF104" s="4"/>
      <c r="AG104" s="4"/>
      <c r="AH104" s="4"/>
      <c r="AI104" s="1084"/>
    </row>
    <row r="105" spans="1:35" s="203" customFormat="1" ht="38.25" customHeight="1" x14ac:dyDescent="0.2">
      <c r="A105" s="1561"/>
      <c r="B105" s="1122" t="s">
        <v>6702</v>
      </c>
      <c r="C105" s="1027" t="s">
        <v>6716</v>
      </c>
      <c r="D105" s="1122" t="s">
        <v>810</v>
      </c>
      <c r="E105" s="1122" t="s">
        <v>5788</v>
      </c>
      <c r="F105" s="1040"/>
      <c r="G105" s="1143">
        <v>352</v>
      </c>
      <c r="H105" s="1123"/>
      <c r="I105" s="1123"/>
      <c r="J105" s="1853"/>
      <c r="K105" s="1133"/>
      <c r="L105" s="1133"/>
      <c r="M105" s="1139"/>
      <c r="N105" s="1139"/>
      <c r="O105" s="1139"/>
      <c r="P105" s="1139"/>
      <c r="Q105" s="9"/>
      <c r="R105" s="4"/>
      <c r="S105" s="4"/>
      <c r="T105" s="4"/>
      <c r="U105" s="4"/>
      <c r="V105" s="4"/>
      <c r="W105" s="4"/>
      <c r="X105" s="4"/>
      <c r="Y105" s="4"/>
      <c r="Z105" s="4"/>
      <c r="AA105" s="4"/>
      <c r="AB105" s="4"/>
      <c r="AC105" s="4"/>
      <c r="AD105" s="4"/>
      <c r="AE105" s="4"/>
      <c r="AF105" s="4"/>
      <c r="AG105" s="4"/>
      <c r="AH105" s="4"/>
      <c r="AI105" s="1084"/>
    </row>
    <row r="106" spans="1:35" s="203" customFormat="1" ht="38.25" customHeight="1" x14ac:dyDescent="0.2">
      <c r="A106" s="1561"/>
      <c r="B106" s="1122" t="s">
        <v>6703</v>
      </c>
      <c r="C106" s="1027" t="s">
        <v>6717</v>
      </c>
      <c r="D106" s="1122" t="s">
        <v>810</v>
      </c>
      <c r="E106" s="1122" t="s">
        <v>5788</v>
      </c>
      <c r="F106" s="1040"/>
      <c r="G106" s="1143">
        <v>1190</v>
      </c>
      <c r="H106" s="1123"/>
      <c r="I106" s="1123"/>
      <c r="J106" s="1853"/>
      <c r="K106" s="1133"/>
      <c r="L106" s="1133"/>
      <c r="M106" s="1139"/>
      <c r="N106" s="1139"/>
      <c r="O106" s="1139"/>
      <c r="P106" s="1139"/>
      <c r="Q106" s="9"/>
      <c r="R106" s="4"/>
      <c r="S106" s="4"/>
      <c r="T106" s="4"/>
      <c r="U106" s="4"/>
      <c r="V106" s="4"/>
      <c r="W106" s="4"/>
      <c r="X106" s="4"/>
      <c r="Y106" s="4"/>
      <c r="Z106" s="4"/>
      <c r="AA106" s="4"/>
      <c r="AB106" s="4"/>
      <c r="AC106" s="4"/>
      <c r="AD106" s="4"/>
      <c r="AE106" s="4"/>
      <c r="AF106" s="4"/>
      <c r="AG106" s="4"/>
      <c r="AH106" s="4"/>
      <c r="AI106" s="1084"/>
    </row>
    <row r="107" spans="1:35" s="203" customFormat="1" ht="38.25" customHeight="1" x14ac:dyDescent="0.2">
      <c r="A107" s="1561"/>
      <c r="B107" s="1122" t="s">
        <v>6704</v>
      </c>
      <c r="C107" s="1027" t="s">
        <v>6718</v>
      </c>
      <c r="D107" s="1122" t="s">
        <v>810</v>
      </c>
      <c r="E107" s="1122" t="s">
        <v>5788</v>
      </c>
      <c r="F107" s="1040"/>
      <c r="G107" s="1143">
        <v>700</v>
      </c>
      <c r="H107" s="1123"/>
      <c r="I107" s="1123"/>
      <c r="J107" s="1853"/>
      <c r="K107" s="1133"/>
      <c r="L107" s="1133"/>
      <c r="M107" s="1139"/>
      <c r="N107" s="1139"/>
      <c r="O107" s="1139"/>
      <c r="P107" s="1139"/>
      <c r="Q107" s="9"/>
      <c r="R107" s="4"/>
      <c r="S107" s="4"/>
      <c r="T107" s="4"/>
      <c r="U107" s="4"/>
      <c r="V107" s="4"/>
      <c r="W107" s="4"/>
      <c r="X107" s="4"/>
      <c r="Y107" s="4"/>
      <c r="Z107" s="4"/>
      <c r="AA107" s="4"/>
      <c r="AB107" s="4"/>
      <c r="AC107" s="4"/>
      <c r="AD107" s="4"/>
      <c r="AE107" s="4"/>
      <c r="AF107" s="4"/>
      <c r="AG107" s="4"/>
      <c r="AH107" s="4"/>
      <c r="AI107" s="1084"/>
    </row>
    <row r="108" spans="1:35" s="203" customFormat="1" ht="38.25" customHeight="1" x14ac:dyDescent="0.2">
      <c r="A108" s="1561"/>
      <c r="B108" s="1122" t="s">
        <v>6705</v>
      </c>
      <c r="C108" s="1027" t="s">
        <v>6719</v>
      </c>
      <c r="D108" s="1122" t="s">
        <v>810</v>
      </c>
      <c r="E108" s="1122" t="s">
        <v>5788</v>
      </c>
      <c r="F108" s="1040"/>
      <c r="G108" s="1143">
        <v>505</v>
      </c>
      <c r="H108" s="1123"/>
      <c r="I108" s="1123"/>
      <c r="J108" s="1853"/>
      <c r="K108" s="1133"/>
      <c r="L108" s="1133"/>
      <c r="M108" s="1139"/>
      <c r="N108" s="1139"/>
      <c r="O108" s="1139"/>
      <c r="P108" s="1139"/>
      <c r="Q108" s="9"/>
      <c r="R108" s="4"/>
      <c r="S108" s="4"/>
      <c r="T108" s="4"/>
      <c r="U108" s="4"/>
      <c r="V108" s="4"/>
      <c r="W108" s="4"/>
      <c r="X108" s="4"/>
      <c r="Y108" s="4"/>
      <c r="Z108" s="4"/>
      <c r="AA108" s="4"/>
      <c r="AB108" s="4"/>
      <c r="AC108" s="4"/>
      <c r="AD108" s="4"/>
      <c r="AE108" s="4"/>
      <c r="AF108" s="4"/>
      <c r="AG108" s="4"/>
      <c r="AH108" s="4"/>
      <c r="AI108" s="1084"/>
    </row>
    <row r="109" spans="1:35" s="203" customFormat="1" ht="38.25" customHeight="1" x14ac:dyDescent="0.2">
      <c r="A109" s="1561"/>
      <c r="B109" s="1122" t="s">
        <v>6706</v>
      </c>
      <c r="C109" s="1027" t="s">
        <v>6720</v>
      </c>
      <c r="D109" s="1122" t="s">
        <v>810</v>
      </c>
      <c r="E109" s="1122" t="s">
        <v>5788</v>
      </c>
      <c r="F109" s="1040"/>
      <c r="G109" s="1143">
        <v>545</v>
      </c>
      <c r="H109" s="1123"/>
      <c r="I109" s="1123"/>
      <c r="J109" s="1853"/>
      <c r="K109" s="1133"/>
      <c r="L109" s="1133"/>
      <c r="M109" s="1139"/>
      <c r="N109" s="1139"/>
      <c r="O109" s="1139"/>
      <c r="P109" s="1139"/>
      <c r="Q109" s="9"/>
      <c r="R109" s="4"/>
      <c r="S109" s="4"/>
      <c r="T109" s="4"/>
      <c r="U109" s="4"/>
      <c r="V109" s="4"/>
      <c r="W109" s="4"/>
      <c r="X109" s="4"/>
      <c r="Y109" s="4"/>
      <c r="Z109" s="4"/>
      <c r="AA109" s="4"/>
      <c r="AB109" s="4"/>
      <c r="AC109" s="4"/>
      <c r="AD109" s="4"/>
      <c r="AE109" s="4"/>
      <c r="AF109" s="4"/>
      <c r="AG109" s="4"/>
      <c r="AH109" s="4"/>
      <c r="AI109" s="1084"/>
    </row>
    <row r="110" spans="1:35" s="203" customFormat="1" ht="38.25" customHeight="1" x14ac:dyDescent="0.2">
      <c r="A110" s="1561"/>
      <c r="B110" s="1122" t="s">
        <v>6707</v>
      </c>
      <c r="C110" s="1027" t="s">
        <v>6721</v>
      </c>
      <c r="D110" s="1122" t="s">
        <v>810</v>
      </c>
      <c r="E110" s="1122" t="s">
        <v>5788</v>
      </c>
      <c r="F110" s="1040"/>
      <c r="G110" s="1143">
        <v>545</v>
      </c>
      <c r="H110" s="1123"/>
      <c r="I110" s="1123"/>
      <c r="J110" s="1853"/>
      <c r="K110" s="1133"/>
      <c r="L110" s="1133"/>
      <c r="M110" s="1139"/>
      <c r="N110" s="1139"/>
      <c r="O110" s="1139"/>
      <c r="P110" s="1139"/>
      <c r="Q110" s="9"/>
      <c r="R110" s="4"/>
      <c r="S110" s="4"/>
      <c r="T110" s="4"/>
      <c r="U110" s="4"/>
      <c r="V110" s="4"/>
      <c r="W110" s="4"/>
      <c r="X110" s="4"/>
      <c r="Y110" s="4"/>
      <c r="Z110" s="4"/>
      <c r="AA110" s="4"/>
      <c r="AB110" s="4"/>
      <c r="AC110" s="4"/>
      <c r="AD110" s="4"/>
      <c r="AE110" s="4"/>
      <c r="AF110" s="4"/>
      <c r="AG110" s="4"/>
      <c r="AH110" s="4"/>
      <c r="AI110" s="1084"/>
    </row>
    <row r="111" spans="1:35" s="203" customFormat="1" ht="38.25" customHeight="1" x14ac:dyDescent="0.2">
      <c r="A111" s="1561"/>
      <c r="B111" s="1122" t="s">
        <v>6708</v>
      </c>
      <c r="C111" s="1027" t="s">
        <v>6722</v>
      </c>
      <c r="D111" s="1122" t="s">
        <v>810</v>
      </c>
      <c r="E111" s="1122" t="s">
        <v>5788</v>
      </c>
      <c r="F111" s="1040"/>
      <c r="G111" s="1143">
        <v>530</v>
      </c>
      <c r="H111" s="1123"/>
      <c r="I111" s="1123"/>
      <c r="J111" s="1853"/>
      <c r="K111" s="1133"/>
      <c r="L111" s="1133"/>
      <c r="M111" s="1139"/>
      <c r="N111" s="1139"/>
      <c r="O111" s="1139"/>
      <c r="P111" s="1139"/>
      <c r="Q111" s="9"/>
      <c r="R111" s="4"/>
      <c r="S111" s="4"/>
      <c r="T111" s="4"/>
      <c r="U111" s="4"/>
      <c r="V111" s="4"/>
      <c r="W111" s="4"/>
      <c r="X111" s="4"/>
      <c r="Y111" s="4"/>
      <c r="Z111" s="4"/>
      <c r="AA111" s="4"/>
      <c r="AB111" s="4"/>
      <c r="AC111" s="4"/>
      <c r="AD111" s="4"/>
      <c r="AE111" s="4"/>
      <c r="AF111" s="4"/>
      <c r="AG111" s="4"/>
      <c r="AH111" s="4"/>
      <c r="AI111" s="1084"/>
    </row>
    <row r="112" spans="1:35" s="203" customFormat="1" ht="38.25" customHeight="1" x14ac:dyDescent="0.2">
      <c r="A112" s="1561"/>
      <c r="B112" s="1122" t="s">
        <v>6709</v>
      </c>
      <c r="C112" s="1027" t="s">
        <v>6711</v>
      </c>
      <c r="D112" s="1122" t="s">
        <v>810</v>
      </c>
      <c r="E112" s="1122" t="s">
        <v>5788</v>
      </c>
      <c r="F112" s="1040"/>
      <c r="G112" s="1143">
        <v>550</v>
      </c>
      <c r="H112" s="1123"/>
      <c r="I112" s="1123"/>
      <c r="J112" s="1853"/>
      <c r="K112" s="1133"/>
      <c r="L112" s="1133"/>
      <c r="M112" s="1139"/>
      <c r="N112" s="1139"/>
      <c r="O112" s="1139"/>
      <c r="P112" s="1139"/>
      <c r="Q112" s="9"/>
      <c r="R112" s="4"/>
      <c r="S112" s="4"/>
      <c r="T112" s="4"/>
      <c r="U112" s="4"/>
      <c r="V112" s="4"/>
      <c r="W112" s="4"/>
      <c r="X112" s="4"/>
      <c r="Y112" s="4"/>
      <c r="Z112" s="4"/>
      <c r="AA112" s="4"/>
      <c r="AB112" s="4"/>
      <c r="AC112" s="4"/>
      <c r="AD112" s="4"/>
      <c r="AE112" s="4"/>
      <c r="AF112" s="4"/>
      <c r="AG112" s="4"/>
      <c r="AH112" s="4"/>
      <c r="AI112" s="1084"/>
    </row>
    <row r="113" spans="1:35" s="203" customFormat="1" ht="38.25" customHeight="1" x14ac:dyDescent="0.2">
      <c r="A113" s="1562"/>
      <c r="B113" s="1122" t="s">
        <v>6710</v>
      </c>
      <c r="C113" s="1027" t="s">
        <v>6723</v>
      </c>
      <c r="D113" s="1122" t="s">
        <v>810</v>
      </c>
      <c r="E113" s="1122" t="s">
        <v>5788</v>
      </c>
      <c r="F113" s="1040"/>
      <c r="G113" s="1143">
        <v>431</v>
      </c>
      <c r="H113" s="1123"/>
      <c r="I113" s="1123"/>
      <c r="J113" s="1853"/>
      <c r="K113" s="1133"/>
      <c r="L113" s="1133"/>
      <c r="M113" s="1139"/>
      <c r="N113" s="1139"/>
      <c r="O113" s="1139"/>
      <c r="P113" s="1139"/>
      <c r="Q113" s="9"/>
      <c r="R113" s="4"/>
      <c r="S113" s="4"/>
      <c r="T113" s="4"/>
      <c r="U113" s="4"/>
      <c r="V113" s="4"/>
      <c r="W113" s="4"/>
      <c r="X113" s="4"/>
      <c r="Y113" s="4"/>
      <c r="Z113" s="4"/>
      <c r="AA113" s="4"/>
      <c r="AB113" s="4"/>
      <c r="AC113" s="4"/>
      <c r="AD113" s="4"/>
      <c r="AE113" s="4"/>
      <c r="AF113" s="4"/>
      <c r="AG113" s="4"/>
      <c r="AH113" s="4"/>
      <c r="AI113" s="1084"/>
    </row>
    <row r="114" spans="1:35" s="1" customFormat="1" ht="152.25" customHeight="1" x14ac:dyDescent="0.2">
      <c r="A114" s="1027" t="s">
        <v>1481</v>
      </c>
      <c r="B114" s="1120" t="s">
        <v>2108</v>
      </c>
      <c r="C114" s="1120" t="s">
        <v>555</v>
      </c>
      <c r="D114" s="1119" t="s">
        <v>213</v>
      </c>
      <c r="E114" s="1122" t="s">
        <v>551</v>
      </c>
      <c r="F114" s="1123">
        <v>2888.8471599999998</v>
      </c>
      <c r="G114" s="218">
        <v>3000</v>
      </c>
      <c r="H114" s="571">
        <v>7000</v>
      </c>
      <c r="I114" s="571">
        <v>5000</v>
      </c>
      <c r="J114" s="1125" t="s">
        <v>3759</v>
      </c>
      <c r="K114" s="1125" t="s">
        <v>4462</v>
      </c>
      <c r="L114" s="1125" t="s">
        <v>5749</v>
      </c>
      <c r="M114" s="1138" t="s">
        <v>6765</v>
      </c>
      <c r="N114" s="1138"/>
      <c r="O114" s="1138"/>
      <c r="P114" s="1138"/>
      <c r="Q114" s="9" t="s">
        <v>11</v>
      </c>
    </row>
    <row r="115" spans="1:35" s="1" customFormat="1" ht="105" customHeight="1" x14ac:dyDescent="0.2">
      <c r="A115" s="1120" t="s">
        <v>1482</v>
      </c>
      <c r="B115" s="1120" t="s">
        <v>2109</v>
      </c>
      <c r="C115" s="1027" t="s">
        <v>556</v>
      </c>
      <c r="D115" s="1122" t="s">
        <v>213</v>
      </c>
      <c r="E115" s="1122" t="s">
        <v>216</v>
      </c>
      <c r="F115" s="309">
        <v>15816.622590000001</v>
      </c>
      <c r="G115" s="330">
        <v>315.69276000000002</v>
      </c>
      <c r="H115" s="1122"/>
      <c r="I115" s="1122"/>
      <c r="J115" s="1125" t="s">
        <v>4144</v>
      </c>
      <c r="K115" s="1125" t="s">
        <v>5537</v>
      </c>
      <c r="L115" s="1125" t="s">
        <v>6401</v>
      </c>
      <c r="M115" s="1138"/>
      <c r="N115" s="1138"/>
      <c r="O115" s="1138"/>
      <c r="P115" s="1138"/>
      <c r="Q115" s="3" t="s">
        <v>123</v>
      </c>
      <c r="R115" s="4"/>
    </row>
    <row r="116" spans="1:35" s="1" customFormat="1" ht="123.75" customHeight="1" x14ac:dyDescent="0.2">
      <c r="A116" s="1027" t="s">
        <v>1483</v>
      </c>
      <c r="B116" s="1120" t="s">
        <v>2115</v>
      </c>
      <c r="C116" s="1027" t="s">
        <v>563</v>
      </c>
      <c r="D116" s="1122" t="s">
        <v>213</v>
      </c>
      <c r="E116" s="1122" t="s">
        <v>216</v>
      </c>
      <c r="F116" s="309">
        <v>4516</v>
      </c>
      <c r="G116" s="330">
        <v>36591.900999999998</v>
      </c>
      <c r="H116" s="1122">
        <v>29137.7</v>
      </c>
      <c r="I116" s="1122"/>
      <c r="J116" s="1125" t="s">
        <v>4147</v>
      </c>
      <c r="K116" s="1125" t="s">
        <v>4464</v>
      </c>
      <c r="L116" s="1125" t="s">
        <v>4701</v>
      </c>
      <c r="M116" s="1138" t="s">
        <v>5543</v>
      </c>
      <c r="N116" s="1138" t="s">
        <v>5965</v>
      </c>
      <c r="O116" s="1138" t="s">
        <v>6242</v>
      </c>
      <c r="P116" s="1138"/>
      <c r="Q116" s="3" t="s">
        <v>123</v>
      </c>
      <c r="R116" s="4"/>
      <c r="T116" s="4"/>
      <c r="U116" s="4"/>
      <c r="V116" s="4"/>
      <c r="W116" s="4"/>
      <c r="X116" s="4"/>
    </row>
    <row r="117" spans="1:35" s="1" customFormat="1" ht="132" customHeight="1" x14ac:dyDescent="0.2">
      <c r="A117" s="1120" t="s">
        <v>1484</v>
      </c>
      <c r="B117" s="1120" t="s">
        <v>2116</v>
      </c>
      <c r="C117" s="1027" t="s">
        <v>564</v>
      </c>
      <c r="D117" s="1122" t="s">
        <v>558</v>
      </c>
      <c r="E117" s="1122" t="s">
        <v>216</v>
      </c>
      <c r="F117" s="309">
        <v>500</v>
      </c>
      <c r="G117" s="279"/>
      <c r="H117" s="306"/>
      <c r="I117" s="1122"/>
      <c r="J117" s="1125" t="s">
        <v>5544</v>
      </c>
      <c r="K117" s="1125" t="s">
        <v>6238</v>
      </c>
      <c r="L117" s="1125"/>
      <c r="M117" s="1138"/>
      <c r="N117" s="1138"/>
      <c r="O117" s="1138"/>
      <c r="P117" s="1138"/>
      <c r="Q117" s="3" t="s">
        <v>123</v>
      </c>
    </row>
    <row r="118" spans="1:35" s="1" customFormat="1" ht="163.5" customHeight="1" x14ac:dyDescent="0.2">
      <c r="A118" s="1564" t="s">
        <v>1485</v>
      </c>
      <c r="B118" s="1120" t="s">
        <v>2118</v>
      </c>
      <c r="C118" s="1027" t="s">
        <v>6644</v>
      </c>
      <c r="D118" s="1122" t="s">
        <v>275</v>
      </c>
      <c r="E118" s="1119" t="s">
        <v>340</v>
      </c>
      <c r="F118" s="1123">
        <v>453.71600000000001</v>
      </c>
      <c r="G118" s="1123">
        <v>600</v>
      </c>
      <c r="H118" s="1123"/>
      <c r="I118" s="235"/>
      <c r="J118" s="1135" t="s">
        <v>3761</v>
      </c>
      <c r="K118" s="1135" t="s">
        <v>4702</v>
      </c>
      <c r="L118" s="1135" t="s">
        <v>6645</v>
      </c>
      <c r="M118" s="146"/>
      <c r="N118" s="146"/>
      <c r="O118" s="146"/>
      <c r="P118" s="146"/>
      <c r="Q118" s="9" t="s">
        <v>11</v>
      </c>
    </row>
    <row r="119" spans="1:35" s="1" customFormat="1" ht="116.25" customHeight="1" x14ac:dyDescent="0.2">
      <c r="A119" s="1564"/>
      <c r="B119" s="1120" t="s">
        <v>2138</v>
      </c>
      <c r="C119" s="1027" t="s">
        <v>586</v>
      </c>
      <c r="D119" s="1122" t="s">
        <v>558</v>
      </c>
      <c r="E119" s="1122" t="s">
        <v>216</v>
      </c>
      <c r="F119" s="309">
        <v>713</v>
      </c>
      <c r="G119" s="218">
        <v>5300</v>
      </c>
      <c r="H119" s="306"/>
      <c r="I119" s="330">
        <v>22800</v>
      </c>
      <c r="J119" s="1136" t="s">
        <v>4148</v>
      </c>
      <c r="K119" s="1136" t="s">
        <v>5749</v>
      </c>
      <c r="L119" s="1136" t="s">
        <v>5966</v>
      </c>
      <c r="M119" s="151" t="s">
        <v>6243</v>
      </c>
      <c r="N119" s="151"/>
      <c r="O119" s="151"/>
      <c r="P119" s="151"/>
      <c r="Q119" s="9" t="s">
        <v>123</v>
      </c>
    </row>
    <row r="120" spans="1:35" s="1" customFormat="1" ht="83.25" customHeight="1" x14ac:dyDescent="0.2">
      <c r="A120" s="1564"/>
      <c r="B120" s="1120" t="s">
        <v>2152</v>
      </c>
      <c r="C120" s="1027" t="s">
        <v>598</v>
      </c>
      <c r="D120" s="1122" t="s">
        <v>558</v>
      </c>
      <c r="E120" s="1122" t="s">
        <v>216</v>
      </c>
      <c r="F120" s="309">
        <v>0</v>
      </c>
      <c r="G120" s="306"/>
      <c r="H120" s="306"/>
      <c r="I120" s="306"/>
      <c r="J120" s="1136" t="s">
        <v>5554</v>
      </c>
      <c r="K120" s="1136" t="s">
        <v>6400</v>
      </c>
      <c r="L120" s="1136"/>
      <c r="M120" s="151"/>
      <c r="N120" s="151"/>
      <c r="O120" s="151"/>
      <c r="P120" s="151"/>
      <c r="Q120" s="9" t="s">
        <v>123</v>
      </c>
    </row>
    <row r="121" spans="1:35" s="1" customFormat="1" ht="102.75" customHeight="1" x14ac:dyDescent="0.2">
      <c r="A121" s="1564"/>
      <c r="B121" s="1120" t="s">
        <v>2153</v>
      </c>
      <c r="C121" s="1027" t="s">
        <v>599</v>
      </c>
      <c r="D121" s="1122" t="s">
        <v>213</v>
      </c>
      <c r="E121" s="1122" t="s">
        <v>216</v>
      </c>
      <c r="F121" s="1123"/>
      <c r="G121" s="279"/>
      <c r="H121" s="306"/>
      <c r="I121" s="306"/>
      <c r="J121" s="1136" t="s">
        <v>4156</v>
      </c>
      <c r="K121" s="1136" t="s">
        <v>5553</v>
      </c>
      <c r="L121" s="1136" t="s">
        <v>6409</v>
      </c>
      <c r="M121" s="151"/>
      <c r="N121" s="151"/>
      <c r="O121" s="151"/>
      <c r="P121" s="151"/>
      <c r="Q121" s="9" t="s">
        <v>123</v>
      </c>
    </row>
    <row r="122" spans="1:35" s="1" customFormat="1" ht="62.25" customHeight="1" x14ac:dyDescent="0.2">
      <c r="A122" s="1564"/>
      <c r="B122" s="1122" t="s">
        <v>6403</v>
      </c>
      <c r="C122" s="1027" t="s">
        <v>6402</v>
      </c>
      <c r="D122" s="1122" t="s">
        <v>810</v>
      </c>
      <c r="E122" s="1122" t="s">
        <v>902</v>
      </c>
      <c r="F122" s="330"/>
      <c r="G122" s="279">
        <v>430</v>
      </c>
      <c r="H122" s="1014"/>
      <c r="I122" s="1014"/>
      <c r="J122" s="1599" t="s">
        <v>6429</v>
      </c>
      <c r="K122" s="1126"/>
      <c r="L122" s="1126"/>
      <c r="M122" s="1130"/>
      <c r="N122" s="1130"/>
      <c r="O122" s="1130"/>
      <c r="P122" s="1130"/>
      <c r="Q122" s="4"/>
      <c r="R122" s="4"/>
    </row>
    <row r="123" spans="1:35" s="1" customFormat="1" ht="62.25" customHeight="1" x14ac:dyDescent="0.2">
      <c r="A123" s="1564"/>
      <c r="B123" s="1122" t="s">
        <v>6416</v>
      </c>
      <c r="C123" s="1027" t="s">
        <v>6415</v>
      </c>
      <c r="D123" s="1122" t="s">
        <v>810</v>
      </c>
      <c r="E123" s="1122" t="s">
        <v>902</v>
      </c>
      <c r="F123" s="330"/>
      <c r="G123" s="279">
        <v>800</v>
      </c>
      <c r="H123" s="1014"/>
      <c r="I123" s="1014"/>
      <c r="J123" s="1599"/>
      <c r="K123" s="1126"/>
      <c r="L123" s="1126"/>
      <c r="M123" s="1130"/>
      <c r="N123" s="1130"/>
      <c r="O123" s="1130"/>
      <c r="P123" s="1130"/>
      <c r="Q123" s="4"/>
      <c r="R123" s="4"/>
    </row>
    <row r="124" spans="1:35" s="1" customFormat="1" ht="62.25" customHeight="1" x14ac:dyDescent="0.2">
      <c r="A124" s="1564"/>
      <c r="B124" s="1122" t="s">
        <v>6418</v>
      </c>
      <c r="C124" s="1027" t="s">
        <v>6417</v>
      </c>
      <c r="D124" s="1122" t="s">
        <v>810</v>
      </c>
      <c r="E124" s="1122" t="s">
        <v>902</v>
      </c>
      <c r="F124" s="330"/>
      <c r="G124" s="279">
        <v>500</v>
      </c>
      <c r="H124" s="1014"/>
      <c r="I124" s="1014"/>
      <c r="J124" s="1599"/>
      <c r="K124" s="1126"/>
      <c r="L124" s="1126"/>
      <c r="M124" s="1130"/>
      <c r="N124" s="1130"/>
      <c r="O124" s="1130"/>
      <c r="P124" s="1130"/>
      <c r="Q124" s="4"/>
      <c r="R124" s="4"/>
    </row>
    <row r="125" spans="1:35" s="1" customFormat="1" ht="62.25" customHeight="1" x14ac:dyDescent="0.2">
      <c r="A125" s="1564"/>
      <c r="B125" s="1122" t="s">
        <v>6419</v>
      </c>
      <c r="C125" s="1027" t="s">
        <v>6424</v>
      </c>
      <c r="D125" s="1122" t="s">
        <v>810</v>
      </c>
      <c r="E125" s="1122" t="s">
        <v>902</v>
      </c>
      <c r="F125" s="330"/>
      <c r="G125" s="279">
        <v>400</v>
      </c>
      <c r="H125" s="1014"/>
      <c r="I125" s="1014"/>
      <c r="J125" s="1599"/>
      <c r="K125" s="1126"/>
      <c r="L125" s="1126"/>
      <c r="M125" s="1130"/>
      <c r="N125" s="1130"/>
      <c r="O125" s="1130"/>
      <c r="P125" s="1130"/>
      <c r="Q125" s="4"/>
      <c r="R125" s="4"/>
    </row>
    <row r="126" spans="1:35" s="1" customFormat="1" ht="62.25" customHeight="1" x14ac:dyDescent="0.2">
      <c r="A126" s="1564"/>
      <c r="B126" s="1122" t="s">
        <v>6420</v>
      </c>
      <c r="C126" s="1027" t="s">
        <v>6425</v>
      </c>
      <c r="D126" s="1122" t="s">
        <v>810</v>
      </c>
      <c r="E126" s="1122" t="s">
        <v>902</v>
      </c>
      <c r="F126" s="330"/>
      <c r="G126" s="279">
        <v>750</v>
      </c>
      <c r="H126" s="1014"/>
      <c r="I126" s="1014"/>
      <c r="J126" s="1599"/>
      <c r="K126" s="1126"/>
      <c r="L126" s="1126"/>
      <c r="M126" s="1130"/>
      <c r="N126" s="1130"/>
      <c r="O126" s="1130"/>
      <c r="P126" s="1130"/>
      <c r="Q126" s="4"/>
      <c r="R126" s="4"/>
    </row>
    <row r="127" spans="1:35" s="1" customFormat="1" ht="62.25" customHeight="1" x14ac:dyDescent="0.2">
      <c r="A127" s="1564"/>
      <c r="B127" s="1122" t="s">
        <v>6421</v>
      </c>
      <c r="C127" s="1027" t="s">
        <v>6426</v>
      </c>
      <c r="D127" s="1122" t="s">
        <v>810</v>
      </c>
      <c r="E127" s="1122" t="s">
        <v>902</v>
      </c>
      <c r="F127" s="330"/>
      <c r="G127" s="279">
        <v>350</v>
      </c>
      <c r="H127" s="1014"/>
      <c r="I127" s="1014"/>
      <c r="J127" s="1599"/>
      <c r="K127" s="1126"/>
      <c r="L127" s="1126"/>
      <c r="M127" s="1130"/>
      <c r="N127" s="1130"/>
      <c r="O127" s="1130"/>
      <c r="P127" s="1130"/>
      <c r="Q127" s="4"/>
      <c r="R127" s="4"/>
    </row>
    <row r="128" spans="1:35" s="1" customFormat="1" ht="62.25" customHeight="1" x14ac:dyDescent="0.2">
      <c r="A128" s="1564"/>
      <c r="B128" s="1122" t="s">
        <v>6422</v>
      </c>
      <c r="C128" s="1027" t="s">
        <v>6427</v>
      </c>
      <c r="D128" s="1122" t="s">
        <v>810</v>
      </c>
      <c r="E128" s="1122" t="s">
        <v>902</v>
      </c>
      <c r="F128" s="330"/>
      <c r="G128" s="279">
        <v>600</v>
      </c>
      <c r="H128" s="1014"/>
      <c r="I128" s="1014"/>
      <c r="J128" s="1599"/>
      <c r="K128" s="1126"/>
      <c r="L128" s="1126"/>
      <c r="M128" s="1130"/>
      <c r="N128" s="1130"/>
      <c r="O128" s="1130"/>
      <c r="P128" s="1130"/>
      <c r="Q128" s="4"/>
      <c r="R128" s="4"/>
    </row>
    <row r="129" spans="1:18" s="1" customFormat="1" ht="62.25" customHeight="1" x14ac:dyDescent="0.2">
      <c r="A129" s="1564"/>
      <c r="B129" s="1122" t="s">
        <v>6423</v>
      </c>
      <c r="C129" s="1027" t="s">
        <v>6428</v>
      </c>
      <c r="D129" s="1122" t="s">
        <v>810</v>
      </c>
      <c r="E129" s="1122" t="s">
        <v>902</v>
      </c>
      <c r="F129" s="330"/>
      <c r="G129" s="279">
        <v>350</v>
      </c>
      <c r="H129" s="1014"/>
      <c r="I129" s="1014"/>
      <c r="J129" s="1599"/>
      <c r="K129" s="1126"/>
      <c r="L129" s="1126"/>
      <c r="M129" s="1130"/>
      <c r="N129" s="1130"/>
      <c r="O129" s="1130"/>
      <c r="P129" s="1130"/>
      <c r="Q129" s="4"/>
      <c r="R129" s="4"/>
    </row>
    <row r="130" spans="1:18" s="1" customFormat="1" ht="123.75" customHeight="1" x14ac:dyDescent="0.2">
      <c r="A130" s="1564" t="s">
        <v>1486</v>
      </c>
      <c r="B130" s="1120" t="s">
        <v>2182</v>
      </c>
      <c r="C130" s="1027" t="s">
        <v>627</v>
      </c>
      <c r="D130" s="1122" t="s">
        <v>213</v>
      </c>
      <c r="E130" s="307" t="s">
        <v>551</v>
      </c>
      <c r="F130" s="235">
        <v>8777.9964299999992</v>
      </c>
      <c r="G130" s="1123">
        <v>17979</v>
      </c>
      <c r="H130" s="1123"/>
      <c r="I130" s="235">
        <v>42107.663999999997</v>
      </c>
      <c r="J130" s="1135" t="s">
        <v>4159</v>
      </c>
      <c r="K130" s="1135" t="s">
        <v>4712</v>
      </c>
      <c r="L130" s="1135" t="s">
        <v>5562</v>
      </c>
      <c r="M130" s="146" t="s">
        <v>5968</v>
      </c>
      <c r="N130" s="146" t="s">
        <v>6664</v>
      </c>
      <c r="O130" s="146"/>
      <c r="P130" s="146"/>
      <c r="Q130" s="4" t="s">
        <v>11</v>
      </c>
      <c r="R130" s="4"/>
    </row>
    <row r="131" spans="1:18" s="4" customFormat="1" ht="231" customHeight="1" x14ac:dyDescent="0.2">
      <c r="A131" s="1564"/>
      <c r="B131" s="1120" t="s">
        <v>2197</v>
      </c>
      <c r="C131" s="1027" t="s">
        <v>5797</v>
      </c>
      <c r="D131" s="1122" t="s">
        <v>558</v>
      </c>
      <c r="E131" s="1122" t="s">
        <v>216</v>
      </c>
      <c r="F131" s="309">
        <v>307</v>
      </c>
      <c r="G131" s="330">
        <v>26805</v>
      </c>
      <c r="H131" s="1122">
        <v>26824.331999999999</v>
      </c>
      <c r="I131" s="1122"/>
      <c r="J131" s="1125" t="s">
        <v>3773</v>
      </c>
      <c r="K131" s="1125" t="s">
        <v>4713</v>
      </c>
      <c r="L131" s="1125" t="s">
        <v>5564</v>
      </c>
      <c r="M131" s="1138" t="s">
        <v>5969</v>
      </c>
      <c r="N131" s="1138" t="s">
        <v>6241</v>
      </c>
      <c r="O131" s="1138"/>
      <c r="P131" s="1138"/>
      <c r="Q131" s="3" t="s">
        <v>123</v>
      </c>
    </row>
    <row r="132" spans="1:18" s="4" customFormat="1" ht="98.25" customHeight="1" x14ac:dyDescent="0.2">
      <c r="A132" s="1564"/>
      <c r="B132" s="1120" t="s">
        <v>2300</v>
      </c>
      <c r="C132" s="1027" t="s">
        <v>5144</v>
      </c>
      <c r="D132" s="1122" t="s">
        <v>213</v>
      </c>
      <c r="E132" s="307" t="s">
        <v>551</v>
      </c>
      <c r="F132" s="1012"/>
      <c r="G132" s="306">
        <v>1109.22</v>
      </c>
      <c r="H132" s="1122"/>
      <c r="I132" s="1123">
        <v>140</v>
      </c>
      <c r="J132" s="1126" t="s">
        <v>5571</v>
      </c>
      <c r="K132" s="1126" t="s">
        <v>6659</v>
      </c>
      <c r="L132" s="1126"/>
      <c r="M132" s="1130"/>
      <c r="N132" s="1130"/>
      <c r="O132" s="1130"/>
      <c r="P132" s="1130"/>
      <c r="Q132" s="3" t="s">
        <v>11</v>
      </c>
    </row>
    <row r="133" spans="1:18" s="1" customFormat="1" ht="120.75" customHeight="1" x14ac:dyDescent="0.2">
      <c r="A133" s="1564"/>
      <c r="B133" s="1120" t="s">
        <v>2320</v>
      </c>
      <c r="C133" s="574" t="s">
        <v>740</v>
      </c>
      <c r="D133" s="1122" t="s">
        <v>213</v>
      </c>
      <c r="E133" s="307" t="s">
        <v>551</v>
      </c>
      <c r="F133" s="1123">
        <v>698</v>
      </c>
      <c r="G133" s="1123">
        <v>62.084400000000002</v>
      </c>
      <c r="H133" s="1123"/>
      <c r="I133" s="235"/>
      <c r="J133" s="1135" t="s">
        <v>3326</v>
      </c>
      <c r="K133" s="1135" t="s">
        <v>4505</v>
      </c>
      <c r="L133" s="1135" t="s">
        <v>5573</v>
      </c>
      <c r="M133" s="146" t="s">
        <v>6651</v>
      </c>
      <c r="N133" s="146"/>
      <c r="O133" s="146"/>
      <c r="P133" s="146"/>
      <c r="Q133" s="3" t="s">
        <v>11</v>
      </c>
      <c r="R133" s="4"/>
    </row>
    <row r="134" spans="1:18" s="4" customFormat="1" ht="123.75" customHeight="1" x14ac:dyDescent="0.2">
      <c r="A134" s="1564"/>
      <c r="B134" s="1120" t="s">
        <v>2326</v>
      </c>
      <c r="C134" s="1027" t="s">
        <v>746</v>
      </c>
      <c r="D134" s="1122" t="s">
        <v>213</v>
      </c>
      <c r="E134" s="307" t="s">
        <v>551</v>
      </c>
      <c r="F134" s="1123">
        <v>771</v>
      </c>
      <c r="G134" s="1123">
        <v>91.537999999999997</v>
      </c>
      <c r="H134" s="1123"/>
      <c r="I134" s="235"/>
      <c r="J134" s="1135" t="s">
        <v>3906</v>
      </c>
      <c r="K134" s="1135" t="s">
        <v>5576</v>
      </c>
      <c r="L134" s="1135" t="s">
        <v>6331</v>
      </c>
      <c r="M134" s="146"/>
      <c r="N134" s="146"/>
      <c r="O134" s="146"/>
      <c r="P134" s="146"/>
      <c r="Q134" s="3" t="s">
        <v>11</v>
      </c>
    </row>
    <row r="135" spans="1:18" s="4" customFormat="1" ht="112.5" customHeight="1" x14ac:dyDescent="0.2">
      <c r="A135" s="1564"/>
      <c r="B135" s="1120" t="s">
        <v>2380</v>
      </c>
      <c r="C135" s="1120" t="s">
        <v>795</v>
      </c>
      <c r="D135" s="286" t="s">
        <v>213</v>
      </c>
      <c r="E135" s="328" t="s">
        <v>551</v>
      </c>
      <c r="F135" s="1123">
        <v>419</v>
      </c>
      <c r="G135" s="1123">
        <v>445.673</v>
      </c>
      <c r="H135" s="1122"/>
      <c r="I135" s="309"/>
      <c r="J135" s="1126" t="s">
        <v>4514</v>
      </c>
      <c r="K135" s="1126" t="s">
        <v>5578</v>
      </c>
      <c r="L135" s="1126" t="s">
        <v>6648</v>
      </c>
      <c r="M135" s="142"/>
      <c r="N135" s="142"/>
      <c r="O135" s="142"/>
      <c r="P135" s="142"/>
      <c r="Q135" s="3" t="s">
        <v>11</v>
      </c>
    </row>
    <row r="136" spans="1:18" s="4" customFormat="1" ht="109.5" customHeight="1" x14ac:dyDescent="0.2">
      <c r="A136" s="1564"/>
      <c r="B136" s="1120" t="s">
        <v>2384</v>
      </c>
      <c r="C136" s="1120" t="s">
        <v>799</v>
      </c>
      <c r="D136" s="286" t="s">
        <v>213</v>
      </c>
      <c r="E136" s="328" t="s">
        <v>551</v>
      </c>
      <c r="F136" s="1123">
        <v>528</v>
      </c>
      <c r="G136" s="1123">
        <v>224.01</v>
      </c>
      <c r="H136" s="1122"/>
      <c r="I136" s="309"/>
      <c r="J136" s="1126" t="s">
        <v>3910</v>
      </c>
      <c r="K136" s="1126" t="s">
        <v>4517</v>
      </c>
      <c r="L136" s="1126" t="s">
        <v>5579</v>
      </c>
      <c r="M136" s="1130" t="s">
        <v>6649</v>
      </c>
      <c r="N136" s="142"/>
      <c r="O136" s="142"/>
      <c r="P136" s="142"/>
      <c r="Q136" s="3" t="s">
        <v>11</v>
      </c>
    </row>
    <row r="137" spans="1:18" s="1" customFormat="1" ht="96.75" customHeight="1" x14ac:dyDescent="0.2">
      <c r="A137" s="1564"/>
      <c r="B137" s="1122" t="s">
        <v>3794</v>
      </c>
      <c r="C137" s="497" t="s">
        <v>3795</v>
      </c>
      <c r="D137" s="1122" t="s">
        <v>810</v>
      </c>
      <c r="E137" s="1122" t="s">
        <v>902</v>
      </c>
      <c r="F137" s="1123">
        <v>260</v>
      </c>
      <c r="G137" s="1123" t="s">
        <v>6406</v>
      </c>
      <c r="H137" s="1123"/>
      <c r="I137" s="1123"/>
      <c r="J137" s="1135" t="s">
        <v>3796</v>
      </c>
      <c r="K137" s="1126" t="s">
        <v>4347</v>
      </c>
      <c r="L137" s="1137" t="s">
        <v>4909</v>
      </c>
      <c r="M137" s="1146" t="s">
        <v>5972</v>
      </c>
      <c r="N137" s="1130" t="s">
        <v>6407</v>
      </c>
      <c r="O137" s="142"/>
      <c r="P137" s="142"/>
      <c r="Q137" s="3"/>
      <c r="R137" s="4"/>
    </row>
    <row r="138" spans="1:18" s="1" customFormat="1" ht="105" customHeight="1" x14ac:dyDescent="0.2">
      <c r="A138" s="1564"/>
      <c r="B138" s="1028" t="s">
        <v>5143</v>
      </c>
      <c r="C138" s="1120" t="s">
        <v>5142</v>
      </c>
      <c r="D138" s="1122" t="s">
        <v>213</v>
      </c>
      <c r="E138" s="307" t="s">
        <v>551</v>
      </c>
      <c r="F138" s="279"/>
      <c r="G138" s="330">
        <v>407.25599999999997</v>
      </c>
      <c r="H138" s="1123"/>
      <c r="I138" s="1123"/>
      <c r="J138" s="1608"/>
      <c r="K138" s="1126" t="s">
        <v>6660</v>
      </c>
      <c r="L138" s="485"/>
      <c r="M138" s="142"/>
      <c r="N138" s="142"/>
      <c r="O138" s="142"/>
      <c r="P138" s="142"/>
      <c r="Q138" s="3"/>
      <c r="R138" s="4"/>
    </row>
    <row r="139" spans="1:18" s="1" customFormat="1" ht="71.25" customHeight="1" x14ac:dyDescent="0.2">
      <c r="A139" s="1564"/>
      <c r="B139" s="1028" t="s">
        <v>6661</v>
      </c>
      <c r="C139" s="1120" t="s">
        <v>6662</v>
      </c>
      <c r="D139" s="1122" t="s">
        <v>213</v>
      </c>
      <c r="E139" s="307" t="s">
        <v>551</v>
      </c>
      <c r="F139" s="279"/>
      <c r="G139" s="330">
        <v>350</v>
      </c>
      <c r="H139" s="1123"/>
      <c r="I139" s="1123"/>
      <c r="J139" s="1608"/>
      <c r="K139" s="1126" t="s">
        <v>6663</v>
      </c>
      <c r="L139" s="485"/>
      <c r="M139" s="142"/>
      <c r="N139" s="142"/>
      <c r="O139" s="142"/>
      <c r="P139" s="142"/>
      <c r="Q139" s="3"/>
      <c r="R139" s="4"/>
    </row>
    <row r="140" spans="1:18" s="1" customFormat="1" ht="111" customHeight="1" x14ac:dyDescent="0.2">
      <c r="A140" s="1564"/>
      <c r="B140" s="1028" t="s">
        <v>5156</v>
      </c>
      <c r="C140" s="1120" t="s">
        <v>5155</v>
      </c>
      <c r="D140" s="1122" t="s">
        <v>213</v>
      </c>
      <c r="E140" s="307" t="s">
        <v>551</v>
      </c>
      <c r="F140" s="279"/>
      <c r="G140" s="330">
        <v>451.40199999999999</v>
      </c>
      <c r="H140" s="1123"/>
      <c r="I140" s="1123"/>
      <c r="J140" s="1608"/>
      <c r="K140" s="1126" t="s">
        <v>6647</v>
      </c>
      <c r="L140" s="485"/>
      <c r="M140" s="142"/>
      <c r="N140" s="142"/>
      <c r="O140" s="142"/>
      <c r="P140" s="142"/>
      <c r="Q140" s="3"/>
      <c r="R140" s="4"/>
    </row>
    <row r="141" spans="1:18" s="1" customFormat="1" ht="172.5" customHeight="1" x14ac:dyDescent="0.2">
      <c r="A141" s="1564"/>
      <c r="B141" s="1028" t="s">
        <v>5158</v>
      </c>
      <c r="C141" s="1120" t="s">
        <v>6431</v>
      </c>
      <c r="D141" s="1122" t="s">
        <v>213</v>
      </c>
      <c r="E141" s="307" t="s">
        <v>902</v>
      </c>
      <c r="F141" s="279"/>
      <c r="G141" s="330">
        <v>1500</v>
      </c>
      <c r="H141" s="1123"/>
      <c r="I141" s="1123"/>
      <c r="J141" s="1608"/>
      <c r="K141" s="1126" t="s">
        <v>6430</v>
      </c>
      <c r="L141" s="485"/>
      <c r="M141" s="142"/>
      <c r="N141" s="142"/>
      <c r="O141" s="142"/>
      <c r="P141" s="142"/>
      <c r="Q141" s="3"/>
      <c r="R141" s="4"/>
    </row>
    <row r="142" spans="1:18" s="1" customFormat="1" ht="116.25" customHeight="1" x14ac:dyDescent="0.2">
      <c r="A142" s="1564"/>
      <c r="B142" s="1028" t="s">
        <v>5164</v>
      </c>
      <c r="C142" s="1027" t="s">
        <v>5163</v>
      </c>
      <c r="D142" s="1122" t="s">
        <v>810</v>
      </c>
      <c r="E142" s="1122" t="s">
        <v>3435</v>
      </c>
      <c r="F142" s="279"/>
      <c r="G142" s="330">
        <v>1588.6020000000001</v>
      </c>
      <c r="H142" s="1123"/>
      <c r="I142" s="1123"/>
      <c r="J142" s="1608"/>
      <c r="K142" s="1126" t="s">
        <v>6650</v>
      </c>
      <c r="L142" s="485"/>
      <c r="M142" s="142"/>
      <c r="N142" s="142"/>
      <c r="O142" s="142"/>
      <c r="P142" s="142"/>
      <c r="Q142" s="3"/>
      <c r="R142" s="4"/>
    </row>
    <row r="143" spans="1:18" s="1" customFormat="1" ht="99.75" customHeight="1" x14ac:dyDescent="0.2">
      <c r="A143" s="1564"/>
      <c r="B143" s="1028" t="s">
        <v>5173</v>
      </c>
      <c r="C143" s="1120" t="s">
        <v>5172</v>
      </c>
      <c r="D143" s="1122" t="s">
        <v>986</v>
      </c>
      <c r="E143" s="307" t="s">
        <v>60</v>
      </c>
      <c r="F143" s="279"/>
      <c r="G143" s="279">
        <v>15360.148999999999</v>
      </c>
      <c r="H143" s="1123"/>
      <c r="I143" s="1123"/>
      <c r="J143" s="1608"/>
      <c r="K143" s="1126" t="s">
        <v>5974</v>
      </c>
      <c r="L143" s="1126" t="s">
        <v>6139</v>
      </c>
      <c r="M143" s="1130" t="s">
        <v>6646</v>
      </c>
      <c r="N143" s="142"/>
      <c r="O143" s="142"/>
      <c r="P143" s="142"/>
      <c r="Q143" s="3"/>
      <c r="R143" s="4"/>
    </row>
    <row r="144" spans="1:18" s="1" customFormat="1" ht="111" customHeight="1" x14ac:dyDescent="0.2">
      <c r="A144" s="1564"/>
      <c r="B144" s="1028" t="s">
        <v>5748</v>
      </c>
      <c r="C144" s="1027" t="s">
        <v>5167</v>
      </c>
      <c r="D144" s="1122" t="s">
        <v>810</v>
      </c>
      <c r="E144" s="1122" t="s">
        <v>3435</v>
      </c>
      <c r="F144" s="279"/>
      <c r="G144" s="330" t="s">
        <v>6658</v>
      </c>
      <c r="H144" s="1123"/>
      <c r="I144" s="1123"/>
      <c r="J144" s="1135" t="s">
        <v>6657</v>
      </c>
      <c r="K144" s="1126"/>
      <c r="L144" s="485"/>
      <c r="M144" s="142"/>
      <c r="N144" s="142"/>
      <c r="O144" s="142"/>
      <c r="P144" s="142"/>
      <c r="Q144" s="3"/>
      <c r="R144" s="4"/>
    </row>
    <row r="145" spans="1:21" s="1" customFormat="1" ht="81" customHeight="1" x14ac:dyDescent="0.2">
      <c r="A145" s="1564"/>
      <c r="B145" s="1028" t="s">
        <v>6653</v>
      </c>
      <c r="C145" s="1027" t="s">
        <v>6652</v>
      </c>
      <c r="D145" s="1122" t="s">
        <v>810</v>
      </c>
      <c r="E145" s="1122" t="s">
        <v>3435</v>
      </c>
      <c r="F145" s="279"/>
      <c r="G145" s="330">
        <v>1455.6776</v>
      </c>
      <c r="H145" s="1123"/>
      <c r="I145" s="1123"/>
      <c r="J145" s="1135" t="s">
        <v>6655</v>
      </c>
      <c r="K145" s="1126"/>
      <c r="L145" s="485"/>
      <c r="M145" s="142"/>
      <c r="N145" s="142"/>
      <c r="O145" s="142"/>
      <c r="P145" s="142"/>
      <c r="Q145" s="3"/>
      <c r="R145" s="4"/>
    </row>
    <row r="146" spans="1:21" s="1" customFormat="1" ht="36.75" customHeight="1" x14ac:dyDescent="0.2">
      <c r="A146" s="1564"/>
      <c r="B146" s="1028" t="s">
        <v>6654</v>
      </c>
      <c r="C146" s="1027" t="s">
        <v>6656</v>
      </c>
      <c r="D146" s="1122" t="s">
        <v>810</v>
      </c>
      <c r="E146" s="1122" t="s">
        <v>3435</v>
      </c>
      <c r="F146" s="279"/>
      <c r="G146" s="330">
        <v>1550</v>
      </c>
      <c r="H146" s="1123"/>
      <c r="I146" s="1123"/>
      <c r="J146" s="1135" t="s">
        <v>6655</v>
      </c>
      <c r="K146" s="1126"/>
      <c r="L146" s="485"/>
      <c r="M146" s="142"/>
      <c r="N146" s="142"/>
      <c r="O146" s="142"/>
      <c r="P146" s="142"/>
      <c r="Q146" s="3"/>
      <c r="R146" s="4"/>
    </row>
    <row r="147" spans="1:21" s="1" customFormat="1" ht="81" customHeight="1" x14ac:dyDescent="0.2">
      <c r="A147" s="1564"/>
      <c r="B147" s="1028" t="s">
        <v>6410</v>
      </c>
      <c r="C147" s="1027" t="s">
        <v>6411</v>
      </c>
      <c r="D147" s="1122" t="s">
        <v>810</v>
      </c>
      <c r="E147" s="1122" t="s">
        <v>902</v>
      </c>
      <c r="F147" s="279"/>
      <c r="G147" s="330">
        <v>376.67689000000001</v>
      </c>
      <c r="H147" s="1123"/>
      <c r="I147" s="1123"/>
      <c r="J147" s="1135" t="s">
        <v>6412</v>
      </c>
      <c r="K147" s="1126"/>
      <c r="L147" s="485"/>
      <c r="M147" s="142"/>
      <c r="N147" s="142"/>
      <c r="O147" s="142"/>
      <c r="P147" s="142"/>
      <c r="Q147" s="3"/>
      <c r="R147" s="4"/>
    </row>
    <row r="148" spans="1:21" s="1" customFormat="1" ht="36.75" customHeight="1" x14ac:dyDescent="0.2">
      <c r="A148" s="1564"/>
      <c r="B148" s="1028" t="s">
        <v>6414</v>
      </c>
      <c r="C148" s="1027" t="s">
        <v>6413</v>
      </c>
      <c r="D148" s="1122" t="s">
        <v>810</v>
      </c>
      <c r="E148" s="1122" t="s">
        <v>902</v>
      </c>
      <c r="F148" s="279"/>
      <c r="G148" s="330">
        <v>300</v>
      </c>
      <c r="H148" s="1123"/>
      <c r="I148" s="1123"/>
      <c r="J148" s="1135" t="s">
        <v>6412</v>
      </c>
      <c r="K148" s="1126"/>
      <c r="L148" s="485"/>
      <c r="M148" s="142"/>
      <c r="N148" s="142"/>
      <c r="O148" s="142"/>
      <c r="P148" s="142"/>
      <c r="Q148" s="3"/>
      <c r="R148" s="4"/>
    </row>
    <row r="149" spans="1:21" s="1" customFormat="1" ht="62.25" customHeight="1" x14ac:dyDescent="0.2">
      <c r="A149" s="1564"/>
      <c r="B149" s="1028" t="s">
        <v>6766</v>
      </c>
      <c r="C149" s="1027" t="s">
        <v>6767</v>
      </c>
      <c r="D149" s="1122" t="s">
        <v>810</v>
      </c>
      <c r="E149" s="1122" t="s">
        <v>6763</v>
      </c>
      <c r="F149" s="279"/>
      <c r="G149" s="330">
        <v>350</v>
      </c>
      <c r="H149" s="1123"/>
      <c r="I149" s="1123"/>
      <c r="J149" s="1135" t="s">
        <v>6655</v>
      </c>
      <c r="K149" s="1126"/>
      <c r="L149" s="485"/>
      <c r="M149" s="142"/>
      <c r="N149" s="142"/>
      <c r="O149" s="142"/>
      <c r="P149" s="142"/>
      <c r="Q149" s="3"/>
      <c r="R149" s="4"/>
    </row>
    <row r="150" spans="1:21" s="1" customFormat="1" ht="138.75" customHeight="1" x14ac:dyDescent="0.2">
      <c r="A150" s="1564" t="s">
        <v>2408</v>
      </c>
      <c r="B150" s="1121" t="s">
        <v>5171</v>
      </c>
      <c r="C150" s="1120" t="s">
        <v>5170</v>
      </c>
      <c r="D150" s="1122" t="s">
        <v>986</v>
      </c>
      <c r="E150" s="307" t="s">
        <v>60</v>
      </c>
      <c r="F150" s="279"/>
      <c r="G150" s="279">
        <v>1042.82097</v>
      </c>
      <c r="H150" s="1122"/>
      <c r="I150" s="1122"/>
      <c r="J150" s="1125"/>
      <c r="K150" s="1125" t="s">
        <v>5780</v>
      </c>
      <c r="L150" s="1125" t="s">
        <v>6333</v>
      </c>
      <c r="M150" s="1138"/>
      <c r="N150" s="1138"/>
      <c r="O150" s="1138"/>
      <c r="P150" s="1138"/>
      <c r="Q150" s="9"/>
      <c r="R150" s="86"/>
      <c r="S150" s="86"/>
      <c r="T150" s="86"/>
      <c r="U150" s="86"/>
    </row>
    <row r="151" spans="1:21" s="1" customFormat="1" ht="57" customHeight="1" x14ac:dyDescent="0.2">
      <c r="A151" s="1564"/>
      <c r="B151" s="1121" t="s">
        <v>6349</v>
      </c>
      <c r="C151" s="1120" t="s">
        <v>6351</v>
      </c>
      <c r="D151" s="1122" t="s">
        <v>986</v>
      </c>
      <c r="E151" s="307" t="s">
        <v>60</v>
      </c>
      <c r="F151" s="279"/>
      <c r="G151" s="279">
        <v>650</v>
      </c>
      <c r="H151" s="1122"/>
      <c r="I151" s="1122"/>
      <c r="J151" s="1125" t="s">
        <v>6350</v>
      </c>
      <c r="K151" s="1125"/>
      <c r="L151" s="1125"/>
      <c r="M151" s="1138"/>
      <c r="N151" s="1138"/>
      <c r="O151" s="1138"/>
      <c r="P151" s="1138"/>
      <c r="Q151" s="9"/>
      <c r="R151" s="86"/>
      <c r="S151" s="86"/>
      <c r="T151" s="86"/>
      <c r="U151" s="86"/>
    </row>
    <row r="152" spans="1:21" s="1" customFormat="1" ht="57" customHeight="1" x14ac:dyDescent="0.2">
      <c r="A152" s="1564" t="s">
        <v>6804</v>
      </c>
      <c r="B152" s="1121" t="s">
        <v>6811</v>
      </c>
      <c r="C152" s="1120" t="s">
        <v>6805</v>
      </c>
      <c r="D152" s="1122" t="s">
        <v>286</v>
      </c>
      <c r="E152" s="307" t="s">
        <v>4131</v>
      </c>
      <c r="F152" s="279"/>
      <c r="G152" s="279"/>
      <c r="H152" s="1122">
        <v>2130</v>
      </c>
      <c r="I152" s="1122"/>
      <c r="J152" s="1592" t="s">
        <v>6817</v>
      </c>
      <c r="K152" s="1125"/>
      <c r="L152" s="1125"/>
      <c r="M152" s="1138"/>
      <c r="N152" s="1138"/>
      <c r="O152" s="1138"/>
      <c r="P152" s="1138"/>
      <c r="Q152" s="9"/>
      <c r="R152" s="86"/>
      <c r="S152" s="86"/>
      <c r="T152" s="86"/>
      <c r="U152" s="86"/>
    </row>
    <row r="153" spans="1:21" s="1" customFormat="1" ht="57" customHeight="1" x14ac:dyDescent="0.2">
      <c r="A153" s="1564"/>
      <c r="B153" s="1121" t="s">
        <v>6812</v>
      </c>
      <c r="C153" s="1120" t="s">
        <v>6806</v>
      </c>
      <c r="D153" s="1122" t="s">
        <v>286</v>
      </c>
      <c r="E153" s="307" t="s">
        <v>4131</v>
      </c>
      <c r="F153" s="279"/>
      <c r="G153" s="279"/>
      <c r="H153" s="1122" t="s">
        <v>5920</v>
      </c>
      <c r="I153" s="1122"/>
      <c r="J153" s="1592"/>
      <c r="K153" s="1125"/>
      <c r="L153" s="1125"/>
      <c r="M153" s="1138"/>
      <c r="N153" s="1138"/>
      <c r="O153" s="1138"/>
      <c r="P153" s="1138"/>
      <c r="Q153" s="9"/>
      <c r="R153" s="86"/>
      <c r="S153" s="86"/>
      <c r="T153" s="86"/>
      <c r="U153" s="86"/>
    </row>
    <row r="154" spans="1:21" s="1" customFormat="1" ht="57" customHeight="1" x14ac:dyDescent="0.2">
      <c r="A154" s="1564"/>
      <c r="B154" s="1121" t="s">
        <v>6813</v>
      </c>
      <c r="C154" s="1120" t="s">
        <v>6807</v>
      </c>
      <c r="D154" s="1122" t="s">
        <v>286</v>
      </c>
      <c r="E154" s="307" t="s">
        <v>4131</v>
      </c>
      <c r="F154" s="279"/>
      <c r="G154" s="279"/>
      <c r="H154" s="1122">
        <v>350</v>
      </c>
      <c r="I154" s="1122"/>
      <c r="J154" s="1592"/>
      <c r="K154" s="1125"/>
      <c r="L154" s="1125"/>
      <c r="M154" s="1138"/>
      <c r="N154" s="1138"/>
      <c r="O154" s="1138"/>
      <c r="P154" s="1138"/>
      <c r="Q154" s="9"/>
      <c r="R154" s="86"/>
      <c r="S154" s="86"/>
      <c r="T154" s="86"/>
      <c r="U154" s="86"/>
    </row>
    <row r="155" spans="1:21" s="1" customFormat="1" ht="57" customHeight="1" x14ac:dyDescent="0.2">
      <c r="A155" s="1564"/>
      <c r="B155" s="1121" t="s">
        <v>6814</v>
      </c>
      <c r="C155" s="1120" t="s">
        <v>6808</v>
      </c>
      <c r="D155" s="1122" t="s">
        <v>286</v>
      </c>
      <c r="E155" s="307" t="s">
        <v>4131</v>
      </c>
      <c r="F155" s="279"/>
      <c r="G155" s="279"/>
      <c r="H155" s="1122">
        <v>140</v>
      </c>
      <c r="I155" s="1122"/>
      <c r="J155" s="1592"/>
      <c r="K155" s="1125"/>
      <c r="L155" s="1125"/>
      <c r="M155" s="1138"/>
      <c r="N155" s="1138"/>
      <c r="O155" s="1138"/>
      <c r="P155" s="1138"/>
      <c r="Q155" s="9"/>
      <c r="R155" s="86"/>
      <c r="S155" s="86"/>
      <c r="T155" s="86"/>
      <c r="U155" s="86"/>
    </row>
    <row r="156" spans="1:21" s="1" customFormat="1" ht="57" customHeight="1" x14ac:dyDescent="0.2">
      <c r="A156" s="1564"/>
      <c r="B156" s="1121" t="s">
        <v>6815</v>
      </c>
      <c r="C156" s="1120" t="s">
        <v>6809</v>
      </c>
      <c r="D156" s="1122" t="s">
        <v>286</v>
      </c>
      <c r="E156" s="307" t="s">
        <v>4131</v>
      </c>
      <c r="F156" s="279"/>
      <c r="G156" s="279"/>
      <c r="H156" s="1122">
        <v>1200</v>
      </c>
      <c r="I156" s="1122"/>
      <c r="J156" s="1592"/>
      <c r="K156" s="1125"/>
      <c r="L156" s="1125"/>
      <c r="M156" s="1138"/>
      <c r="N156" s="1138"/>
      <c r="O156" s="1138"/>
      <c r="P156" s="1138"/>
      <c r="Q156" s="9"/>
      <c r="R156" s="86"/>
      <c r="S156" s="86"/>
      <c r="T156" s="86"/>
      <c r="U156" s="86"/>
    </row>
    <row r="157" spans="1:21" s="1" customFormat="1" ht="57" customHeight="1" x14ac:dyDescent="0.2">
      <c r="A157" s="1564"/>
      <c r="B157" s="1121" t="s">
        <v>6816</v>
      </c>
      <c r="C157" s="1120" t="s">
        <v>6810</v>
      </c>
      <c r="D157" s="1122" t="s">
        <v>286</v>
      </c>
      <c r="E157" s="307" t="s">
        <v>4131</v>
      </c>
      <c r="F157" s="279"/>
      <c r="G157" s="279"/>
      <c r="H157" s="1122">
        <v>800</v>
      </c>
      <c r="I157" s="1122"/>
      <c r="J157" s="1592"/>
      <c r="K157" s="1125"/>
      <c r="L157" s="1125"/>
      <c r="M157" s="1138"/>
      <c r="N157" s="1138"/>
      <c r="O157" s="1138"/>
      <c r="P157" s="1138"/>
      <c r="Q157" s="9"/>
      <c r="R157" s="86"/>
      <c r="S157" s="86"/>
      <c r="T157" s="86"/>
      <c r="U157" s="86"/>
    </row>
    <row r="158" spans="1:21" s="4" customFormat="1" ht="14.25" customHeight="1" x14ac:dyDescent="0.2">
      <c r="A158" s="1741" t="s">
        <v>1490</v>
      </c>
      <c r="B158" s="1741"/>
      <c r="C158" s="1741"/>
      <c r="D158" s="1741"/>
      <c r="E158" s="1741"/>
      <c r="F158" s="1741"/>
      <c r="G158" s="1741"/>
      <c r="H158" s="1741"/>
      <c r="I158" s="1741"/>
      <c r="J158" s="254"/>
      <c r="K158" s="254"/>
      <c r="L158" s="254"/>
      <c r="M158" s="140"/>
      <c r="N158" s="140"/>
      <c r="O158" s="140"/>
      <c r="P158" s="140"/>
      <c r="Q158" s="3" t="s">
        <v>8</v>
      </c>
    </row>
    <row r="159" spans="1:21" s="1" customFormat="1" ht="141.75" customHeight="1" x14ac:dyDescent="0.2">
      <c r="A159" s="1564" t="s">
        <v>1491</v>
      </c>
      <c r="B159" s="1028" t="s">
        <v>5183</v>
      </c>
      <c r="C159" s="1120" t="s">
        <v>6683</v>
      </c>
      <c r="D159" s="1119" t="s">
        <v>13</v>
      </c>
      <c r="E159" s="1119" t="s">
        <v>312</v>
      </c>
      <c r="F159" s="279"/>
      <c r="G159" s="279">
        <v>2350</v>
      </c>
      <c r="H159" s="1122"/>
      <c r="I159" s="1122"/>
      <c r="J159" s="1126" t="s">
        <v>5505</v>
      </c>
      <c r="K159" s="1126" t="s">
        <v>6768</v>
      </c>
      <c r="L159" s="1126"/>
      <c r="M159" s="1130"/>
      <c r="N159" s="1130"/>
      <c r="O159" s="1130"/>
      <c r="P159" s="1130"/>
      <c r="Q159" s="3"/>
      <c r="R159" s="4"/>
    </row>
    <row r="160" spans="1:21" s="1" customFormat="1" ht="66.75" customHeight="1" x14ac:dyDescent="0.2">
      <c r="A160" s="1564"/>
      <c r="B160" s="1028" t="s">
        <v>5801</v>
      </c>
      <c r="C160" s="1120" t="s">
        <v>6803</v>
      </c>
      <c r="D160" s="1122" t="s">
        <v>1238</v>
      </c>
      <c r="E160" s="1119" t="s">
        <v>4742</v>
      </c>
      <c r="F160" s="279"/>
      <c r="G160" s="330" t="s">
        <v>5803</v>
      </c>
      <c r="H160" s="1122"/>
      <c r="I160" s="1122"/>
      <c r="J160" s="1126" t="s">
        <v>5979</v>
      </c>
      <c r="K160" s="1126" t="s">
        <v>6802</v>
      </c>
      <c r="L160" s="1126"/>
      <c r="M160" s="1130"/>
      <c r="N160" s="1130"/>
      <c r="O160" s="1130"/>
      <c r="P160" s="1130"/>
      <c r="Q160" s="3"/>
      <c r="R160" s="4"/>
    </row>
    <row r="161" spans="1:23" s="1" customFormat="1" ht="114.75" customHeight="1" x14ac:dyDescent="0.2">
      <c r="A161" s="1564"/>
      <c r="B161" s="1028" t="s">
        <v>5812</v>
      </c>
      <c r="C161" s="1120" t="s">
        <v>5813</v>
      </c>
      <c r="D161" s="1122" t="s">
        <v>810</v>
      </c>
      <c r="E161" s="1119" t="s">
        <v>5806</v>
      </c>
      <c r="F161" s="279"/>
      <c r="G161" s="330"/>
      <c r="H161" s="1122"/>
      <c r="I161" s="1122"/>
      <c r="J161" s="1126" t="s">
        <v>5983</v>
      </c>
      <c r="K161" s="1126" t="s">
        <v>6341</v>
      </c>
      <c r="L161" s="1126"/>
      <c r="M161" s="1130"/>
      <c r="N161" s="1130"/>
      <c r="O161" s="1130"/>
      <c r="P161" s="1130"/>
      <c r="Q161" s="3"/>
      <c r="R161" s="4"/>
    </row>
    <row r="162" spans="1:23" s="1" customFormat="1" ht="76.5" customHeight="1" x14ac:dyDescent="0.2">
      <c r="A162" s="1564"/>
      <c r="B162" s="1028" t="s">
        <v>6342</v>
      </c>
      <c r="C162" s="1120" t="s">
        <v>6343</v>
      </c>
      <c r="D162" s="1122" t="s">
        <v>810</v>
      </c>
      <c r="E162" s="1119" t="s">
        <v>5806</v>
      </c>
      <c r="F162" s="279"/>
      <c r="G162" s="330">
        <v>164.02799999999999</v>
      </c>
      <c r="H162" s="1122"/>
      <c r="I162" s="1122"/>
      <c r="J162" s="1126" t="s">
        <v>6344</v>
      </c>
      <c r="K162" s="1126"/>
      <c r="L162" s="1126"/>
      <c r="M162" s="1130"/>
      <c r="N162" s="1130"/>
      <c r="O162" s="1130"/>
      <c r="P162" s="1130"/>
      <c r="Q162" s="3"/>
      <c r="R162" s="4"/>
    </row>
    <row r="163" spans="1:23" s="1" customFormat="1" ht="76.5" customHeight="1" x14ac:dyDescent="0.2">
      <c r="A163" s="1564"/>
      <c r="B163" s="1028" t="s">
        <v>6345</v>
      </c>
      <c r="C163" s="1120" t="s">
        <v>6347</v>
      </c>
      <c r="D163" s="1122" t="s">
        <v>810</v>
      </c>
      <c r="E163" s="1119" t="s">
        <v>5806</v>
      </c>
      <c r="F163" s="279"/>
      <c r="G163" s="330">
        <v>100</v>
      </c>
      <c r="H163" s="1122"/>
      <c r="I163" s="1122"/>
      <c r="J163" s="1126" t="s">
        <v>6344</v>
      </c>
      <c r="K163" s="1126"/>
      <c r="L163" s="1126"/>
      <c r="M163" s="1130"/>
      <c r="N163" s="1130"/>
      <c r="O163" s="1130"/>
      <c r="P163" s="1130"/>
      <c r="Q163" s="3"/>
      <c r="R163" s="4"/>
    </row>
    <row r="164" spans="1:23" s="1" customFormat="1" ht="76.5" customHeight="1" x14ac:dyDescent="0.2">
      <c r="A164" s="1564"/>
      <c r="B164" s="1028" t="s">
        <v>6346</v>
      </c>
      <c r="C164" s="1120" t="s">
        <v>6348</v>
      </c>
      <c r="D164" s="1122" t="s">
        <v>286</v>
      </c>
      <c r="E164" s="1119" t="s">
        <v>5806</v>
      </c>
      <c r="F164" s="279"/>
      <c r="G164" s="330">
        <v>192.85284999999999</v>
      </c>
      <c r="H164" s="1122"/>
      <c r="I164" s="1122"/>
      <c r="J164" s="1126" t="s">
        <v>6344</v>
      </c>
      <c r="K164" s="1126"/>
      <c r="L164" s="1126"/>
      <c r="M164" s="1130"/>
      <c r="N164" s="1130"/>
      <c r="O164" s="1130"/>
      <c r="P164" s="1130"/>
      <c r="Q164" s="3"/>
      <c r="R164" s="4"/>
    </row>
    <row r="165" spans="1:23" s="1" customFormat="1" ht="53.25" customHeight="1" x14ac:dyDescent="0.2">
      <c r="A165" s="1564"/>
      <c r="B165" s="1028" t="s">
        <v>6771</v>
      </c>
      <c r="C165" s="1120" t="s">
        <v>6772</v>
      </c>
      <c r="D165" s="1122" t="s">
        <v>810</v>
      </c>
      <c r="E165" s="1119" t="s">
        <v>5806</v>
      </c>
      <c r="F165" s="279"/>
      <c r="G165" s="330">
        <v>700</v>
      </c>
      <c r="H165" s="1122"/>
      <c r="I165" s="1122"/>
      <c r="J165" s="1126" t="s">
        <v>6523</v>
      </c>
      <c r="K165" s="1126"/>
      <c r="L165" s="1126"/>
      <c r="M165" s="1130"/>
      <c r="N165" s="1130"/>
      <c r="O165" s="1130"/>
      <c r="P165" s="1130"/>
      <c r="Q165" s="3"/>
      <c r="R165" s="4"/>
    </row>
    <row r="166" spans="1:23" s="1" customFormat="1" ht="53.25" customHeight="1" x14ac:dyDescent="0.2">
      <c r="A166" s="1564"/>
      <c r="B166" s="1028" t="s">
        <v>6773</v>
      </c>
      <c r="C166" s="1120" t="s">
        <v>6774</v>
      </c>
      <c r="D166" s="1122" t="s">
        <v>810</v>
      </c>
      <c r="E166" s="1119" t="s">
        <v>5806</v>
      </c>
      <c r="F166" s="279"/>
      <c r="G166" s="330">
        <v>50</v>
      </c>
      <c r="H166" s="1122"/>
      <c r="I166" s="1122"/>
      <c r="J166" s="1126" t="s">
        <v>6523</v>
      </c>
      <c r="K166" s="1126"/>
      <c r="L166" s="1126"/>
      <c r="M166" s="1130"/>
      <c r="N166" s="1130"/>
      <c r="O166" s="1130"/>
      <c r="P166" s="1130"/>
      <c r="Q166" s="3"/>
      <c r="R166" s="4"/>
    </row>
    <row r="167" spans="1:23" s="1" customFormat="1" ht="53.25" customHeight="1" x14ac:dyDescent="0.2">
      <c r="A167" s="1564"/>
      <c r="B167" s="1028" t="s">
        <v>6776</v>
      </c>
      <c r="C167" s="1120" t="s">
        <v>6777</v>
      </c>
      <c r="D167" s="1122" t="s">
        <v>810</v>
      </c>
      <c r="E167" s="1119" t="s">
        <v>5806</v>
      </c>
      <c r="F167" s="279"/>
      <c r="G167" s="330">
        <v>30</v>
      </c>
      <c r="H167" s="1122"/>
      <c r="I167" s="1122"/>
      <c r="J167" s="1126" t="s">
        <v>6523</v>
      </c>
      <c r="K167" s="1126"/>
      <c r="L167" s="1126"/>
      <c r="M167" s="1130"/>
      <c r="N167" s="1130"/>
      <c r="O167" s="1130"/>
      <c r="P167" s="1130"/>
      <c r="Q167" s="3"/>
      <c r="R167" s="4"/>
    </row>
    <row r="168" spans="1:23" s="1" customFormat="1" ht="116.25" customHeight="1" x14ac:dyDescent="0.2">
      <c r="A168" s="1027" t="s">
        <v>1492</v>
      </c>
      <c r="B168" s="1149" t="s">
        <v>2492</v>
      </c>
      <c r="C168" s="1149" t="s">
        <v>6399</v>
      </c>
      <c r="D168" s="1150" t="s">
        <v>810</v>
      </c>
      <c r="E168" s="1151" t="s">
        <v>6825</v>
      </c>
      <c r="F168" s="279">
        <v>300</v>
      </c>
      <c r="G168" s="279">
        <v>200</v>
      </c>
      <c r="H168" s="279"/>
      <c r="I168" s="306"/>
      <c r="J168" s="1136" t="s">
        <v>5588</v>
      </c>
      <c r="K168" s="1136" t="s">
        <v>6824</v>
      </c>
      <c r="L168" s="1136"/>
      <c r="M168" s="151"/>
      <c r="N168" s="151"/>
      <c r="O168" s="151"/>
      <c r="P168" s="151"/>
      <c r="Q168" s="9"/>
    </row>
    <row r="169" spans="1:23" s="1" customFormat="1" ht="120.75" customHeight="1" x14ac:dyDescent="0.2">
      <c r="A169" s="1564" t="s">
        <v>1493</v>
      </c>
      <c r="B169" s="1120" t="s">
        <v>6235</v>
      </c>
      <c r="C169" s="1027" t="s">
        <v>6234</v>
      </c>
      <c r="D169" s="1119" t="s">
        <v>810</v>
      </c>
      <c r="E169" s="1122" t="s">
        <v>902</v>
      </c>
      <c r="F169" s="1123"/>
      <c r="G169" s="309">
        <v>35</v>
      </c>
      <c r="H169" s="1012"/>
      <c r="I169" s="1012"/>
      <c r="J169" s="127" t="s">
        <v>6200</v>
      </c>
      <c r="K169" s="538"/>
      <c r="L169" s="538"/>
      <c r="M169" s="150"/>
      <c r="N169" s="150"/>
      <c r="O169" s="150"/>
      <c r="P169" s="150"/>
      <c r="R169" s="86"/>
      <c r="S169" s="86"/>
      <c r="T169" s="86"/>
      <c r="U169" s="86"/>
      <c r="V169" s="86"/>
      <c r="W169" s="86"/>
    </row>
    <row r="170" spans="1:23" s="1" customFormat="1" ht="120.75" customHeight="1" x14ac:dyDescent="0.2">
      <c r="A170" s="1564"/>
      <c r="B170" s="1120" t="s">
        <v>6236</v>
      </c>
      <c r="C170" s="1027" t="s">
        <v>6237</v>
      </c>
      <c r="D170" s="1123" t="s">
        <v>1238</v>
      </c>
      <c r="E170" s="1122" t="s">
        <v>902</v>
      </c>
      <c r="F170" s="1123"/>
      <c r="G170" s="988">
        <v>95</v>
      </c>
      <c r="H170" s="1012"/>
      <c r="I170" s="1012"/>
      <c r="J170" s="127" t="s">
        <v>6200</v>
      </c>
      <c r="K170" s="538"/>
      <c r="L170" s="538"/>
      <c r="M170" s="150"/>
      <c r="N170" s="150"/>
      <c r="O170" s="150"/>
      <c r="P170" s="150"/>
      <c r="R170" s="86"/>
      <c r="S170" s="86"/>
      <c r="T170" s="86"/>
      <c r="U170" s="86"/>
      <c r="V170" s="86"/>
      <c r="W170" s="86"/>
    </row>
    <row r="171" spans="1:23" s="47" customFormat="1" ht="15" customHeight="1" x14ac:dyDescent="0.25">
      <c r="A171" s="1785" t="s">
        <v>1494</v>
      </c>
      <c r="B171" s="1785"/>
      <c r="C171" s="1785"/>
      <c r="D171" s="1785"/>
      <c r="E171" s="1785"/>
      <c r="F171" s="1785"/>
      <c r="G171" s="1785"/>
      <c r="H171" s="1785"/>
      <c r="I171" s="1785"/>
      <c r="J171" s="254"/>
      <c r="K171" s="254"/>
      <c r="L171" s="254"/>
      <c r="M171" s="140"/>
      <c r="N171" s="140"/>
      <c r="O171" s="140"/>
      <c r="P171" s="140"/>
      <c r="Q171" s="46" t="s">
        <v>8</v>
      </c>
      <c r="R171" s="46"/>
    </row>
    <row r="172" spans="1:23" s="1" customFormat="1" ht="87.75" customHeight="1" x14ac:dyDescent="0.2">
      <c r="A172" s="1564" t="s">
        <v>1495</v>
      </c>
      <c r="B172" s="1120" t="s">
        <v>2510</v>
      </c>
      <c r="C172" s="1027" t="s">
        <v>6799</v>
      </c>
      <c r="D172" s="1122" t="s">
        <v>921</v>
      </c>
      <c r="E172" s="1122" t="s">
        <v>4190</v>
      </c>
      <c r="F172" s="1123">
        <v>248.083</v>
      </c>
      <c r="G172" s="1123">
        <v>856.16800000000001</v>
      </c>
      <c r="H172" s="1123"/>
      <c r="I172" s="1123"/>
      <c r="J172" s="1126" t="s">
        <v>4191</v>
      </c>
      <c r="K172" s="1126" t="s">
        <v>6800</v>
      </c>
      <c r="L172" s="1126"/>
      <c r="M172" s="1130"/>
      <c r="N172" s="1130"/>
      <c r="O172" s="1130"/>
      <c r="P172" s="1130"/>
      <c r="Q172" s="3"/>
    </row>
    <row r="173" spans="1:23" s="1" customFormat="1" ht="78" customHeight="1" x14ac:dyDescent="0.2">
      <c r="A173" s="1564"/>
      <c r="B173" s="1028" t="s">
        <v>5195</v>
      </c>
      <c r="C173" s="1027" t="s">
        <v>6668</v>
      </c>
      <c r="D173" s="1122" t="s">
        <v>213</v>
      </c>
      <c r="E173" s="1122" t="s">
        <v>1243</v>
      </c>
      <c r="F173" s="330"/>
      <c r="G173" s="279">
        <v>40</v>
      </c>
      <c r="H173" s="1041"/>
      <c r="I173" s="1041"/>
      <c r="J173" s="974" t="s">
        <v>5589</v>
      </c>
      <c r="K173" s="1125" t="s">
        <v>6667</v>
      </c>
      <c r="L173" s="1125"/>
      <c r="M173" s="1138"/>
      <c r="N173" s="1138"/>
      <c r="O173" s="1138"/>
      <c r="P173" s="1138"/>
      <c r="Q173" s="9"/>
    </row>
    <row r="174" spans="1:23" s="1" customFormat="1" ht="59.25" customHeight="1" x14ac:dyDescent="0.2">
      <c r="A174" s="1564"/>
      <c r="B174" s="1028" t="s">
        <v>5203</v>
      </c>
      <c r="C174" s="991" t="s">
        <v>6670</v>
      </c>
      <c r="D174" s="351" t="s">
        <v>810</v>
      </c>
      <c r="E174" s="336" t="s">
        <v>950</v>
      </c>
      <c r="F174" s="1042"/>
      <c r="G174" s="279">
        <v>40</v>
      </c>
      <c r="H174" s="1041"/>
      <c r="I174" s="1041"/>
      <c r="J174" s="974" t="s">
        <v>6669</v>
      </c>
      <c r="K174" s="1125"/>
      <c r="L174" s="1125"/>
      <c r="M174" s="1138"/>
      <c r="N174" s="1138"/>
      <c r="O174" s="1138"/>
      <c r="P174" s="1138"/>
      <c r="Q174" s="9"/>
    </row>
    <row r="175" spans="1:23" s="1" customFormat="1" ht="59.25" customHeight="1" x14ac:dyDescent="0.2">
      <c r="A175" s="1564"/>
      <c r="B175" s="1028" t="s">
        <v>6770</v>
      </c>
      <c r="C175" s="991" t="s">
        <v>6769</v>
      </c>
      <c r="D175" s="992" t="s">
        <v>286</v>
      </c>
      <c r="E175" s="993" t="s">
        <v>3596</v>
      </c>
      <c r="F175" s="994"/>
      <c r="G175" s="994">
        <v>198</v>
      </c>
      <c r="H175" s="1041"/>
      <c r="I175" s="1122"/>
      <c r="J175" s="1126" t="s">
        <v>6481</v>
      </c>
      <c r="K175" s="1125"/>
      <c r="L175" s="1125"/>
      <c r="M175" s="1138"/>
      <c r="N175" s="1138"/>
      <c r="O175" s="1138"/>
      <c r="P175" s="1138"/>
      <c r="Q175" s="9"/>
    </row>
    <row r="176" spans="1:23" s="1" customFormat="1" ht="59.25" customHeight="1" x14ac:dyDescent="0.2">
      <c r="A176" s="1564"/>
      <c r="B176" s="1028" t="s">
        <v>6738</v>
      </c>
      <c r="C176" s="991" t="s">
        <v>6831</v>
      </c>
      <c r="D176" s="992" t="s">
        <v>810</v>
      </c>
      <c r="E176" s="993" t="s">
        <v>5788</v>
      </c>
      <c r="F176" s="994"/>
      <c r="G176" s="994">
        <v>500</v>
      </c>
      <c r="H176" s="1041"/>
      <c r="I176" s="1122"/>
      <c r="J176" s="1126" t="s">
        <v>6481</v>
      </c>
      <c r="K176" s="1125"/>
      <c r="L176" s="1125"/>
      <c r="M176" s="1138"/>
      <c r="N176" s="1138"/>
      <c r="O176" s="1138"/>
      <c r="P176" s="1138"/>
      <c r="Q176" s="9"/>
    </row>
    <row r="177" spans="1:21" s="1" customFormat="1" ht="59.25" customHeight="1" x14ac:dyDescent="0.2">
      <c r="A177" s="1564"/>
      <c r="B177" s="1028" t="s">
        <v>6761</v>
      </c>
      <c r="C177" s="991" t="s">
        <v>6764</v>
      </c>
      <c r="D177" s="992" t="s">
        <v>810</v>
      </c>
      <c r="E177" s="993" t="s">
        <v>6763</v>
      </c>
      <c r="F177" s="994"/>
      <c r="G177" s="994">
        <v>202</v>
      </c>
      <c r="H177" s="1041"/>
      <c r="I177" s="1122"/>
      <c r="J177" s="1126" t="s">
        <v>6481</v>
      </c>
      <c r="K177" s="1125"/>
      <c r="L177" s="1125"/>
      <c r="M177" s="1138"/>
      <c r="N177" s="1138"/>
      <c r="O177" s="1138"/>
      <c r="P177" s="1138"/>
      <c r="Q177" s="9"/>
    </row>
    <row r="178" spans="1:21" s="1" customFormat="1" ht="59.25" customHeight="1" x14ac:dyDescent="0.2">
      <c r="A178" s="1564"/>
      <c r="B178" s="1028" t="s">
        <v>6762</v>
      </c>
      <c r="C178" s="991" t="s">
        <v>6760</v>
      </c>
      <c r="D178" s="992" t="s">
        <v>810</v>
      </c>
      <c r="E178" s="993" t="s">
        <v>6763</v>
      </c>
      <c r="F178" s="994"/>
      <c r="G178" s="994">
        <v>1200</v>
      </c>
      <c r="H178" s="1041"/>
      <c r="I178" s="1122"/>
      <c r="J178" s="1126" t="s">
        <v>6481</v>
      </c>
      <c r="K178" s="1125"/>
      <c r="L178" s="1125"/>
      <c r="M178" s="1138"/>
      <c r="N178" s="1138"/>
      <c r="O178" s="1138"/>
      <c r="P178" s="1138"/>
      <c r="Q178" s="9"/>
    </row>
    <row r="179" spans="1:21" s="1" customFormat="1" ht="160.5" customHeight="1" x14ac:dyDescent="0.2">
      <c r="A179" s="1564" t="s">
        <v>1496</v>
      </c>
      <c r="B179" s="1149" t="s">
        <v>2512</v>
      </c>
      <c r="C179" s="1027" t="s">
        <v>4196</v>
      </c>
      <c r="D179" s="336" t="s">
        <v>810</v>
      </c>
      <c r="E179" s="336" t="s">
        <v>325</v>
      </c>
      <c r="F179" s="1152">
        <v>3060</v>
      </c>
      <c r="G179" s="1152">
        <v>1150</v>
      </c>
      <c r="H179" s="1151"/>
      <c r="I179" s="1151"/>
      <c r="J179" s="1125" t="s">
        <v>3802</v>
      </c>
      <c r="K179" s="1125" t="s">
        <v>4195</v>
      </c>
      <c r="L179" s="1125" t="s">
        <v>5590</v>
      </c>
      <c r="M179" s="1138" t="s">
        <v>6434</v>
      </c>
      <c r="N179" s="1138"/>
      <c r="O179" s="1138"/>
      <c r="P179" s="1138"/>
      <c r="Q179" s="3" t="s">
        <v>326</v>
      </c>
      <c r="R179" s="4"/>
    </row>
    <row r="180" spans="1:21" s="1" customFormat="1" ht="151.5" customHeight="1" x14ac:dyDescent="0.2">
      <c r="A180" s="1564"/>
      <c r="B180" s="1120" t="s">
        <v>2523</v>
      </c>
      <c r="C180" s="547" t="s">
        <v>6405</v>
      </c>
      <c r="D180" s="1122" t="s">
        <v>121</v>
      </c>
      <c r="E180" s="1122" t="s">
        <v>216</v>
      </c>
      <c r="F180" s="309">
        <v>1050</v>
      </c>
      <c r="G180" s="309">
        <v>1618.1890000000001</v>
      </c>
      <c r="H180" s="1122"/>
      <c r="I180" s="1122"/>
      <c r="J180" s="1125" t="s">
        <v>3805</v>
      </c>
      <c r="K180" s="1125" t="s">
        <v>5592</v>
      </c>
      <c r="L180" s="1125" t="s">
        <v>6404</v>
      </c>
      <c r="M180" s="1138"/>
      <c r="N180" s="1138"/>
      <c r="O180" s="1138"/>
      <c r="P180" s="1138"/>
      <c r="Q180" s="9" t="s">
        <v>123</v>
      </c>
    </row>
    <row r="181" spans="1:21" s="1" customFormat="1" ht="69" customHeight="1" x14ac:dyDescent="0.2">
      <c r="A181" s="1564"/>
      <c r="B181" s="1028" t="s">
        <v>5207</v>
      </c>
      <c r="C181" s="1027" t="s">
        <v>6827</v>
      </c>
      <c r="D181" s="336" t="s">
        <v>810</v>
      </c>
      <c r="E181" s="336" t="s">
        <v>325</v>
      </c>
      <c r="F181" s="279"/>
      <c r="G181" s="279">
        <v>800</v>
      </c>
      <c r="H181" s="1158"/>
      <c r="I181" s="1158"/>
      <c r="J181" s="974"/>
      <c r="K181" s="1154" t="s">
        <v>6828</v>
      </c>
      <c r="L181" s="1154"/>
      <c r="M181" s="1159"/>
      <c r="N181" s="1159"/>
      <c r="O181" s="1159"/>
      <c r="P181" s="1159"/>
      <c r="Q181" s="9"/>
    </row>
    <row r="182" spans="1:21" s="1" customFormat="1" ht="54.75" customHeight="1" x14ac:dyDescent="0.2">
      <c r="A182" s="1564"/>
      <c r="B182" s="1028" t="s">
        <v>5211</v>
      </c>
      <c r="C182" s="982" t="s">
        <v>6680</v>
      </c>
      <c r="D182" s="1150" t="s">
        <v>810</v>
      </c>
      <c r="E182" s="1150" t="s">
        <v>3810</v>
      </c>
      <c r="F182" s="279"/>
      <c r="G182" s="279">
        <v>100</v>
      </c>
      <c r="H182" s="1152"/>
      <c r="I182" s="1152"/>
      <c r="J182" s="1126"/>
      <c r="K182" s="1125" t="s">
        <v>6679</v>
      </c>
      <c r="L182" s="1125"/>
      <c r="M182" s="1138"/>
      <c r="N182" s="1138"/>
      <c r="O182" s="1138"/>
      <c r="P182" s="1138"/>
      <c r="Q182" s="9"/>
    </row>
    <row r="183" spans="1:21" s="1" customFormat="1" ht="54.75" customHeight="1" x14ac:dyDescent="0.2">
      <c r="A183" s="1564"/>
      <c r="B183" s="1028" t="s">
        <v>6435</v>
      </c>
      <c r="C183" s="982" t="s">
        <v>6436</v>
      </c>
      <c r="D183" s="1150" t="s">
        <v>810</v>
      </c>
      <c r="E183" s="1150" t="s">
        <v>3810</v>
      </c>
      <c r="F183" s="279"/>
      <c r="G183" s="279">
        <v>1940</v>
      </c>
      <c r="H183" s="1152"/>
      <c r="I183" s="1152"/>
      <c r="J183" s="1126" t="s">
        <v>6437</v>
      </c>
      <c r="K183" s="1125"/>
      <c r="L183" s="1125"/>
      <c r="M183" s="1138"/>
      <c r="N183" s="1138"/>
      <c r="O183" s="1138"/>
      <c r="P183" s="1138"/>
      <c r="Q183" s="9"/>
    </row>
    <row r="184" spans="1:21" s="1" customFormat="1" ht="54.75" customHeight="1" x14ac:dyDescent="0.2">
      <c r="A184" s="1564"/>
      <c r="B184" s="1028" t="s">
        <v>6797</v>
      </c>
      <c r="C184" s="982" t="s">
        <v>6798</v>
      </c>
      <c r="D184" s="1150" t="s">
        <v>810</v>
      </c>
      <c r="E184" s="1150" t="s">
        <v>3810</v>
      </c>
      <c r="F184" s="279"/>
      <c r="G184" s="279">
        <v>1200</v>
      </c>
      <c r="H184" s="1152"/>
      <c r="I184" s="1152"/>
      <c r="J184" s="1126" t="s">
        <v>6782</v>
      </c>
      <c r="K184" s="1125"/>
      <c r="L184" s="1125"/>
      <c r="M184" s="1138"/>
      <c r="N184" s="1138"/>
      <c r="O184" s="1138"/>
      <c r="P184" s="1138"/>
      <c r="Q184" s="9"/>
    </row>
    <row r="185" spans="1:21" s="1" customFormat="1" ht="96.75" customHeight="1" x14ac:dyDescent="0.2">
      <c r="A185" s="1027" t="s">
        <v>1498</v>
      </c>
      <c r="B185" s="1120" t="s">
        <v>5228</v>
      </c>
      <c r="C185" s="991" t="s">
        <v>6823</v>
      </c>
      <c r="D185" s="992" t="s">
        <v>810</v>
      </c>
      <c r="E185" s="993" t="s">
        <v>5824</v>
      </c>
      <c r="F185" s="1086"/>
      <c r="G185" s="994" t="s">
        <v>5825</v>
      </c>
      <c r="H185" s="1122"/>
      <c r="I185" s="1122"/>
      <c r="J185" s="1125" t="s">
        <v>5505</v>
      </c>
      <c r="K185" s="1125" t="s">
        <v>5987</v>
      </c>
      <c r="L185" s="1125" t="s">
        <v>6801</v>
      </c>
      <c r="M185" s="1138"/>
      <c r="N185" s="1138"/>
      <c r="O185" s="1138"/>
      <c r="P185" s="1138"/>
      <c r="Q185" s="9"/>
    </row>
    <row r="186" spans="1:21" s="1" customFormat="1" ht="96.75" customHeight="1" x14ac:dyDescent="0.2">
      <c r="A186" s="1027" t="s">
        <v>2542</v>
      </c>
      <c r="B186" s="1155" t="s">
        <v>5217</v>
      </c>
      <c r="C186" s="991" t="s">
        <v>6829</v>
      </c>
      <c r="D186" s="993" t="s">
        <v>921</v>
      </c>
      <c r="E186" s="993" t="s">
        <v>5216</v>
      </c>
      <c r="F186" s="994"/>
      <c r="G186" s="975">
        <v>1200</v>
      </c>
      <c r="H186" s="1157"/>
      <c r="I186" s="1157"/>
      <c r="J186" s="1154" t="s">
        <v>5504</v>
      </c>
      <c r="K186" s="1154" t="s">
        <v>6830</v>
      </c>
      <c r="L186" s="1154"/>
      <c r="M186" s="1159"/>
      <c r="N186" s="1159"/>
      <c r="O186" s="1159"/>
      <c r="P186" s="1159"/>
      <c r="Q186" s="9"/>
    </row>
    <row r="187" spans="1:21" s="4" customFormat="1" ht="147" customHeight="1" x14ac:dyDescent="0.2">
      <c r="A187" s="1027" t="s">
        <v>2563</v>
      </c>
      <c r="B187" s="1120" t="s">
        <v>5221</v>
      </c>
      <c r="C187" s="578" t="s">
        <v>6239</v>
      </c>
      <c r="D187" s="1122" t="s">
        <v>213</v>
      </c>
      <c r="E187" s="1122" t="s">
        <v>216</v>
      </c>
      <c r="F187" s="279"/>
      <c r="G187" s="330">
        <v>42000</v>
      </c>
      <c r="H187" s="1122"/>
      <c r="I187" s="1122"/>
      <c r="J187" s="1125" t="s">
        <v>5505</v>
      </c>
      <c r="K187" s="1125" t="s">
        <v>6240</v>
      </c>
      <c r="L187" s="1125"/>
      <c r="M187" s="1138"/>
      <c r="N187" s="1138"/>
      <c r="O187" s="1138"/>
      <c r="P187" s="1138"/>
      <c r="Q187" s="9"/>
      <c r="R187" s="87"/>
      <c r="S187" s="87"/>
      <c r="T187" s="87"/>
      <c r="U187" s="87"/>
    </row>
    <row r="188" spans="1:21" s="1" customFormat="1" ht="11.25" customHeight="1" x14ac:dyDescent="0.2">
      <c r="A188" s="96"/>
      <c r="B188" s="96"/>
      <c r="C188" s="96"/>
      <c r="D188" s="96"/>
      <c r="E188" s="96"/>
      <c r="F188" s="1015"/>
      <c r="G188" s="1015"/>
      <c r="H188" s="1015"/>
      <c r="I188" s="1015"/>
      <c r="J188" s="243"/>
      <c r="K188" s="243"/>
      <c r="L188" s="243"/>
      <c r="M188" s="137"/>
      <c r="N188" s="137"/>
      <c r="O188" s="137"/>
      <c r="P188" s="137"/>
      <c r="Q188" s="9"/>
    </row>
    <row r="189" spans="1:21" s="1" customFormat="1" ht="12.75" customHeight="1" x14ac:dyDescent="0.2">
      <c r="A189" s="1642" t="s">
        <v>1505</v>
      </c>
      <c r="B189" s="1642"/>
      <c r="C189" s="1642"/>
      <c r="D189" s="1642"/>
      <c r="E189" s="1642"/>
      <c r="F189" s="1642"/>
      <c r="G189" s="1642"/>
      <c r="H189" s="1642"/>
      <c r="I189" s="1642"/>
      <c r="J189" s="349"/>
      <c r="K189" s="349"/>
      <c r="L189" s="349"/>
      <c r="M189" s="154"/>
      <c r="N189" s="154"/>
      <c r="O189" s="154"/>
      <c r="P189" s="154"/>
      <c r="Q189" s="54" t="s">
        <v>8</v>
      </c>
    </row>
    <row r="190" spans="1:21" s="1" customFormat="1" ht="15" customHeight="1" x14ac:dyDescent="0.2">
      <c r="A190" s="1576" t="s">
        <v>2</v>
      </c>
      <c r="B190" s="1576" t="s">
        <v>3</v>
      </c>
      <c r="C190" s="1576"/>
      <c r="D190" s="1576" t="s">
        <v>4</v>
      </c>
      <c r="E190" s="1576" t="s">
        <v>5</v>
      </c>
      <c r="F190" s="1576" t="s">
        <v>6</v>
      </c>
      <c r="G190" s="1576"/>
      <c r="H190" s="1576"/>
      <c r="I190" s="1576" t="s">
        <v>7</v>
      </c>
      <c r="J190" s="1125"/>
      <c r="K190" s="1125"/>
      <c r="L190" s="1125"/>
      <c r="M190" s="1138"/>
      <c r="N190" s="1138"/>
      <c r="O190" s="1138"/>
      <c r="P190" s="1138"/>
      <c r="Q190" s="9"/>
    </row>
    <row r="191" spans="1:21" s="1" customFormat="1" ht="6.75" customHeight="1" x14ac:dyDescent="0.2">
      <c r="A191" s="1576"/>
      <c r="B191" s="1576"/>
      <c r="C191" s="1576"/>
      <c r="D191" s="1576"/>
      <c r="E191" s="1576"/>
      <c r="F191" s="1576"/>
      <c r="G191" s="1576"/>
      <c r="H191" s="1576"/>
      <c r="I191" s="1576"/>
      <c r="J191" s="1125"/>
      <c r="K191" s="1125"/>
      <c r="L191" s="1125"/>
      <c r="M191" s="1138"/>
      <c r="N191" s="1138"/>
      <c r="O191" s="1138"/>
      <c r="P191" s="1138"/>
      <c r="Q191" s="9"/>
    </row>
    <row r="192" spans="1:21" s="1" customFormat="1" ht="11.25" customHeight="1" x14ac:dyDescent="0.2">
      <c r="A192" s="1576"/>
      <c r="B192" s="1576"/>
      <c r="C192" s="1576"/>
      <c r="D192" s="1576"/>
      <c r="E192" s="1576"/>
      <c r="F192" s="1576">
        <v>2017</v>
      </c>
      <c r="G192" s="1601">
        <v>2018</v>
      </c>
      <c r="H192" s="1576">
        <v>2019</v>
      </c>
      <c r="I192" s="1576"/>
      <c r="J192" s="1125"/>
      <c r="K192" s="1125"/>
      <c r="L192" s="1125"/>
      <c r="M192" s="1138"/>
      <c r="N192" s="1138"/>
      <c r="O192" s="1138"/>
      <c r="P192" s="1138"/>
      <c r="Q192" s="9"/>
    </row>
    <row r="193" spans="1:18" s="1" customFormat="1" ht="3.75" customHeight="1" x14ac:dyDescent="0.2">
      <c r="A193" s="1576"/>
      <c r="B193" s="1576"/>
      <c r="C193" s="1576"/>
      <c r="D193" s="1576"/>
      <c r="E193" s="1576"/>
      <c r="F193" s="1576"/>
      <c r="G193" s="1601"/>
      <c r="H193" s="1576"/>
      <c r="I193" s="1576"/>
      <c r="J193" s="1125"/>
      <c r="K193" s="1125"/>
      <c r="L193" s="1125"/>
      <c r="M193" s="1138"/>
      <c r="N193" s="1138"/>
      <c r="O193" s="1138"/>
      <c r="P193" s="1138"/>
      <c r="Q193" s="9"/>
    </row>
    <row r="194" spans="1:18" s="1" customFormat="1" ht="13.5" customHeight="1" x14ac:dyDescent="0.2">
      <c r="A194" s="1118">
        <v>1</v>
      </c>
      <c r="B194" s="1576">
        <v>2</v>
      </c>
      <c r="C194" s="1576"/>
      <c r="D194" s="1118">
        <v>3</v>
      </c>
      <c r="E194" s="1118">
        <v>4</v>
      </c>
      <c r="F194" s="1118">
        <v>5</v>
      </c>
      <c r="G194" s="973">
        <v>6</v>
      </c>
      <c r="H194" s="1118">
        <v>7</v>
      </c>
      <c r="I194" s="1118">
        <v>8</v>
      </c>
      <c r="J194" s="1125"/>
      <c r="K194" s="1125"/>
      <c r="L194" s="1125"/>
      <c r="M194" s="1138"/>
      <c r="N194" s="1138"/>
      <c r="O194" s="1138"/>
      <c r="P194" s="1138"/>
      <c r="Q194" s="9"/>
    </row>
    <row r="195" spans="1:18" s="1" customFormat="1" ht="12.75" customHeight="1" x14ac:dyDescent="0.2">
      <c r="A195" s="1818" t="s">
        <v>1508</v>
      </c>
      <c r="B195" s="1818"/>
      <c r="C195" s="1818"/>
      <c r="D195" s="1818"/>
      <c r="E195" s="1818"/>
      <c r="F195" s="1818"/>
      <c r="G195" s="1818"/>
      <c r="H195" s="1818"/>
      <c r="I195" s="1818"/>
      <c r="J195" s="254"/>
      <c r="K195" s="254"/>
      <c r="L195" s="254"/>
      <c r="M195" s="140"/>
      <c r="N195" s="140"/>
      <c r="O195" s="140"/>
      <c r="P195" s="140"/>
      <c r="Q195" s="9"/>
    </row>
    <row r="196" spans="1:18" ht="143.25" customHeight="1" x14ac:dyDescent="0.2">
      <c r="A196" s="1600" t="s">
        <v>1509</v>
      </c>
      <c r="B196" s="1117" t="s">
        <v>2577</v>
      </c>
      <c r="C196" s="1117" t="s">
        <v>5397</v>
      </c>
      <c r="D196" s="1118" t="s">
        <v>891</v>
      </c>
      <c r="E196" s="1118" t="s">
        <v>972</v>
      </c>
      <c r="F196" s="785">
        <v>820</v>
      </c>
      <c r="G196" s="373">
        <v>102.74</v>
      </c>
      <c r="H196" s="114"/>
      <c r="I196" s="114"/>
      <c r="J196" s="1126" t="s">
        <v>4580</v>
      </c>
      <c r="K196" s="1126" t="s">
        <v>4749</v>
      </c>
      <c r="L196" s="1126" t="s">
        <v>5597</v>
      </c>
      <c r="M196" s="1126" t="s">
        <v>5993</v>
      </c>
      <c r="N196" s="1126" t="s">
        <v>6270</v>
      </c>
      <c r="O196" s="1126"/>
      <c r="P196" s="1126"/>
      <c r="Q196" s="95" t="s">
        <v>973</v>
      </c>
      <c r="R196" s="96"/>
    </row>
    <row r="197" spans="1:18" s="1" customFormat="1" ht="163.5" customHeight="1" x14ac:dyDescent="0.2">
      <c r="A197" s="1600"/>
      <c r="B197" s="1117" t="s">
        <v>2581</v>
      </c>
      <c r="C197" s="1117" t="s">
        <v>976</v>
      </c>
      <c r="D197" s="1118" t="s">
        <v>891</v>
      </c>
      <c r="E197" s="1118" t="s">
        <v>972</v>
      </c>
      <c r="F197" s="785">
        <v>410.6</v>
      </c>
      <c r="G197" s="373">
        <v>273.09429</v>
      </c>
      <c r="H197" s="114"/>
      <c r="I197" s="114"/>
      <c r="J197" s="1126" t="s">
        <v>6300</v>
      </c>
      <c r="K197" s="1126"/>
      <c r="L197" s="1126"/>
      <c r="M197" s="1130"/>
      <c r="N197" s="1130"/>
      <c r="O197" s="1130"/>
      <c r="P197" s="1130"/>
      <c r="Q197" s="9" t="s">
        <v>973</v>
      </c>
    </row>
    <row r="198" spans="1:18" ht="120" customHeight="1" x14ac:dyDescent="0.2">
      <c r="A198" s="1600"/>
      <c r="B198" s="1117" t="s">
        <v>2583</v>
      </c>
      <c r="C198" s="1127" t="s">
        <v>3015</v>
      </c>
      <c r="D198" s="1118" t="s">
        <v>891</v>
      </c>
      <c r="E198" s="1118" t="s">
        <v>972</v>
      </c>
      <c r="F198" s="114">
        <v>1300</v>
      </c>
      <c r="G198" s="114">
        <v>16.431999990000001</v>
      </c>
      <c r="H198" s="114"/>
      <c r="I198" s="114"/>
      <c r="J198" s="1126" t="s">
        <v>5599</v>
      </c>
      <c r="K198" s="1126" t="s">
        <v>6266</v>
      </c>
      <c r="L198" s="1126"/>
      <c r="M198" s="1126"/>
      <c r="N198" s="1126"/>
      <c r="O198" s="1126"/>
      <c r="P198" s="1126"/>
      <c r="Q198" s="95" t="s">
        <v>973</v>
      </c>
      <c r="R198" s="96"/>
    </row>
    <row r="199" spans="1:18" s="1" customFormat="1" ht="120.75" customHeight="1" x14ac:dyDescent="0.2">
      <c r="A199" s="1600"/>
      <c r="B199" s="1117" t="s">
        <v>3498</v>
      </c>
      <c r="C199" s="1127" t="s">
        <v>5414</v>
      </c>
      <c r="D199" s="1118" t="s">
        <v>986</v>
      </c>
      <c r="E199" s="1118" t="s">
        <v>987</v>
      </c>
      <c r="F199" s="114">
        <v>1215</v>
      </c>
      <c r="G199" s="114">
        <v>135.62128999999999</v>
      </c>
      <c r="H199" s="114"/>
      <c r="I199" s="114"/>
      <c r="J199" s="1126" t="s">
        <v>3500</v>
      </c>
      <c r="K199" s="1126" t="s">
        <v>5601</v>
      </c>
      <c r="L199" s="1126" t="s">
        <v>6272</v>
      </c>
      <c r="M199" s="1130"/>
      <c r="N199" s="1130"/>
      <c r="O199" s="1130"/>
      <c r="P199" s="1130"/>
      <c r="Q199" s="9"/>
    </row>
    <row r="200" spans="1:18" s="1" customFormat="1" ht="123" customHeight="1" x14ac:dyDescent="0.2">
      <c r="A200" s="1600"/>
      <c r="B200" s="1128" t="s">
        <v>4370</v>
      </c>
      <c r="C200" s="920" t="s">
        <v>5413</v>
      </c>
      <c r="D200" s="1128" t="s">
        <v>810</v>
      </c>
      <c r="E200" s="1128" t="s">
        <v>972</v>
      </c>
      <c r="F200" s="1128">
        <v>515</v>
      </c>
      <c r="G200" s="114"/>
      <c r="H200" s="114"/>
      <c r="I200" s="114"/>
      <c r="J200" s="1126" t="s">
        <v>4372</v>
      </c>
      <c r="K200" s="1126" t="s">
        <v>5722</v>
      </c>
      <c r="L200" s="1126" t="s">
        <v>6259</v>
      </c>
      <c r="M200" s="1130"/>
      <c r="N200" s="1130"/>
      <c r="O200" s="1130"/>
      <c r="P200" s="1130"/>
      <c r="Q200" s="9"/>
    </row>
    <row r="201" spans="1:18" s="1" customFormat="1" ht="148.5" customHeight="1" x14ac:dyDescent="0.2">
      <c r="A201" s="1600"/>
      <c r="B201" s="1128" t="s">
        <v>4583</v>
      </c>
      <c r="C201" s="920" t="s">
        <v>5399</v>
      </c>
      <c r="D201" s="1128" t="s">
        <v>810</v>
      </c>
      <c r="E201" s="1128" t="s">
        <v>972</v>
      </c>
      <c r="F201" s="1128">
        <v>490</v>
      </c>
      <c r="G201" s="114">
        <v>28.616399999999999</v>
      </c>
      <c r="H201" s="114"/>
      <c r="I201" s="114"/>
      <c r="J201" s="1126" t="s">
        <v>4532</v>
      </c>
      <c r="K201" s="1126" t="s">
        <v>5603</v>
      </c>
      <c r="L201" s="1126" t="s">
        <v>6299</v>
      </c>
      <c r="M201" s="1130"/>
      <c r="N201" s="1130"/>
      <c r="O201" s="1130"/>
      <c r="P201" s="1130"/>
      <c r="Q201" s="9"/>
    </row>
    <row r="202" spans="1:18" s="1" customFormat="1" ht="147" customHeight="1" x14ac:dyDescent="0.2">
      <c r="A202" s="1600"/>
      <c r="B202" s="1128" t="s">
        <v>5833</v>
      </c>
      <c r="C202" s="1127" t="s">
        <v>5834</v>
      </c>
      <c r="D202" s="1118" t="s">
        <v>286</v>
      </c>
      <c r="E202" s="1141" t="s">
        <v>972</v>
      </c>
      <c r="F202" s="998"/>
      <c r="G202" s="999">
        <v>1346.482</v>
      </c>
      <c r="H202" s="114"/>
      <c r="I202" s="114"/>
      <c r="J202" s="1137" t="s">
        <v>5961</v>
      </c>
      <c r="K202" s="1126" t="s">
        <v>6218</v>
      </c>
      <c r="L202" s="1126"/>
      <c r="M202" s="1130"/>
      <c r="N202" s="1130"/>
      <c r="O202" s="1130"/>
      <c r="P202" s="1130"/>
      <c r="Q202" s="9"/>
    </row>
    <row r="203" spans="1:18" s="1" customFormat="1" ht="64.5" customHeight="1" x14ac:dyDescent="0.2">
      <c r="A203" s="1600"/>
      <c r="B203" s="1128" t="s">
        <v>5835</v>
      </c>
      <c r="C203" s="1127" t="s">
        <v>6666</v>
      </c>
      <c r="D203" s="1118" t="s">
        <v>810</v>
      </c>
      <c r="E203" s="1141" t="s">
        <v>972</v>
      </c>
      <c r="F203" s="998"/>
      <c r="G203" s="999">
        <v>2000</v>
      </c>
      <c r="H203" s="114"/>
      <c r="I203" s="114"/>
      <c r="J203" s="1137" t="s">
        <v>5995</v>
      </c>
      <c r="K203" s="1126" t="s">
        <v>6665</v>
      </c>
      <c r="L203" s="1126"/>
      <c r="M203" s="1130"/>
      <c r="N203" s="1130"/>
      <c r="O203" s="1130"/>
      <c r="P203" s="1130"/>
      <c r="Q203" s="9"/>
    </row>
    <row r="204" spans="1:18" s="1" customFormat="1" ht="211.5" customHeight="1" x14ac:dyDescent="0.2">
      <c r="A204" s="1600"/>
      <c r="B204" s="1128" t="s">
        <v>6145</v>
      </c>
      <c r="C204" s="1127" t="s">
        <v>6216</v>
      </c>
      <c r="D204" s="1118" t="s">
        <v>3809</v>
      </c>
      <c r="E204" s="1118" t="s">
        <v>972</v>
      </c>
      <c r="F204" s="998"/>
      <c r="G204" s="999">
        <v>1250.865219</v>
      </c>
      <c r="H204" s="114"/>
      <c r="I204" s="114"/>
      <c r="J204" s="1137" t="s">
        <v>6116</v>
      </c>
      <c r="K204" s="1126" t="s">
        <v>6217</v>
      </c>
      <c r="L204" s="1126"/>
      <c r="M204" s="1130"/>
      <c r="N204" s="1130"/>
      <c r="O204" s="1130"/>
      <c r="P204" s="1130"/>
      <c r="Q204" s="9"/>
    </row>
    <row r="205" spans="1:18" s="1" customFormat="1" ht="64.5" customHeight="1" x14ac:dyDescent="0.2">
      <c r="A205" s="1600"/>
      <c r="B205" s="1128" t="s">
        <v>6207</v>
      </c>
      <c r="C205" s="1127" t="s">
        <v>6208</v>
      </c>
      <c r="D205" s="1118" t="s">
        <v>286</v>
      </c>
      <c r="E205" s="1118" t="s">
        <v>972</v>
      </c>
      <c r="F205" s="998"/>
      <c r="G205" s="1147">
        <v>15.997999999999999</v>
      </c>
      <c r="H205" s="114"/>
      <c r="I205" s="114"/>
      <c r="J205" s="1137" t="s">
        <v>6200</v>
      </c>
      <c r="K205" s="1126"/>
      <c r="L205" s="1126"/>
      <c r="M205" s="1130"/>
      <c r="N205" s="1130"/>
      <c r="O205" s="1130"/>
      <c r="P205" s="1130"/>
      <c r="Q205" s="9"/>
    </row>
    <row r="206" spans="1:18" s="1" customFormat="1" ht="102" customHeight="1" x14ac:dyDescent="0.2">
      <c r="A206" s="1600"/>
      <c r="B206" s="1128" t="s">
        <v>6219</v>
      </c>
      <c r="C206" s="1127" t="s">
        <v>6220</v>
      </c>
      <c r="D206" s="1118" t="s">
        <v>810</v>
      </c>
      <c r="E206" s="1118" t="s">
        <v>972</v>
      </c>
      <c r="F206" s="998"/>
      <c r="G206" s="1147">
        <v>280.05500000000001</v>
      </c>
      <c r="H206" s="114"/>
      <c r="I206" s="114"/>
      <c r="J206" s="1137" t="s">
        <v>6200</v>
      </c>
      <c r="K206" s="1126"/>
      <c r="L206" s="1126"/>
      <c r="M206" s="1130"/>
      <c r="N206" s="1130"/>
      <c r="O206" s="1130"/>
      <c r="P206" s="1130"/>
      <c r="Q206" s="9"/>
    </row>
    <row r="207" spans="1:18" s="1" customFormat="1" ht="102" customHeight="1" x14ac:dyDescent="0.2">
      <c r="A207" s="1600"/>
      <c r="B207" s="1128" t="s">
        <v>6221</v>
      </c>
      <c r="C207" s="1127" t="s">
        <v>6222</v>
      </c>
      <c r="D207" s="1118" t="s">
        <v>286</v>
      </c>
      <c r="E207" s="1118" t="s">
        <v>972</v>
      </c>
      <c r="F207" s="998"/>
      <c r="G207" s="1147">
        <v>100</v>
      </c>
      <c r="H207" s="114"/>
      <c r="I207" s="114"/>
      <c r="J207" s="1137" t="s">
        <v>6200</v>
      </c>
      <c r="K207" s="1126"/>
      <c r="L207" s="1126"/>
      <c r="M207" s="1130"/>
      <c r="N207" s="1130"/>
      <c r="O207" s="1130"/>
      <c r="P207" s="1130"/>
      <c r="Q207" s="9"/>
    </row>
    <row r="208" spans="1:18" s="1" customFormat="1" ht="102" customHeight="1" x14ac:dyDescent="0.2">
      <c r="A208" s="1600"/>
      <c r="B208" s="1128" t="s">
        <v>6263</v>
      </c>
      <c r="C208" s="1127" t="s">
        <v>6264</v>
      </c>
      <c r="D208" s="1118" t="s">
        <v>810</v>
      </c>
      <c r="E208" s="1118" t="s">
        <v>972</v>
      </c>
      <c r="F208" s="998"/>
      <c r="G208" s="1147">
        <v>164.83500000000001</v>
      </c>
      <c r="H208" s="114"/>
      <c r="I208" s="114"/>
      <c r="J208" s="1137" t="s">
        <v>6265</v>
      </c>
      <c r="K208" s="1126"/>
      <c r="L208" s="1126"/>
      <c r="M208" s="1130"/>
      <c r="N208" s="1130"/>
      <c r="O208" s="1130"/>
      <c r="P208" s="1130"/>
      <c r="Q208" s="9"/>
    </row>
    <row r="209" spans="1:17" s="1" customFormat="1" ht="102" customHeight="1" x14ac:dyDescent="0.2">
      <c r="A209" s="1600"/>
      <c r="B209" s="1128" t="s">
        <v>6267</v>
      </c>
      <c r="C209" s="1127" t="s">
        <v>6268</v>
      </c>
      <c r="D209" s="1118" t="s">
        <v>810</v>
      </c>
      <c r="E209" s="1118" t="s">
        <v>972</v>
      </c>
      <c r="F209" s="998"/>
      <c r="G209" s="1147">
        <v>300</v>
      </c>
      <c r="H209" s="114"/>
      <c r="I209" s="114"/>
      <c r="J209" s="1137" t="s">
        <v>6269</v>
      </c>
      <c r="K209" s="1126"/>
      <c r="L209" s="1126"/>
      <c r="M209" s="1130"/>
      <c r="N209" s="1130"/>
      <c r="O209" s="1130"/>
      <c r="P209" s="1130"/>
      <c r="Q209" s="9"/>
    </row>
    <row r="210" spans="1:17" s="1" customFormat="1" ht="102" customHeight="1" x14ac:dyDescent="0.2">
      <c r="A210" s="1600"/>
      <c r="B210" s="1128" t="s">
        <v>6450</v>
      </c>
      <c r="C210" s="1127" t="s">
        <v>6451</v>
      </c>
      <c r="D210" s="1118" t="s">
        <v>286</v>
      </c>
      <c r="E210" s="1118" t="s">
        <v>972</v>
      </c>
      <c r="F210" s="998"/>
      <c r="G210" s="1147">
        <v>450</v>
      </c>
      <c r="H210" s="114"/>
      <c r="I210" s="114"/>
      <c r="J210" s="1137" t="s">
        <v>6445</v>
      </c>
      <c r="K210" s="1126"/>
      <c r="L210" s="1126"/>
      <c r="M210" s="1130"/>
      <c r="N210" s="1130"/>
      <c r="O210" s="1130"/>
      <c r="P210" s="1130"/>
      <c r="Q210" s="9"/>
    </row>
    <row r="211" spans="1:17" s="1" customFormat="1" ht="102" customHeight="1" x14ac:dyDescent="0.2">
      <c r="A211" s="1600"/>
      <c r="B211" s="1128" t="s">
        <v>6477</v>
      </c>
      <c r="C211" s="1127" t="s">
        <v>6476</v>
      </c>
      <c r="D211" s="1118" t="s">
        <v>810</v>
      </c>
      <c r="E211" s="1118" t="s">
        <v>972</v>
      </c>
      <c r="F211" s="998"/>
      <c r="G211" s="1147">
        <v>200</v>
      </c>
      <c r="H211" s="114"/>
      <c r="I211" s="114"/>
      <c r="J211" s="1137" t="s">
        <v>6445</v>
      </c>
      <c r="K211" s="1126"/>
      <c r="L211" s="1126"/>
      <c r="M211" s="1130"/>
      <c r="N211" s="1130"/>
      <c r="O211" s="1130"/>
      <c r="P211" s="1130"/>
      <c r="Q211" s="9"/>
    </row>
    <row r="212" spans="1:17" s="1" customFormat="1" ht="121.5" customHeight="1" x14ac:dyDescent="0.2">
      <c r="A212" s="1117" t="s">
        <v>2599</v>
      </c>
      <c r="B212" s="1127" t="s">
        <v>2600</v>
      </c>
      <c r="C212" s="1127" t="s">
        <v>6529</v>
      </c>
      <c r="D212" s="1118" t="s">
        <v>810</v>
      </c>
      <c r="E212" s="1118" t="s">
        <v>972</v>
      </c>
      <c r="F212" s="114">
        <v>1470</v>
      </c>
      <c r="G212" s="998">
        <v>150.33000000000001</v>
      </c>
      <c r="H212" s="114"/>
      <c r="I212" s="114"/>
      <c r="J212" s="1126" t="s">
        <v>5606</v>
      </c>
      <c r="K212" s="1126" t="s">
        <v>6528</v>
      </c>
      <c r="L212" s="1126"/>
      <c r="M212" s="1130"/>
      <c r="N212" s="1130"/>
      <c r="O212" s="1130"/>
      <c r="P212" s="1130"/>
      <c r="Q212" s="9" t="s">
        <v>973</v>
      </c>
    </row>
    <row r="213" spans="1:17" s="1" customFormat="1" ht="89.25" customHeight="1" x14ac:dyDescent="0.2">
      <c r="A213" s="1600" t="s">
        <v>1511</v>
      </c>
      <c r="B213" s="1117" t="s">
        <v>6494</v>
      </c>
      <c r="C213" s="1127" t="s">
        <v>6495</v>
      </c>
      <c r="D213" s="1118" t="s">
        <v>13</v>
      </c>
      <c r="E213" s="1118" t="s">
        <v>972</v>
      </c>
      <c r="F213" s="717"/>
      <c r="G213" s="1118">
        <v>148</v>
      </c>
      <c r="H213" s="596"/>
      <c r="I213" s="596"/>
      <c r="J213" s="1125" t="s">
        <v>6445</v>
      </c>
      <c r="K213" s="1125"/>
      <c r="L213" s="1125"/>
      <c r="M213" s="1138"/>
      <c r="N213" s="1138"/>
      <c r="O213" s="1138"/>
      <c r="P213" s="1138"/>
      <c r="Q213" s="9"/>
    </row>
    <row r="214" spans="1:17" s="1" customFormat="1" ht="89.25" customHeight="1" x14ac:dyDescent="0.2">
      <c r="A214" s="1600"/>
      <c r="B214" s="1117" t="s">
        <v>6521</v>
      </c>
      <c r="C214" s="1127" t="s">
        <v>6522</v>
      </c>
      <c r="D214" s="1118" t="s">
        <v>975</v>
      </c>
      <c r="E214" s="1118" t="s">
        <v>972</v>
      </c>
      <c r="F214" s="717"/>
      <c r="G214" s="1118">
        <v>30</v>
      </c>
      <c r="H214" s="596"/>
      <c r="I214" s="596"/>
      <c r="J214" s="1125" t="s">
        <v>6519</v>
      </c>
      <c r="K214" s="1125"/>
      <c r="L214" s="1125"/>
      <c r="M214" s="1138"/>
      <c r="N214" s="1138"/>
      <c r="O214" s="1138"/>
      <c r="P214" s="1138"/>
      <c r="Q214" s="9"/>
    </row>
    <row r="215" spans="1:17" s="1" customFormat="1" ht="68.25" customHeight="1" x14ac:dyDescent="0.2">
      <c r="A215" s="1117" t="s">
        <v>1512</v>
      </c>
      <c r="B215" s="1117" t="s">
        <v>6571</v>
      </c>
      <c r="C215" s="1127" t="s">
        <v>6570</v>
      </c>
      <c r="D215" s="1118" t="s">
        <v>13</v>
      </c>
      <c r="E215" s="1118" t="s">
        <v>972</v>
      </c>
      <c r="F215" s="717"/>
      <c r="G215" s="1118">
        <v>48</v>
      </c>
      <c r="H215" s="596"/>
      <c r="I215" s="596"/>
      <c r="J215" s="1125" t="s">
        <v>6445</v>
      </c>
      <c r="K215" s="1126"/>
      <c r="L215" s="1126"/>
      <c r="M215" s="1130"/>
      <c r="N215" s="1130"/>
      <c r="O215" s="1130"/>
      <c r="P215" s="1130"/>
      <c r="Q215" s="9"/>
    </row>
    <row r="216" spans="1:17" s="1" customFormat="1" ht="117" customHeight="1" x14ac:dyDescent="0.2">
      <c r="A216" s="1127" t="s">
        <v>1513</v>
      </c>
      <c r="B216" s="1117" t="s">
        <v>4773</v>
      </c>
      <c r="C216" s="1127" t="s">
        <v>6537</v>
      </c>
      <c r="D216" s="1118" t="s">
        <v>810</v>
      </c>
      <c r="E216" s="1118" t="s">
        <v>972</v>
      </c>
      <c r="F216" s="114">
        <v>200</v>
      </c>
      <c r="G216" s="114">
        <v>101.449</v>
      </c>
      <c r="H216" s="114"/>
      <c r="I216" s="114"/>
      <c r="J216" s="1126" t="s">
        <v>4776</v>
      </c>
      <c r="K216" s="1126" t="s">
        <v>6538</v>
      </c>
      <c r="L216" s="1126"/>
      <c r="M216" s="1130"/>
      <c r="N216" s="1130"/>
      <c r="O216" s="1130"/>
      <c r="P216" s="1130"/>
      <c r="Q216" s="9"/>
    </row>
    <row r="217" spans="1:17" s="1" customFormat="1" ht="98.25" customHeight="1" x14ac:dyDescent="0.2">
      <c r="A217" s="1600" t="s">
        <v>1515</v>
      </c>
      <c r="B217" s="1117" t="s">
        <v>6316</v>
      </c>
      <c r="C217" s="1127" t="s">
        <v>6317</v>
      </c>
      <c r="D217" s="1118" t="s">
        <v>810</v>
      </c>
      <c r="E217" s="1118" t="s">
        <v>972</v>
      </c>
      <c r="F217" s="114"/>
      <c r="G217" s="114">
        <v>600</v>
      </c>
      <c r="H217" s="114"/>
      <c r="I217" s="114"/>
      <c r="J217" s="1126" t="s">
        <v>6318</v>
      </c>
      <c r="K217" s="1126"/>
      <c r="L217" s="1126"/>
      <c r="M217" s="1130"/>
      <c r="N217" s="1130"/>
      <c r="O217" s="1130"/>
      <c r="P217" s="1130"/>
      <c r="Q217" s="9"/>
    </row>
    <row r="218" spans="1:17" s="1" customFormat="1" ht="60.75" customHeight="1" x14ac:dyDescent="0.2">
      <c r="A218" s="1600"/>
      <c r="B218" s="1117" t="s">
        <v>6572</v>
      </c>
      <c r="C218" s="1127" t="s">
        <v>6573</v>
      </c>
      <c r="D218" s="1118" t="s">
        <v>810</v>
      </c>
      <c r="E218" s="1118" t="s">
        <v>972</v>
      </c>
      <c r="F218" s="114"/>
      <c r="G218" s="114">
        <v>48</v>
      </c>
      <c r="H218" s="114"/>
      <c r="I218" s="114"/>
      <c r="J218" s="1126" t="s">
        <v>6445</v>
      </c>
      <c r="K218" s="1126"/>
      <c r="L218" s="1126"/>
      <c r="M218" s="1130"/>
      <c r="N218" s="1130"/>
      <c r="O218" s="1130"/>
      <c r="P218" s="1130"/>
      <c r="Q218" s="9"/>
    </row>
    <row r="219" spans="1:17" s="1" customFormat="1" ht="57.75" customHeight="1" x14ac:dyDescent="0.2">
      <c r="A219" s="1117" t="s">
        <v>1516</v>
      </c>
      <c r="B219" s="1117" t="s">
        <v>6574</v>
      </c>
      <c r="C219" s="1127" t="s">
        <v>6575</v>
      </c>
      <c r="D219" s="1118" t="s">
        <v>810</v>
      </c>
      <c r="E219" s="1118" t="s">
        <v>972</v>
      </c>
      <c r="F219" s="114"/>
      <c r="G219" s="114">
        <v>48</v>
      </c>
      <c r="H219" s="114"/>
      <c r="I219" s="114"/>
      <c r="J219" s="1126" t="s">
        <v>6445</v>
      </c>
      <c r="K219" s="1126"/>
      <c r="L219" s="1126"/>
      <c r="M219" s="1130"/>
      <c r="N219" s="1130"/>
      <c r="O219" s="1130"/>
      <c r="P219" s="1130"/>
      <c r="Q219" s="9"/>
    </row>
    <row r="220" spans="1:17" s="1" customFormat="1" ht="56.25" customHeight="1" x14ac:dyDescent="0.2">
      <c r="A220" s="1117" t="s">
        <v>1517</v>
      </c>
      <c r="B220" s="1117" t="s">
        <v>6576</v>
      </c>
      <c r="C220" s="1127" t="s">
        <v>6577</v>
      </c>
      <c r="D220" s="1118" t="s">
        <v>810</v>
      </c>
      <c r="E220" s="1118" t="s">
        <v>972</v>
      </c>
      <c r="F220" s="114"/>
      <c r="G220" s="114">
        <v>48</v>
      </c>
      <c r="H220" s="114"/>
      <c r="I220" s="114"/>
      <c r="J220" s="1126" t="s">
        <v>6445</v>
      </c>
      <c r="K220" s="1126"/>
      <c r="L220" s="1126"/>
      <c r="M220" s="1130"/>
      <c r="N220" s="1130"/>
      <c r="O220" s="1130"/>
      <c r="P220" s="1130"/>
      <c r="Q220" s="9"/>
    </row>
    <row r="221" spans="1:17" s="1" customFormat="1" ht="71.25" customHeight="1" x14ac:dyDescent="0.2">
      <c r="A221" s="1600" t="s">
        <v>1518</v>
      </c>
      <c r="B221" s="1117" t="s">
        <v>2618</v>
      </c>
      <c r="C221" s="1127" t="s">
        <v>6547</v>
      </c>
      <c r="D221" s="1118" t="s">
        <v>810</v>
      </c>
      <c r="E221" s="1118" t="s">
        <v>972</v>
      </c>
      <c r="F221" s="114">
        <v>285</v>
      </c>
      <c r="G221" s="1088">
        <v>4.0119999999999996</v>
      </c>
      <c r="H221" s="114"/>
      <c r="I221" s="114">
        <v>250</v>
      </c>
      <c r="J221" s="1126" t="s">
        <v>3385</v>
      </c>
      <c r="K221" s="1126" t="s">
        <v>5749</v>
      </c>
      <c r="L221" s="1126" t="s">
        <v>6548</v>
      </c>
      <c r="M221" s="1130"/>
      <c r="N221" s="1130"/>
      <c r="O221" s="1130"/>
      <c r="P221" s="1130"/>
      <c r="Q221" s="9" t="s">
        <v>973</v>
      </c>
    </row>
    <row r="222" spans="1:17" s="1" customFormat="1" ht="115.5" customHeight="1" x14ac:dyDescent="0.2">
      <c r="A222" s="1600"/>
      <c r="B222" s="1117" t="s">
        <v>2619</v>
      </c>
      <c r="C222" s="1127" t="s">
        <v>6546</v>
      </c>
      <c r="D222" s="1118" t="s">
        <v>810</v>
      </c>
      <c r="E222" s="1118" t="s">
        <v>972</v>
      </c>
      <c r="F222" s="114">
        <v>140</v>
      </c>
      <c r="G222" s="1088">
        <v>1.381</v>
      </c>
      <c r="H222" s="114"/>
      <c r="I222" s="114"/>
      <c r="J222" s="1126" t="s">
        <v>4573</v>
      </c>
      <c r="K222" s="1126" t="s">
        <v>6545</v>
      </c>
      <c r="L222" s="1126"/>
      <c r="M222" s="1130"/>
      <c r="N222" s="1130"/>
      <c r="O222" s="1130"/>
      <c r="P222" s="1130"/>
      <c r="Q222" s="9" t="s">
        <v>973</v>
      </c>
    </row>
    <row r="223" spans="1:17" s="1" customFormat="1" ht="111.75" customHeight="1" x14ac:dyDescent="0.2">
      <c r="A223" s="1600"/>
      <c r="B223" s="1117" t="s">
        <v>3507</v>
      </c>
      <c r="C223" s="1127" t="s">
        <v>3508</v>
      </c>
      <c r="D223" s="1118" t="s">
        <v>810</v>
      </c>
      <c r="E223" s="1118" t="s">
        <v>972</v>
      </c>
      <c r="F223" s="114">
        <v>865</v>
      </c>
      <c r="G223" s="114">
        <v>12.375999999999999</v>
      </c>
      <c r="H223" s="114"/>
      <c r="I223" s="114"/>
      <c r="J223" s="1126" t="s">
        <v>3506</v>
      </c>
      <c r="K223" s="1126" t="s">
        <v>4571</v>
      </c>
      <c r="L223" s="1126" t="s">
        <v>4779</v>
      </c>
      <c r="M223" s="1130" t="s">
        <v>6553</v>
      </c>
      <c r="N223" s="1130"/>
      <c r="O223" s="1130"/>
      <c r="P223" s="1130"/>
      <c r="Q223" s="9"/>
    </row>
    <row r="224" spans="1:17" s="1" customFormat="1" ht="63.75" customHeight="1" x14ac:dyDescent="0.2">
      <c r="A224" s="1600"/>
      <c r="B224" s="1117" t="s">
        <v>6483</v>
      </c>
      <c r="C224" s="1127" t="s">
        <v>6579</v>
      </c>
      <c r="D224" s="1118" t="s">
        <v>810</v>
      </c>
      <c r="E224" s="1118" t="s">
        <v>972</v>
      </c>
      <c r="F224" s="114"/>
      <c r="G224" s="114">
        <v>48</v>
      </c>
      <c r="H224" s="114"/>
      <c r="I224" s="114"/>
      <c r="J224" s="1126" t="s">
        <v>6445</v>
      </c>
      <c r="K224" s="1126"/>
      <c r="L224" s="1126"/>
      <c r="M224" s="1130"/>
      <c r="N224" s="1130"/>
      <c r="O224" s="1130"/>
      <c r="P224" s="1130"/>
      <c r="Q224" s="9"/>
    </row>
    <row r="225" spans="1:17" s="1" customFormat="1" ht="63.75" customHeight="1" x14ac:dyDescent="0.2">
      <c r="A225" s="1600"/>
      <c r="B225" s="1117" t="s">
        <v>6578</v>
      </c>
      <c r="C225" s="1127" t="s">
        <v>6482</v>
      </c>
      <c r="D225" s="1118" t="s">
        <v>810</v>
      </c>
      <c r="E225" s="1118" t="s">
        <v>972</v>
      </c>
      <c r="F225" s="114"/>
      <c r="G225" s="114">
        <v>120</v>
      </c>
      <c r="H225" s="114"/>
      <c r="I225" s="114"/>
      <c r="J225" s="1126" t="s">
        <v>6481</v>
      </c>
      <c r="K225" s="1126"/>
      <c r="L225" s="1126"/>
      <c r="M225" s="1130"/>
      <c r="N225" s="1130"/>
      <c r="O225" s="1130"/>
      <c r="P225" s="1130"/>
      <c r="Q225" s="9"/>
    </row>
    <row r="226" spans="1:17" s="1" customFormat="1" ht="59.25" customHeight="1" x14ac:dyDescent="0.2">
      <c r="A226" s="1117" t="s">
        <v>1519</v>
      </c>
      <c r="B226" s="1128" t="s">
        <v>6484</v>
      </c>
      <c r="C226" s="920" t="s">
        <v>6485</v>
      </c>
      <c r="D226" s="1128" t="s">
        <v>810</v>
      </c>
      <c r="E226" s="1128" t="s">
        <v>972</v>
      </c>
      <c r="F226" s="1128"/>
      <c r="G226" s="114">
        <v>100</v>
      </c>
      <c r="H226" s="114"/>
      <c r="I226" s="114"/>
      <c r="J226" s="1126" t="s">
        <v>6481</v>
      </c>
      <c r="K226" s="1126"/>
      <c r="L226" s="1126"/>
      <c r="M226" s="1130"/>
      <c r="N226" s="1130"/>
      <c r="O226" s="1130"/>
      <c r="P226" s="1130"/>
      <c r="Q226" s="9"/>
    </row>
    <row r="227" spans="1:17" s="1" customFormat="1" ht="123.75" customHeight="1" x14ac:dyDescent="0.2">
      <c r="A227" s="1600" t="s">
        <v>1520</v>
      </c>
      <c r="B227" s="1117" t="s">
        <v>2623</v>
      </c>
      <c r="C227" s="1127" t="s">
        <v>1007</v>
      </c>
      <c r="D227" s="1118" t="s">
        <v>810</v>
      </c>
      <c r="E227" s="1118" t="s">
        <v>972</v>
      </c>
      <c r="F227" s="114">
        <v>179.4</v>
      </c>
      <c r="G227" s="114">
        <v>3.101</v>
      </c>
      <c r="H227" s="114"/>
      <c r="I227" s="114"/>
      <c r="J227" s="1126" t="s">
        <v>6562</v>
      </c>
      <c r="K227" s="1126"/>
      <c r="L227" s="1126"/>
      <c r="M227" s="1130"/>
      <c r="N227" s="1130"/>
      <c r="O227" s="1130"/>
      <c r="P227" s="1130"/>
      <c r="Q227" s="9" t="s">
        <v>973</v>
      </c>
    </row>
    <row r="228" spans="1:17" s="1" customFormat="1" ht="66" customHeight="1" x14ac:dyDescent="0.2">
      <c r="A228" s="1600"/>
      <c r="B228" s="1117" t="s">
        <v>6486</v>
      </c>
      <c r="C228" s="1127" t="s">
        <v>6487</v>
      </c>
      <c r="D228" s="1118" t="s">
        <v>810</v>
      </c>
      <c r="E228" s="1118" t="s">
        <v>972</v>
      </c>
      <c r="F228" s="114"/>
      <c r="G228" s="114">
        <v>200</v>
      </c>
      <c r="H228" s="114"/>
      <c r="I228" s="114"/>
      <c r="J228" s="1126" t="s">
        <v>6481</v>
      </c>
      <c r="K228" s="1126"/>
      <c r="L228" s="1126"/>
      <c r="M228" s="1130"/>
      <c r="N228" s="1130"/>
      <c r="O228" s="1130"/>
      <c r="P228" s="1130"/>
      <c r="Q228" s="9"/>
    </row>
    <row r="229" spans="1:17" s="1" customFormat="1" ht="48.75" customHeight="1" x14ac:dyDescent="0.2">
      <c r="A229" s="1600" t="s">
        <v>1521</v>
      </c>
      <c r="B229" s="1117" t="s">
        <v>6471</v>
      </c>
      <c r="C229" s="1127" t="s">
        <v>6472</v>
      </c>
      <c r="D229" s="1118" t="s">
        <v>810</v>
      </c>
      <c r="E229" s="1118" t="s">
        <v>972</v>
      </c>
      <c r="F229" s="114"/>
      <c r="G229" s="114">
        <v>200</v>
      </c>
      <c r="H229" s="114"/>
      <c r="I229" s="114"/>
      <c r="J229" s="1126" t="s">
        <v>6468</v>
      </c>
      <c r="K229" s="1126"/>
      <c r="L229" s="1126"/>
      <c r="M229" s="1130"/>
      <c r="N229" s="1130"/>
      <c r="O229" s="1130"/>
      <c r="P229" s="1130"/>
      <c r="Q229" s="9"/>
    </row>
    <row r="230" spans="1:17" s="1" customFormat="1" ht="48.75" customHeight="1" x14ac:dyDescent="0.2">
      <c r="A230" s="1600"/>
      <c r="B230" s="1117" t="s">
        <v>6517</v>
      </c>
      <c r="C230" s="1127" t="s">
        <v>6581</v>
      </c>
      <c r="D230" s="1118" t="s">
        <v>810</v>
      </c>
      <c r="E230" s="1118" t="s">
        <v>972</v>
      </c>
      <c r="F230" s="114"/>
      <c r="G230" s="114">
        <v>48</v>
      </c>
      <c r="H230" s="114"/>
      <c r="I230" s="114"/>
      <c r="J230" s="1126" t="s">
        <v>6445</v>
      </c>
      <c r="K230" s="1126"/>
      <c r="L230" s="1126"/>
      <c r="M230" s="1130"/>
      <c r="N230" s="1130"/>
      <c r="O230" s="1130"/>
      <c r="P230" s="1130"/>
      <c r="Q230" s="9"/>
    </row>
    <row r="231" spans="1:17" s="1" customFormat="1" ht="48.75" customHeight="1" x14ac:dyDescent="0.2">
      <c r="A231" s="1600"/>
      <c r="B231" s="1117" t="s">
        <v>6580</v>
      </c>
      <c r="C231" s="1127" t="s">
        <v>6518</v>
      </c>
      <c r="D231" s="1141" t="s">
        <v>975</v>
      </c>
      <c r="E231" s="1141" t="s">
        <v>987</v>
      </c>
      <c r="F231" s="114"/>
      <c r="G231" s="114">
        <v>20.5</v>
      </c>
      <c r="H231" s="114"/>
      <c r="I231" s="114"/>
      <c r="J231" s="1126" t="s">
        <v>6516</v>
      </c>
      <c r="K231" s="1126"/>
      <c r="L231" s="1126"/>
      <c r="M231" s="1130"/>
      <c r="N231" s="1130"/>
      <c r="O231" s="1130"/>
      <c r="P231" s="1130"/>
      <c r="Q231" s="9"/>
    </row>
    <row r="232" spans="1:17" s="1" customFormat="1" ht="142.5" customHeight="1" x14ac:dyDescent="0.2">
      <c r="A232" s="1127" t="s">
        <v>1522</v>
      </c>
      <c r="B232" s="1117" t="s">
        <v>4784</v>
      </c>
      <c r="C232" s="1127" t="s">
        <v>4785</v>
      </c>
      <c r="D232" s="1141" t="s">
        <v>986</v>
      </c>
      <c r="E232" s="1141" t="s">
        <v>987</v>
      </c>
      <c r="F232" s="114">
        <v>240</v>
      </c>
      <c r="G232" s="114">
        <v>1300</v>
      </c>
      <c r="H232" s="114"/>
      <c r="I232" s="114"/>
      <c r="J232" s="1126" t="s">
        <v>4786</v>
      </c>
      <c r="K232" s="1126" t="s">
        <v>6154</v>
      </c>
      <c r="L232" s="1126" t="s">
        <v>6566</v>
      </c>
      <c r="M232" s="1130"/>
      <c r="N232" s="1130"/>
      <c r="O232" s="1130"/>
      <c r="P232" s="1130"/>
      <c r="Q232" s="9"/>
    </row>
    <row r="233" spans="1:17" s="1" customFormat="1" ht="68.25" customHeight="1" x14ac:dyDescent="0.2">
      <c r="A233" s="1117" t="s">
        <v>1523</v>
      </c>
      <c r="B233" s="1117" t="s">
        <v>6274</v>
      </c>
      <c r="C233" s="1127" t="s">
        <v>6273</v>
      </c>
      <c r="D233" s="1118" t="s">
        <v>810</v>
      </c>
      <c r="E233" s="1118" t="s">
        <v>972</v>
      </c>
      <c r="F233" s="114"/>
      <c r="G233" s="114">
        <v>600</v>
      </c>
      <c r="H233" s="114"/>
      <c r="I233" s="114"/>
      <c r="J233" s="1126" t="s">
        <v>6480</v>
      </c>
      <c r="K233" s="1126"/>
      <c r="L233" s="1126"/>
      <c r="M233" s="1130"/>
      <c r="N233" s="1130"/>
      <c r="O233" s="1130"/>
      <c r="P233" s="1130"/>
      <c r="Q233" s="9"/>
    </row>
    <row r="234" spans="1:17" s="1" customFormat="1" ht="53.25" customHeight="1" x14ac:dyDescent="0.2">
      <c r="A234" s="1117" t="s">
        <v>1524</v>
      </c>
      <c r="B234" s="1117" t="s">
        <v>6582</v>
      </c>
      <c r="C234" s="1127" t="s">
        <v>6583</v>
      </c>
      <c r="D234" s="1118" t="s">
        <v>810</v>
      </c>
      <c r="E234" s="1118" t="s">
        <v>972</v>
      </c>
      <c r="F234" s="114"/>
      <c r="G234" s="114">
        <v>48</v>
      </c>
      <c r="H234" s="114"/>
      <c r="I234" s="114"/>
      <c r="J234" s="1126" t="s">
        <v>6481</v>
      </c>
      <c r="K234" s="1126"/>
      <c r="L234" s="1126"/>
      <c r="M234" s="1130"/>
      <c r="N234" s="1130"/>
      <c r="O234" s="1130"/>
      <c r="P234" s="1130"/>
      <c r="Q234" s="9"/>
    </row>
    <row r="235" spans="1:17" s="1" customFormat="1" ht="89.25" customHeight="1" x14ac:dyDescent="0.2">
      <c r="A235" s="1600" t="s">
        <v>1526</v>
      </c>
      <c r="B235" s="1117" t="s">
        <v>2635</v>
      </c>
      <c r="C235" s="1127" t="s">
        <v>1336</v>
      </c>
      <c r="D235" s="1141" t="s">
        <v>986</v>
      </c>
      <c r="E235" s="1141" t="s">
        <v>987</v>
      </c>
      <c r="F235" s="114">
        <v>1470</v>
      </c>
      <c r="G235" s="114">
        <v>12.648429999999999</v>
      </c>
      <c r="H235" s="114"/>
      <c r="I235" s="114"/>
      <c r="J235" s="1126" t="s">
        <v>6563</v>
      </c>
      <c r="K235" s="1126"/>
      <c r="L235" s="1126"/>
      <c r="M235" s="1130"/>
      <c r="N235" s="1130"/>
      <c r="O235" s="1130"/>
      <c r="P235" s="1130"/>
      <c r="Q235" s="9" t="s">
        <v>973</v>
      </c>
    </row>
    <row r="236" spans="1:17" s="1" customFormat="1" ht="54" customHeight="1" x14ac:dyDescent="0.2">
      <c r="A236" s="1600"/>
      <c r="B236" s="1117" t="s">
        <v>6488</v>
      </c>
      <c r="C236" s="1127" t="s">
        <v>6489</v>
      </c>
      <c r="D236" s="1118" t="s">
        <v>810</v>
      </c>
      <c r="E236" s="1118" t="s">
        <v>972</v>
      </c>
      <c r="F236" s="998"/>
      <c r="G236" s="999">
        <v>200</v>
      </c>
      <c r="H236" s="114"/>
      <c r="I236" s="114"/>
      <c r="J236" s="1126" t="s">
        <v>6481</v>
      </c>
      <c r="K236" s="1126"/>
      <c r="L236" s="1126"/>
      <c r="M236" s="1130"/>
      <c r="N236" s="1130"/>
      <c r="O236" s="1130"/>
      <c r="P236" s="1130"/>
      <c r="Q236" s="9"/>
    </row>
    <row r="237" spans="1:17" s="1" customFormat="1" ht="59.25" customHeight="1" x14ac:dyDescent="0.2">
      <c r="A237" s="1600" t="s">
        <v>1527</v>
      </c>
      <c r="B237" s="1117" t="s">
        <v>6284</v>
      </c>
      <c r="C237" s="1127" t="s">
        <v>6285</v>
      </c>
      <c r="D237" s="1118" t="s">
        <v>810</v>
      </c>
      <c r="E237" s="1118" t="s">
        <v>972</v>
      </c>
      <c r="F237" s="998"/>
      <c r="G237" s="999">
        <v>599.71641</v>
      </c>
      <c r="H237" s="114"/>
      <c r="I237" s="114"/>
      <c r="J237" s="1126" t="s">
        <v>6493</v>
      </c>
      <c r="K237" s="1126"/>
      <c r="L237" s="1126"/>
      <c r="M237" s="1130"/>
      <c r="N237" s="1130"/>
      <c r="O237" s="1130"/>
      <c r="P237" s="1130"/>
      <c r="Q237" s="9"/>
    </row>
    <row r="238" spans="1:17" s="1" customFormat="1" ht="59.25" customHeight="1" x14ac:dyDescent="0.2">
      <c r="A238" s="1600"/>
      <c r="B238" s="1117" t="s">
        <v>6291</v>
      </c>
      <c r="C238" s="1127" t="s">
        <v>6292</v>
      </c>
      <c r="D238" s="1118" t="s">
        <v>810</v>
      </c>
      <c r="E238" s="1118" t="s">
        <v>972</v>
      </c>
      <c r="F238" s="998"/>
      <c r="G238" s="999">
        <v>350</v>
      </c>
      <c r="H238" s="114"/>
      <c r="I238" s="114"/>
      <c r="J238" s="1126" t="s">
        <v>6290</v>
      </c>
      <c r="K238" s="1126"/>
      <c r="L238" s="1126"/>
      <c r="M238" s="1130"/>
      <c r="N238" s="1130"/>
      <c r="O238" s="1130"/>
      <c r="P238" s="1130"/>
      <c r="Q238" s="9"/>
    </row>
    <row r="239" spans="1:17" s="1" customFormat="1" ht="59.25" customHeight="1" x14ac:dyDescent="0.2">
      <c r="A239" s="1600"/>
      <c r="B239" s="1117" t="s">
        <v>6490</v>
      </c>
      <c r="C239" s="1127" t="s">
        <v>6585</v>
      </c>
      <c r="D239" s="1118" t="s">
        <v>810</v>
      </c>
      <c r="E239" s="1118" t="s">
        <v>972</v>
      </c>
      <c r="F239" s="998"/>
      <c r="G239" s="999">
        <v>48</v>
      </c>
      <c r="H239" s="114"/>
      <c r="I239" s="114"/>
      <c r="J239" s="1126" t="s">
        <v>6492</v>
      </c>
      <c r="K239" s="1126"/>
      <c r="L239" s="1126"/>
      <c r="M239" s="1130"/>
      <c r="N239" s="1130"/>
      <c r="O239" s="1130"/>
      <c r="P239" s="1130"/>
      <c r="Q239" s="9"/>
    </row>
    <row r="240" spans="1:17" s="1" customFormat="1" ht="59.25" customHeight="1" x14ac:dyDescent="0.2">
      <c r="A240" s="1600"/>
      <c r="B240" s="1117" t="s">
        <v>6584</v>
      </c>
      <c r="C240" s="1127" t="s">
        <v>6491</v>
      </c>
      <c r="D240" s="1118" t="s">
        <v>810</v>
      </c>
      <c r="E240" s="1118" t="s">
        <v>972</v>
      </c>
      <c r="F240" s="998"/>
      <c r="G240" s="999">
        <v>250</v>
      </c>
      <c r="H240" s="114"/>
      <c r="I240" s="114"/>
      <c r="J240" s="1126" t="s">
        <v>6492</v>
      </c>
      <c r="K240" s="1126"/>
      <c r="L240" s="1126"/>
      <c r="M240" s="1130"/>
      <c r="N240" s="1130"/>
      <c r="O240" s="1130"/>
      <c r="P240" s="1130"/>
      <c r="Q240" s="9"/>
    </row>
    <row r="241" spans="1:17" s="1" customFormat="1" ht="55.5" customHeight="1" x14ac:dyDescent="0.2">
      <c r="A241" s="1117" t="s">
        <v>1528</v>
      </c>
      <c r="B241" s="1117" t="s">
        <v>6496</v>
      </c>
      <c r="C241" s="1127" t="s">
        <v>6587</v>
      </c>
      <c r="D241" s="1118" t="s">
        <v>810</v>
      </c>
      <c r="E241" s="1118" t="s">
        <v>972</v>
      </c>
      <c r="F241" s="998"/>
      <c r="G241" s="999">
        <v>48</v>
      </c>
      <c r="H241" s="114"/>
      <c r="I241" s="114"/>
      <c r="J241" s="1126" t="s">
        <v>6492</v>
      </c>
      <c r="K241" s="1126"/>
      <c r="L241" s="1126"/>
      <c r="M241" s="1130"/>
      <c r="N241" s="1130"/>
      <c r="O241" s="1130"/>
      <c r="P241" s="1130"/>
      <c r="Q241" s="9"/>
    </row>
    <row r="242" spans="1:17" s="1" customFormat="1" ht="55.5" customHeight="1" x14ac:dyDescent="0.2">
      <c r="A242" s="1117"/>
      <c r="B242" s="1117" t="s">
        <v>6586</v>
      </c>
      <c r="C242" s="1127" t="s">
        <v>6497</v>
      </c>
      <c r="D242" s="1118" t="s">
        <v>810</v>
      </c>
      <c r="E242" s="1118" t="s">
        <v>972</v>
      </c>
      <c r="F242" s="998"/>
      <c r="G242" s="999">
        <v>200</v>
      </c>
      <c r="H242" s="114"/>
      <c r="I242" s="114"/>
      <c r="J242" s="1126" t="s">
        <v>6492</v>
      </c>
      <c r="K242" s="1126"/>
      <c r="L242" s="1126"/>
      <c r="M242" s="1130"/>
      <c r="N242" s="1130"/>
      <c r="O242" s="1130"/>
      <c r="P242" s="1130"/>
      <c r="Q242" s="9"/>
    </row>
    <row r="243" spans="1:17" s="1" customFormat="1" ht="67.5" customHeight="1" x14ac:dyDescent="0.2">
      <c r="A243" s="1117" t="s">
        <v>1529</v>
      </c>
      <c r="B243" s="1117" t="s">
        <v>6498</v>
      </c>
      <c r="C243" s="1127" t="s">
        <v>6499</v>
      </c>
      <c r="D243" s="1118" t="s">
        <v>810</v>
      </c>
      <c r="E243" s="1118" t="s">
        <v>972</v>
      </c>
      <c r="F243" s="998"/>
      <c r="G243" s="999">
        <v>70</v>
      </c>
      <c r="H243" s="114"/>
      <c r="I243" s="114"/>
      <c r="J243" s="1126" t="s">
        <v>6492</v>
      </c>
      <c r="K243" s="1126"/>
      <c r="L243" s="1126"/>
      <c r="M243" s="1130"/>
      <c r="N243" s="1130"/>
      <c r="O243" s="1130"/>
      <c r="P243" s="1130"/>
      <c r="Q243" s="9"/>
    </row>
    <row r="244" spans="1:17" s="1" customFormat="1" ht="117.75" customHeight="1" x14ac:dyDescent="0.2">
      <c r="A244" s="1600" t="s">
        <v>1530</v>
      </c>
      <c r="B244" s="1118" t="s">
        <v>4797</v>
      </c>
      <c r="C244" s="596" t="s">
        <v>4798</v>
      </c>
      <c r="D244" s="1118" t="s">
        <v>810</v>
      </c>
      <c r="E244" s="1118" t="s">
        <v>972</v>
      </c>
      <c r="F244" s="373">
        <v>200</v>
      </c>
      <c r="G244" s="373">
        <v>300</v>
      </c>
      <c r="H244" s="373"/>
      <c r="I244" s="373"/>
      <c r="J244" s="1126" t="s">
        <v>4757</v>
      </c>
      <c r="K244" s="1126" t="s">
        <v>6473</v>
      </c>
      <c r="L244" s="1126"/>
      <c r="M244" s="1130"/>
      <c r="N244" s="1130"/>
      <c r="O244" s="1130"/>
      <c r="P244" s="1130"/>
      <c r="Q244" s="9"/>
    </row>
    <row r="245" spans="1:17" s="1" customFormat="1" ht="69.75" customHeight="1" x14ac:dyDescent="0.2">
      <c r="A245" s="1600"/>
      <c r="B245" s="1118" t="s">
        <v>6474</v>
      </c>
      <c r="C245" s="596" t="s">
        <v>6475</v>
      </c>
      <c r="D245" s="1118" t="s">
        <v>810</v>
      </c>
      <c r="E245" s="1118" t="s">
        <v>972</v>
      </c>
      <c r="F245" s="114"/>
      <c r="G245" s="373">
        <v>200</v>
      </c>
      <c r="H245" s="373"/>
      <c r="I245" s="373"/>
      <c r="J245" s="1126" t="s">
        <v>6445</v>
      </c>
      <c r="K245" s="1126"/>
      <c r="L245" s="1126"/>
      <c r="M245" s="1130"/>
      <c r="N245" s="1130"/>
      <c r="O245" s="1130"/>
      <c r="P245" s="1130"/>
      <c r="Q245" s="9"/>
    </row>
    <row r="246" spans="1:17" s="1" customFormat="1" ht="144" customHeight="1" x14ac:dyDescent="0.2">
      <c r="A246" s="1600" t="s">
        <v>1531</v>
      </c>
      <c r="B246" s="1117" t="s">
        <v>2648</v>
      </c>
      <c r="C246" s="1127" t="s">
        <v>6501</v>
      </c>
      <c r="D246" s="1118" t="s">
        <v>810</v>
      </c>
      <c r="E246" s="1118" t="s">
        <v>972</v>
      </c>
      <c r="F246" s="114">
        <v>35.9</v>
      </c>
      <c r="G246" s="114">
        <v>500</v>
      </c>
      <c r="H246" s="114"/>
      <c r="I246" s="114"/>
      <c r="J246" s="1126" t="s">
        <v>6502</v>
      </c>
      <c r="K246" s="1126"/>
      <c r="L246" s="1126"/>
      <c r="M246" s="1130"/>
      <c r="N246" s="1130"/>
      <c r="O246" s="1130"/>
      <c r="P246" s="1130"/>
      <c r="Q246" s="9" t="s">
        <v>973</v>
      </c>
    </row>
    <row r="247" spans="1:17" s="1" customFormat="1" ht="144" customHeight="1" x14ac:dyDescent="0.2">
      <c r="A247" s="1600"/>
      <c r="B247" s="1117" t="s">
        <v>6500</v>
      </c>
      <c r="C247" s="1127" t="s">
        <v>6589</v>
      </c>
      <c r="D247" s="1118" t="s">
        <v>810</v>
      </c>
      <c r="E247" s="1118" t="s">
        <v>972</v>
      </c>
      <c r="F247" s="998"/>
      <c r="G247" s="999">
        <v>48</v>
      </c>
      <c r="H247" s="114"/>
      <c r="I247" s="114"/>
      <c r="J247" s="1126" t="s">
        <v>6492</v>
      </c>
      <c r="K247" s="1153"/>
      <c r="L247" s="1153"/>
      <c r="M247" s="1156"/>
      <c r="N247" s="1156"/>
      <c r="O247" s="1156"/>
      <c r="P247" s="1156"/>
      <c r="Q247" s="9"/>
    </row>
    <row r="248" spans="1:17" s="1" customFormat="1" ht="72" customHeight="1" x14ac:dyDescent="0.2">
      <c r="A248" s="1600"/>
      <c r="B248" s="1117" t="s">
        <v>6588</v>
      </c>
      <c r="C248" s="1127" t="s">
        <v>6520</v>
      </c>
      <c r="D248" s="1118" t="s">
        <v>286</v>
      </c>
      <c r="E248" s="1118" t="s">
        <v>972</v>
      </c>
      <c r="F248" s="114"/>
      <c r="G248" s="114">
        <v>30</v>
      </c>
      <c r="H248" s="114"/>
      <c r="I248" s="114"/>
      <c r="J248" s="1126" t="s">
        <v>6519</v>
      </c>
      <c r="K248" s="1126"/>
      <c r="L248" s="1126"/>
      <c r="M248" s="1130"/>
      <c r="N248" s="1130"/>
      <c r="O248" s="1130"/>
      <c r="P248" s="1130"/>
      <c r="Q248" s="9"/>
    </row>
    <row r="249" spans="1:17" s="1" customFormat="1" ht="150.75" customHeight="1" x14ac:dyDescent="0.2">
      <c r="A249" s="1600" t="s">
        <v>1532</v>
      </c>
      <c r="B249" s="1117" t="s">
        <v>2649</v>
      </c>
      <c r="C249" s="1127" t="s">
        <v>6535</v>
      </c>
      <c r="D249" s="1118" t="s">
        <v>810</v>
      </c>
      <c r="E249" s="1118" t="s">
        <v>972</v>
      </c>
      <c r="F249" s="114">
        <v>55</v>
      </c>
      <c r="G249" s="114">
        <v>20.198</v>
      </c>
      <c r="H249" s="114"/>
      <c r="I249" s="114"/>
      <c r="J249" s="1126" t="s">
        <v>3390</v>
      </c>
      <c r="K249" s="1126" t="s">
        <v>4799</v>
      </c>
      <c r="L249" s="1126" t="s">
        <v>6536</v>
      </c>
      <c r="M249" s="1130"/>
      <c r="N249" s="1130"/>
      <c r="O249" s="1130"/>
      <c r="P249" s="1130"/>
      <c r="Q249" s="9" t="s">
        <v>973</v>
      </c>
    </row>
    <row r="250" spans="1:17" s="1" customFormat="1" ht="42" customHeight="1" x14ac:dyDescent="0.2">
      <c r="A250" s="1600"/>
      <c r="B250" s="1117" t="s">
        <v>6590</v>
      </c>
      <c r="C250" s="1127" t="s">
        <v>6591</v>
      </c>
      <c r="D250" s="1118" t="s">
        <v>810</v>
      </c>
      <c r="E250" s="1118" t="s">
        <v>972</v>
      </c>
      <c r="F250" s="998"/>
      <c r="G250" s="999">
        <v>48</v>
      </c>
      <c r="H250" s="114"/>
      <c r="I250" s="114"/>
      <c r="J250" s="1126" t="s">
        <v>6492</v>
      </c>
      <c r="K250" s="1126"/>
      <c r="L250" s="1126"/>
      <c r="M250" s="1130"/>
      <c r="N250" s="1130"/>
      <c r="O250" s="1130"/>
      <c r="P250" s="1130"/>
      <c r="Q250" s="9"/>
    </row>
    <row r="251" spans="1:17" s="1" customFormat="1" ht="124.5" customHeight="1" x14ac:dyDescent="0.2">
      <c r="A251" s="1127" t="s">
        <v>1533</v>
      </c>
      <c r="B251" s="1117" t="s">
        <v>3513</v>
      </c>
      <c r="C251" s="1127" t="s">
        <v>3514</v>
      </c>
      <c r="D251" s="1118" t="s">
        <v>810</v>
      </c>
      <c r="E251" s="1118" t="s">
        <v>972</v>
      </c>
      <c r="F251" s="719">
        <v>500</v>
      </c>
      <c r="G251" s="114">
        <v>400</v>
      </c>
      <c r="H251" s="114"/>
      <c r="I251" s="114"/>
      <c r="J251" s="1126" t="s">
        <v>3515</v>
      </c>
      <c r="K251" s="1126" t="s">
        <v>3822</v>
      </c>
      <c r="L251" s="1126" t="s">
        <v>4226</v>
      </c>
      <c r="M251" s="1130" t="s">
        <v>6283</v>
      </c>
      <c r="N251" s="1130"/>
      <c r="O251" s="1130"/>
      <c r="P251" s="1130"/>
      <c r="Q251" s="9"/>
    </row>
    <row r="252" spans="1:17" s="1" customFormat="1" ht="87" customHeight="1" x14ac:dyDescent="0.2">
      <c r="A252" s="1117" t="s">
        <v>1534</v>
      </c>
      <c r="B252" s="1117" t="s">
        <v>6592</v>
      </c>
      <c r="C252" s="1127" t="s">
        <v>6593</v>
      </c>
      <c r="D252" s="1118" t="s">
        <v>810</v>
      </c>
      <c r="E252" s="1118" t="s">
        <v>972</v>
      </c>
      <c r="F252" s="998"/>
      <c r="G252" s="999">
        <v>48</v>
      </c>
      <c r="H252" s="114"/>
      <c r="I252" s="114"/>
      <c r="J252" s="1126" t="s">
        <v>6492</v>
      </c>
      <c r="K252" s="1126"/>
      <c r="L252" s="1126"/>
      <c r="M252" s="1130"/>
      <c r="N252" s="1130"/>
      <c r="O252" s="1130"/>
      <c r="P252" s="1130"/>
      <c r="Q252" s="9"/>
    </row>
    <row r="253" spans="1:17" s="1" customFormat="1" ht="107.25" customHeight="1" x14ac:dyDescent="0.2">
      <c r="A253" s="1117" t="s">
        <v>1536</v>
      </c>
      <c r="B253" s="1117" t="s">
        <v>2660</v>
      </c>
      <c r="C253" s="1127" t="s">
        <v>5286</v>
      </c>
      <c r="D253" s="1141" t="s">
        <v>986</v>
      </c>
      <c r="E253" s="1141" t="s">
        <v>987</v>
      </c>
      <c r="F253" s="114">
        <v>700</v>
      </c>
      <c r="G253" s="114">
        <v>75.039000000000001</v>
      </c>
      <c r="H253" s="114"/>
      <c r="I253" s="114"/>
      <c r="J253" s="1126" t="s">
        <v>5624</v>
      </c>
      <c r="K253" s="1126" t="s">
        <v>6594</v>
      </c>
      <c r="L253" s="1126"/>
      <c r="M253" s="1130"/>
      <c r="N253" s="1130"/>
      <c r="O253" s="1130"/>
      <c r="P253" s="1130"/>
      <c r="Q253" s="9" t="s">
        <v>973</v>
      </c>
    </row>
    <row r="254" spans="1:17" s="1" customFormat="1" ht="135.75" customHeight="1" x14ac:dyDescent="0.2">
      <c r="A254" s="1600" t="s">
        <v>1537</v>
      </c>
      <c r="B254" s="1117" t="s">
        <v>2664</v>
      </c>
      <c r="C254" s="1127" t="s">
        <v>6549</v>
      </c>
      <c r="D254" s="1118" t="s">
        <v>810</v>
      </c>
      <c r="E254" s="1118" t="s">
        <v>972</v>
      </c>
      <c r="F254" s="114">
        <v>214.5</v>
      </c>
      <c r="G254" s="114">
        <v>1.9990000000000001</v>
      </c>
      <c r="H254" s="114"/>
      <c r="I254" s="114"/>
      <c r="J254" s="1126" t="s">
        <v>6550</v>
      </c>
      <c r="K254" s="1126"/>
      <c r="L254" s="1126"/>
      <c r="M254" s="1130"/>
      <c r="N254" s="1130"/>
      <c r="O254" s="1130"/>
      <c r="P254" s="1130"/>
      <c r="Q254" s="9" t="s">
        <v>973</v>
      </c>
    </row>
    <row r="255" spans="1:17" s="1" customFormat="1" ht="72" customHeight="1" x14ac:dyDescent="0.2">
      <c r="A255" s="1600"/>
      <c r="B255" s="1117" t="s">
        <v>6595</v>
      </c>
      <c r="C255" s="1127" t="s">
        <v>6596</v>
      </c>
      <c r="D255" s="1118" t="s">
        <v>810</v>
      </c>
      <c r="E255" s="1118" t="s">
        <v>972</v>
      </c>
      <c r="F255" s="998"/>
      <c r="G255" s="999">
        <v>48</v>
      </c>
      <c r="H255" s="114"/>
      <c r="I255" s="114"/>
      <c r="J255" s="1126" t="s">
        <v>6492</v>
      </c>
      <c r="K255" s="1126"/>
      <c r="L255" s="1126"/>
      <c r="M255" s="1130"/>
      <c r="N255" s="1130"/>
      <c r="O255" s="1130"/>
      <c r="P255" s="1130"/>
      <c r="Q255" s="9"/>
    </row>
    <row r="256" spans="1:17" s="1" customFormat="1" ht="72" customHeight="1" x14ac:dyDescent="0.2">
      <c r="A256" s="1164" t="s">
        <v>1539</v>
      </c>
      <c r="B256" s="1168" t="s">
        <v>6836</v>
      </c>
      <c r="C256" s="1169" t="s">
        <v>6837</v>
      </c>
      <c r="D256" s="1170" t="s">
        <v>810</v>
      </c>
      <c r="E256" s="1170" t="s">
        <v>972</v>
      </c>
      <c r="F256" s="998"/>
      <c r="G256" s="999">
        <v>300</v>
      </c>
      <c r="H256" s="114"/>
      <c r="I256" s="114"/>
      <c r="J256" s="1160" t="s">
        <v>6782</v>
      </c>
      <c r="K256" s="1160"/>
      <c r="L256" s="1160"/>
      <c r="M256" s="1165"/>
      <c r="N256" s="1165"/>
      <c r="O256" s="1165"/>
      <c r="P256" s="1165"/>
      <c r="Q256" s="9"/>
    </row>
    <row r="257" spans="1:17" s="1" customFormat="1" ht="98.25" customHeight="1" x14ac:dyDescent="0.2">
      <c r="A257" s="1600" t="s">
        <v>1540</v>
      </c>
      <c r="B257" s="1117" t="s">
        <v>2670</v>
      </c>
      <c r="C257" s="1127" t="s">
        <v>1033</v>
      </c>
      <c r="D257" s="1141" t="s">
        <v>986</v>
      </c>
      <c r="E257" s="1141" t="s">
        <v>987</v>
      </c>
      <c r="F257" s="114">
        <v>55</v>
      </c>
      <c r="G257" s="114">
        <v>48</v>
      </c>
      <c r="H257" s="114"/>
      <c r="I257" s="114"/>
      <c r="J257" s="1126" t="s">
        <v>3395</v>
      </c>
      <c r="K257" s="1126" t="s">
        <v>6597</v>
      </c>
      <c r="L257" s="1126"/>
      <c r="M257" s="1130"/>
      <c r="N257" s="1130"/>
      <c r="O257" s="1130"/>
      <c r="P257" s="1130"/>
      <c r="Q257" s="9" t="s">
        <v>973</v>
      </c>
    </row>
    <row r="258" spans="1:17" s="1" customFormat="1" ht="138.75" customHeight="1" x14ac:dyDescent="0.2">
      <c r="A258" s="1600"/>
      <c r="B258" s="1117" t="s">
        <v>5297</v>
      </c>
      <c r="C258" s="1127" t="s">
        <v>5295</v>
      </c>
      <c r="D258" s="1141" t="s">
        <v>986</v>
      </c>
      <c r="E258" s="1141" t="s">
        <v>987</v>
      </c>
      <c r="F258" s="998"/>
      <c r="G258" s="999">
        <v>48.9</v>
      </c>
      <c r="H258" s="114"/>
      <c r="I258" s="114"/>
      <c r="J258" s="1126"/>
      <c r="K258" s="1126" t="s">
        <v>6303</v>
      </c>
      <c r="L258" s="1126"/>
      <c r="M258" s="1130"/>
      <c r="N258" s="1130"/>
      <c r="O258" s="1130"/>
      <c r="P258" s="1130"/>
      <c r="Q258" s="9"/>
    </row>
    <row r="259" spans="1:17" s="1" customFormat="1" ht="70.5" customHeight="1" x14ac:dyDescent="0.2">
      <c r="A259" s="1600"/>
      <c r="B259" s="1117" t="s">
        <v>6305</v>
      </c>
      <c r="C259" s="1127" t="s">
        <v>6306</v>
      </c>
      <c r="D259" s="1118" t="s">
        <v>286</v>
      </c>
      <c r="E259" s="1118" t="s">
        <v>972</v>
      </c>
      <c r="F259" s="998"/>
      <c r="G259" s="999">
        <v>51.1</v>
      </c>
      <c r="H259" s="114"/>
      <c r="I259" s="114"/>
      <c r="J259" s="1126" t="s">
        <v>6304</v>
      </c>
      <c r="K259" s="1126"/>
      <c r="L259" s="1126"/>
      <c r="M259" s="1130"/>
      <c r="N259" s="1130"/>
      <c r="O259" s="1130"/>
      <c r="P259" s="1130"/>
      <c r="Q259" s="9"/>
    </row>
    <row r="260" spans="1:17" s="1" customFormat="1" ht="90.75" customHeight="1" x14ac:dyDescent="0.2">
      <c r="A260" s="1127" t="s">
        <v>1541</v>
      </c>
      <c r="B260" s="1117" t="s">
        <v>2672</v>
      </c>
      <c r="C260" s="1127" t="s">
        <v>1035</v>
      </c>
      <c r="D260" s="1118" t="s">
        <v>810</v>
      </c>
      <c r="E260" s="1118" t="s">
        <v>972</v>
      </c>
      <c r="F260" s="114">
        <v>100</v>
      </c>
      <c r="G260" s="114">
        <v>5.6349999999999998</v>
      </c>
      <c r="H260" s="114"/>
      <c r="I260" s="114"/>
      <c r="J260" s="1126" t="s">
        <v>6558</v>
      </c>
      <c r="K260" s="1126"/>
      <c r="L260" s="1126"/>
      <c r="M260" s="1130"/>
      <c r="N260" s="1130"/>
      <c r="O260" s="1130"/>
      <c r="P260" s="1130"/>
      <c r="Q260" s="9" t="s">
        <v>973</v>
      </c>
    </row>
    <row r="261" spans="1:17" s="1" customFormat="1" ht="110.25" customHeight="1" x14ac:dyDescent="0.2">
      <c r="A261" s="1600" t="s">
        <v>1542</v>
      </c>
      <c r="B261" s="1117" t="s">
        <v>2677</v>
      </c>
      <c r="C261" s="1127" t="s">
        <v>1039</v>
      </c>
      <c r="D261" s="1118" t="s">
        <v>810</v>
      </c>
      <c r="E261" s="1118" t="s">
        <v>972</v>
      </c>
      <c r="F261" s="114">
        <v>35.9</v>
      </c>
      <c r="G261" s="373">
        <v>0.56499999990000005</v>
      </c>
      <c r="H261" s="114"/>
      <c r="I261" s="114"/>
      <c r="J261" s="1126" t="s">
        <v>6559</v>
      </c>
      <c r="K261" s="1126"/>
      <c r="L261" s="1126"/>
      <c r="M261" s="1130"/>
      <c r="N261" s="1130"/>
      <c r="O261" s="1130"/>
      <c r="P261" s="1130"/>
      <c r="Q261" s="9" t="s">
        <v>973</v>
      </c>
    </row>
    <row r="262" spans="1:17" s="1" customFormat="1" ht="57" customHeight="1" x14ac:dyDescent="0.2">
      <c r="A262" s="1600"/>
      <c r="B262" s="1117" t="s">
        <v>6598</v>
      </c>
      <c r="C262" s="1127" t="s">
        <v>6599</v>
      </c>
      <c r="D262" s="1118" t="s">
        <v>810</v>
      </c>
      <c r="E262" s="1118" t="s">
        <v>972</v>
      </c>
      <c r="F262" s="114"/>
      <c r="G262" s="114">
        <v>48</v>
      </c>
      <c r="H262" s="114"/>
      <c r="I262" s="114"/>
      <c r="J262" s="1126" t="s">
        <v>6492</v>
      </c>
      <c r="K262" s="1126"/>
      <c r="L262" s="1126"/>
      <c r="M262" s="1130"/>
      <c r="N262" s="1130"/>
      <c r="O262" s="1130"/>
      <c r="P262" s="1130"/>
      <c r="Q262" s="9"/>
    </row>
    <row r="263" spans="1:17" s="1" customFormat="1" ht="94.5" customHeight="1" x14ac:dyDescent="0.2">
      <c r="A263" s="1117" t="s">
        <v>1544</v>
      </c>
      <c r="B263" s="1117" t="s">
        <v>6600</v>
      </c>
      <c r="C263" s="1127" t="s">
        <v>6601</v>
      </c>
      <c r="D263" s="1118" t="s">
        <v>810</v>
      </c>
      <c r="E263" s="1118" t="s">
        <v>972</v>
      </c>
      <c r="F263" s="114"/>
      <c r="G263" s="114">
        <v>48</v>
      </c>
      <c r="H263" s="114"/>
      <c r="I263" s="114"/>
      <c r="J263" s="1126" t="s">
        <v>6492</v>
      </c>
      <c r="K263" s="1126"/>
      <c r="L263" s="1126"/>
      <c r="M263" s="1130"/>
      <c r="N263" s="1130"/>
      <c r="O263" s="1130"/>
      <c r="P263" s="1130"/>
      <c r="Q263" s="9"/>
    </row>
    <row r="264" spans="1:17" s="1" customFormat="1" ht="57.75" customHeight="1" x14ac:dyDescent="0.2">
      <c r="A264" s="1600" t="s">
        <v>1545</v>
      </c>
      <c r="B264" s="1035" t="s">
        <v>6514</v>
      </c>
      <c r="C264" s="1127" t="s">
        <v>6515</v>
      </c>
      <c r="D264" s="1118" t="s">
        <v>286</v>
      </c>
      <c r="E264" s="1118" t="s">
        <v>972</v>
      </c>
      <c r="F264" s="114"/>
      <c r="G264" s="114">
        <v>20</v>
      </c>
      <c r="H264" s="114"/>
      <c r="I264" s="114"/>
      <c r="J264" s="1126" t="s">
        <v>6516</v>
      </c>
      <c r="K264" s="1126"/>
      <c r="L264" s="1126"/>
      <c r="M264" s="1130"/>
      <c r="N264" s="1130"/>
      <c r="O264" s="1130"/>
      <c r="P264" s="1130"/>
      <c r="Q264" s="9"/>
    </row>
    <row r="265" spans="1:17" s="1" customFormat="1" ht="57.75" customHeight="1" x14ac:dyDescent="0.2">
      <c r="A265" s="1600"/>
      <c r="B265" s="1035" t="s">
        <v>6602</v>
      </c>
      <c r="C265" s="1127" t="s">
        <v>6603</v>
      </c>
      <c r="D265" s="1118" t="s">
        <v>810</v>
      </c>
      <c r="E265" s="1118" t="s">
        <v>972</v>
      </c>
      <c r="F265" s="114"/>
      <c r="G265" s="114">
        <v>48</v>
      </c>
      <c r="H265" s="114"/>
      <c r="I265" s="114"/>
      <c r="J265" s="1126" t="s">
        <v>6492</v>
      </c>
      <c r="K265" s="1126"/>
      <c r="L265" s="1126"/>
      <c r="M265" s="1130"/>
      <c r="N265" s="1130"/>
      <c r="O265" s="1130"/>
      <c r="P265" s="1130"/>
      <c r="Q265" s="9"/>
    </row>
    <row r="266" spans="1:17" s="1" customFormat="1" ht="93.75" customHeight="1" x14ac:dyDescent="0.2">
      <c r="A266" s="1127" t="s">
        <v>1546</v>
      </c>
      <c r="B266" s="1117" t="s">
        <v>2686</v>
      </c>
      <c r="C266" s="1127" t="s">
        <v>6551</v>
      </c>
      <c r="D266" s="1118" t="s">
        <v>810</v>
      </c>
      <c r="E266" s="1118" t="s">
        <v>972</v>
      </c>
      <c r="F266" s="717">
        <v>78.3</v>
      </c>
      <c r="G266" s="114">
        <v>1.431</v>
      </c>
      <c r="H266" s="114"/>
      <c r="I266" s="114"/>
      <c r="J266" s="1126" t="s">
        <v>6552</v>
      </c>
      <c r="K266" s="1126"/>
      <c r="L266" s="1126"/>
      <c r="M266" s="1130"/>
      <c r="N266" s="1130"/>
      <c r="O266" s="1130"/>
      <c r="P266" s="1130"/>
      <c r="Q266" s="9" t="s">
        <v>973</v>
      </c>
    </row>
    <row r="267" spans="1:17" s="1" customFormat="1" ht="205.5" customHeight="1" x14ac:dyDescent="0.2">
      <c r="A267" s="1825"/>
      <c r="B267" s="1128" t="s">
        <v>4373</v>
      </c>
      <c r="C267" s="920" t="s">
        <v>6215</v>
      </c>
      <c r="D267" s="1128" t="s">
        <v>810</v>
      </c>
      <c r="E267" s="1128" t="s">
        <v>972</v>
      </c>
      <c r="F267" s="1128">
        <v>412</v>
      </c>
      <c r="G267" s="114">
        <v>1.08</v>
      </c>
      <c r="H267" s="114"/>
      <c r="I267" s="114"/>
      <c r="J267" s="1126" t="s">
        <v>4375</v>
      </c>
      <c r="K267" s="1126" t="s">
        <v>5725</v>
      </c>
      <c r="L267" s="1126" t="s">
        <v>6262</v>
      </c>
      <c r="M267" s="1130"/>
      <c r="N267" s="1130"/>
      <c r="O267" s="1130"/>
      <c r="P267" s="1130"/>
      <c r="Q267" s="9"/>
    </row>
    <row r="268" spans="1:17" s="1" customFormat="1" ht="118.5" customHeight="1" x14ac:dyDescent="0.2">
      <c r="A268" s="1825"/>
      <c r="B268" s="1128" t="s">
        <v>4593</v>
      </c>
      <c r="C268" s="920" t="s">
        <v>4594</v>
      </c>
      <c r="D268" s="1128" t="s">
        <v>810</v>
      </c>
      <c r="E268" s="1128" t="s">
        <v>972</v>
      </c>
      <c r="F268" s="1128">
        <v>76.3</v>
      </c>
      <c r="G268" s="114">
        <v>48</v>
      </c>
      <c r="H268" s="114"/>
      <c r="I268" s="114"/>
      <c r="J268" s="1126" t="s">
        <v>4595</v>
      </c>
      <c r="K268" s="1126" t="s">
        <v>6604</v>
      </c>
      <c r="L268" s="1126"/>
      <c r="M268" s="1130"/>
      <c r="N268" s="1130"/>
      <c r="O268" s="1130"/>
      <c r="P268" s="1130"/>
      <c r="Q268" s="9"/>
    </row>
    <row r="269" spans="1:17" s="1" customFormat="1" ht="133.5" customHeight="1" x14ac:dyDescent="0.2">
      <c r="A269" s="1600" t="s">
        <v>1547</v>
      </c>
      <c r="B269" s="1117" t="s">
        <v>2687</v>
      </c>
      <c r="C269" s="1127" t="s">
        <v>3017</v>
      </c>
      <c r="D269" s="1118" t="s">
        <v>810</v>
      </c>
      <c r="E269" s="1118" t="s">
        <v>972</v>
      </c>
      <c r="F269" s="717">
        <v>450</v>
      </c>
      <c r="G269" s="114">
        <v>6.7560000000000002</v>
      </c>
      <c r="H269" s="114"/>
      <c r="I269" s="114"/>
      <c r="J269" s="1126" t="s">
        <v>6564</v>
      </c>
      <c r="K269" s="1126"/>
      <c r="L269" s="1126"/>
      <c r="M269" s="1130"/>
      <c r="N269" s="1130"/>
      <c r="O269" s="1130"/>
      <c r="P269" s="1130"/>
      <c r="Q269" s="9" t="s">
        <v>973</v>
      </c>
    </row>
    <row r="270" spans="1:17" s="1" customFormat="1" ht="59.25" customHeight="1" x14ac:dyDescent="0.2">
      <c r="A270" s="1600"/>
      <c r="B270" s="1117" t="s">
        <v>6605</v>
      </c>
      <c r="C270" s="38" t="s">
        <v>6606</v>
      </c>
      <c r="D270" s="1118" t="s">
        <v>810</v>
      </c>
      <c r="E270" s="1118" t="s">
        <v>972</v>
      </c>
      <c r="F270" s="114"/>
      <c r="G270" s="114">
        <v>48</v>
      </c>
      <c r="H270" s="114"/>
      <c r="I270" s="114"/>
      <c r="J270" s="1126" t="s">
        <v>6492</v>
      </c>
      <c r="K270" s="1126"/>
      <c r="L270" s="1126"/>
      <c r="M270" s="1130"/>
      <c r="N270" s="1130"/>
      <c r="O270" s="1130"/>
      <c r="P270" s="1130"/>
      <c r="Q270" s="9"/>
    </row>
    <row r="271" spans="1:17" s="1" customFormat="1" ht="64.5" customHeight="1" x14ac:dyDescent="0.2">
      <c r="A271" s="1117" t="s">
        <v>1549</v>
      </c>
      <c r="B271" s="1117" t="s">
        <v>6197</v>
      </c>
      <c r="C271" s="1127" t="s">
        <v>6201</v>
      </c>
      <c r="D271" s="1118" t="s">
        <v>810</v>
      </c>
      <c r="E271" s="1118" t="s">
        <v>972</v>
      </c>
      <c r="F271" s="998"/>
      <c r="G271" s="998">
        <v>100</v>
      </c>
      <c r="H271" s="114"/>
      <c r="I271" s="114"/>
      <c r="J271" s="1126" t="s">
        <v>6200</v>
      </c>
      <c r="K271" s="1126"/>
      <c r="L271" s="1126"/>
      <c r="M271" s="1130"/>
      <c r="N271" s="1130"/>
      <c r="O271" s="1130"/>
      <c r="P271" s="1130"/>
      <c r="Q271" s="9"/>
    </row>
    <row r="272" spans="1:17" s="1" customFormat="1" ht="66.75" customHeight="1" x14ac:dyDescent="0.2">
      <c r="A272" s="1600" t="s">
        <v>1550</v>
      </c>
      <c r="B272" s="1117" t="s">
        <v>6282</v>
      </c>
      <c r="C272" s="1127" t="s">
        <v>6503</v>
      </c>
      <c r="D272" s="1141" t="s">
        <v>810</v>
      </c>
      <c r="E272" s="1141" t="s">
        <v>972</v>
      </c>
      <c r="F272" s="998"/>
      <c r="G272" s="999">
        <v>300</v>
      </c>
      <c r="H272" s="114"/>
      <c r="I272" s="114"/>
      <c r="J272" s="1126" t="s">
        <v>6445</v>
      </c>
      <c r="K272" s="1126"/>
      <c r="L272" s="1126"/>
      <c r="M272" s="1130"/>
      <c r="N272" s="1130"/>
      <c r="O272" s="1130"/>
      <c r="P272" s="1130"/>
      <c r="Q272" s="9"/>
    </row>
    <row r="273" spans="1:17" s="1" customFormat="1" ht="66.75" customHeight="1" x14ac:dyDescent="0.2">
      <c r="A273" s="1600"/>
      <c r="B273" s="1117" t="s">
        <v>6504</v>
      </c>
      <c r="C273" s="1127" t="s">
        <v>6616</v>
      </c>
      <c r="D273" s="1141" t="s">
        <v>986</v>
      </c>
      <c r="E273" s="1141" t="s">
        <v>987</v>
      </c>
      <c r="F273" s="998"/>
      <c r="G273" s="999">
        <v>100</v>
      </c>
      <c r="H273" s="114"/>
      <c r="I273" s="114"/>
      <c r="J273" s="1126" t="s">
        <v>6445</v>
      </c>
      <c r="K273" s="1126"/>
      <c r="L273" s="1126"/>
      <c r="M273" s="1130"/>
      <c r="N273" s="1130"/>
      <c r="O273" s="1130"/>
      <c r="P273" s="1130"/>
      <c r="Q273" s="9"/>
    </row>
    <row r="274" spans="1:17" s="1" customFormat="1" ht="66.75" customHeight="1" x14ac:dyDescent="0.2">
      <c r="A274" s="1600"/>
      <c r="B274" s="1117" t="s">
        <v>6615</v>
      </c>
      <c r="C274" s="1127" t="s">
        <v>6281</v>
      </c>
      <c r="D274" s="1118" t="s">
        <v>810</v>
      </c>
      <c r="E274" s="1118" t="s">
        <v>972</v>
      </c>
      <c r="F274" s="114"/>
      <c r="G274" s="114">
        <v>500</v>
      </c>
      <c r="H274" s="114"/>
      <c r="I274" s="114"/>
      <c r="J274" s="1126" t="s">
        <v>6279</v>
      </c>
      <c r="K274" s="1126"/>
      <c r="L274" s="1126"/>
      <c r="M274" s="1130"/>
      <c r="N274" s="1130"/>
      <c r="O274" s="1130"/>
      <c r="P274" s="1130"/>
      <c r="Q274" s="9"/>
    </row>
    <row r="275" spans="1:17" s="1" customFormat="1" ht="75.75" customHeight="1" x14ac:dyDescent="0.2">
      <c r="A275" s="1117" t="s">
        <v>1551</v>
      </c>
      <c r="B275" s="1128" t="s">
        <v>6607</v>
      </c>
      <c r="C275" s="920" t="s">
        <v>6608</v>
      </c>
      <c r="D275" s="1118" t="s">
        <v>810</v>
      </c>
      <c r="E275" s="1118" t="s">
        <v>972</v>
      </c>
      <c r="F275" s="114"/>
      <c r="G275" s="114">
        <v>48</v>
      </c>
      <c r="H275" s="114"/>
      <c r="I275" s="114"/>
      <c r="J275" s="1126" t="s">
        <v>6492</v>
      </c>
      <c r="K275" s="1126"/>
      <c r="L275" s="1126"/>
      <c r="M275" s="1130"/>
      <c r="N275" s="1130"/>
      <c r="O275" s="1130"/>
      <c r="P275" s="1130"/>
      <c r="Q275" s="9"/>
    </row>
    <row r="276" spans="1:17" s="1" customFormat="1" ht="111.75" customHeight="1" x14ac:dyDescent="0.2">
      <c r="A276" s="1600" t="s">
        <v>1552</v>
      </c>
      <c r="B276" s="1117" t="s">
        <v>2699</v>
      </c>
      <c r="C276" s="1127" t="s">
        <v>1052</v>
      </c>
      <c r="D276" s="1141" t="s">
        <v>986</v>
      </c>
      <c r="E276" s="1141" t="s">
        <v>987</v>
      </c>
      <c r="F276" s="114">
        <v>500</v>
      </c>
      <c r="G276" s="448">
        <v>500</v>
      </c>
      <c r="H276" s="114"/>
      <c r="I276" s="114">
        <v>600</v>
      </c>
      <c r="J276" s="1148" t="s">
        <v>5749</v>
      </c>
      <c r="K276" s="1126" t="s">
        <v>6202</v>
      </c>
      <c r="L276" s="1126"/>
      <c r="M276" s="1130"/>
      <c r="N276" s="1130"/>
      <c r="O276" s="1130"/>
      <c r="P276" s="1130"/>
      <c r="Q276" s="9" t="s">
        <v>973</v>
      </c>
    </row>
    <row r="277" spans="1:17" s="1" customFormat="1" ht="105" customHeight="1" x14ac:dyDescent="0.2">
      <c r="A277" s="1600"/>
      <c r="B277" s="1117" t="s">
        <v>2700</v>
      </c>
      <c r="C277" s="1127" t="s">
        <v>1053</v>
      </c>
      <c r="D277" s="1141" t="s">
        <v>986</v>
      </c>
      <c r="E277" s="1141" t="s">
        <v>987</v>
      </c>
      <c r="F277" s="114">
        <v>150</v>
      </c>
      <c r="G277" s="1088">
        <v>2.2223000000000002</v>
      </c>
      <c r="H277" s="114"/>
      <c r="I277" s="114">
        <v>250</v>
      </c>
      <c r="J277" s="1148" t="s">
        <v>6554</v>
      </c>
      <c r="K277" s="1126"/>
      <c r="L277" s="1126"/>
      <c r="M277" s="1130"/>
      <c r="N277" s="1130"/>
      <c r="O277" s="1130"/>
      <c r="P277" s="1130"/>
      <c r="Q277" s="9" t="s">
        <v>973</v>
      </c>
    </row>
    <row r="278" spans="1:17" s="1" customFormat="1" ht="68.25" customHeight="1" x14ac:dyDescent="0.2">
      <c r="A278" s="1600"/>
      <c r="B278" s="1128" t="s">
        <v>6203</v>
      </c>
      <c r="C278" s="920" t="s">
        <v>6204</v>
      </c>
      <c r="D278" s="1128" t="s">
        <v>810</v>
      </c>
      <c r="E278" s="1128" t="s">
        <v>972</v>
      </c>
      <c r="F278" s="1128"/>
      <c r="G278" s="114">
        <v>200</v>
      </c>
      <c r="H278" s="114"/>
      <c r="I278" s="114"/>
      <c r="J278" s="1126" t="s">
        <v>6200</v>
      </c>
      <c r="K278" s="1126"/>
      <c r="L278" s="1126"/>
      <c r="M278" s="1130"/>
      <c r="N278" s="1130"/>
      <c r="O278" s="1130"/>
      <c r="P278" s="1130"/>
      <c r="Q278" s="9"/>
    </row>
    <row r="279" spans="1:17" s="1" customFormat="1" ht="108" customHeight="1" x14ac:dyDescent="0.2">
      <c r="A279" s="1600" t="s">
        <v>1553</v>
      </c>
      <c r="B279" s="1117" t="s">
        <v>2701</v>
      </c>
      <c r="C279" s="1127" t="s">
        <v>1054</v>
      </c>
      <c r="D279" s="1141" t="s">
        <v>986</v>
      </c>
      <c r="E279" s="1141" t="s">
        <v>987</v>
      </c>
      <c r="F279" s="114">
        <v>200</v>
      </c>
      <c r="G279" s="114">
        <v>2.67</v>
      </c>
      <c r="H279" s="114"/>
      <c r="I279" s="114"/>
      <c r="J279" s="1126" t="s">
        <v>4236</v>
      </c>
      <c r="K279" s="1126" t="s">
        <v>6555</v>
      </c>
      <c r="L279" s="1126"/>
      <c r="M279" s="1130"/>
      <c r="N279" s="1130"/>
      <c r="O279" s="1130"/>
      <c r="P279" s="1130"/>
      <c r="Q279" s="9" t="s">
        <v>973</v>
      </c>
    </row>
    <row r="280" spans="1:17" s="1" customFormat="1" ht="116.25" customHeight="1" x14ac:dyDescent="0.2">
      <c r="A280" s="1600"/>
      <c r="B280" s="1117" t="s">
        <v>2702</v>
      </c>
      <c r="C280" s="1127" t="s">
        <v>6539</v>
      </c>
      <c r="D280" s="1141" t="s">
        <v>986</v>
      </c>
      <c r="E280" s="1141" t="s">
        <v>987</v>
      </c>
      <c r="F280" s="114">
        <v>430</v>
      </c>
      <c r="G280" s="114">
        <v>29.88</v>
      </c>
      <c r="H280" s="114"/>
      <c r="I280" s="114"/>
      <c r="J280" s="1126" t="s">
        <v>4237</v>
      </c>
      <c r="K280" s="1126" t="s">
        <v>4816</v>
      </c>
      <c r="L280" s="1126" t="s">
        <v>6540</v>
      </c>
      <c r="M280" s="1130"/>
      <c r="N280" s="1130"/>
      <c r="O280" s="1130"/>
      <c r="P280" s="1130"/>
      <c r="Q280" s="9"/>
    </row>
    <row r="281" spans="1:17" s="1" customFormat="1" ht="70.5" customHeight="1" x14ac:dyDescent="0.2">
      <c r="A281" s="1600"/>
      <c r="B281" s="1117" t="s">
        <v>6505</v>
      </c>
      <c r="C281" s="1127" t="s">
        <v>6506</v>
      </c>
      <c r="D281" s="1141" t="s">
        <v>986</v>
      </c>
      <c r="E281" s="1141" t="s">
        <v>987</v>
      </c>
      <c r="F281" s="998"/>
      <c r="G281" s="999">
        <v>600</v>
      </c>
      <c r="H281" s="114"/>
      <c r="I281" s="114"/>
      <c r="J281" s="1126" t="s">
        <v>6445</v>
      </c>
      <c r="K281" s="1126"/>
      <c r="L281" s="1126"/>
      <c r="M281" s="1130"/>
      <c r="N281" s="1130"/>
      <c r="O281" s="1130"/>
      <c r="P281" s="1130"/>
      <c r="Q281" s="9"/>
    </row>
    <row r="282" spans="1:17" s="1" customFormat="1" ht="70.5" customHeight="1" x14ac:dyDescent="0.2">
      <c r="A282" s="1600"/>
      <c r="B282" s="1117" t="s">
        <v>6556</v>
      </c>
      <c r="C282" s="1127" t="s">
        <v>6557</v>
      </c>
      <c r="D282" s="1141" t="s">
        <v>986</v>
      </c>
      <c r="E282" s="1141" t="s">
        <v>987</v>
      </c>
      <c r="F282" s="998"/>
      <c r="G282" s="999">
        <v>5.6349999999999998</v>
      </c>
      <c r="H282" s="114"/>
      <c r="I282" s="114"/>
      <c r="J282" s="1126" t="s">
        <v>6445</v>
      </c>
      <c r="K282" s="1126"/>
      <c r="L282" s="1126"/>
      <c r="M282" s="1130"/>
      <c r="N282" s="1130"/>
      <c r="O282" s="1130"/>
      <c r="P282" s="1130"/>
      <c r="Q282" s="9"/>
    </row>
    <row r="283" spans="1:17" s="1" customFormat="1" ht="93.75" customHeight="1" x14ac:dyDescent="0.2">
      <c r="A283" s="1127" t="s">
        <v>1554</v>
      </c>
      <c r="B283" s="1117" t="s">
        <v>5311</v>
      </c>
      <c r="C283" s="1127" t="s">
        <v>5310</v>
      </c>
      <c r="D283" s="1141" t="s">
        <v>986</v>
      </c>
      <c r="E283" s="1141" t="s">
        <v>987</v>
      </c>
      <c r="F283" s="998"/>
      <c r="G283" s="999">
        <v>1197</v>
      </c>
      <c r="H283" s="114"/>
      <c r="I283" s="114"/>
      <c r="J283" s="1126" t="s">
        <v>5504</v>
      </c>
      <c r="K283" s="1126" t="s">
        <v>6310</v>
      </c>
      <c r="L283" s="1126"/>
      <c r="M283" s="1130"/>
      <c r="N283" s="1130"/>
      <c r="O283" s="1130"/>
      <c r="P283" s="1130"/>
      <c r="Q283" s="9"/>
    </row>
    <row r="284" spans="1:17" s="1" customFormat="1" ht="112.5" customHeight="1" x14ac:dyDescent="0.2">
      <c r="A284" s="1600" t="s">
        <v>1555</v>
      </c>
      <c r="B284" s="1117" t="s">
        <v>2705</v>
      </c>
      <c r="C284" s="1127" t="s">
        <v>1056</v>
      </c>
      <c r="D284" s="1141" t="s">
        <v>986</v>
      </c>
      <c r="E284" s="1141" t="s">
        <v>987</v>
      </c>
      <c r="F284" s="114">
        <v>400</v>
      </c>
      <c r="G284" s="114">
        <v>6.1109999999999998</v>
      </c>
      <c r="H284" s="114"/>
      <c r="I284" s="114"/>
      <c r="J284" s="1126" t="s">
        <v>6567</v>
      </c>
      <c r="K284" s="1126"/>
      <c r="L284" s="1126"/>
      <c r="M284" s="1130"/>
      <c r="N284" s="1130"/>
      <c r="O284" s="1130"/>
      <c r="P284" s="1130"/>
      <c r="Q284" s="9" t="s">
        <v>973</v>
      </c>
    </row>
    <row r="285" spans="1:17" s="1" customFormat="1" ht="110.25" customHeight="1" x14ac:dyDescent="0.2">
      <c r="A285" s="1600"/>
      <c r="B285" s="1118" t="s">
        <v>5314</v>
      </c>
      <c r="C285" s="1001" t="s">
        <v>5312</v>
      </c>
      <c r="D285" s="1141" t="s">
        <v>986</v>
      </c>
      <c r="E285" s="1141" t="s">
        <v>987</v>
      </c>
      <c r="F285" s="998"/>
      <c r="G285" s="999">
        <v>400</v>
      </c>
      <c r="H285" s="114"/>
      <c r="I285" s="114"/>
      <c r="J285" s="1597" t="s">
        <v>5589</v>
      </c>
      <c r="K285" s="1126" t="s">
        <v>6301</v>
      </c>
      <c r="L285" s="1126"/>
      <c r="M285" s="1130"/>
      <c r="N285" s="1130"/>
      <c r="O285" s="1130"/>
      <c r="P285" s="1130"/>
      <c r="Q285" s="9"/>
    </row>
    <row r="286" spans="1:17" s="1" customFormat="1" ht="66.75" customHeight="1" x14ac:dyDescent="0.2">
      <c r="A286" s="1600"/>
      <c r="B286" s="1118" t="s">
        <v>5315</v>
      </c>
      <c r="C286" s="1001" t="s">
        <v>5313</v>
      </c>
      <c r="D286" s="1141" t="s">
        <v>986</v>
      </c>
      <c r="E286" s="1141" t="s">
        <v>987</v>
      </c>
      <c r="F286" s="998"/>
      <c r="G286" s="999"/>
      <c r="H286" s="114"/>
      <c r="I286" s="114"/>
      <c r="J286" s="1597"/>
      <c r="K286" s="1126" t="s">
        <v>6302</v>
      </c>
      <c r="L286" s="1126"/>
      <c r="M286" s="1130"/>
      <c r="N286" s="1130"/>
      <c r="O286" s="1130"/>
      <c r="P286" s="1130"/>
      <c r="Q286" s="9"/>
    </row>
    <row r="287" spans="1:17" s="1" customFormat="1" ht="54" customHeight="1" x14ac:dyDescent="0.2">
      <c r="A287" s="1117" t="s">
        <v>1556</v>
      </c>
      <c r="B287" s="1117" t="s">
        <v>2708</v>
      </c>
      <c r="C287" s="1127" t="s">
        <v>1058</v>
      </c>
      <c r="D287" s="1141" t="s">
        <v>986</v>
      </c>
      <c r="E287" s="1141" t="s">
        <v>987</v>
      </c>
      <c r="F287" s="114">
        <v>1470</v>
      </c>
      <c r="G287" s="114">
        <v>2.7</v>
      </c>
      <c r="H287" s="114"/>
      <c r="I287" s="114"/>
      <c r="J287" s="1126" t="s">
        <v>6568</v>
      </c>
      <c r="K287" s="1126"/>
      <c r="L287" s="1126"/>
      <c r="M287" s="1130"/>
      <c r="N287" s="1130"/>
      <c r="O287" s="1130"/>
      <c r="P287" s="1130"/>
      <c r="Q287" s="9" t="s">
        <v>973</v>
      </c>
    </row>
    <row r="288" spans="1:17" s="1" customFormat="1" ht="103.5" customHeight="1" x14ac:dyDescent="0.2">
      <c r="A288" s="1117" t="s">
        <v>1557</v>
      </c>
      <c r="B288" s="1117" t="s">
        <v>6609</v>
      </c>
      <c r="C288" s="1127" t="s">
        <v>6610</v>
      </c>
      <c r="D288" s="1141" t="s">
        <v>986</v>
      </c>
      <c r="E288" s="1141" t="s">
        <v>987</v>
      </c>
      <c r="F288" s="998"/>
      <c r="G288" s="999">
        <v>48</v>
      </c>
      <c r="H288" s="114"/>
      <c r="I288" s="114"/>
      <c r="J288" s="1126" t="s">
        <v>6445</v>
      </c>
      <c r="K288" s="1126"/>
      <c r="L288" s="1126"/>
      <c r="M288" s="1130"/>
      <c r="N288" s="1130"/>
      <c r="O288" s="1130"/>
      <c r="P288" s="1130"/>
      <c r="Q288" s="9"/>
    </row>
    <row r="289" spans="1:17" s="1" customFormat="1" ht="60.75" customHeight="1" x14ac:dyDescent="0.2">
      <c r="A289" s="1127" t="s">
        <v>1558</v>
      </c>
      <c r="B289" s="1117" t="s">
        <v>2715</v>
      </c>
      <c r="C289" s="1127" t="s">
        <v>1065</v>
      </c>
      <c r="D289" s="1118" t="s">
        <v>810</v>
      </c>
      <c r="E289" s="1118" t="s">
        <v>972</v>
      </c>
      <c r="F289" s="114">
        <v>400</v>
      </c>
      <c r="G289" s="114">
        <v>2.43187</v>
      </c>
      <c r="H289" s="114"/>
      <c r="I289" s="114"/>
      <c r="J289" s="1126" t="s">
        <v>6569</v>
      </c>
      <c r="K289" s="1126"/>
      <c r="L289" s="1126"/>
      <c r="M289" s="1130"/>
      <c r="N289" s="1130"/>
      <c r="O289" s="1130"/>
      <c r="P289" s="1130"/>
      <c r="Q289" s="9" t="s">
        <v>973</v>
      </c>
    </row>
    <row r="290" spans="1:17" s="1" customFormat="1" ht="108" customHeight="1" x14ac:dyDescent="0.2">
      <c r="A290" s="1600" t="s">
        <v>1559</v>
      </c>
      <c r="B290" s="1117" t="s">
        <v>3933</v>
      </c>
      <c r="C290" s="1127" t="s">
        <v>3932</v>
      </c>
      <c r="D290" s="1141" t="s">
        <v>810</v>
      </c>
      <c r="E290" s="1141" t="s">
        <v>972</v>
      </c>
      <c r="F290" s="114">
        <v>500</v>
      </c>
      <c r="G290" s="114">
        <v>296.86369999999999</v>
      </c>
      <c r="H290" s="114"/>
      <c r="I290" s="114"/>
      <c r="J290" s="1126" t="s">
        <v>3927</v>
      </c>
      <c r="K290" s="1126" t="s">
        <v>6525</v>
      </c>
      <c r="L290" s="1126"/>
      <c r="M290" s="1130"/>
      <c r="N290" s="1130"/>
      <c r="O290" s="1130"/>
      <c r="P290" s="1130"/>
      <c r="Q290" s="9"/>
    </row>
    <row r="291" spans="1:17" s="1" customFormat="1" ht="60" customHeight="1" x14ac:dyDescent="0.2">
      <c r="A291" s="1600"/>
      <c r="B291" s="1117" t="s">
        <v>6507</v>
      </c>
      <c r="C291" s="1127" t="s">
        <v>6508</v>
      </c>
      <c r="D291" s="1141" t="s">
        <v>810</v>
      </c>
      <c r="E291" s="1141" t="s">
        <v>972</v>
      </c>
      <c r="F291" s="114"/>
      <c r="G291" s="114">
        <v>300</v>
      </c>
      <c r="H291" s="114"/>
      <c r="I291" s="114"/>
      <c r="J291" s="1126" t="s">
        <v>6445</v>
      </c>
      <c r="K291" s="1126"/>
      <c r="L291" s="1126"/>
      <c r="M291" s="1130"/>
      <c r="N291" s="1130"/>
      <c r="O291" s="1130"/>
      <c r="P291" s="1130"/>
      <c r="Q291" s="9"/>
    </row>
    <row r="292" spans="1:17" s="1" customFormat="1" ht="135" customHeight="1" x14ac:dyDescent="0.2">
      <c r="A292" s="1127" t="s">
        <v>1560</v>
      </c>
      <c r="B292" s="1117" t="s">
        <v>2720</v>
      </c>
      <c r="C292" s="1127" t="s">
        <v>1067</v>
      </c>
      <c r="D292" s="1118" t="s">
        <v>810</v>
      </c>
      <c r="E292" s="1118" t="s">
        <v>972</v>
      </c>
      <c r="F292" s="114"/>
      <c r="G292" s="114">
        <v>48</v>
      </c>
      <c r="H292" s="114"/>
      <c r="I292" s="114"/>
      <c r="J292" s="1126"/>
      <c r="K292" s="1126" t="s">
        <v>6611</v>
      </c>
      <c r="L292" s="1126"/>
      <c r="M292" s="1130"/>
      <c r="N292" s="1130"/>
      <c r="O292" s="1130"/>
      <c r="P292" s="1130"/>
      <c r="Q292" s="9" t="s">
        <v>973</v>
      </c>
    </row>
    <row r="293" spans="1:17" s="1" customFormat="1" ht="107.25" customHeight="1" x14ac:dyDescent="0.2">
      <c r="A293" s="1600" t="s">
        <v>1561</v>
      </c>
      <c r="B293" s="1117" t="s">
        <v>2721</v>
      </c>
      <c r="C293" s="1127" t="s">
        <v>5322</v>
      </c>
      <c r="D293" s="1118" t="s">
        <v>13</v>
      </c>
      <c r="E293" s="1118" t="s">
        <v>972</v>
      </c>
      <c r="F293" s="114">
        <v>1470</v>
      </c>
      <c r="G293" s="114">
        <v>1474.999</v>
      </c>
      <c r="H293" s="114"/>
      <c r="I293" s="114"/>
      <c r="J293" s="1126" t="s">
        <v>5638</v>
      </c>
      <c r="K293" s="1126" t="s">
        <v>6298</v>
      </c>
      <c r="L293" s="1126"/>
      <c r="M293" s="1130"/>
      <c r="N293" s="1130"/>
      <c r="O293" s="1130"/>
      <c r="P293" s="1130"/>
      <c r="Q293" s="9" t="s">
        <v>973</v>
      </c>
    </row>
    <row r="294" spans="1:17" s="1" customFormat="1" ht="120" customHeight="1" x14ac:dyDescent="0.2">
      <c r="A294" s="1600"/>
      <c r="B294" s="1118" t="s">
        <v>4022</v>
      </c>
      <c r="C294" s="596" t="s">
        <v>6465</v>
      </c>
      <c r="D294" s="1118" t="s">
        <v>810</v>
      </c>
      <c r="E294" s="1118" t="s">
        <v>972</v>
      </c>
      <c r="F294" s="114">
        <v>500</v>
      </c>
      <c r="G294" s="114">
        <v>300</v>
      </c>
      <c r="H294" s="114"/>
      <c r="I294" s="114"/>
      <c r="J294" s="1126" t="s">
        <v>4024</v>
      </c>
      <c r="K294" s="1126" t="s">
        <v>6464</v>
      </c>
      <c r="L294" s="1126"/>
      <c r="M294" s="1130"/>
      <c r="N294" s="1130"/>
      <c r="O294" s="1130"/>
      <c r="P294" s="1130"/>
      <c r="Q294" s="9"/>
    </row>
    <row r="295" spans="1:17" s="1" customFormat="1" ht="74.25" customHeight="1" x14ac:dyDescent="0.2">
      <c r="A295" s="1600"/>
      <c r="B295" s="1118" t="s">
        <v>6613</v>
      </c>
      <c r="C295" s="1127" t="s">
        <v>6614</v>
      </c>
      <c r="D295" s="1118" t="s">
        <v>810</v>
      </c>
      <c r="E295" s="1118" t="s">
        <v>972</v>
      </c>
      <c r="F295" s="998"/>
      <c r="G295" s="999">
        <v>48</v>
      </c>
      <c r="H295" s="114"/>
      <c r="I295" s="114"/>
      <c r="J295" s="1126" t="s">
        <v>6612</v>
      </c>
      <c r="K295" s="1126"/>
      <c r="L295" s="1126"/>
      <c r="M295" s="1130"/>
      <c r="N295" s="1130"/>
      <c r="O295" s="1130"/>
      <c r="P295" s="1130"/>
      <c r="Q295" s="9"/>
    </row>
    <row r="296" spans="1:17" s="1" customFormat="1" ht="51" customHeight="1" x14ac:dyDescent="0.2">
      <c r="A296" s="1117" t="s">
        <v>1562</v>
      </c>
      <c r="B296" s="1117" t="s">
        <v>6466</v>
      </c>
      <c r="C296" s="1127" t="s">
        <v>6467</v>
      </c>
      <c r="D296" s="1118" t="s">
        <v>810</v>
      </c>
      <c r="E296" s="1118" t="s">
        <v>972</v>
      </c>
      <c r="F296" s="114"/>
      <c r="G296" s="114">
        <v>100</v>
      </c>
      <c r="H296" s="114"/>
      <c r="I296" s="114"/>
      <c r="J296" s="1126" t="s">
        <v>6468</v>
      </c>
      <c r="K296" s="1126"/>
      <c r="L296" s="1126"/>
      <c r="M296" s="1130"/>
      <c r="N296" s="1130"/>
      <c r="O296" s="1130"/>
      <c r="P296" s="1130"/>
      <c r="Q296" s="9"/>
    </row>
    <row r="297" spans="1:17" s="1" customFormat="1" ht="80.25" customHeight="1" x14ac:dyDescent="0.2">
      <c r="A297" s="1117" t="s">
        <v>1563</v>
      </c>
      <c r="B297" s="1128" t="s">
        <v>6452</v>
      </c>
      <c r="C297" s="1127" t="s">
        <v>6458</v>
      </c>
      <c r="D297" s="1118" t="s">
        <v>275</v>
      </c>
      <c r="E297" s="1118" t="s">
        <v>972</v>
      </c>
      <c r="F297" s="998"/>
      <c r="G297" s="999">
        <v>300</v>
      </c>
      <c r="H297" s="114"/>
      <c r="I297" s="114"/>
      <c r="J297" s="1126" t="s">
        <v>6457</v>
      </c>
      <c r="K297" s="1126"/>
      <c r="L297" s="1126"/>
      <c r="M297" s="1130"/>
      <c r="N297" s="1130"/>
      <c r="O297" s="1130"/>
      <c r="P297" s="1130"/>
      <c r="Q297" s="9"/>
    </row>
    <row r="298" spans="1:17" s="1" customFormat="1" ht="126.75" customHeight="1" x14ac:dyDescent="0.2">
      <c r="A298" s="1127" t="s">
        <v>1564</v>
      </c>
      <c r="B298" s="1128" t="s">
        <v>4376</v>
      </c>
      <c r="C298" s="920" t="s">
        <v>5331</v>
      </c>
      <c r="D298" s="1128" t="s">
        <v>810</v>
      </c>
      <c r="E298" s="1128" t="s">
        <v>972</v>
      </c>
      <c r="F298" s="1128">
        <v>412</v>
      </c>
      <c r="G298" s="114"/>
      <c r="H298" s="114"/>
      <c r="I298" s="114"/>
      <c r="J298" s="1126" t="s">
        <v>4375</v>
      </c>
      <c r="K298" s="1126" t="s">
        <v>5728</v>
      </c>
      <c r="L298" s="1126" t="s">
        <v>6255</v>
      </c>
      <c r="M298" s="1130"/>
      <c r="N298" s="1130"/>
      <c r="O298" s="1130"/>
      <c r="P298" s="1130"/>
      <c r="Q298" s="9"/>
    </row>
    <row r="299" spans="1:17" s="1" customFormat="1" ht="105.75" customHeight="1" x14ac:dyDescent="0.2">
      <c r="A299" s="1127" t="s">
        <v>1565</v>
      </c>
      <c r="B299" s="1117" t="s">
        <v>2729</v>
      </c>
      <c r="C299" s="1127" t="s">
        <v>3162</v>
      </c>
      <c r="D299" s="1118" t="s">
        <v>13</v>
      </c>
      <c r="E299" s="1118" t="s">
        <v>972</v>
      </c>
      <c r="F299" s="114">
        <v>1470</v>
      </c>
      <c r="G299" s="114">
        <v>600</v>
      </c>
      <c r="H299" s="114"/>
      <c r="I299" s="114"/>
      <c r="J299" s="1126" t="s">
        <v>3405</v>
      </c>
      <c r="K299" s="1126" t="s">
        <v>6565</v>
      </c>
      <c r="L299" s="1126"/>
      <c r="M299" s="1130"/>
      <c r="N299" s="1130"/>
      <c r="O299" s="1130"/>
      <c r="P299" s="1130"/>
      <c r="Q299" s="9" t="s">
        <v>973</v>
      </c>
    </row>
    <row r="300" spans="1:17" s="1" customFormat="1" ht="130.5" customHeight="1" x14ac:dyDescent="0.2">
      <c r="A300" s="1127" t="s">
        <v>1567</v>
      </c>
      <c r="B300" s="1128" t="s">
        <v>4380</v>
      </c>
      <c r="C300" s="920" t="s">
        <v>5338</v>
      </c>
      <c r="D300" s="1128" t="s">
        <v>810</v>
      </c>
      <c r="E300" s="1128" t="s">
        <v>972</v>
      </c>
      <c r="F300" s="1128">
        <v>412</v>
      </c>
      <c r="G300" s="114"/>
      <c r="H300" s="114"/>
      <c r="I300" s="114"/>
      <c r="J300" s="1126" t="s">
        <v>4375</v>
      </c>
      <c r="K300" s="1126" t="s">
        <v>5730</v>
      </c>
      <c r="L300" s="1126" t="s">
        <v>6256</v>
      </c>
      <c r="M300" s="1130"/>
      <c r="N300" s="1130"/>
      <c r="O300" s="1130"/>
      <c r="P300" s="1130"/>
      <c r="Q300" s="9"/>
    </row>
    <row r="301" spans="1:17" s="1" customFormat="1" ht="114" customHeight="1" x14ac:dyDescent="0.2">
      <c r="A301" s="1600" t="s">
        <v>1568</v>
      </c>
      <c r="B301" s="1128" t="s">
        <v>4382</v>
      </c>
      <c r="C301" s="920" t="s">
        <v>5339</v>
      </c>
      <c r="D301" s="1128" t="s">
        <v>810</v>
      </c>
      <c r="E301" s="1128" t="s">
        <v>972</v>
      </c>
      <c r="F301" s="1128">
        <v>412</v>
      </c>
      <c r="G301" s="114"/>
      <c r="H301" s="114"/>
      <c r="I301" s="114"/>
      <c r="J301" s="1126" t="s">
        <v>4375</v>
      </c>
      <c r="K301" s="1126" t="s">
        <v>5731</v>
      </c>
      <c r="L301" s="1126" t="s">
        <v>6260</v>
      </c>
      <c r="M301" s="1130"/>
      <c r="N301" s="1130"/>
      <c r="O301" s="1130"/>
      <c r="P301" s="1130"/>
      <c r="Q301" s="9"/>
    </row>
    <row r="302" spans="1:17" s="1" customFormat="1" ht="76.5" customHeight="1" x14ac:dyDescent="0.2">
      <c r="A302" s="1600"/>
      <c r="B302" s="1128" t="s">
        <v>6211</v>
      </c>
      <c r="C302" s="1127" t="s">
        <v>6212</v>
      </c>
      <c r="D302" s="1118" t="s">
        <v>810</v>
      </c>
      <c r="E302" s="1118" t="s">
        <v>972</v>
      </c>
      <c r="F302" s="998"/>
      <c r="G302" s="999">
        <v>412</v>
      </c>
      <c r="H302" s="114"/>
      <c r="I302" s="114"/>
      <c r="J302" s="1126" t="s">
        <v>6200</v>
      </c>
      <c r="K302" s="1126"/>
      <c r="L302" s="1126"/>
      <c r="M302" s="1130"/>
      <c r="N302" s="1130"/>
      <c r="O302" s="1130"/>
      <c r="P302" s="1130"/>
      <c r="Q302" s="9"/>
    </row>
    <row r="303" spans="1:17" s="1" customFormat="1" ht="180" customHeight="1" x14ac:dyDescent="0.2">
      <c r="A303" s="1600" t="s">
        <v>1569</v>
      </c>
      <c r="B303" s="1128" t="s">
        <v>4931</v>
      </c>
      <c r="C303" s="920" t="s">
        <v>6214</v>
      </c>
      <c r="D303" s="1128" t="s">
        <v>810</v>
      </c>
      <c r="E303" s="1128" t="s">
        <v>972</v>
      </c>
      <c r="F303" s="1128">
        <v>103</v>
      </c>
      <c r="G303" s="998">
        <v>99.995999999999995</v>
      </c>
      <c r="H303" s="114"/>
      <c r="I303" s="114"/>
      <c r="J303" s="1126" t="s">
        <v>4933</v>
      </c>
      <c r="K303" s="1126" t="s">
        <v>5733</v>
      </c>
      <c r="L303" s="1126" t="s">
        <v>6261</v>
      </c>
      <c r="M303" s="1130"/>
      <c r="N303" s="1130"/>
      <c r="O303" s="1130"/>
      <c r="P303" s="1130"/>
      <c r="Q303" s="9"/>
    </row>
    <row r="304" spans="1:17" s="1" customFormat="1" ht="106.5" customHeight="1" x14ac:dyDescent="0.2">
      <c r="A304" s="1600"/>
      <c r="B304" s="1128" t="s">
        <v>5342</v>
      </c>
      <c r="C304" s="1127" t="s">
        <v>5343</v>
      </c>
      <c r="D304" s="1118" t="s">
        <v>810</v>
      </c>
      <c r="E304" s="1118" t="s">
        <v>972</v>
      </c>
      <c r="F304" s="998"/>
      <c r="G304" s="999"/>
      <c r="H304" s="114"/>
      <c r="I304" s="114"/>
      <c r="J304" s="1126" t="s">
        <v>5726</v>
      </c>
      <c r="K304" s="1126" t="s">
        <v>6254</v>
      </c>
      <c r="L304" s="1126"/>
      <c r="M304" s="1130"/>
      <c r="N304" s="1130"/>
      <c r="O304" s="1130"/>
      <c r="P304" s="1130"/>
      <c r="Q304" s="9"/>
    </row>
    <row r="305" spans="1:18" s="1" customFormat="1" ht="110.25" customHeight="1" x14ac:dyDescent="0.2">
      <c r="A305" s="1600" t="s">
        <v>1571</v>
      </c>
      <c r="B305" s="1117" t="s">
        <v>2745</v>
      </c>
      <c r="C305" s="1127" t="s">
        <v>5345</v>
      </c>
      <c r="D305" s="1118" t="s">
        <v>810</v>
      </c>
      <c r="E305" s="1118" t="s">
        <v>972</v>
      </c>
      <c r="F305" s="717">
        <v>1000</v>
      </c>
      <c r="G305" s="114">
        <v>189.39400000000001</v>
      </c>
      <c r="H305" s="114"/>
      <c r="I305" s="114"/>
      <c r="J305" s="1126" t="s">
        <v>3531</v>
      </c>
      <c r="K305" s="1126" t="s">
        <v>4601</v>
      </c>
      <c r="L305" s="1126" t="s">
        <v>5648</v>
      </c>
      <c r="M305" s="1130" t="s">
        <v>6314</v>
      </c>
      <c r="N305" s="1130"/>
      <c r="O305" s="1130"/>
      <c r="P305" s="1130"/>
      <c r="Q305" s="9" t="s">
        <v>973</v>
      </c>
    </row>
    <row r="306" spans="1:18" ht="144" customHeight="1" x14ac:dyDescent="0.2">
      <c r="A306" s="1600"/>
      <c r="B306" s="1117" t="s">
        <v>2751</v>
      </c>
      <c r="C306" s="1001" t="s">
        <v>3011</v>
      </c>
      <c r="D306" s="1118" t="s">
        <v>810</v>
      </c>
      <c r="E306" s="1118" t="s">
        <v>972</v>
      </c>
      <c r="F306" s="717">
        <v>1981</v>
      </c>
      <c r="G306" s="114">
        <v>946.12400000000002</v>
      </c>
      <c r="H306" s="114"/>
      <c r="I306" s="114"/>
      <c r="J306" s="1126" t="s">
        <v>5650</v>
      </c>
      <c r="K306" s="1126" t="s">
        <v>6315</v>
      </c>
      <c r="L306" s="1126"/>
      <c r="M306" s="1126"/>
      <c r="N306" s="1126"/>
      <c r="O306" s="1126"/>
      <c r="P306" s="1126"/>
      <c r="Q306" s="95"/>
      <c r="R306" s="96"/>
    </row>
    <row r="307" spans="1:18" s="1" customFormat="1" ht="62.25" customHeight="1" x14ac:dyDescent="0.2">
      <c r="A307" s="1600"/>
      <c r="B307" s="1128" t="s">
        <v>6307</v>
      </c>
      <c r="C307" s="38" t="s">
        <v>6308</v>
      </c>
      <c r="D307" s="1128" t="s">
        <v>810</v>
      </c>
      <c r="E307" s="1128" t="s">
        <v>972</v>
      </c>
      <c r="F307" s="1128"/>
      <c r="G307" s="1128">
        <v>350</v>
      </c>
      <c r="H307" s="114"/>
      <c r="I307" s="114"/>
      <c r="J307" s="1126" t="s">
        <v>6309</v>
      </c>
      <c r="K307" s="1126"/>
      <c r="L307" s="1126"/>
      <c r="M307" s="1130"/>
      <c r="N307" s="1130"/>
      <c r="O307" s="1130"/>
      <c r="P307" s="1130"/>
      <c r="Q307" s="9"/>
    </row>
    <row r="308" spans="1:18" s="1" customFormat="1" ht="62.25" customHeight="1" x14ac:dyDescent="0.2">
      <c r="A308" s="1600"/>
      <c r="B308" s="1128" t="s">
        <v>6311</v>
      </c>
      <c r="C308" s="38" t="s">
        <v>6313</v>
      </c>
      <c r="D308" s="1128" t="s">
        <v>810</v>
      </c>
      <c r="E308" s="1128" t="s">
        <v>972</v>
      </c>
      <c r="F308" s="1128"/>
      <c r="G308" s="1128">
        <v>150</v>
      </c>
      <c r="H308" s="114"/>
      <c r="I308" s="114"/>
      <c r="J308" s="1126" t="s">
        <v>6309</v>
      </c>
      <c r="K308" s="1126"/>
      <c r="L308" s="1126"/>
      <c r="M308" s="1130"/>
      <c r="N308" s="1130"/>
      <c r="O308" s="1130"/>
      <c r="P308" s="1130"/>
      <c r="Q308" s="9"/>
    </row>
    <row r="309" spans="1:18" s="1" customFormat="1" ht="62.25" customHeight="1" x14ac:dyDescent="0.2">
      <c r="A309" s="1600"/>
      <c r="B309" s="1128" t="s">
        <v>6312</v>
      </c>
      <c r="C309" s="38" t="s">
        <v>6444</v>
      </c>
      <c r="D309" s="1128" t="s">
        <v>810</v>
      </c>
      <c r="E309" s="1128" t="s">
        <v>972</v>
      </c>
      <c r="F309" s="1128"/>
      <c r="G309" s="1128">
        <v>500</v>
      </c>
      <c r="H309" s="114"/>
      <c r="I309" s="114"/>
      <c r="J309" s="1126" t="s">
        <v>6445</v>
      </c>
      <c r="K309" s="1126"/>
      <c r="L309" s="1126"/>
      <c r="M309" s="1130"/>
      <c r="N309" s="1130"/>
      <c r="O309" s="1130"/>
      <c r="P309" s="1130"/>
      <c r="Q309" s="9"/>
    </row>
    <row r="310" spans="1:18" s="1" customFormat="1" ht="62.25" customHeight="1" x14ac:dyDescent="0.2">
      <c r="A310" s="1600"/>
      <c r="B310" s="1128" t="s">
        <v>6447</v>
      </c>
      <c r="C310" s="38" t="s">
        <v>6446</v>
      </c>
      <c r="D310" s="1128" t="s">
        <v>810</v>
      </c>
      <c r="E310" s="1128" t="s">
        <v>972</v>
      </c>
      <c r="F310" s="1128"/>
      <c r="G310" s="1128">
        <v>1020</v>
      </c>
      <c r="H310" s="114"/>
      <c r="I310" s="114"/>
      <c r="J310" s="1126" t="s">
        <v>6445</v>
      </c>
      <c r="K310" s="1126"/>
      <c r="L310" s="1126"/>
      <c r="M310" s="1130"/>
      <c r="N310" s="1130"/>
      <c r="O310" s="1130"/>
      <c r="P310" s="1130"/>
      <c r="Q310" s="9"/>
    </row>
    <row r="311" spans="1:18" s="1" customFormat="1" ht="151.5" customHeight="1" x14ac:dyDescent="0.2">
      <c r="A311" s="1127" t="s">
        <v>1572</v>
      </c>
      <c r="B311" s="1117" t="s">
        <v>2756</v>
      </c>
      <c r="C311" s="1127" t="s">
        <v>6527</v>
      </c>
      <c r="D311" s="1118" t="s">
        <v>13</v>
      </c>
      <c r="E311" s="1118" t="s">
        <v>972</v>
      </c>
      <c r="F311" s="114">
        <v>500</v>
      </c>
      <c r="G311" s="114">
        <v>201.49189000000001</v>
      </c>
      <c r="H311" s="114"/>
      <c r="I311" s="114"/>
      <c r="J311" s="1126" t="s">
        <v>6526</v>
      </c>
      <c r="K311" s="1126"/>
      <c r="L311" s="1126"/>
      <c r="M311" s="1130"/>
      <c r="N311" s="1130"/>
      <c r="O311" s="1130"/>
      <c r="P311" s="1130"/>
      <c r="Q311" s="9" t="s">
        <v>973</v>
      </c>
    </row>
    <row r="312" spans="1:18" s="1" customFormat="1" ht="146.25" customHeight="1" x14ac:dyDescent="0.2">
      <c r="A312" s="1600" t="s">
        <v>1573</v>
      </c>
      <c r="B312" s="1117" t="s">
        <v>3104</v>
      </c>
      <c r="C312" s="1127" t="s">
        <v>6478</v>
      </c>
      <c r="D312" s="1118" t="s">
        <v>810</v>
      </c>
      <c r="E312" s="1118" t="s">
        <v>972</v>
      </c>
      <c r="F312" s="717">
        <v>217.25</v>
      </c>
      <c r="G312" s="114">
        <v>300</v>
      </c>
      <c r="H312" s="114"/>
      <c r="I312" s="114"/>
      <c r="J312" s="1126" t="s">
        <v>3105</v>
      </c>
      <c r="K312" s="1126" t="s">
        <v>4840</v>
      </c>
      <c r="L312" s="1126" t="s">
        <v>6479</v>
      </c>
      <c r="M312" s="1130"/>
      <c r="N312" s="1130"/>
      <c r="O312" s="1130"/>
      <c r="P312" s="1130"/>
      <c r="Q312" s="9"/>
    </row>
    <row r="313" spans="1:18" s="1" customFormat="1" ht="107.25" customHeight="1" x14ac:dyDescent="0.2">
      <c r="A313" s="1600"/>
      <c r="B313" s="1128" t="s">
        <v>4843</v>
      </c>
      <c r="C313" s="920" t="s">
        <v>4844</v>
      </c>
      <c r="D313" s="1128" t="s">
        <v>810</v>
      </c>
      <c r="E313" s="1128" t="s">
        <v>972</v>
      </c>
      <c r="F313" s="1128">
        <v>207.38399999999999</v>
      </c>
      <c r="G313" s="114">
        <v>300.19200000000001</v>
      </c>
      <c r="H313" s="114"/>
      <c r="I313" s="114"/>
      <c r="J313" s="1126" t="s">
        <v>4845</v>
      </c>
      <c r="K313" s="1126" t="s">
        <v>5652</v>
      </c>
      <c r="L313" s="1126" t="s">
        <v>6271</v>
      </c>
      <c r="M313" s="1130"/>
      <c r="N313" s="1130"/>
      <c r="O313" s="1130"/>
      <c r="P313" s="1130"/>
      <c r="Q313" s="9"/>
    </row>
    <row r="314" spans="1:18" s="1" customFormat="1" ht="87.75" customHeight="1" x14ac:dyDescent="0.2">
      <c r="A314" s="1600"/>
      <c r="B314" s="1128" t="s">
        <v>6205</v>
      </c>
      <c r="C314" s="920" t="s">
        <v>6206</v>
      </c>
      <c r="D314" s="1128" t="s">
        <v>810</v>
      </c>
      <c r="E314" s="1128" t="s">
        <v>972</v>
      </c>
      <c r="F314" s="1128"/>
      <c r="G314" s="114">
        <v>800</v>
      </c>
      <c r="H314" s="114"/>
      <c r="I314" s="114"/>
      <c r="J314" s="1126" t="s">
        <v>6200</v>
      </c>
      <c r="K314" s="1126"/>
      <c r="L314" s="1126"/>
      <c r="M314" s="1130"/>
      <c r="N314" s="1130"/>
      <c r="O314" s="1130"/>
      <c r="P314" s="1130"/>
      <c r="Q314" s="9"/>
    </row>
    <row r="315" spans="1:18" s="1" customFormat="1" ht="61.5" customHeight="1" x14ac:dyDescent="0.2">
      <c r="A315" s="1600" t="s">
        <v>1575</v>
      </c>
      <c r="B315" s="1128" t="s">
        <v>6275</v>
      </c>
      <c r="C315" s="920" t="s">
        <v>6524</v>
      </c>
      <c r="D315" s="1128" t="s">
        <v>810</v>
      </c>
      <c r="E315" s="1128" t="s">
        <v>972</v>
      </c>
      <c r="F315" s="1128"/>
      <c r="G315" s="114">
        <v>110</v>
      </c>
      <c r="H315" s="114"/>
      <c r="I315" s="114"/>
      <c r="J315" s="1126" t="s">
        <v>6523</v>
      </c>
      <c r="K315" s="1126"/>
      <c r="L315" s="1126"/>
      <c r="M315" s="1130"/>
      <c r="N315" s="1130"/>
      <c r="O315" s="1130"/>
      <c r="P315" s="1130"/>
      <c r="Q315" s="9"/>
    </row>
    <row r="316" spans="1:18" s="1" customFormat="1" ht="61.5" customHeight="1" x14ac:dyDescent="0.2">
      <c r="A316" s="1600"/>
      <c r="B316" s="1128" t="s">
        <v>6277</v>
      </c>
      <c r="C316" s="920" t="s">
        <v>6276</v>
      </c>
      <c r="D316" s="1128" t="s">
        <v>810</v>
      </c>
      <c r="E316" s="1128" t="s">
        <v>972</v>
      </c>
      <c r="F316" s="1128"/>
      <c r="G316" s="114">
        <v>450</v>
      </c>
      <c r="H316" s="114"/>
      <c r="I316" s="114"/>
      <c r="J316" s="1126" t="s">
        <v>6279</v>
      </c>
      <c r="K316" s="1126"/>
      <c r="L316" s="1126"/>
      <c r="M316" s="1130"/>
      <c r="N316" s="1130"/>
      <c r="O316" s="1130"/>
      <c r="P316" s="1130"/>
      <c r="Q316" s="9"/>
    </row>
    <row r="317" spans="1:18" s="1" customFormat="1" ht="61.5" customHeight="1" x14ac:dyDescent="0.2">
      <c r="A317" s="1600"/>
      <c r="B317" s="1128" t="s">
        <v>6278</v>
      </c>
      <c r="C317" s="920" t="s">
        <v>6280</v>
      </c>
      <c r="D317" s="1128" t="s">
        <v>810</v>
      </c>
      <c r="E317" s="1128" t="s">
        <v>972</v>
      </c>
      <c r="F317" s="1128"/>
      <c r="G317" s="114">
        <v>350</v>
      </c>
      <c r="H317" s="114"/>
      <c r="I317" s="114"/>
      <c r="J317" s="1126" t="s">
        <v>6279</v>
      </c>
      <c r="K317" s="1126"/>
      <c r="L317" s="1126"/>
      <c r="M317" s="1130"/>
      <c r="N317" s="1130"/>
      <c r="O317" s="1130"/>
      <c r="P317" s="1130"/>
      <c r="Q317" s="9"/>
    </row>
    <row r="318" spans="1:18" s="1" customFormat="1" ht="94.5" customHeight="1" x14ac:dyDescent="0.2">
      <c r="A318" s="1600" t="s">
        <v>1576</v>
      </c>
      <c r="B318" s="1117" t="s">
        <v>2770</v>
      </c>
      <c r="C318" s="1127" t="s">
        <v>1103</v>
      </c>
      <c r="D318" s="1118" t="s">
        <v>810</v>
      </c>
      <c r="E318" s="1118" t="s">
        <v>972</v>
      </c>
      <c r="F318" s="785">
        <v>40</v>
      </c>
      <c r="G318" s="114">
        <v>7.8468</v>
      </c>
      <c r="H318" s="114"/>
      <c r="I318" s="114"/>
      <c r="J318" s="1126" t="s">
        <v>3540</v>
      </c>
      <c r="K318" s="1126" t="s">
        <v>3834</v>
      </c>
      <c r="L318" s="1126" t="s">
        <v>6561</v>
      </c>
      <c r="M318" s="1130"/>
      <c r="N318" s="1130"/>
      <c r="O318" s="1130"/>
      <c r="P318" s="1130"/>
      <c r="Q318" s="9" t="s">
        <v>973</v>
      </c>
    </row>
    <row r="319" spans="1:18" s="1" customFormat="1" ht="159" customHeight="1" x14ac:dyDescent="0.2">
      <c r="A319" s="1600"/>
      <c r="B319" s="1117" t="s">
        <v>2771</v>
      </c>
      <c r="C319" s="1127" t="s">
        <v>6543</v>
      </c>
      <c r="D319" s="1118" t="s">
        <v>810</v>
      </c>
      <c r="E319" s="1118" t="s">
        <v>972</v>
      </c>
      <c r="F319" s="785">
        <v>30</v>
      </c>
      <c r="G319" s="114">
        <v>10</v>
      </c>
      <c r="H319" s="114"/>
      <c r="I319" s="114"/>
      <c r="J319" s="1126" t="s">
        <v>4851</v>
      </c>
      <c r="K319" s="1126" t="s">
        <v>6544</v>
      </c>
      <c r="L319" s="1126"/>
      <c r="M319" s="1130"/>
      <c r="N319" s="1130"/>
      <c r="O319" s="1130"/>
      <c r="P319" s="1130"/>
      <c r="Q319" s="9" t="s">
        <v>973</v>
      </c>
    </row>
    <row r="320" spans="1:18" s="1" customFormat="1" ht="63.75" customHeight="1" x14ac:dyDescent="0.2">
      <c r="A320" s="1600"/>
      <c r="B320" s="1117" t="s">
        <v>3542</v>
      </c>
      <c r="C320" s="1127" t="s">
        <v>3543</v>
      </c>
      <c r="D320" s="1118" t="s">
        <v>810</v>
      </c>
      <c r="E320" s="1118" t="s">
        <v>972</v>
      </c>
      <c r="F320" s="717">
        <v>65.55</v>
      </c>
      <c r="G320" s="114">
        <v>6</v>
      </c>
      <c r="H320" s="114"/>
      <c r="I320" s="114"/>
      <c r="J320" s="1126" t="s">
        <v>3497</v>
      </c>
      <c r="K320" s="1126" t="s">
        <v>6560</v>
      </c>
      <c r="L320" s="1126"/>
      <c r="M320" s="1130"/>
      <c r="N320" s="1130"/>
      <c r="O320" s="1130"/>
      <c r="P320" s="1130"/>
      <c r="Q320" s="9"/>
    </row>
    <row r="321" spans="1:17" s="1" customFormat="1" ht="63.75" customHeight="1" x14ac:dyDescent="0.2">
      <c r="A321" s="1600"/>
      <c r="B321" s="1117" t="s">
        <v>5349</v>
      </c>
      <c r="C321" s="1127" t="s">
        <v>5348</v>
      </c>
      <c r="D321" s="1118" t="s">
        <v>810</v>
      </c>
      <c r="E321" s="1118" t="s">
        <v>972</v>
      </c>
      <c r="F321" s="719"/>
      <c r="G321" s="1002"/>
      <c r="H321" s="114"/>
      <c r="I321" s="114"/>
      <c r="J321" s="1126" t="s">
        <v>5485</v>
      </c>
      <c r="K321" s="1126" t="s">
        <v>6289</v>
      </c>
      <c r="L321" s="1126"/>
      <c r="M321" s="1130"/>
      <c r="N321" s="1130"/>
      <c r="O321" s="1130"/>
      <c r="P321" s="1130"/>
      <c r="Q321" s="9"/>
    </row>
    <row r="322" spans="1:17" s="1" customFormat="1" ht="63.75" customHeight="1" x14ac:dyDescent="0.2">
      <c r="A322" s="1600"/>
      <c r="B322" s="1117" t="s">
        <v>6286</v>
      </c>
      <c r="C322" s="1127" t="s">
        <v>6288</v>
      </c>
      <c r="D322" s="1118" t="s">
        <v>810</v>
      </c>
      <c r="E322" s="1118" t="s">
        <v>972</v>
      </c>
      <c r="F322" s="719"/>
      <c r="G322" s="1002">
        <v>90</v>
      </c>
      <c r="H322" s="114"/>
      <c r="I322" s="114"/>
      <c r="J322" s="1126" t="s">
        <v>6287</v>
      </c>
      <c r="K322" s="1126"/>
      <c r="L322" s="1126"/>
      <c r="M322" s="1130"/>
      <c r="N322" s="1130"/>
      <c r="O322" s="1130"/>
      <c r="P322" s="1130"/>
      <c r="Q322" s="9"/>
    </row>
    <row r="323" spans="1:17" s="1" customFormat="1" ht="60" customHeight="1" x14ac:dyDescent="0.2">
      <c r="A323" s="1117" t="s">
        <v>1578</v>
      </c>
      <c r="B323" s="1118" t="s">
        <v>6439</v>
      </c>
      <c r="C323" s="1127" t="s">
        <v>6438</v>
      </c>
      <c r="D323" s="1118" t="s">
        <v>810</v>
      </c>
      <c r="E323" s="1118" t="s">
        <v>972</v>
      </c>
      <c r="F323" s="998"/>
      <c r="G323" s="999">
        <v>800</v>
      </c>
      <c r="H323" s="998"/>
      <c r="I323" s="998"/>
      <c r="J323" s="1126" t="s">
        <v>6440</v>
      </c>
      <c r="K323" s="1126"/>
      <c r="L323" s="1126"/>
      <c r="M323" s="1130"/>
      <c r="N323" s="1130"/>
      <c r="O323" s="1130"/>
      <c r="P323" s="1130"/>
      <c r="Q323" s="9"/>
    </row>
    <row r="324" spans="1:17" s="1" customFormat="1" ht="141" customHeight="1" x14ac:dyDescent="0.2">
      <c r="A324" s="1600" t="s">
        <v>1579</v>
      </c>
      <c r="B324" s="1128" t="s">
        <v>4272</v>
      </c>
      <c r="C324" s="920" t="s">
        <v>6296</v>
      </c>
      <c r="D324" s="1128" t="s">
        <v>810</v>
      </c>
      <c r="E324" s="1128" t="s">
        <v>972</v>
      </c>
      <c r="F324" s="1128">
        <v>500</v>
      </c>
      <c r="G324" s="114">
        <v>450</v>
      </c>
      <c r="H324" s="114"/>
      <c r="I324" s="114"/>
      <c r="J324" s="1126" t="s">
        <v>4274</v>
      </c>
      <c r="K324" s="1126" t="s">
        <v>6297</v>
      </c>
      <c r="L324" s="1126"/>
      <c r="M324" s="1130"/>
      <c r="N324" s="1130"/>
      <c r="O324" s="1130"/>
      <c r="P324" s="1130"/>
      <c r="Q324" s="9"/>
    </row>
    <row r="325" spans="1:17" s="1" customFormat="1" ht="233.25" customHeight="1" x14ac:dyDescent="0.2">
      <c r="A325" s="1600"/>
      <c r="B325" s="1128" t="s">
        <v>4387</v>
      </c>
      <c r="C325" s="920" t="s">
        <v>6213</v>
      </c>
      <c r="D325" s="1128" t="s">
        <v>810</v>
      </c>
      <c r="E325" s="1128" t="s">
        <v>972</v>
      </c>
      <c r="F325" s="1128">
        <v>412</v>
      </c>
      <c r="G325" s="114">
        <v>3.2890000000000001</v>
      </c>
      <c r="H325" s="114"/>
      <c r="I325" s="114"/>
      <c r="J325" s="1126" t="s">
        <v>4375</v>
      </c>
      <c r="K325" s="1126" t="s">
        <v>5736</v>
      </c>
      <c r="L325" s="1126" t="s">
        <v>6257</v>
      </c>
      <c r="M325" s="1130"/>
      <c r="N325" s="1130"/>
      <c r="O325" s="1130"/>
      <c r="P325" s="1130"/>
      <c r="Q325" s="9"/>
    </row>
    <row r="326" spans="1:17" s="1" customFormat="1" ht="123.75" customHeight="1" x14ac:dyDescent="0.2">
      <c r="A326" s="1600" t="s">
        <v>1581</v>
      </c>
      <c r="B326" s="1128" t="s">
        <v>4389</v>
      </c>
      <c r="C326" s="920" t="s">
        <v>5362</v>
      </c>
      <c r="D326" s="1128" t="s">
        <v>810</v>
      </c>
      <c r="E326" s="1128" t="s">
        <v>972</v>
      </c>
      <c r="F326" s="1128">
        <v>412</v>
      </c>
      <c r="G326" s="114"/>
      <c r="H326" s="114"/>
      <c r="I326" s="114"/>
      <c r="J326" s="1126" t="s">
        <v>4375</v>
      </c>
      <c r="K326" s="1126" t="s">
        <v>5737</v>
      </c>
      <c r="L326" s="1126" t="s">
        <v>6256</v>
      </c>
      <c r="M326" s="1130"/>
      <c r="N326" s="1130"/>
      <c r="O326" s="1130"/>
      <c r="P326" s="1130"/>
      <c r="Q326" s="9"/>
    </row>
    <row r="327" spans="1:17" s="1" customFormat="1" ht="57.75" customHeight="1" x14ac:dyDescent="0.2">
      <c r="A327" s="1600"/>
      <c r="B327" s="1128" t="s">
        <v>6210</v>
      </c>
      <c r="C327" s="920" t="s">
        <v>6209</v>
      </c>
      <c r="D327" s="1118" t="s">
        <v>286</v>
      </c>
      <c r="E327" s="1118" t="s">
        <v>972</v>
      </c>
      <c r="F327" s="1128"/>
      <c r="G327" s="114">
        <v>16.54</v>
      </c>
      <c r="H327" s="114"/>
      <c r="I327" s="114"/>
      <c r="J327" s="1126" t="s">
        <v>6200</v>
      </c>
      <c r="K327" s="1126"/>
      <c r="L327" s="1126"/>
      <c r="M327" s="1130"/>
      <c r="N327" s="1130"/>
      <c r="O327" s="1130"/>
      <c r="P327" s="1130"/>
      <c r="Q327" s="9"/>
    </row>
    <row r="328" spans="1:17" s="1" customFormat="1" ht="158.25" customHeight="1" x14ac:dyDescent="0.2">
      <c r="A328" s="1600" t="s">
        <v>1583</v>
      </c>
      <c r="B328" s="1117" t="s">
        <v>2808</v>
      </c>
      <c r="C328" s="1127" t="s">
        <v>5367</v>
      </c>
      <c r="D328" s="1118" t="s">
        <v>810</v>
      </c>
      <c r="E328" s="1118" t="s">
        <v>972</v>
      </c>
      <c r="F328" s="114">
        <v>2060</v>
      </c>
      <c r="G328" s="114">
        <v>3129.902</v>
      </c>
      <c r="H328" s="114"/>
      <c r="I328" s="114"/>
      <c r="J328" s="1126" t="s">
        <v>4862</v>
      </c>
      <c r="K328" s="1126" t="s">
        <v>5667</v>
      </c>
      <c r="L328" s="1126" t="s">
        <v>6461</v>
      </c>
      <c r="M328" s="1130"/>
      <c r="N328" s="1130"/>
      <c r="O328" s="1130"/>
      <c r="P328" s="1130"/>
      <c r="Q328" s="9" t="s">
        <v>973</v>
      </c>
    </row>
    <row r="329" spans="1:17" s="1" customFormat="1" ht="156.75" customHeight="1" x14ac:dyDescent="0.2">
      <c r="A329" s="1600"/>
      <c r="B329" s="1117" t="s">
        <v>2810</v>
      </c>
      <c r="C329" s="1127" t="s">
        <v>6541</v>
      </c>
      <c r="D329" s="1118" t="s">
        <v>810</v>
      </c>
      <c r="E329" s="1118" t="s">
        <v>972</v>
      </c>
      <c r="F329" s="717">
        <v>315.55</v>
      </c>
      <c r="G329" s="1088">
        <v>10.461</v>
      </c>
      <c r="H329" s="114"/>
      <c r="I329" s="114">
        <v>300</v>
      </c>
      <c r="J329" s="1126" t="s">
        <v>3548</v>
      </c>
      <c r="K329" s="1126" t="s">
        <v>5749</v>
      </c>
      <c r="L329" s="1126" t="s">
        <v>6542</v>
      </c>
      <c r="M329" s="1130"/>
      <c r="N329" s="1130"/>
      <c r="O329" s="1130"/>
      <c r="P329" s="1130"/>
      <c r="Q329" s="9" t="s">
        <v>973</v>
      </c>
    </row>
    <row r="330" spans="1:17" s="1" customFormat="1" ht="60.75" customHeight="1" x14ac:dyDescent="0.2">
      <c r="A330" s="1117" t="s">
        <v>1588</v>
      </c>
      <c r="B330" s="1128" t="s">
        <v>6533</v>
      </c>
      <c r="C330" s="920" t="s">
        <v>6534</v>
      </c>
      <c r="D330" s="1128" t="s">
        <v>810</v>
      </c>
      <c r="E330" s="1128" t="s">
        <v>972</v>
      </c>
      <c r="F330" s="1128"/>
      <c r="G330" s="114">
        <v>180</v>
      </c>
      <c r="H330" s="114"/>
      <c r="I330" s="114"/>
      <c r="J330" s="1126" t="s">
        <v>6523</v>
      </c>
      <c r="K330" s="1126"/>
      <c r="L330" s="1126"/>
      <c r="M330" s="1130"/>
      <c r="N330" s="1130"/>
      <c r="O330" s="1130"/>
      <c r="P330" s="1130"/>
      <c r="Q330" s="9"/>
    </row>
    <row r="331" spans="1:17" s="1" customFormat="1" ht="129.75" customHeight="1" x14ac:dyDescent="0.2">
      <c r="A331" s="1127" t="s">
        <v>1589</v>
      </c>
      <c r="B331" s="1117" t="s">
        <v>3948</v>
      </c>
      <c r="C331" s="1127" t="s">
        <v>5379</v>
      </c>
      <c r="D331" s="1118" t="s">
        <v>3490</v>
      </c>
      <c r="E331" s="1118" t="s">
        <v>972</v>
      </c>
      <c r="F331" s="114">
        <v>51.5</v>
      </c>
      <c r="G331" s="114"/>
      <c r="H331" s="114"/>
      <c r="I331" s="114"/>
      <c r="J331" s="1137" t="s">
        <v>3926</v>
      </c>
      <c r="K331" s="1126" t="s">
        <v>4280</v>
      </c>
      <c r="L331" s="1126" t="s">
        <v>5742</v>
      </c>
      <c r="M331" s="1130" t="s">
        <v>6253</v>
      </c>
      <c r="N331" s="1130"/>
      <c r="O331" s="1130"/>
      <c r="P331" s="1130"/>
      <c r="Q331" s="9"/>
    </row>
    <row r="332" spans="1:17" s="1" customFormat="1" ht="132.75" customHeight="1" x14ac:dyDescent="0.2">
      <c r="A332" s="1127" t="s">
        <v>1590</v>
      </c>
      <c r="B332" s="1127" t="s">
        <v>3165</v>
      </c>
      <c r="C332" s="1127" t="s">
        <v>6470</v>
      </c>
      <c r="D332" s="1118" t="s">
        <v>810</v>
      </c>
      <c r="E332" s="1118" t="s">
        <v>972</v>
      </c>
      <c r="F332" s="114">
        <v>45.5</v>
      </c>
      <c r="G332" s="114">
        <v>500</v>
      </c>
      <c r="H332" s="114"/>
      <c r="I332" s="114"/>
      <c r="J332" s="1126" t="s">
        <v>3417</v>
      </c>
      <c r="K332" s="1126" t="s">
        <v>6012</v>
      </c>
      <c r="L332" s="1126" t="s">
        <v>6469</v>
      </c>
      <c r="M332" s="1130"/>
      <c r="N332" s="1130"/>
      <c r="O332" s="1130"/>
      <c r="P332" s="1130"/>
      <c r="Q332" s="9"/>
    </row>
    <row r="333" spans="1:17" s="1" customFormat="1" ht="116.25" customHeight="1" x14ac:dyDescent="0.2">
      <c r="A333" s="1127" t="s">
        <v>1591</v>
      </c>
      <c r="B333" s="1117" t="s">
        <v>2832</v>
      </c>
      <c r="C333" s="1127" t="s">
        <v>1140</v>
      </c>
      <c r="D333" s="1118" t="s">
        <v>810</v>
      </c>
      <c r="E333" s="1118" t="s">
        <v>972</v>
      </c>
      <c r="F333" s="114">
        <v>180</v>
      </c>
      <c r="G333" s="114">
        <v>128.495</v>
      </c>
      <c r="H333" s="114"/>
      <c r="I333" s="114"/>
      <c r="J333" s="1126" t="s">
        <v>6530</v>
      </c>
      <c r="K333" s="1126"/>
      <c r="L333" s="1126"/>
      <c r="M333" s="1130"/>
      <c r="N333" s="1130"/>
      <c r="O333" s="1130"/>
      <c r="P333" s="1130"/>
      <c r="Q333" s="9" t="s">
        <v>973</v>
      </c>
    </row>
    <row r="334" spans="1:17" s="1" customFormat="1" ht="57.75" customHeight="1" x14ac:dyDescent="0.2">
      <c r="A334" s="1117" t="s">
        <v>1592</v>
      </c>
      <c r="B334" s="1117" t="s">
        <v>6449</v>
      </c>
      <c r="C334" s="1001" t="s">
        <v>6448</v>
      </c>
      <c r="D334" s="1118" t="s">
        <v>810</v>
      </c>
      <c r="E334" s="1118" t="s">
        <v>972</v>
      </c>
      <c r="F334" s="998"/>
      <c r="G334" s="999">
        <v>1490</v>
      </c>
      <c r="H334" s="114"/>
      <c r="I334" s="114"/>
      <c r="J334" s="1126" t="s">
        <v>6445</v>
      </c>
      <c r="K334" s="1126"/>
      <c r="L334" s="1126"/>
      <c r="M334" s="1130"/>
      <c r="N334" s="1130"/>
      <c r="O334" s="1130"/>
      <c r="P334" s="1130"/>
      <c r="Q334" s="9"/>
    </row>
    <row r="335" spans="1:17" s="1" customFormat="1" ht="57.75" customHeight="1" x14ac:dyDescent="0.2">
      <c r="A335" s="1117"/>
      <c r="B335" s="1117" t="s">
        <v>6509</v>
      </c>
      <c r="C335" s="1001" t="s">
        <v>6510</v>
      </c>
      <c r="D335" s="1118" t="s">
        <v>810</v>
      </c>
      <c r="E335" s="1118" t="s">
        <v>972</v>
      </c>
      <c r="F335" s="998"/>
      <c r="G335" s="999">
        <v>300</v>
      </c>
      <c r="H335" s="114"/>
      <c r="I335" s="114"/>
      <c r="J335" s="1126" t="s">
        <v>6445</v>
      </c>
      <c r="K335" s="1126"/>
      <c r="L335" s="1126"/>
      <c r="M335" s="1130"/>
      <c r="N335" s="1130"/>
      <c r="O335" s="1130"/>
      <c r="P335" s="1130"/>
      <c r="Q335" s="9"/>
    </row>
    <row r="336" spans="1:17" s="1" customFormat="1" ht="90.75" customHeight="1" x14ac:dyDescent="0.2">
      <c r="A336" s="1117" t="s">
        <v>1593</v>
      </c>
      <c r="B336" s="1128" t="s">
        <v>6454</v>
      </c>
      <c r="C336" s="920" t="s">
        <v>6455</v>
      </c>
      <c r="D336" s="1128" t="s">
        <v>810</v>
      </c>
      <c r="E336" s="1128" t="s">
        <v>972</v>
      </c>
      <c r="F336" s="1128"/>
      <c r="G336" s="114">
        <v>1490</v>
      </c>
      <c r="H336" s="114"/>
      <c r="I336" s="114"/>
      <c r="J336" s="1126" t="s">
        <v>6456</v>
      </c>
      <c r="K336" s="1126"/>
      <c r="L336" s="1126"/>
      <c r="M336" s="1130"/>
      <c r="N336" s="1130"/>
      <c r="O336" s="1130"/>
      <c r="P336" s="1130"/>
      <c r="Q336" s="9"/>
    </row>
    <row r="337" spans="1:21" s="1" customFormat="1" ht="135.75" customHeight="1" x14ac:dyDescent="0.2">
      <c r="A337" s="1600" t="s">
        <v>1594</v>
      </c>
      <c r="B337" s="1117" t="s">
        <v>2839</v>
      </c>
      <c r="C337" s="1117" t="s">
        <v>5390</v>
      </c>
      <c r="D337" s="1118" t="s">
        <v>810</v>
      </c>
      <c r="E337" s="1118" t="s">
        <v>972</v>
      </c>
      <c r="F337" s="114">
        <v>3135</v>
      </c>
      <c r="G337" s="114">
        <v>7009.2719999999999</v>
      </c>
      <c r="H337" s="114"/>
      <c r="I337" s="114"/>
      <c r="J337" s="1126" t="s">
        <v>3850</v>
      </c>
      <c r="K337" s="1126" t="s">
        <v>4619</v>
      </c>
      <c r="L337" s="1126" t="s">
        <v>4870</v>
      </c>
      <c r="M337" s="1130" t="s">
        <v>5680</v>
      </c>
      <c r="N337" s="1130" t="s">
        <v>6462</v>
      </c>
      <c r="O337" s="1130" t="s">
        <v>6463</v>
      </c>
      <c r="P337" s="1130"/>
      <c r="Q337" s="9" t="s">
        <v>973</v>
      </c>
    </row>
    <row r="338" spans="1:21" s="1" customFormat="1" ht="159.75" customHeight="1" x14ac:dyDescent="0.2">
      <c r="A338" s="1600"/>
      <c r="B338" s="1128" t="s">
        <v>4287</v>
      </c>
      <c r="C338" s="920" t="s">
        <v>4288</v>
      </c>
      <c r="D338" s="1128" t="s">
        <v>810</v>
      </c>
      <c r="E338" s="1128" t="s">
        <v>972</v>
      </c>
      <c r="F338" s="1128">
        <v>1400</v>
      </c>
      <c r="G338" s="114">
        <v>625.17399999999998</v>
      </c>
      <c r="H338" s="114"/>
      <c r="I338" s="114"/>
      <c r="J338" s="1126" t="s">
        <v>4289</v>
      </c>
      <c r="K338" s="1126" t="s">
        <v>6015</v>
      </c>
      <c r="L338" s="1126" t="s">
        <v>6443</v>
      </c>
      <c r="M338" s="1130"/>
      <c r="N338" s="1130"/>
      <c r="O338" s="1130"/>
      <c r="P338" s="1130"/>
      <c r="Q338" s="9"/>
    </row>
    <row r="339" spans="1:21" s="1" customFormat="1" ht="102.75" customHeight="1" x14ac:dyDescent="0.2">
      <c r="A339" s="1600"/>
      <c r="B339" s="1128" t="s">
        <v>6459</v>
      </c>
      <c r="C339" s="1117" t="s">
        <v>6460</v>
      </c>
      <c r="D339" s="1118" t="s">
        <v>810</v>
      </c>
      <c r="E339" s="1118" t="s">
        <v>972</v>
      </c>
      <c r="F339" s="998"/>
      <c r="G339" s="999">
        <v>300</v>
      </c>
      <c r="H339" s="114"/>
      <c r="I339" s="114"/>
      <c r="J339" s="1126" t="s">
        <v>6457</v>
      </c>
      <c r="K339" s="1126"/>
      <c r="L339" s="1126"/>
      <c r="M339" s="1130"/>
      <c r="N339" s="1130"/>
      <c r="O339" s="1130"/>
      <c r="P339" s="1130"/>
      <c r="Q339" s="9"/>
    </row>
    <row r="340" spans="1:21" s="1" customFormat="1" ht="117.75" customHeight="1" x14ac:dyDescent="0.2">
      <c r="A340" s="1600" t="s">
        <v>2847</v>
      </c>
      <c r="B340" s="1117" t="s">
        <v>2852</v>
      </c>
      <c r="C340" s="1127" t="s">
        <v>1153</v>
      </c>
      <c r="D340" s="1118" t="s">
        <v>810</v>
      </c>
      <c r="E340" s="1118" t="s">
        <v>972</v>
      </c>
      <c r="F340" s="114">
        <v>5071.9579999999996</v>
      </c>
      <c r="G340" s="114">
        <v>2994.982</v>
      </c>
      <c r="H340" s="1038"/>
      <c r="I340" s="1038"/>
      <c r="J340" s="1126" t="s">
        <v>4032</v>
      </c>
      <c r="K340" s="1126" t="s">
        <v>4402</v>
      </c>
      <c r="L340" s="1126" t="s">
        <v>4871</v>
      </c>
      <c r="M340" s="1130" t="s">
        <v>4938</v>
      </c>
      <c r="N340" s="1130" t="s">
        <v>5682</v>
      </c>
      <c r="O340" s="1130" t="s">
        <v>6618</v>
      </c>
      <c r="P340" s="1130"/>
      <c r="Q340" s="9" t="s">
        <v>973</v>
      </c>
    </row>
    <row r="341" spans="1:21" s="1" customFormat="1" ht="99" customHeight="1" x14ac:dyDescent="0.2">
      <c r="A341" s="1600"/>
      <c r="B341" s="1117" t="s">
        <v>6511</v>
      </c>
      <c r="C341" s="1127" t="s">
        <v>6512</v>
      </c>
      <c r="D341" s="1118" t="s">
        <v>810</v>
      </c>
      <c r="E341" s="1118" t="s">
        <v>972</v>
      </c>
      <c r="F341" s="114"/>
      <c r="G341" s="114">
        <v>500</v>
      </c>
      <c r="H341" s="1038"/>
      <c r="I341" s="1038"/>
      <c r="J341" s="1126" t="s">
        <v>6513</v>
      </c>
      <c r="K341" s="1126"/>
      <c r="L341" s="1126"/>
      <c r="M341" s="1130"/>
      <c r="N341" s="1130"/>
      <c r="O341" s="1130"/>
      <c r="P341" s="1130"/>
      <c r="Q341" s="9"/>
    </row>
    <row r="342" spans="1:21" s="1" customFormat="1" ht="119.25" customHeight="1" x14ac:dyDescent="0.2">
      <c r="A342" s="1600" t="s">
        <v>2854</v>
      </c>
      <c r="B342" s="1118" t="s">
        <v>5405</v>
      </c>
      <c r="C342" s="1003" t="s">
        <v>6294</v>
      </c>
      <c r="D342" s="1118" t="s">
        <v>810</v>
      </c>
      <c r="E342" s="1118" t="s">
        <v>972</v>
      </c>
      <c r="F342" s="998"/>
      <c r="G342" s="719">
        <v>992</v>
      </c>
      <c r="H342" s="1038"/>
      <c r="I342" s="1038"/>
      <c r="J342" s="1126" t="s">
        <v>6295</v>
      </c>
      <c r="K342" s="1126"/>
      <c r="L342" s="1126"/>
      <c r="M342" s="1130"/>
      <c r="N342" s="1130"/>
      <c r="O342" s="1130"/>
      <c r="P342" s="1130"/>
      <c r="Q342" s="9"/>
    </row>
    <row r="343" spans="1:21" s="1" customFormat="1" ht="111" customHeight="1" x14ac:dyDescent="0.2">
      <c r="A343" s="1600"/>
      <c r="B343" s="1118" t="s">
        <v>5411</v>
      </c>
      <c r="C343" s="1127" t="s">
        <v>6191</v>
      </c>
      <c r="D343" s="1118" t="s">
        <v>810</v>
      </c>
      <c r="E343" s="1118" t="s">
        <v>972</v>
      </c>
      <c r="F343" s="998"/>
      <c r="G343" s="719">
        <v>1200</v>
      </c>
      <c r="H343" s="1038"/>
      <c r="I343" s="1038"/>
      <c r="J343" s="1126" t="s">
        <v>6190</v>
      </c>
      <c r="K343" s="1126" t="s">
        <v>6293</v>
      </c>
      <c r="L343" s="1126"/>
      <c r="M343" s="1130"/>
      <c r="N343" s="1130"/>
      <c r="O343" s="1130"/>
      <c r="P343" s="1130"/>
      <c r="Q343" s="9"/>
    </row>
    <row r="344" spans="1:21" s="1" customFormat="1" ht="61.5" customHeight="1" x14ac:dyDescent="0.2">
      <c r="A344" s="1600"/>
      <c r="B344" s="1118" t="s">
        <v>6441</v>
      </c>
      <c r="C344" s="1127" t="s">
        <v>6442</v>
      </c>
      <c r="D344" s="1118" t="s">
        <v>810</v>
      </c>
      <c r="E344" s="1118" t="s">
        <v>972</v>
      </c>
      <c r="F344" s="998"/>
      <c r="G344" s="719">
        <v>69.9602</v>
      </c>
      <c r="H344" s="1038"/>
      <c r="I344" s="1038"/>
      <c r="J344" s="1126" t="s">
        <v>6440</v>
      </c>
      <c r="K344" s="1126"/>
      <c r="L344" s="1126"/>
      <c r="M344" s="1130"/>
      <c r="N344" s="1130"/>
      <c r="O344" s="1130"/>
      <c r="P344" s="1130"/>
      <c r="Q344" s="9"/>
    </row>
    <row r="345" spans="1:21" s="1" customFormat="1" ht="124.5" customHeight="1" x14ac:dyDescent="0.2">
      <c r="A345" s="1127" t="s">
        <v>2858</v>
      </c>
      <c r="B345" s="1128" t="s">
        <v>4403</v>
      </c>
      <c r="C345" s="920" t="s">
        <v>5412</v>
      </c>
      <c r="D345" s="1128" t="s">
        <v>810</v>
      </c>
      <c r="E345" s="1128" t="s">
        <v>972</v>
      </c>
      <c r="F345" s="1128">
        <v>515</v>
      </c>
      <c r="G345" s="114"/>
      <c r="H345" s="1038"/>
      <c r="I345" s="1038"/>
      <c r="J345" s="1126" t="s">
        <v>4405</v>
      </c>
      <c r="K345" s="1126" t="s">
        <v>5723</v>
      </c>
      <c r="L345" s="1126" t="s">
        <v>6258</v>
      </c>
      <c r="M345" s="1130"/>
      <c r="N345" s="1130"/>
      <c r="O345" s="1130"/>
      <c r="P345" s="1130"/>
      <c r="Q345" s="9"/>
    </row>
    <row r="346" spans="1:21" s="1" customFormat="1" ht="110.25" customHeight="1" x14ac:dyDescent="0.2">
      <c r="A346" s="1117" t="s">
        <v>3962</v>
      </c>
      <c r="B346" s="1117" t="s">
        <v>3961</v>
      </c>
      <c r="C346" s="1001" t="s">
        <v>6532</v>
      </c>
      <c r="D346" s="1118" t="s">
        <v>810</v>
      </c>
      <c r="E346" s="1118" t="s">
        <v>972</v>
      </c>
      <c r="F346" s="114">
        <v>400</v>
      </c>
      <c r="G346" s="114">
        <v>120.29900000000001</v>
      </c>
      <c r="H346" s="1038"/>
      <c r="I346" s="1038"/>
      <c r="J346" s="1126" t="s">
        <v>3964</v>
      </c>
      <c r="K346" s="1126" t="s">
        <v>6531</v>
      </c>
      <c r="L346" s="1126"/>
      <c r="M346" s="1130"/>
      <c r="N346" s="1130"/>
      <c r="O346" s="1130"/>
      <c r="P346" s="1130"/>
      <c r="Q346" s="9"/>
      <c r="R346" s="86"/>
      <c r="S346" s="86"/>
      <c r="T346" s="86"/>
      <c r="U346" s="86"/>
    </row>
    <row r="347" spans="1:21" s="1" customFormat="1" ht="114" customHeight="1" x14ac:dyDescent="0.2">
      <c r="A347" s="920" t="s">
        <v>4406</v>
      </c>
      <c r="B347" s="1128" t="s">
        <v>4409</v>
      </c>
      <c r="C347" s="920" t="s">
        <v>5915</v>
      </c>
      <c r="D347" s="1128" t="s">
        <v>810</v>
      </c>
      <c r="E347" s="1128" t="s">
        <v>972</v>
      </c>
      <c r="F347" s="1128">
        <v>30</v>
      </c>
      <c r="G347" s="114">
        <v>1400</v>
      </c>
      <c r="H347" s="1038"/>
      <c r="I347" s="1038"/>
      <c r="J347" s="1126" t="s">
        <v>4410</v>
      </c>
      <c r="K347" s="1126" t="s">
        <v>6016</v>
      </c>
      <c r="L347" s="1126" t="s">
        <v>6453</v>
      </c>
      <c r="M347" s="1130"/>
      <c r="N347" s="1130"/>
      <c r="O347" s="1130"/>
      <c r="P347" s="1130"/>
      <c r="Q347" s="9"/>
      <c r="R347" s="86"/>
      <c r="S347" s="86"/>
      <c r="T347" s="86"/>
      <c r="U347" s="86"/>
    </row>
    <row r="348" spans="1:21" s="1" customFormat="1" ht="49.5" customHeight="1" x14ac:dyDescent="0.2">
      <c r="A348" s="443"/>
      <c r="B348" s="443"/>
      <c r="C348" s="3"/>
      <c r="D348" s="443"/>
      <c r="E348" s="443"/>
      <c r="F348" s="443"/>
      <c r="G348" s="443"/>
      <c r="H348" s="972"/>
      <c r="I348" s="972"/>
      <c r="J348" s="1126"/>
      <c r="K348" s="1126"/>
      <c r="L348" s="1126"/>
      <c r="M348" s="1130"/>
      <c r="N348" s="1130"/>
      <c r="O348" s="1130"/>
      <c r="P348" s="1130"/>
      <c r="Q348" s="9"/>
      <c r="R348" s="86"/>
      <c r="S348" s="86"/>
      <c r="T348" s="86"/>
      <c r="U348" s="86"/>
    </row>
    <row r="349" spans="1:21" s="1" customFormat="1" ht="11.25" customHeight="1" x14ac:dyDescent="0.2">
      <c r="A349" s="128"/>
      <c r="B349" s="128"/>
      <c r="C349" s="128"/>
      <c r="D349" s="128"/>
      <c r="E349" s="128"/>
      <c r="F349" s="1016"/>
      <c r="G349" s="1016"/>
      <c r="H349" s="1016"/>
      <c r="I349" s="1016"/>
      <c r="J349" s="396"/>
      <c r="K349" s="396"/>
      <c r="L349" s="396"/>
      <c r="M349" s="155"/>
      <c r="N349" s="155"/>
      <c r="O349" s="155"/>
      <c r="P349" s="155"/>
      <c r="Q349" s="9"/>
    </row>
    <row r="350" spans="1:21" s="1" customFormat="1" ht="15" customHeight="1" x14ac:dyDescent="0.2">
      <c r="A350" s="1603" t="s">
        <v>1597</v>
      </c>
      <c r="B350" s="1603"/>
      <c r="C350" s="1603"/>
      <c r="D350" s="1603"/>
      <c r="E350" s="1603"/>
      <c r="F350" s="1603"/>
      <c r="G350" s="1603"/>
      <c r="H350" s="1603"/>
      <c r="I350" s="1603"/>
      <c r="J350" s="254"/>
      <c r="K350" s="254"/>
      <c r="L350" s="254"/>
      <c r="M350" s="140"/>
      <c r="N350" s="140"/>
      <c r="O350" s="140"/>
      <c r="P350" s="140"/>
      <c r="Q350" s="80"/>
    </row>
    <row r="351" spans="1:21" s="1" customFormat="1" ht="15" customHeight="1" x14ac:dyDescent="0.2">
      <c r="A351" s="1601" t="s">
        <v>2</v>
      </c>
      <c r="B351" s="1627" t="s">
        <v>1162</v>
      </c>
      <c r="C351" s="1628"/>
      <c r="D351" s="1601" t="s">
        <v>1163</v>
      </c>
      <c r="E351" s="1601" t="s">
        <v>5</v>
      </c>
      <c r="F351" s="1601" t="s">
        <v>1164</v>
      </c>
      <c r="G351" s="1601"/>
      <c r="H351" s="1601"/>
      <c r="I351" s="1601" t="s">
        <v>7</v>
      </c>
      <c r="J351" s="1125"/>
      <c r="K351" s="1125"/>
      <c r="L351" s="1125"/>
      <c r="M351" s="1138"/>
      <c r="N351" s="1138"/>
      <c r="O351" s="1138"/>
      <c r="P351" s="1138"/>
      <c r="Q351" s="9"/>
    </row>
    <row r="352" spans="1:21" s="1" customFormat="1" ht="11.25" customHeight="1" x14ac:dyDescent="0.2">
      <c r="A352" s="1601"/>
      <c r="B352" s="1629"/>
      <c r="C352" s="1630"/>
      <c r="D352" s="1601"/>
      <c r="E352" s="1601"/>
      <c r="F352" s="1129">
        <v>2017</v>
      </c>
      <c r="G352" s="1129">
        <v>2018</v>
      </c>
      <c r="H352" s="1129">
        <v>2019</v>
      </c>
      <c r="I352" s="1601"/>
      <c r="J352" s="1125"/>
      <c r="K352" s="1125"/>
      <c r="L352" s="1125"/>
      <c r="M352" s="1138"/>
      <c r="N352" s="1138"/>
      <c r="O352" s="1138"/>
      <c r="P352" s="1138"/>
      <c r="Q352" s="9"/>
    </row>
    <row r="353" spans="1:18" s="1" customFormat="1" ht="11.25" customHeight="1" x14ac:dyDescent="0.2">
      <c r="A353" s="1140">
        <v>1</v>
      </c>
      <c r="B353" s="1588">
        <v>2</v>
      </c>
      <c r="C353" s="1589"/>
      <c r="D353" s="1129">
        <v>3</v>
      </c>
      <c r="E353" s="1129">
        <v>4</v>
      </c>
      <c r="F353" s="1129">
        <v>5</v>
      </c>
      <c r="G353" s="1129">
        <v>6</v>
      </c>
      <c r="H353" s="397">
        <v>7</v>
      </c>
      <c r="I353" s="1129">
        <v>8</v>
      </c>
      <c r="J353" s="1125"/>
      <c r="K353" s="1125"/>
      <c r="L353" s="1125"/>
      <c r="M353" s="1138"/>
      <c r="N353" s="1138"/>
      <c r="O353" s="1138"/>
      <c r="P353" s="1138"/>
      <c r="Q353" s="9"/>
    </row>
    <row r="354" spans="1:18" s="1" customFormat="1" ht="15" customHeight="1" x14ac:dyDescent="0.2">
      <c r="A354" s="1736" t="s">
        <v>1598</v>
      </c>
      <c r="B354" s="1737"/>
      <c r="C354" s="1738"/>
      <c r="D354" s="1738"/>
      <c r="E354" s="1738"/>
      <c r="F354" s="1738"/>
      <c r="G354" s="1738"/>
      <c r="H354" s="1738"/>
      <c r="I354" s="1739"/>
      <c r="J354" s="254"/>
      <c r="K354" s="254"/>
      <c r="L354" s="254"/>
      <c r="M354" s="140"/>
      <c r="N354" s="140"/>
      <c r="O354" s="140"/>
      <c r="P354" s="140"/>
      <c r="Q354" s="9"/>
    </row>
    <row r="355" spans="1:18" ht="130.5" customHeight="1" x14ac:dyDescent="0.2">
      <c r="A355" s="1563" t="s">
        <v>1599</v>
      </c>
      <c r="B355" s="1120" t="s">
        <v>2867</v>
      </c>
      <c r="C355" s="1120" t="s">
        <v>1165</v>
      </c>
      <c r="D355" s="1122" t="s">
        <v>304</v>
      </c>
      <c r="E355" s="398" t="s">
        <v>1166</v>
      </c>
      <c r="F355" s="235"/>
      <c r="G355" s="279">
        <v>2223.0679300000002</v>
      </c>
      <c r="H355" s="235">
        <v>4794.2349999999997</v>
      </c>
      <c r="I355" s="235"/>
      <c r="J355" s="1135" t="s">
        <v>5685</v>
      </c>
      <c r="K355" s="1135" t="s">
        <v>6018</v>
      </c>
      <c r="L355" s="1135" t="s">
        <v>6354</v>
      </c>
      <c r="M355" s="1135"/>
      <c r="N355" s="1135"/>
      <c r="O355" s="1135"/>
      <c r="P355" s="1135"/>
      <c r="Q355" s="95" t="s">
        <v>1167</v>
      </c>
      <c r="R355" s="96"/>
    </row>
    <row r="356" spans="1:18" ht="164.25" customHeight="1" x14ac:dyDescent="0.2">
      <c r="A356" s="1561"/>
      <c r="B356" s="1120" t="s">
        <v>2869</v>
      </c>
      <c r="C356" s="1120" t="s">
        <v>1169</v>
      </c>
      <c r="D356" s="1122" t="s">
        <v>304</v>
      </c>
      <c r="E356" s="398" t="s">
        <v>1166</v>
      </c>
      <c r="F356" s="235">
        <v>21498.194</v>
      </c>
      <c r="G356" s="235">
        <v>24495.757000000001</v>
      </c>
      <c r="H356" s="235">
        <v>26521.254000000001</v>
      </c>
      <c r="I356" s="235"/>
      <c r="J356" s="1135" t="s">
        <v>3561</v>
      </c>
      <c r="K356" s="1135" t="s">
        <v>4082</v>
      </c>
      <c r="L356" s="1135" t="s">
        <v>4292</v>
      </c>
      <c r="M356" s="1135" t="s">
        <v>4622</v>
      </c>
      <c r="N356" s="1135" t="s">
        <v>5686</v>
      </c>
      <c r="O356" s="1135" t="s">
        <v>6019</v>
      </c>
      <c r="P356" s="1135" t="s">
        <v>6226</v>
      </c>
      <c r="Q356" s="95" t="s">
        <v>1167</v>
      </c>
      <c r="R356" s="96"/>
    </row>
    <row r="357" spans="1:18" ht="161.25" customHeight="1" x14ac:dyDescent="0.2">
      <c r="A357" s="1561"/>
      <c r="B357" s="1120" t="s">
        <v>2870</v>
      </c>
      <c r="C357" s="1120" t="s">
        <v>1170</v>
      </c>
      <c r="D357" s="1122" t="s">
        <v>304</v>
      </c>
      <c r="E357" s="398" t="s">
        <v>1166</v>
      </c>
      <c r="F357" s="235">
        <v>84</v>
      </c>
      <c r="G357" s="235">
        <v>1599</v>
      </c>
      <c r="H357" s="235">
        <v>2290.855</v>
      </c>
      <c r="I357" s="235"/>
      <c r="J357" s="1135" t="s">
        <v>4293</v>
      </c>
      <c r="K357" s="1135" t="s">
        <v>5687</v>
      </c>
      <c r="L357" s="1135" t="s">
        <v>6363</v>
      </c>
      <c r="M357" s="1135"/>
      <c r="N357" s="1135"/>
      <c r="O357" s="1135"/>
      <c r="P357" s="1135"/>
      <c r="Q357" s="95" t="s">
        <v>1167</v>
      </c>
      <c r="R357" s="96"/>
    </row>
    <row r="358" spans="1:18" ht="89.25" customHeight="1" x14ac:dyDescent="0.2">
      <c r="A358" s="1561"/>
      <c r="B358" s="1120" t="s">
        <v>2871</v>
      </c>
      <c r="C358" s="1120" t="s">
        <v>1171</v>
      </c>
      <c r="D358" s="1122" t="s">
        <v>304</v>
      </c>
      <c r="E358" s="398" t="s">
        <v>1166</v>
      </c>
      <c r="F358" s="235"/>
      <c r="G358" s="235">
        <v>40.580159999999999</v>
      </c>
      <c r="H358" s="235"/>
      <c r="I358" s="235"/>
      <c r="J358" s="1135" t="s">
        <v>5688</v>
      </c>
      <c r="K358" s="1135" t="s">
        <v>6362</v>
      </c>
      <c r="L358" s="1135"/>
      <c r="M358" s="1135"/>
      <c r="N358" s="1135"/>
      <c r="O358" s="1135"/>
      <c r="P358" s="1135"/>
      <c r="Q358" s="95" t="s">
        <v>1167</v>
      </c>
      <c r="R358" s="96"/>
    </row>
    <row r="359" spans="1:18" ht="101.25" customHeight="1" x14ac:dyDescent="0.2">
      <c r="A359" s="1561"/>
      <c r="B359" s="1120" t="s">
        <v>2873</v>
      </c>
      <c r="C359" s="1120" t="s">
        <v>1173</v>
      </c>
      <c r="D359" s="1122" t="s">
        <v>304</v>
      </c>
      <c r="E359" s="398" t="s">
        <v>1166</v>
      </c>
      <c r="F359" s="235"/>
      <c r="G359" s="235">
        <v>55.639899999999997</v>
      </c>
      <c r="H359" s="235">
        <v>2767.6497080000004</v>
      </c>
      <c r="I359" s="235"/>
      <c r="J359" s="1135" t="s">
        <v>5689</v>
      </c>
      <c r="K359" s="1135" t="s">
        <v>6375</v>
      </c>
      <c r="L359" s="1135"/>
      <c r="M359" s="1135"/>
      <c r="N359" s="1135"/>
      <c r="O359" s="1135"/>
      <c r="P359" s="1135"/>
      <c r="Q359" s="95" t="s">
        <v>1167</v>
      </c>
      <c r="R359" s="96"/>
    </row>
    <row r="360" spans="1:18" ht="111" customHeight="1" x14ac:dyDescent="0.2">
      <c r="A360" s="1561"/>
      <c r="B360" s="1120" t="s">
        <v>2874</v>
      </c>
      <c r="C360" s="1120" t="s">
        <v>1174</v>
      </c>
      <c r="D360" s="1122" t="s">
        <v>304</v>
      </c>
      <c r="E360" s="398" t="s">
        <v>1166</v>
      </c>
      <c r="F360" s="235">
        <v>100</v>
      </c>
      <c r="G360" s="235">
        <v>111.2559</v>
      </c>
      <c r="H360" s="235">
        <f>175.122+253.278</f>
        <v>428.4</v>
      </c>
      <c r="I360" s="235"/>
      <c r="J360" s="1135" t="s">
        <v>4878</v>
      </c>
      <c r="K360" s="1135" t="s">
        <v>5690</v>
      </c>
      <c r="L360" s="1135" t="s">
        <v>6370</v>
      </c>
      <c r="M360" s="1135"/>
      <c r="N360" s="1135"/>
      <c r="O360" s="1135"/>
      <c r="P360" s="1135"/>
      <c r="Q360" s="95" t="s">
        <v>1167</v>
      </c>
      <c r="R360" s="96"/>
    </row>
    <row r="361" spans="1:18" ht="95.25" customHeight="1" x14ac:dyDescent="0.2">
      <c r="A361" s="1561"/>
      <c r="B361" s="1120" t="s">
        <v>2877</v>
      </c>
      <c r="C361" s="1120" t="s">
        <v>1177</v>
      </c>
      <c r="D361" s="1122" t="s">
        <v>304</v>
      </c>
      <c r="E361" s="398" t="s">
        <v>1166</v>
      </c>
      <c r="F361" s="235"/>
      <c r="G361" s="235">
        <v>81.73312</v>
      </c>
      <c r="H361" s="235">
        <f>484.72+194.58</f>
        <v>679.30000000000007</v>
      </c>
      <c r="I361" s="235"/>
      <c r="J361" s="1135" t="s">
        <v>5692</v>
      </c>
      <c r="K361" s="1135" t="s">
        <v>6371</v>
      </c>
      <c r="L361" s="1135"/>
      <c r="M361" s="1135"/>
      <c r="N361" s="1135"/>
      <c r="O361" s="1135"/>
      <c r="P361" s="1135"/>
      <c r="Q361" s="95" t="s">
        <v>1167</v>
      </c>
      <c r="R361" s="96"/>
    </row>
    <row r="362" spans="1:18" ht="147" customHeight="1" x14ac:dyDescent="0.2">
      <c r="A362" s="1561"/>
      <c r="B362" s="1120" t="s">
        <v>2878</v>
      </c>
      <c r="C362" s="1120" t="s">
        <v>1178</v>
      </c>
      <c r="D362" s="1122" t="s">
        <v>304</v>
      </c>
      <c r="E362" s="398" t="s">
        <v>1166</v>
      </c>
      <c r="F362" s="235"/>
      <c r="G362" s="988">
        <v>1233.2809999999999</v>
      </c>
      <c r="H362" s="235"/>
      <c r="I362" s="235">
        <v>112.64</v>
      </c>
      <c r="J362" s="1135" t="s">
        <v>5749</v>
      </c>
      <c r="K362" s="1135" t="s">
        <v>6224</v>
      </c>
      <c r="L362" s="1135"/>
      <c r="M362" s="1135"/>
      <c r="N362" s="1135"/>
      <c r="O362" s="1135"/>
      <c r="P362" s="1135"/>
      <c r="Q362" s="95" t="s">
        <v>1167</v>
      </c>
      <c r="R362" s="96"/>
    </row>
    <row r="363" spans="1:18" ht="140.25" customHeight="1" x14ac:dyDescent="0.2">
      <c r="A363" s="1561"/>
      <c r="B363" s="1120" t="s">
        <v>2880</v>
      </c>
      <c r="C363" s="1120" t="s">
        <v>1180</v>
      </c>
      <c r="D363" s="1122" t="s">
        <v>304</v>
      </c>
      <c r="E363" s="398" t="s">
        <v>1166</v>
      </c>
      <c r="F363" s="235"/>
      <c r="G363" s="235">
        <v>286</v>
      </c>
      <c r="H363" s="235">
        <v>117.82899999999999</v>
      </c>
      <c r="I363" s="235"/>
      <c r="J363" s="1135" t="s">
        <v>5694</v>
      </c>
      <c r="K363" s="1135" t="s">
        <v>6223</v>
      </c>
      <c r="L363" s="1135"/>
      <c r="M363" s="1135"/>
      <c r="N363" s="1135"/>
      <c r="O363" s="1135"/>
      <c r="P363" s="1135"/>
      <c r="Q363" s="95" t="s">
        <v>1167</v>
      </c>
      <c r="R363" s="96"/>
    </row>
    <row r="364" spans="1:18" ht="175.5" customHeight="1" x14ac:dyDescent="0.2">
      <c r="A364" s="1561"/>
      <c r="B364" s="1120" t="s">
        <v>5429</v>
      </c>
      <c r="C364" s="1027" t="s">
        <v>5423</v>
      </c>
      <c r="D364" s="1122" t="s">
        <v>286</v>
      </c>
      <c r="E364" s="1122" t="s">
        <v>1166</v>
      </c>
      <c r="F364" s="1043"/>
      <c r="G364" s="279">
        <v>462.13299999999998</v>
      </c>
      <c r="H364" s="235"/>
      <c r="I364" s="235"/>
      <c r="J364" s="1612" t="s">
        <v>5589</v>
      </c>
      <c r="K364" s="1135" t="s">
        <v>6020</v>
      </c>
      <c r="L364" s="1135" t="s">
        <v>6355</v>
      </c>
      <c r="M364" s="1135"/>
      <c r="N364" s="1135"/>
      <c r="O364" s="1135"/>
      <c r="P364" s="1135"/>
      <c r="Q364" s="95"/>
      <c r="R364" s="96"/>
    </row>
    <row r="365" spans="1:18" ht="135.75" customHeight="1" x14ac:dyDescent="0.2">
      <c r="A365" s="1561"/>
      <c r="B365" s="1120" t="s">
        <v>5430</v>
      </c>
      <c r="C365" s="1027" t="s">
        <v>5424</v>
      </c>
      <c r="D365" s="1122" t="s">
        <v>286</v>
      </c>
      <c r="E365" s="1122" t="s">
        <v>1166</v>
      </c>
      <c r="F365" s="1043"/>
      <c r="G365" s="279">
        <v>3288</v>
      </c>
      <c r="H365" s="235"/>
      <c r="I365" s="235"/>
      <c r="J365" s="1612"/>
      <c r="K365" s="1135" t="s">
        <v>6021</v>
      </c>
      <c r="L365" s="1135" t="s">
        <v>6356</v>
      </c>
      <c r="M365" s="1135"/>
      <c r="N365" s="1135"/>
      <c r="O365" s="1135"/>
      <c r="P365" s="1135"/>
      <c r="Q365" s="95"/>
      <c r="R365" s="96"/>
    </row>
    <row r="366" spans="1:18" ht="147.75" customHeight="1" x14ac:dyDescent="0.2">
      <c r="A366" s="1561"/>
      <c r="B366" s="1120" t="s">
        <v>5431</v>
      </c>
      <c r="C366" s="1027" t="s">
        <v>5425</v>
      </c>
      <c r="D366" s="1122" t="s">
        <v>286</v>
      </c>
      <c r="E366" s="1122" t="s">
        <v>1166</v>
      </c>
      <c r="F366" s="1043"/>
      <c r="G366" s="279">
        <v>948.5</v>
      </c>
      <c r="H366" s="235"/>
      <c r="I366" s="235"/>
      <c r="J366" s="1612"/>
      <c r="K366" s="1135" t="s">
        <v>6022</v>
      </c>
      <c r="L366" s="1135" t="s">
        <v>6357</v>
      </c>
      <c r="M366" s="1135"/>
      <c r="N366" s="1135"/>
      <c r="O366" s="1135"/>
      <c r="P366" s="1135"/>
      <c r="Q366" s="95"/>
      <c r="R366" s="96"/>
    </row>
    <row r="367" spans="1:18" ht="143.25" customHeight="1" x14ac:dyDescent="0.2">
      <c r="A367" s="1561"/>
      <c r="B367" s="1120" t="s">
        <v>5432</v>
      </c>
      <c r="C367" s="1027" t="s">
        <v>5426</v>
      </c>
      <c r="D367" s="1122" t="s">
        <v>286</v>
      </c>
      <c r="E367" s="1122" t="s">
        <v>1166</v>
      </c>
      <c r="F367" s="1043"/>
      <c r="G367" s="279">
        <v>3806.2995700000001</v>
      </c>
      <c r="H367" s="235"/>
      <c r="I367" s="235"/>
      <c r="J367" s="1612"/>
      <c r="K367" s="1135" t="s">
        <v>6023</v>
      </c>
      <c r="L367" s="1135" t="s">
        <v>6358</v>
      </c>
      <c r="M367" s="1135"/>
      <c r="N367" s="1135"/>
      <c r="O367" s="1135"/>
      <c r="P367" s="1135"/>
      <c r="Q367" s="95"/>
      <c r="R367" s="96"/>
    </row>
    <row r="368" spans="1:18" ht="75.75" customHeight="1" x14ac:dyDescent="0.2">
      <c r="A368" s="1561"/>
      <c r="B368" s="1163" t="s">
        <v>5921</v>
      </c>
      <c r="C368" s="1027" t="s">
        <v>5922</v>
      </c>
      <c r="D368" s="1166" t="s">
        <v>3490</v>
      </c>
      <c r="E368" s="1166" t="s">
        <v>5923</v>
      </c>
      <c r="F368" s="1043"/>
      <c r="G368" s="279"/>
      <c r="H368" s="235"/>
      <c r="I368" s="235"/>
      <c r="J368" s="1161" t="s">
        <v>6845</v>
      </c>
      <c r="K368" s="1161"/>
      <c r="L368" s="1161"/>
      <c r="M368" s="1161"/>
      <c r="N368" s="1161"/>
      <c r="O368" s="1161"/>
      <c r="P368" s="1161"/>
      <c r="Q368" s="95"/>
      <c r="R368" s="96"/>
    </row>
    <row r="369" spans="1:18" ht="143.25" customHeight="1" x14ac:dyDescent="0.2">
      <c r="A369" s="1561"/>
      <c r="B369" s="1120" t="s">
        <v>5924</v>
      </c>
      <c r="C369" s="1027" t="s">
        <v>5926</v>
      </c>
      <c r="D369" s="1122" t="s">
        <v>3490</v>
      </c>
      <c r="E369" s="1122" t="s">
        <v>5923</v>
      </c>
      <c r="F369" s="1043"/>
      <c r="G369" s="279">
        <v>2099.8000000000002</v>
      </c>
      <c r="H369" s="235"/>
      <c r="I369" s="235"/>
      <c r="J369" s="1135" t="s">
        <v>6027</v>
      </c>
      <c r="K369" s="1135" t="s">
        <v>6225</v>
      </c>
      <c r="L369" s="1135"/>
      <c r="M369" s="1135"/>
      <c r="N369" s="1135"/>
      <c r="O369" s="1135"/>
      <c r="P369" s="1135"/>
      <c r="Q369" s="95"/>
      <c r="R369" s="96"/>
    </row>
    <row r="370" spans="1:18" ht="87.75" customHeight="1" x14ac:dyDescent="0.2">
      <c r="A370" s="1562"/>
      <c r="B370" s="1120" t="s">
        <v>5925</v>
      </c>
      <c r="C370" s="1027" t="s">
        <v>5927</v>
      </c>
      <c r="D370" s="1122" t="s">
        <v>3490</v>
      </c>
      <c r="E370" s="1122" t="s">
        <v>5923</v>
      </c>
      <c r="F370" s="1043"/>
      <c r="G370" s="279">
        <v>3500</v>
      </c>
      <c r="H370" s="235"/>
      <c r="I370" s="235"/>
      <c r="J370" s="1135" t="s">
        <v>6028</v>
      </c>
      <c r="K370" s="1135" t="s">
        <v>6623</v>
      </c>
      <c r="L370" s="1135"/>
      <c r="M370" s="1135"/>
      <c r="N370" s="1135"/>
      <c r="O370" s="1135"/>
      <c r="P370" s="1135"/>
      <c r="Q370" s="95"/>
      <c r="R370" s="96"/>
    </row>
    <row r="371" spans="1:18" s="1" customFormat="1" ht="14.25" customHeight="1" x14ac:dyDescent="0.2">
      <c r="A371" s="1741" t="s">
        <v>1602</v>
      </c>
      <c r="B371" s="1741"/>
      <c r="C371" s="1741"/>
      <c r="D371" s="1741"/>
      <c r="E371" s="1741"/>
      <c r="F371" s="1741"/>
      <c r="G371" s="1741"/>
      <c r="H371" s="1741"/>
      <c r="I371" s="1741"/>
      <c r="J371" s="254"/>
      <c r="K371" s="254"/>
      <c r="L371" s="254"/>
      <c r="M371" s="140"/>
      <c r="N371" s="140"/>
      <c r="O371" s="140"/>
      <c r="P371" s="140"/>
      <c r="Q371" s="9"/>
    </row>
    <row r="372" spans="1:18" ht="143.25" customHeight="1" x14ac:dyDescent="0.2">
      <c r="A372" s="1563" t="s">
        <v>1603</v>
      </c>
      <c r="B372" s="1120" t="s">
        <v>2889</v>
      </c>
      <c r="C372" s="1120" t="s">
        <v>5436</v>
      </c>
      <c r="D372" s="1122" t="s">
        <v>13</v>
      </c>
      <c r="E372" s="398" t="s">
        <v>1166</v>
      </c>
      <c r="F372" s="1123">
        <v>6950.5659999999998</v>
      </c>
      <c r="G372" s="975" t="s">
        <v>6364</v>
      </c>
      <c r="H372" s="279">
        <v>14372.931</v>
      </c>
      <c r="I372" s="1123"/>
      <c r="J372" s="1126" t="s">
        <v>4039</v>
      </c>
      <c r="K372" s="1126" t="s">
        <v>5697</v>
      </c>
      <c r="L372" s="1126" t="s">
        <v>6030</v>
      </c>
      <c r="M372" s="1126" t="s">
        <v>6365</v>
      </c>
      <c r="N372" s="1126"/>
      <c r="O372" s="1126"/>
      <c r="P372" s="1126"/>
      <c r="Q372" s="95" t="s">
        <v>1167</v>
      </c>
      <c r="R372" s="96"/>
    </row>
    <row r="373" spans="1:18" ht="162.75" customHeight="1" x14ac:dyDescent="0.2">
      <c r="A373" s="1561"/>
      <c r="B373" s="1120" t="s">
        <v>2891</v>
      </c>
      <c r="C373" s="1120" t="s">
        <v>5437</v>
      </c>
      <c r="D373" s="1122" t="s">
        <v>13</v>
      </c>
      <c r="E373" s="398" t="s">
        <v>1166</v>
      </c>
      <c r="F373" s="235">
        <v>1569.7809999999999</v>
      </c>
      <c r="G373" s="975">
        <v>114.495</v>
      </c>
      <c r="H373" s="279">
        <v>3881.5030000000002</v>
      </c>
      <c r="I373" s="1123"/>
      <c r="J373" s="1126" t="s">
        <v>4295</v>
      </c>
      <c r="K373" s="1126" t="s">
        <v>4880</v>
      </c>
      <c r="L373" s="1126" t="s">
        <v>5698</v>
      </c>
      <c r="M373" s="1126" t="s">
        <v>6366</v>
      </c>
      <c r="N373" s="1126"/>
      <c r="O373" s="1126"/>
      <c r="P373" s="1126"/>
      <c r="Q373" s="95" t="s">
        <v>1167</v>
      </c>
      <c r="R373" s="96"/>
    </row>
    <row r="374" spans="1:18" ht="120.75" customHeight="1" x14ac:dyDescent="0.2">
      <c r="A374" s="1561"/>
      <c r="B374" s="1120" t="s">
        <v>2892</v>
      </c>
      <c r="C374" s="1120" t="s">
        <v>5438</v>
      </c>
      <c r="D374" s="1122" t="s">
        <v>13</v>
      </c>
      <c r="E374" s="398" t="s">
        <v>1166</v>
      </c>
      <c r="F374" s="1123">
        <v>788.4</v>
      </c>
      <c r="G374" s="1123">
        <v>191.50307000000001</v>
      </c>
      <c r="H374" s="1123"/>
      <c r="I374" s="1123"/>
      <c r="J374" s="1126" t="s">
        <v>4881</v>
      </c>
      <c r="K374" s="1126" t="s">
        <v>5699</v>
      </c>
      <c r="L374" s="1126" t="s">
        <v>6367</v>
      </c>
      <c r="M374" s="1126"/>
      <c r="N374" s="1126"/>
      <c r="O374" s="1126"/>
      <c r="P374" s="1126"/>
      <c r="Q374" s="95" t="s">
        <v>1167</v>
      </c>
      <c r="R374" s="96"/>
    </row>
    <row r="375" spans="1:18" ht="121.5" customHeight="1" x14ac:dyDescent="0.2">
      <c r="A375" s="1561"/>
      <c r="B375" s="1120" t="s">
        <v>2893</v>
      </c>
      <c r="C375" s="1120" t="s">
        <v>6842</v>
      </c>
      <c r="D375" s="1122" t="s">
        <v>13</v>
      </c>
      <c r="E375" s="398" t="s">
        <v>1166</v>
      </c>
      <c r="F375" s="987">
        <v>25.084800000000001</v>
      </c>
      <c r="G375" s="988">
        <v>1490</v>
      </c>
      <c r="H375" s="1123">
        <v>2248.828</v>
      </c>
      <c r="I375" s="1123">
        <f>4376.235+2546.844</f>
        <v>6923.0789999999997</v>
      </c>
      <c r="J375" s="1126" t="s">
        <v>4882</v>
      </c>
      <c r="K375" s="1126" t="s">
        <v>5749</v>
      </c>
      <c r="L375" s="1126" t="s">
        <v>6622</v>
      </c>
      <c r="M375" s="1126"/>
      <c r="N375" s="1126"/>
      <c r="O375" s="1126"/>
      <c r="P375" s="1126"/>
      <c r="Q375" s="95" t="s">
        <v>1167</v>
      </c>
      <c r="R375" s="96"/>
    </row>
    <row r="376" spans="1:18" ht="88.5" customHeight="1" x14ac:dyDescent="0.2">
      <c r="A376" s="1561"/>
      <c r="B376" s="1120" t="s">
        <v>2894</v>
      </c>
      <c r="C376" s="1120" t="s">
        <v>1196</v>
      </c>
      <c r="D376" s="1122" t="s">
        <v>13</v>
      </c>
      <c r="E376" s="398" t="s">
        <v>1166</v>
      </c>
      <c r="F376" s="1123"/>
      <c r="G376" s="988">
        <v>743.5</v>
      </c>
      <c r="H376" s="1123">
        <f>1542.404+588.604</f>
        <v>2131.0079999999998</v>
      </c>
      <c r="I376" s="1123">
        <f>578.4+251.873+1092.21</f>
        <v>1922.4829999999999</v>
      </c>
      <c r="J376" s="1126"/>
      <c r="K376" s="1126" t="s">
        <v>5749</v>
      </c>
      <c r="L376" s="1597" t="s">
        <v>5749</v>
      </c>
      <c r="M376" s="1126" t="s">
        <v>6619</v>
      </c>
      <c r="N376" s="1126"/>
      <c r="O376" s="1126"/>
      <c r="P376" s="1126"/>
      <c r="Q376" s="95" t="s">
        <v>1167</v>
      </c>
      <c r="R376" s="96"/>
    </row>
    <row r="377" spans="1:18" ht="165.75" customHeight="1" x14ac:dyDescent="0.2">
      <c r="A377" s="1561"/>
      <c r="B377" s="1120" t="s">
        <v>2897</v>
      </c>
      <c r="C377" s="1120" t="s">
        <v>6392</v>
      </c>
      <c r="D377" s="1122" t="s">
        <v>13</v>
      </c>
      <c r="E377" s="398" t="s">
        <v>1166</v>
      </c>
      <c r="F377" s="1123"/>
      <c r="G377" s="988">
        <v>22.966100000000001</v>
      </c>
      <c r="H377" s="1123">
        <v>584.28</v>
      </c>
      <c r="I377" s="1123">
        <f>140.227+1143.698+1529.172</f>
        <v>2813.0970000000002</v>
      </c>
      <c r="J377" s="1126" t="s">
        <v>6393</v>
      </c>
      <c r="K377" s="1126"/>
      <c r="L377" s="1597"/>
      <c r="M377" s="1126"/>
      <c r="N377" s="1126"/>
      <c r="O377" s="1126"/>
      <c r="P377" s="1126"/>
      <c r="Q377" s="95" t="s">
        <v>1167</v>
      </c>
      <c r="R377" s="96"/>
    </row>
    <row r="378" spans="1:18" ht="143.25" customHeight="1" x14ac:dyDescent="0.2">
      <c r="A378" s="1561"/>
      <c r="B378" s="1120" t="s">
        <v>2898</v>
      </c>
      <c r="C378" s="1120" t="s">
        <v>5439</v>
      </c>
      <c r="D378" s="1122" t="s">
        <v>13</v>
      </c>
      <c r="E378" s="398" t="s">
        <v>1166</v>
      </c>
      <c r="F378" s="1123">
        <v>833.33299999999997</v>
      </c>
      <c r="G378" s="1123">
        <v>14.329000000000001</v>
      </c>
      <c r="H378" s="1123">
        <v>7123.79</v>
      </c>
      <c r="I378" s="1123"/>
      <c r="J378" s="1126" t="s">
        <v>5700</v>
      </c>
      <c r="K378" s="1126" t="s">
        <v>6381</v>
      </c>
      <c r="L378" s="1126"/>
      <c r="M378" s="1126"/>
      <c r="N378" s="1126"/>
      <c r="O378" s="1126"/>
      <c r="P378" s="1126"/>
      <c r="Q378" s="95" t="s">
        <v>1167</v>
      </c>
      <c r="R378" s="96"/>
    </row>
    <row r="379" spans="1:18" ht="149.25" customHeight="1" x14ac:dyDescent="0.2">
      <c r="A379" s="1561"/>
      <c r="B379" s="1120" t="s">
        <v>2899</v>
      </c>
      <c r="C379" s="1120" t="s">
        <v>1199</v>
      </c>
      <c r="D379" s="1122" t="s">
        <v>13</v>
      </c>
      <c r="E379" s="398" t="s">
        <v>1166</v>
      </c>
      <c r="F379" s="1123">
        <v>833.33299999999997</v>
      </c>
      <c r="G379" s="988">
        <v>16.58633</v>
      </c>
      <c r="H379" s="1123"/>
      <c r="I379" s="1123"/>
      <c r="J379" s="1126" t="s">
        <v>5749</v>
      </c>
      <c r="K379" s="1126" t="s">
        <v>6383</v>
      </c>
      <c r="L379" s="1126"/>
      <c r="M379" s="1126"/>
      <c r="N379" s="1126"/>
      <c r="O379" s="1126"/>
      <c r="P379" s="1126"/>
      <c r="Q379" s="95" t="s">
        <v>1167</v>
      </c>
      <c r="R379" s="96"/>
    </row>
    <row r="380" spans="1:18" ht="175.5" customHeight="1" x14ac:dyDescent="0.2">
      <c r="A380" s="1561"/>
      <c r="B380" s="1120" t="s">
        <v>2900</v>
      </c>
      <c r="C380" s="1120" t="s">
        <v>5440</v>
      </c>
      <c r="D380" s="1122" t="s">
        <v>13</v>
      </c>
      <c r="E380" s="398" t="s">
        <v>1166</v>
      </c>
      <c r="F380" s="1023">
        <v>933.60059999999999</v>
      </c>
      <c r="G380" s="1123">
        <v>421.77390000000003</v>
      </c>
      <c r="H380" s="1123">
        <v>5037.4340000000002</v>
      </c>
      <c r="I380" s="1123"/>
      <c r="J380" s="1126" t="s">
        <v>4298</v>
      </c>
      <c r="K380" s="1126" t="s">
        <v>4883</v>
      </c>
      <c r="L380" s="1126" t="s">
        <v>5701</v>
      </c>
      <c r="M380" s="1126" t="s">
        <v>6031</v>
      </c>
      <c r="N380" s="1126" t="s">
        <v>6382</v>
      </c>
      <c r="O380" s="1126"/>
      <c r="P380" s="1126"/>
      <c r="Q380" s="95" t="s">
        <v>1167</v>
      </c>
      <c r="R380" s="96"/>
    </row>
    <row r="381" spans="1:18" ht="156.75" customHeight="1" x14ac:dyDescent="0.2">
      <c r="A381" s="1561"/>
      <c r="B381" s="1120" t="s">
        <v>2901</v>
      </c>
      <c r="C381" s="1120" t="s">
        <v>5441</v>
      </c>
      <c r="D381" s="1122" t="s">
        <v>13</v>
      </c>
      <c r="E381" s="398" t="s">
        <v>1166</v>
      </c>
      <c r="F381" s="1123">
        <f>1373.832</f>
        <v>1373.8320000000001</v>
      </c>
      <c r="G381" s="1123">
        <v>133.45513</v>
      </c>
      <c r="H381" s="1123"/>
      <c r="I381" s="1123"/>
      <c r="J381" s="1126" t="s">
        <v>5702</v>
      </c>
      <c r="K381" s="1126" t="s">
        <v>6387</v>
      </c>
      <c r="L381" s="1126"/>
      <c r="M381" s="1126"/>
      <c r="N381" s="1126"/>
      <c r="O381" s="1126"/>
      <c r="P381" s="1126"/>
      <c r="Q381" s="95" t="s">
        <v>1167</v>
      </c>
      <c r="R381" s="96"/>
    </row>
    <row r="382" spans="1:18" ht="95.25" customHeight="1" x14ac:dyDescent="0.2">
      <c r="A382" s="1561"/>
      <c r="B382" s="1120" t="s">
        <v>2902</v>
      </c>
      <c r="C382" s="1120" t="s">
        <v>1201</v>
      </c>
      <c r="D382" s="1122" t="s">
        <v>13</v>
      </c>
      <c r="E382" s="398" t="s">
        <v>1166</v>
      </c>
      <c r="F382" s="1123"/>
      <c r="G382" s="1123">
        <v>804.85900000000004</v>
      </c>
      <c r="H382" s="1123"/>
      <c r="I382" s="1123">
        <f>3040.312+920.71</f>
        <v>3961.0219999999999</v>
      </c>
      <c r="J382" s="1126" t="s">
        <v>6032</v>
      </c>
      <c r="K382" s="1126" t="s">
        <v>6624</v>
      </c>
      <c r="L382" s="1126"/>
      <c r="M382" s="1126"/>
      <c r="N382" s="1126"/>
      <c r="O382" s="1126"/>
      <c r="P382" s="1126"/>
      <c r="Q382" s="95" t="s">
        <v>1167</v>
      </c>
      <c r="R382" s="96"/>
    </row>
    <row r="383" spans="1:18" ht="110.25" customHeight="1" x14ac:dyDescent="0.2">
      <c r="A383" s="1561"/>
      <c r="B383" s="1120" t="s">
        <v>2903</v>
      </c>
      <c r="C383" s="1120" t="s">
        <v>1202</v>
      </c>
      <c r="D383" s="1122" t="s">
        <v>13</v>
      </c>
      <c r="E383" s="398" t="s">
        <v>1166</v>
      </c>
      <c r="F383" s="235">
        <v>1135.7190000000001</v>
      </c>
      <c r="G383" s="235">
        <v>150.61799999999999</v>
      </c>
      <c r="H383" s="1123"/>
      <c r="I383" s="235">
        <v>2182.33</v>
      </c>
      <c r="J383" s="1126" t="s">
        <v>3126</v>
      </c>
      <c r="K383" s="1126" t="s">
        <v>4299</v>
      </c>
      <c r="L383" s="1126" t="s">
        <v>6033</v>
      </c>
      <c r="M383" s="1126" t="s">
        <v>6359</v>
      </c>
      <c r="N383" s="1126"/>
      <c r="O383" s="1126"/>
      <c r="P383" s="1126"/>
      <c r="Q383" s="95" t="s">
        <v>1167</v>
      </c>
      <c r="R383" s="96"/>
    </row>
    <row r="384" spans="1:18" ht="153" customHeight="1" x14ac:dyDescent="0.2">
      <c r="A384" s="1561"/>
      <c r="B384" s="1120" t="s">
        <v>2907</v>
      </c>
      <c r="C384" s="1120" t="s">
        <v>1205</v>
      </c>
      <c r="D384" s="1122" t="s">
        <v>13</v>
      </c>
      <c r="E384" s="398" t="s">
        <v>1166</v>
      </c>
      <c r="F384" s="235">
        <v>1034.4712</v>
      </c>
      <c r="G384" s="1123"/>
      <c r="H384" s="1123"/>
      <c r="I384" s="1123"/>
      <c r="J384" s="1126" t="s">
        <v>4300</v>
      </c>
      <c r="K384" s="1126" t="s">
        <v>4884</v>
      </c>
      <c r="L384" s="1126" t="s">
        <v>5704</v>
      </c>
      <c r="M384" s="1126" t="s">
        <v>6377</v>
      </c>
      <c r="N384" s="1126"/>
      <c r="O384" s="1126"/>
      <c r="P384" s="1126"/>
      <c r="Q384" s="95" t="s">
        <v>1167</v>
      </c>
      <c r="R384" s="96"/>
    </row>
    <row r="385" spans="1:18" ht="119.25" customHeight="1" x14ac:dyDescent="0.2">
      <c r="A385" s="1561"/>
      <c r="B385" s="1120" t="s">
        <v>2908</v>
      </c>
      <c r="C385" s="1120" t="s">
        <v>1206</v>
      </c>
      <c r="D385" s="1122" t="s">
        <v>13</v>
      </c>
      <c r="E385" s="398" t="s">
        <v>1166</v>
      </c>
      <c r="F385" s="1123">
        <v>464.16800000000001</v>
      </c>
      <c r="G385" s="1123"/>
      <c r="H385" s="1123"/>
      <c r="I385" s="1123"/>
      <c r="J385" s="1126" t="s">
        <v>5705</v>
      </c>
      <c r="K385" s="1126" t="s">
        <v>6388</v>
      </c>
      <c r="L385" s="1126"/>
      <c r="M385" s="1126"/>
      <c r="N385" s="1126"/>
      <c r="O385" s="1126"/>
      <c r="P385" s="1126"/>
      <c r="Q385" s="95" t="s">
        <v>1167</v>
      </c>
      <c r="R385" s="96"/>
    </row>
    <row r="386" spans="1:18" ht="156" customHeight="1" x14ac:dyDescent="0.2">
      <c r="A386" s="1561"/>
      <c r="B386" s="1120" t="s">
        <v>3127</v>
      </c>
      <c r="C386" s="1120" t="s">
        <v>3128</v>
      </c>
      <c r="D386" s="1122" t="s">
        <v>891</v>
      </c>
      <c r="E386" s="398" t="s">
        <v>3129</v>
      </c>
      <c r="F386" s="1123">
        <v>1132.3699999999999</v>
      </c>
      <c r="G386" s="1123">
        <v>53.05</v>
      </c>
      <c r="H386" s="1123"/>
      <c r="I386" s="1123"/>
      <c r="J386" s="1126" t="s">
        <v>3130</v>
      </c>
      <c r="K386" s="1126" t="s">
        <v>4623</v>
      </c>
      <c r="L386" s="1126" t="s">
        <v>6360</v>
      </c>
      <c r="M386" s="1126"/>
      <c r="N386" s="1126"/>
      <c r="O386" s="1126"/>
      <c r="P386" s="1126"/>
      <c r="Q386" s="95"/>
      <c r="R386" s="96"/>
    </row>
    <row r="387" spans="1:18" ht="118.5" customHeight="1" x14ac:dyDescent="0.2">
      <c r="A387" s="1561"/>
      <c r="B387" s="1120" t="s">
        <v>5929</v>
      </c>
      <c r="C387" s="1120" t="s">
        <v>5930</v>
      </c>
      <c r="D387" s="1122" t="s">
        <v>13</v>
      </c>
      <c r="E387" s="398" t="s">
        <v>1166</v>
      </c>
      <c r="F387" s="279"/>
      <c r="G387" s="975">
        <v>113.994</v>
      </c>
      <c r="H387" s="1123"/>
      <c r="I387" s="1123"/>
      <c r="J387" s="1126" t="s">
        <v>6035</v>
      </c>
      <c r="K387" s="1126" t="s">
        <v>6376</v>
      </c>
      <c r="L387" s="1126"/>
      <c r="M387" s="1126"/>
      <c r="N387" s="1126"/>
      <c r="O387" s="1126"/>
      <c r="P387" s="1126"/>
      <c r="Q387" s="95"/>
      <c r="R387" s="96"/>
    </row>
    <row r="388" spans="1:18" ht="195" customHeight="1" x14ac:dyDescent="0.2">
      <c r="A388" s="1561"/>
      <c r="B388" s="1120" t="s">
        <v>5931</v>
      </c>
      <c r="C388" s="1120" t="s">
        <v>6397</v>
      </c>
      <c r="D388" s="1122" t="s">
        <v>13</v>
      </c>
      <c r="E388" s="398" t="s">
        <v>1166</v>
      </c>
      <c r="F388" s="279"/>
      <c r="G388" s="975">
        <v>51.89367</v>
      </c>
      <c r="H388" s="1123">
        <v>4798.6854990000002</v>
      </c>
      <c r="I388" s="1123">
        <v>3125.97</v>
      </c>
      <c r="J388" s="1126" t="s">
        <v>6035</v>
      </c>
      <c r="K388" s="1126" t="s">
        <v>6398</v>
      </c>
      <c r="L388" s="1126"/>
      <c r="M388" s="1126"/>
      <c r="N388" s="1126"/>
      <c r="O388" s="1126"/>
      <c r="P388" s="1126"/>
      <c r="Q388" s="95"/>
      <c r="R388" s="96"/>
    </row>
    <row r="389" spans="1:18" ht="73.5" customHeight="1" x14ac:dyDescent="0.2">
      <c r="A389" s="1561"/>
      <c r="B389" s="1120" t="s">
        <v>6227</v>
      </c>
      <c r="C389" s="1120" t="s">
        <v>6368</v>
      </c>
      <c r="D389" s="1122" t="s">
        <v>13</v>
      </c>
      <c r="E389" s="398" t="s">
        <v>1166</v>
      </c>
      <c r="F389" s="279"/>
      <c r="G389" s="975">
        <v>1027.78493</v>
      </c>
      <c r="H389" s="1123"/>
      <c r="I389" s="1123"/>
      <c r="J389" s="1126" t="s">
        <v>6369</v>
      </c>
      <c r="K389" s="1126"/>
      <c r="L389" s="1126"/>
      <c r="M389" s="1126"/>
      <c r="N389" s="1126"/>
      <c r="O389" s="1126"/>
      <c r="P389" s="1126"/>
      <c r="Q389" s="95"/>
      <c r="R389" s="96"/>
    </row>
    <row r="390" spans="1:18" ht="99" customHeight="1" x14ac:dyDescent="0.2">
      <c r="A390" s="1561"/>
      <c r="B390" s="1120" t="s">
        <v>6228</v>
      </c>
      <c r="C390" s="1120" t="s">
        <v>6378</v>
      </c>
      <c r="D390" s="1122" t="s">
        <v>13</v>
      </c>
      <c r="E390" s="398" t="s">
        <v>1166</v>
      </c>
      <c r="F390" s="279"/>
      <c r="G390" s="975" t="s">
        <v>6379</v>
      </c>
      <c r="H390" s="1123"/>
      <c r="I390" s="1123"/>
      <c r="J390" s="1126" t="s">
        <v>6380</v>
      </c>
      <c r="K390" s="1126"/>
      <c r="L390" s="1126"/>
      <c r="M390" s="1126"/>
      <c r="N390" s="1126"/>
      <c r="O390" s="1126"/>
      <c r="P390" s="1126"/>
      <c r="Q390" s="95"/>
      <c r="R390" s="96"/>
    </row>
    <row r="391" spans="1:18" ht="99" customHeight="1" x14ac:dyDescent="0.2">
      <c r="A391" s="1561"/>
      <c r="B391" s="1120" t="s">
        <v>6394</v>
      </c>
      <c r="C391" s="1120" t="s">
        <v>6396</v>
      </c>
      <c r="D391" s="1122" t="s">
        <v>13</v>
      </c>
      <c r="E391" s="398" t="s">
        <v>1166</v>
      </c>
      <c r="F391" s="279"/>
      <c r="G391" s="975">
        <v>350.82100000000003</v>
      </c>
      <c r="H391" s="1123">
        <v>7123.79</v>
      </c>
      <c r="I391" s="1123"/>
      <c r="J391" s="1126" t="s">
        <v>6395</v>
      </c>
      <c r="K391" s="1126"/>
      <c r="L391" s="1126"/>
      <c r="M391" s="1126"/>
      <c r="N391" s="1126"/>
      <c r="O391" s="1126"/>
      <c r="P391" s="1126"/>
      <c r="Q391" s="95"/>
      <c r="R391" s="96"/>
    </row>
    <row r="392" spans="1:18" ht="73.5" customHeight="1" x14ac:dyDescent="0.2">
      <c r="A392" s="1561"/>
      <c r="B392" s="1120" t="s">
        <v>6372</v>
      </c>
      <c r="C392" s="1120" t="s">
        <v>6374</v>
      </c>
      <c r="D392" s="1122" t="s">
        <v>13</v>
      </c>
      <c r="E392" s="398" t="s">
        <v>1166</v>
      </c>
      <c r="F392" s="279"/>
      <c r="G392" s="975">
        <v>975.10131999999999</v>
      </c>
      <c r="H392" s="1123">
        <v>5037.4340000000002</v>
      </c>
      <c r="I392" s="1123"/>
      <c r="J392" s="1126" t="s">
        <v>6373</v>
      </c>
      <c r="K392" s="1126"/>
      <c r="L392" s="1126"/>
      <c r="M392" s="1126"/>
      <c r="N392" s="1126"/>
      <c r="O392" s="1126"/>
      <c r="P392" s="1126"/>
      <c r="Q392" s="95"/>
      <c r="R392" s="96"/>
    </row>
    <row r="393" spans="1:18" ht="66.75" customHeight="1" x14ac:dyDescent="0.2">
      <c r="A393" s="1561"/>
      <c r="B393" s="1120" t="s">
        <v>6384</v>
      </c>
      <c r="C393" s="1120" t="s">
        <v>6385</v>
      </c>
      <c r="D393" s="1122" t="s">
        <v>13</v>
      </c>
      <c r="E393" s="398" t="s">
        <v>1166</v>
      </c>
      <c r="F393" s="279"/>
      <c r="G393" s="975">
        <v>281.19787000000002</v>
      </c>
      <c r="H393" s="1123">
        <v>7394.03</v>
      </c>
      <c r="I393" s="1123"/>
      <c r="J393" s="1126" t="s">
        <v>6386</v>
      </c>
      <c r="K393" s="1126"/>
      <c r="L393" s="1126"/>
      <c r="M393" s="1126"/>
      <c r="N393" s="1126"/>
      <c r="O393" s="1126"/>
      <c r="P393" s="1126"/>
      <c r="Q393" s="95"/>
      <c r="R393" s="96"/>
    </row>
    <row r="394" spans="1:18" ht="66.75" customHeight="1" x14ac:dyDescent="0.2">
      <c r="A394" s="1561"/>
      <c r="B394" s="1120" t="s">
        <v>6389</v>
      </c>
      <c r="C394" s="1120" t="s">
        <v>6391</v>
      </c>
      <c r="D394" s="1122" t="s">
        <v>13</v>
      </c>
      <c r="E394" s="398" t="s">
        <v>1166</v>
      </c>
      <c r="F394" s="279"/>
      <c r="G394" s="975">
        <v>160.21700000000001</v>
      </c>
      <c r="H394" s="1123"/>
      <c r="I394" s="1123"/>
      <c r="J394" s="1126" t="s">
        <v>6390</v>
      </c>
      <c r="K394" s="1126"/>
      <c r="L394" s="1126"/>
      <c r="M394" s="1126"/>
      <c r="N394" s="1126"/>
      <c r="O394" s="1126"/>
      <c r="P394" s="1126"/>
      <c r="Q394" s="95"/>
      <c r="R394" s="96"/>
    </row>
    <row r="395" spans="1:18" ht="66.75" customHeight="1" x14ac:dyDescent="0.2">
      <c r="A395" s="1561"/>
      <c r="B395" s="1120" t="s">
        <v>6620</v>
      </c>
      <c r="C395" s="1120" t="s">
        <v>6621</v>
      </c>
      <c r="D395" s="1122" t="s">
        <v>13</v>
      </c>
      <c r="E395" s="398" t="s">
        <v>1166</v>
      </c>
      <c r="F395" s="279"/>
      <c r="G395" s="975">
        <v>258.86399999999998</v>
      </c>
      <c r="H395" s="1123"/>
      <c r="I395" s="1123"/>
      <c r="J395" s="1126" t="s">
        <v>6445</v>
      </c>
      <c r="K395" s="1126"/>
      <c r="L395" s="1126"/>
      <c r="M395" s="1126"/>
      <c r="N395" s="1126"/>
      <c r="O395" s="1126"/>
      <c r="P395" s="1126"/>
      <c r="Q395" s="95"/>
      <c r="R395" s="96"/>
    </row>
    <row r="396" spans="1:18" ht="73.5" customHeight="1" x14ac:dyDescent="0.2">
      <c r="A396" s="1561"/>
      <c r="B396" s="1120" t="s">
        <v>6820</v>
      </c>
      <c r="C396" s="1120" t="s">
        <v>6229</v>
      </c>
      <c r="D396" s="1122" t="s">
        <v>13</v>
      </c>
      <c r="E396" s="398" t="s">
        <v>1166</v>
      </c>
      <c r="F396" s="279"/>
      <c r="G396" s="975">
        <v>1300</v>
      </c>
      <c r="H396" s="1123"/>
      <c r="I396" s="1123"/>
      <c r="J396" s="1126" t="s">
        <v>6200</v>
      </c>
      <c r="K396" s="1126"/>
      <c r="L396" s="1126"/>
      <c r="M396" s="1126"/>
      <c r="N396" s="1126"/>
      <c r="O396" s="1126"/>
      <c r="P396" s="1126"/>
      <c r="Q396" s="95"/>
      <c r="R396" s="96"/>
    </row>
    <row r="397" spans="1:18" ht="73.5" customHeight="1" x14ac:dyDescent="0.2">
      <c r="A397" s="1562"/>
      <c r="B397" s="1120" t="s">
        <v>6821</v>
      </c>
      <c r="C397" s="1120" t="s">
        <v>6230</v>
      </c>
      <c r="D397" s="1122" t="s">
        <v>13</v>
      </c>
      <c r="E397" s="398" t="s">
        <v>1166</v>
      </c>
      <c r="F397" s="279"/>
      <c r="G397" s="975">
        <v>489.202</v>
      </c>
      <c r="H397" s="1123"/>
      <c r="I397" s="1123"/>
      <c r="J397" s="1126" t="s">
        <v>6200</v>
      </c>
      <c r="K397" s="1126"/>
      <c r="L397" s="1126"/>
      <c r="M397" s="1126"/>
      <c r="N397" s="1126"/>
      <c r="O397" s="1126"/>
      <c r="P397" s="1126"/>
      <c r="Q397" s="95"/>
      <c r="R397" s="96"/>
    </row>
    <row r="398" spans="1:18" ht="111.75" customHeight="1" x14ac:dyDescent="0.2">
      <c r="A398" s="1142" t="s">
        <v>2914</v>
      </c>
      <c r="B398" s="1120" t="s">
        <v>4967</v>
      </c>
      <c r="C398" s="1027" t="s">
        <v>4953</v>
      </c>
      <c r="D398" s="1122" t="s">
        <v>810</v>
      </c>
      <c r="E398" s="1122" t="s">
        <v>4952</v>
      </c>
      <c r="F398" s="1122"/>
      <c r="G398" s="1122">
        <v>197.50059999999999</v>
      </c>
      <c r="H398" s="1123"/>
      <c r="I398" s="1123"/>
      <c r="J398" s="1126" t="s">
        <v>4975</v>
      </c>
      <c r="K398" s="1126" t="s">
        <v>6361</v>
      </c>
      <c r="M398" s="1126"/>
      <c r="N398" s="1126"/>
      <c r="O398" s="1126"/>
      <c r="P398" s="1126"/>
      <c r="Q398" s="95"/>
      <c r="R398" s="96"/>
    </row>
    <row r="399" spans="1:18" s="1" customFormat="1" ht="11.25" customHeight="1" x14ac:dyDescent="0.2">
      <c r="A399" s="96"/>
      <c r="B399" s="96"/>
      <c r="C399" s="96"/>
      <c r="D399" s="96"/>
      <c r="E399" s="96"/>
      <c r="F399" s="1017"/>
      <c r="G399" s="1017"/>
      <c r="H399" s="1017"/>
      <c r="I399" s="1018"/>
      <c r="J399" s="561"/>
      <c r="K399" s="561"/>
      <c r="L399" s="561"/>
      <c r="M399" s="156"/>
      <c r="N399" s="156"/>
      <c r="O399" s="156"/>
      <c r="P399" s="156"/>
      <c r="Q399" s="9"/>
    </row>
    <row r="400" spans="1:18" s="1" customFormat="1" ht="12.75" customHeight="1" x14ac:dyDescent="0.2">
      <c r="A400" s="1602" t="s">
        <v>1604</v>
      </c>
      <c r="B400" s="1602"/>
      <c r="C400" s="1602"/>
      <c r="D400" s="1602"/>
      <c r="E400" s="1602"/>
      <c r="F400" s="1602"/>
      <c r="G400" s="1602"/>
      <c r="H400" s="1602"/>
      <c r="I400" s="1602"/>
      <c r="J400" s="562"/>
      <c r="K400" s="562"/>
      <c r="L400" s="562"/>
      <c r="M400" s="157"/>
      <c r="N400" s="157"/>
      <c r="O400" s="157"/>
      <c r="P400" s="157"/>
      <c r="Q400" s="9" t="s">
        <v>8</v>
      </c>
    </row>
    <row r="401" spans="1:38" s="1" customFormat="1" ht="11.25" customHeight="1" x14ac:dyDescent="0.2">
      <c r="A401" s="96"/>
      <c r="B401" s="96"/>
      <c r="C401" s="96"/>
      <c r="D401" s="96"/>
      <c r="E401" s="96"/>
      <c r="F401" s="1019"/>
      <c r="G401" s="1019"/>
      <c r="H401" s="1019"/>
      <c r="I401" s="1013"/>
      <c r="J401" s="538"/>
      <c r="K401" s="538"/>
      <c r="L401" s="538"/>
      <c r="M401" s="150"/>
      <c r="N401" s="150"/>
      <c r="O401" s="150"/>
      <c r="P401" s="150"/>
      <c r="Q401" s="9"/>
    </row>
    <row r="402" spans="1:38" s="1" customFormat="1" ht="24.75" customHeight="1" x14ac:dyDescent="0.2">
      <c r="A402" s="1576" t="s">
        <v>2</v>
      </c>
      <c r="B402" s="1617" t="s">
        <v>3</v>
      </c>
      <c r="C402" s="1621"/>
      <c r="D402" s="1576" t="s">
        <v>4</v>
      </c>
      <c r="E402" s="1576" t="s">
        <v>5</v>
      </c>
      <c r="F402" s="1617" t="s">
        <v>1214</v>
      </c>
      <c r="G402" s="1618"/>
      <c r="H402" s="1618"/>
      <c r="I402" s="1601" t="s">
        <v>7</v>
      </c>
      <c r="J402" s="1125"/>
      <c r="K402" s="1125"/>
      <c r="L402" s="1125"/>
      <c r="M402" s="1138"/>
      <c r="N402" s="1138"/>
      <c r="O402" s="1138"/>
      <c r="P402" s="1138"/>
      <c r="Q402" s="9"/>
    </row>
    <row r="403" spans="1:38" s="1" customFormat="1" ht="11.25" customHeight="1" x14ac:dyDescent="0.2">
      <c r="A403" s="1576"/>
      <c r="B403" s="1622"/>
      <c r="C403" s="1623"/>
      <c r="D403" s="1576"/>
      <c r="E403" s="1576"/>
      <c r="F403" s="1619"/>
      <c r="G403" s="1620"/>
      <c r="H403" s="1620"/>
      <c r="I403" s="1601"/>
      <c r="J403" s="1125"/>
      <c r="K403" s="1125"/>
      <c r="L403" s="1125"/>
      <c r="M403" s="1138"/>
      <c r="N403" s="1138"/>
      <c r="O403" s="1138"/>
      <c r="P403" s="1138"/>
      <c r="Q403" s="9"/>
    </row>
    <row r="404" spans="1:38" s="1" customFormat="1" ht="17.25" customHeight="1" x14ac:dyDescent="0.2">
      <c r="A404" s="1576"/>
      <c r="B404" s="1622"/>
      <c r="C404" s="1623"/>
      <c r="D404" s="1576"/>
      <c r="E404" s="1576"/>
      <c r="F404" s="1576">
        <v>2017</v>
      </c>
      <c r="G404" s="1625">
        <v>2018</v>
      </c>
      <c r="H404" s="1586">
        <v>2019</v>
      </c>
      <c r="I404" s="1601"/>
      <c r="J404" s="1125"/>
      <c r="K404" s="1125"/>
      <c r="L404" s="1125"/>
      <c r="M404" s="1138"/>
      <c r="N404" s="1138"/>
      <c r="O404" s="1138"/>
      <c r="P404" s="1138"/>
      <c r="Q404" s="9"/>
    </row>
    <row r="405" spans="1:38" s="1" customFormat="1" ht="3.75" customHeight="1" x14ac:dyDescent="0.2">
      <c r="A405" s="1576"/>
      <c r="B405" s="1619"/>
      <c r="C405" s="1624"/>
      <c r="D405" s="1576"/>
      <c r="E405" s="1576"/>
      <c r="F405" s="1576"/>
      <c r="G405" s="1626"/>
      <c r="H405" s="1586"/>
      <c r="I405" s="1601"/>
      <c r="J405" s="1125"/>
      <c r="K405" s="1125"/>
      <c r="L405" s="1125"/>
      <c r="M405" s="1138"/>
      <c r="N405" s="1138"/>
      <c r="O405" s="1138"/>
      <c r="P405" s="1138"/>
      <c r="Q405" s="9"/>
    </row>
    <row r="406" spans="1:38" s="1" customFormat="1" ht="11.25" customHeight="1" x14ac:dyDescent="0.2">
      <c r="A406" s="1118">
        <v>1</v>
      </c>
      <c r="B406" s="1586">
        <v>2</v>
      </c>
      <c r="C406" s="1587"/>
      <c r="D406" s="1118">
        <v>3</v>
      </c>
      <c r="E406" s="1118">
        <v>4</v>
      </c>
      <c r="F406" s="1118">
        <v>5</v>
      </c>
      <c r="G406" s="1118">
        <v>6</v>
      </c>
      <c r="H406" s="1134">
        <v>7</v>
      </c>
      <c r="I406" s="1129">
        <v>8</v>
      </c>
      <c r="J406" s="1125"/>
      <c r="K406" s="1125"/>
      <c r="L406" s="1125"/>
      <c r="M406" s="1138"/>
      <c r="N406" s="1138"/>
      <c r="O406" s="1138"/>
      <c r="P406" s="1138"/>
      <c r="Q406" s="9"/>
    </row>
    <row r="407" spans="1:38" s="1" customFormat="1" ht="12.75" customHeight="1" x14ac:dyDescent="0.2">
      <c r="A407" s="1733" t="s">
        <v>1605</v>
      </c>
      <c r="B407" s="1734"/>
      <c r="C407" s="1734"/>
      <c r="D407" s="1734"/>
      <c r="E407" s="1734"/>
      <c r="F407" s="1734"/>
      <c r="G407" s="1734"/>
      <c r="H407" s="1734"/>
      <c r="I407" s="1735"/>
      <c r="J407" s="349"/>
      <c r="K407" s="349"/>
      <c r="L407" s="349"/>
      <c r="M407" s="154"/>
      <c r="N407" s="154"/>
      <c r="O407" s="154"/>
      <c r="P407" s="154"/>
      <c r="Q407" s="9"/>
    </row>
    <row r="408" spans="1:38" s="1" customFormat="1" ht="121.5" customHeight="1" x14ac:dyDescent="0.2">
      <c r="A408" s="1027" t="s">
        <v>1606</v>
      </c>
      <c r="B408" s="1120" t="s">
        <v>5450</v>
      </c>
      <c r="C408" s="1027" t="s">
        <v>1220</v>
      </c>
      <c r="D408" s="1119" t="s">
        <v>810</v>
      </c>
      <c r="E408" s="1119" t="s">
        <v>1216</v>
      </c>
      <c r="F408" s="279"/>
      <c r="G408" s="279">
        <v>253</v>
      </c>
      <c r="H408" s="1123"/>
      <c r="I408" s="1123"/>
      <c r="J408" s="1126" t="s">
        <v>5485</v>
      </c>
      <c r="K408" s="1126" t="s">
        <v>6408</v>
      </c>
      <c r="L408" s="1126"/>
      <c r="M408" s="1130"/>
      <c r="N408" s="1130"/>
      <c r="O408" s="1130"/>
      <c r="P408" s="1130"/>
      <c r="Q408" s="9"/>
      <c r="R408" s="86"/>
      <c r="S408" s="86"/>
      <c r="T408" s="86"/>
      <c r="U408" s="86"/>
    </row>
    <row r="409" spans="1:38" s="1" customFormat="1" ht="12" customHeight="1" x14ac:dyDescent="0.2">
      <c r="A409" s="1785" t="s">
        <v>1607</v>
      </c>
      <c r="B409" s="1785"/>
      <c r="C409" s="1785"/>
      <c r="D409" s="1785"/>
      <c r="E409" s="1785"/>
      <c r="F409" s="1785"/>
      <c r="G409" s="1785"/>
      <c r="H409" s="1785"/>
      <c r="I409" s="1785"/>
      <c r="J409" s="254"/>
      <c r="K409" s="254"/>
      <c r="L409" s="254"/>
      <c r="M409" s="140"/>
      <c r="N409" s="140"/>
      <c r="O409" s="140"/>
      <c r="P409" s="140"/>
      <c r="Q409" s="9"/>
    </row>
    <row r="410" spans="1:38" s="1" customFormat="1" ht="145.5" customHeight="1" x14ac:dyDescent="0.2">
      <c r="A410" s="1564" t="s">
        <v>1611</v>
      </c>
      <c r="B410" s="1120" t="s">
        <v>2974</v>
      </c>
      <c r="C410" s="1120" t="s">
        <v>6252</v>
      </c>
      <c r="D410" s="1122" t="s">
        <v>304</v>
      </c>
      <c r="E410" s="1122" t="s">
        <v>1271</v>
      </c>
      <c r="F410" s="1123">
        <v>180</v>
      </c>
      <c r="G410" s="1123">
        <v>650</v>
      </c>
      <c r="H410" s="1123">
        <v>133.434</v>
      </c>
      <c r="I410" s="1122"/>
      <c r="J410" s="1125" t="s">
        <v>4320</v>
      </c>
      <c r="K410" s="1125" t="s">
        <v>5712</v>
      </c>
      <c r="L410" s="1125" t="s">
        <v>6818</v>
      </c>
      <c r="M410" s="1138"/>
      <c r="N410" s="1138"/>
      <c r="O410" s="1138"/>
      <c r="P410" s="1138"/>
      <c r="Q410" s="9" t="s">
        <v>1272</v>
      </c>
    </row>
    <row r="411" spans="1:38" s="1" customFormat="1" ht="93" customHeight="1" x14ac:dyDescent="0.2">
      <c r="A411" s="1564"/>
      <c r="B411" s="1120" t="s">
        <v>6232</v>
      </c>
      <c r="C411" s="1120" t="s">
        <v>6231</v>
      </c>
      <c r="D411" s="1122" t="s">
        <v>1279</v>
      </c>
      <c r="E411" s="1122" t="s">
        <v>4742</v>
      </c>
      <c r="F411" s="309"/>
      <c r="G411" s="1122">
        <v>2037.1</v>
      </c>
      <c r="H411" s="1122"/>
      <c r="I411" s="1122"/>
      <c r="J411" s="1125" t="s">
        <v>6199</v>
      </c>
      <c r="K411" s="1125"/>
      <c r="L411" s="1125"/>
      <c r="M411" s="1138"/>
      <c r="N411" s="1138"/>
      <c r="O411" s="1138"/>
      <c r="P411" s="1138"/>
      <c r="Q411" s="9"/>
    </row>
    <row r="412" spans="1:38" s="1" customFormat="1" ht="18" customHeight="1" x14ac:dyDescent="0.2">
      <c r="A412" s="96"/>
      <c r="B412" s="96"/>
      <c r="C412" s="96"/>
      <c r="D412" s="96"/>
      <c r="E412" s="96"/>
      <c r="F412" s="546"/>
      <c r="G412" s="546"/>
      <c r="H412" s="546"/>
      <c r="I412" s="546"/>
      <c r="J412" s="567"/>
      <c r="K412" s="567"/>
      <c r="L412" s="567"/>
      <c r="M412" s="158"/>
      <c r="N412" s="158"/>
      <c r="O412" s="158"/>
      <c r="P412" s="158"/>
      <c r="Q412" s="3"/>
      <c r="R412" s="4"/>
      <c r="S412" s="4"/>
      <c r="T412" s="4"/>
      <c r="U412" s="4"/>
      <c r="V412" s="4"/>
      <c r="W412" s="4"/>
      <c r="X412" s="4"/>
      <c r="Y412" s="4"/>
      <c r="Z412" s="4"/>
      <c r="AA412" s="4"/>
      <c r="AB412" s="4"/>
      <c r="AC412" s="4"/>
      <c r="AD412" s="4"/>
      <c r="AE412" s="4"/>
      <c r="AF412" s="4"/>
      <c r="AG412" s="4"/>
      <c r="AH412" s="4"/>
      <c r="AI412" s="4"/>
      <c r="AJ412" s="4"/>
      <c r="AK412" s="4"/>
      <c r="AL412" s="4"/>
    </row>
    <row r="413" spans="1:38" s="1" customFormat="1" x14ac:dyDescent="0.2">
      <c r="F413" s="1009"/>
      <c r="G413" s="1009"/>
      <c r="H413" s="1009"/>
      <c r="I413" s="1009"/>
      <c r="J413" s="137"/>
      <c r="K413" s="137"/>
      <c r="L413" s="137"/>
      <c r="M413" s="137"/>
      <c r="N413" s="137"/>
      <c r="O413" s="137"/>
      <c r="P413" s="137"/>
      <c r="Q413" s="3"/>
      <c r="R413" s="4"/>
      <c r="S413" s="4"/>
      <c r="T413" s="4"/>
      <c r="U413" s="4"/>
      <c r="V413" s="4"/>
      <c r="W413" s="4"/>
      <c r="X413" s="4"/>
      <c r="Y413" s="4"/>
      <c r="Z413" s="4"/>
      <c r="AA413" s="4"/>
      <c r="AB413" s="4"/>
      <c r="AC413" s="4"/>
      <c r="AD413" s="4"/>
      <c r="AE413" s="4"/>
      <c r="AF413" s="4"/>
      <c r="AG413" s="4"/>
      <c r="AH413" s="4"/>
      <c r="AI413" s="4"/>
      <c r="AJ413" s="4"/>
      <c r="AK413" s="4"/>
      <c r="AL413" s="4"/>
    </row>
    <row r="414" spans="1:38" s="1" customFormat="1" x14ac:dyDescent="0.2">
      <c r="F414" s="1009"/>
      <c r="G414" s="1009"/>
      <c r="H414" s="1009"/>
      <c r="I414" s="1009"/>
      <c r="J414" s="137"/>
      <c r="K414" s="137"/>
      <c r="L414" s="137"/>
      <c r="M414" s="137"/>
      <c r="N414" s="137"/>
      <c r="O414" s="137"/>
      <c r="P414" s="137"/>
      <c r="Q414" s="3"/>
      <c r="R414" s="4"/>
      <c r="S414" s="4"/>
      <c r="T414" s="4"/>
      <c r="U414" s="4"/>
      <c r="V414" s="4"/>
      <c r="W414" s="4"/>
      <c r="X414" s="4"/>
      <c r="Y414" s="4"/>
      <c r="Z414" s="4"/>
      <c r="AA414" s="4"/>
      <c r="AB414" s="4"/>
      <c r="AC414" s="4"/>
      <c r="AD414" s="4"/>
      <c r="AE414" s="4"/>
      <c r="AF414" s="4"/>
      <c r="AG414" s="4"/>
      <c r="AH414" s="4"/>
      <c r="AI414" s="4"/>
      <c r="AJ414" s="4"/>
      <c r="AK414" s="4"/>
      <c r="AL414" s="4"/>
    </row>
    <row r="415" spans="1:38" s="1" customFormat="1" x14ac:dyDescent="0.2">
      <c r="F415" s="1009"/>
      <c r="G415" s="1009"/>
      <c r="H415" s="1009"/>
      <c r="I415" s="1009"/>
      <c r="J415" s="137"/>
      <c r="K415" s="137"/>
      <c r="L415" s="137"/>
      <c r="M415" s="137"/>
      <c r="N415" s="137"/>
      <c r="O415" s="137"/>
      <c r="P415" s="137"/>
      <c r="Q415" s="3"/>
      <c r="R415" s="4"/>
      <c r="S415" s="4"/>
      <c r="T415" s="4"/>
      <c r="U415" s="4"/>
      <c r="V415" s="4"/>
      <c r="W415" s="4"/>
      <c r="X415" s="4"/>
      <c r="Y415" s="4"/>
      <c r="Z415" s="4"/>
      <c r="AA415" s="4"/>
      <c r="AB415" s="4"/>
      <c r="AC415" s="4"/>
      <c r="AD415" s="4"/>
      <c r="AE415" s="4"/>
      <c r="AF415" s="4"/>
      <c r="AG415" s="4"/>
      <c r="AH415" s="4"/>
      <c r="AI415" s="4"/>
      <c r="AJ415" s="4"/>
      <c r="AK415" s="4"/>
      <c r="AL415" s="4"/>
    </row>
    <row r="416" spans="1:38" s="1" customFormat="1" x14ac:dyDescent="0.2">
      <c r="F416" s="1009"/>
      <c r="G416" s="1009"/>
      <c r="H416" s="1009"/>
      <c r="I416" s="1009"/>
      <c r="J416" s="137"/>
      <c r="K416" s="137"/>
      <c r="L416" s="137"/>
      <c r="M416" s="137"/>
      <c r="N416" s="137"/>
      <c r="O416" s="137"/>
      <c r="P416" s="137"/>
      <c r="Q416" s="3"/>
      <c r="R416" s="4"/>
      <c r="S416" s="4"/>
      <c r="T416" s="4"/>
      <c r="U416" s="4"/>
      <c r="V416" s="4"/>
      <c r="W416" s="4"/>
      <c r="X416" s="4"/>
      <c r="Y416" s="4"/>
      <c r="Z416" s="4"/>
      <c r="AA416" s="4"/>
      <c r="AB416" s="4"/>
      <c r="AC416" s="4"/>
      <c r="AD416" s="4"/>
      <c r="AE416" s="4"/>
      <c r="AF416" s="4"/>
      <c r="AG416" s="4"/>
      <c r="AH416" s="4"/>
      <c r="AI416" s="4"/>
      <c r="AJ416" s="4"/>
      <c r="AK416" s="4"/>
      <c r="AL416" s="4"/>
    </row>
    <row r="417" spans="6:38" s="1" customFormat="1" x14ac:dyDescent="0.2">
      <c r="F417" s="1009"/>
      <c r="G417" s="1009"/>
      <c r="H417" s="1009"/>
      <c r="I417" s="1009"/>
      <c r="J417" s="137"/>
      <c r="K417" s="137"/>
      <c r="L417" s="137"/>
      <c r="M417" s="137"/>
      <c r="N417" s="137"/>
      <c r="O417" s="137"/>
      <c r="P417" s="137"/>
      <c r="Q417" s="3"/>
      <c r="R417" s="4"/>
      <c r="S417" s="4"/>
      <c r="T417" s="4"/>
      <c r="U417" s="4"/>
      <c r="V417" s="4"/>
      <c r="W417" s="4"/>
      <c r="X417" s="4"/>
      <c r="Y417" s="4"/>
      <c r="Z417" s="4"/>
      <c r="AA417" s="4"/>
      <c r="AB417" s="4"/>
      <c r="AC417" s="4"/>
      <c r="AD417" s="4"/>
      <c r="AE417" s="4"/>
      <c r="AF417" s="4"/>
      <c r="AG417" s="4"/>
      <c r="AH417" s="4"/>
      <c r="AI417" s="4"/>
      <c r="AJ417" s="4"/>
      <c r="AK417" s="4"/>
      <c r="AL417" s="4"/>
    </row>
  </sheetData>
  <autoFilter ref="E1:E417"/>
  <mergeCells count="115">
    <mergeCell ref="A350:I350"/>
    <mergeCell ref="A337:A339"/>
    <mergeCell ref="A340:A341"/>
    <mergeCell ref="A342:A344"/>
    <mergeCell ref="A328:A329"/>
    <mergeCell ref="A410:A411"/>
    <mergeCell ref="A409:I409"/>
    <mergeCell ref="F404:F405"/>
    <mergeCell ref="G404:G405"/>
    <mergeCell ref="H404:H405"/>
    <mergeCell ref="B406:C406"/>
    <mergeCell ref="A407:I407"/>
    <mergeCell ref="A400:I400"/>
    <mergeCell ref="A402:A405"/>
    <mergeCell ref="B402:C405"/>
    <mergeCell ref="D402:D405"/>
    <mergeCell ref="E402:E405"/>
    <mergeCell ref="F402:H403"/>
    <mergeCell ref="I402:I405"/>
    <mergeCell ref="L376:L377"/>
    <mergeCell ref="A372:A397"/>
    <mergeCell ref="B353:C353"/>
    <mergeCell ref="A354:I354"/>
    <mergeCell ref="A355:A370"/>
    <mergeCell ref="J364:J367"/>
    <mergeCell ref="A371:I371"/>
    <mergeCell ref="A351:A352"/>
    <mergeCell ref="B351:C352"/>
    <mergeCell ref="D351:D352"/>
    <mergeCell ref="E351:E352"/>
    <mergeCell ref="F351:H351"/>
    <mergeCell ref="I351:I352"/>
    <mergeCell ref="A326:A327"/>
    <mergeCell ref="A318:A322"/>
    <mergeCell ref="A324:A325"/>
    <mergeCell ref="A303:A304"/>
    <mergeCell ref="A305:A310"/>
    <mergeCell ref="A312:A314"/>
    <mergeCell ref="A315:A317"/>
    <mergeCell ref="A301:A302"/>
    <mergeCell ref="A290:A291"/>
    <mergeCell ref="A293:A295"/>
    <mergeCell ref="A196:A211"/>
    <mergeCell ref="A284:A286"/>
    <mergeCell ref="J285:J286"/>
    <mergeCell ref="A279:A282"/>
    <mergeCell ref="A269:A270"/>
    <mergeCell ref="A272:A274"/>
    <mergeCell ref="A276:A278"/>
    <mergeCell ref="A264:A265"/>
    <mergeCell ref="A261:A262"/>
    <mergeCell ref="A267:A268"/>
    <mergeCell ref="J122:J129"/>
    <mergeCell ref="J138:J143"/>
    <mergeCell ref="A172:A178"/>
    <mergeCell ref="A118:A129"/>
    <mergeCell ref="A179:A184"/>
    <mergeCell ref="A171:I171"/>
    <mergeCell ref="A169:A170"/>
    <mergeCell ref="J152:J157"/>
    <mergeCell ref="A257:A259"/>
    <mergeCell ref="A254:A255"/>
    <mergeCell ref="A246:A248"/>
    <mergeCell ref="A244:A245"/>
    <mergeCell ref="A249:A250"/>
    <mergeCell ref="A235:A236"/>
    <mergeCell ref="A237:A240"/>
    <mergeCell ref="A227:A228"/>
    <mergeCell ref="A229:A231"/>
    <mergeCell ref="A217:A218"/>
    <mergeCell ref="A221:A225"/>
    <mergeCell ref="A213:A214"/>
    <mergeCell ref="B194:C194"/>
    <mergeCell ref="A195:I195"/>
    <mergeCell ref="A189:I189"/>
    <mergeCell ref="A190:A193"/>
    <mergeCell ref="F192:F193"/>
    <mergeCell ref="G192:G193"/>
    <mergeCell ref="H192:H193"/>
    <mergeCell ref="A54:A59"/>
    <mergeCell ref="A152:A157"/>
    <mergeCell ref="A130:A149"/>
    <mergeCell ref="A150:A151"/>
    <mergeCell ref="A76:A113"/>
    <mergeCell ref="A158:I158"/>
    <mergeCell ref="A159:A167"/>
    <mergeCell ref="B190:C193"/>
    <mergeCell ref="D190:D193"/>
    <mergeCell ref="E190:E193"/>
    <mergeCell ref="F190:H191"/>
    <mergeCell ref="I190:I193"/>
    <mergeCell ref="H2:I4"/>
    <mergeCell ref="A6:I6"/>
    <mergeCell ref="A7:I7"/>
    <mergeCell ref="A8:Q8"/>
    <mergeCell ref="J88:J91"/>
    <mergeCell ref="J94:J113"/>
    <mergeCell ref="J64:J73"/>
    <mergeCell ref="A75:I75"/>
    <mergeCell ref="A60:I60"/>
    <mergeCell ref="J40:J49"/>
    <mergeCell ref="B15:C15"/>
    <mergeCell ref="A16:I16"/>
    <mergeCell ref="A11:A14"/>
    <mergeCell ref="B11:C14"/>
    <mergeCell ref="D11:D14"/>
    <mergeCell ref="E11:E14"/>
    <mergeCell ref="F11:H12"/>
    <mergeCell ref="A61:A74"/>
    <mergeCell ref="I11:I14"/>
    <mergeCell ref="F13:F14"/>
    <mergeCell ref="G13:G14"/>
    <mergeCell ref="H13:H14"/>
    <mergeCell ref="A17:A49"/>
    <mergeCell ref="A50:A53"/>
  </mergeCells>
  <pageMargins left="0.70866141732283472" right="0.70866141732283472" top="0.74803149606299213" bottom="0.74803149606299213" header="0.31496062992125984" footer="0.31496062992125984"/>
  <pageSetup paperSize="9" scale="33" fitToHeight="0" orientation="portrait" r:id="rId1"/>
  <rowBreaks count="1" manualBreakCount="1">
    <brk id="412" max="8" man="1"/>
  </rowBreaks>
  <colBreaks count="1" manualBreakCount="1">
    <brk id="9" max="2011"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04"/>
  <sheetViews>
    <sheetView view="pageBreakPreview" zoomScale="80" zoomScaleNormal="100" zoomScaleSheetLayoutView="80" workbookViewId="0">
      <selection activeCell="C20" sqref="C20"/>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17" width="39" style="243" customWidth="1"/>
    <col min="18" max="18" width="6.7109375" style="127" customWidth="1"/>
    <col min="19" max="19" width="21.85546875" style="128"/>
    <col min="20" max="16384" width="21.85546875" style="96"/>
  </cols>
  <sheetData>
    <row r="1" spans="1:19" ht="13.5" customHeight="1" x14ac:dyDescent="0.2">
      <c r="H1" s="1085"/>
    </row>
    <row r="2" spans="1:19" s="1" customFormat="1" ht="14.25" customHeight="1" x14ac:dyDescent="0.2">
      <c r="F2" s="1009"/>
      <c r="G2" s="1010"/>
      <c r="H2" s="1632" t="s">
        <v>7059</v>
      </c>
      <c r="I2" s="1632"/>
      <c r="J2" s="138"/>
      <c r="K2" s="138"/>
      <c r="L2" s="138"/>
      <c r="M2" s="138"/>
      <c r="N2" s="138"/>
      <c r="O2" s="138"/>
      <c r="P2" s="138"/>
      <c r="Q2" s="138"/>
      <c r="R2" s="3"/>
      <c r="S2" s="4"/>
    </row>
    <row r="3" spans="1:19" s="1" customFormat="1" ht="12.75" customHeight="1" x14ac:dyDescent="0.2">
      <c r="F3" s="1009"/>
      <c r="G3" s="1010"/>
      <c r="H3" s="1632"/>
      <c r="I3" s="1632"/>
      <c r="J3" s="138"/>
      <c r="K3" s="138"/>
      <c r="L3" s="138"/>
      <c r="M3" s="138"/>
      <c r="N3" s="138"/>
      <c r="O3" s="138"/>
      <c r="P3" s="138"/>
      <c r="Q3" s="138"/>
      <c r="R3" s="3"/>
      <c r="S3" s="4"/>
    </row>
    <row r="4" spans="1:19" s="1" customFormat="1" ht="12.75" customHeight="1" x14ac:dyDescent="0.2">
      <c r="F4" s="1009"/>
      <c r="G4" s="1010"/>
      <c r="H4" s="1632"/>
      <c r="I4" s="1632"/>
      <c r="J4" s="138"/>
      <c r="K4" s="138"/>
      <c r="L4" s="138"/>
      <c r="M4" s="138"/>
      <c r="N4" s="138"/>
      <c r="O4" s="138"/>
      <c r="P4" s="138"/>
      <c r="Q4" s="138"/>
      <c r="R4" s="3"/>
      <c r="S4" s="4"/>
    </row>
    <row r="5" spans="1:19" s="1" customFormat="1" ht="11.25" customHeight="1" x14ac:dyDescent="0.2">
      <c r="F5" s="1009"/>
      <c r="G5" s="1009"/>
      <c r="H5" s="1009"/>
      <c r="I5" s="1009"/>
      <c r="J5" s="137"/>
      <c r="K5" s="137"/>
      <c r="L5" s="137"/>
      <c r="M5" s="137"/>
      <c r="N5" s="137"/>
      <c r="O5" s="137"/>
      <c r="P5" s="137"/>
      <c r="Q5" s="137"/>
      <c r="R5" s="3"/>
      <c r="S5" s="4"/>
    </row>
    <row r="6" spans="1:19" s="7" customFormat="1" ht="12.75" customHeight="1" x14ac:dyDescent="0.2">
      <c r="A6" s="1640" t="s">
        <v>0</v>
      </c>
      <c r="B6" s="1640"/>
      <c r="C6" s="1640"/>
      <c r="D6" s="1640"/>
      <c r="E6" s="1640"/>
      <c r="F6" s="1640"/>
      <c r="G6" s="1640"/>
      <c r="H6" s="1640"/>
      <c r="I6" s="1640"/>
      <c r="J6" s="185"/>
      <c r="K6" s="185"/>
      <c r="L6" s="185"/>
      <c r="M6" s="185"/>
      <c r="N6" s="185"/>
      <c r="O6" s="185"/>
      <c r="P6" s="185"/>
      <c r="Q6" s="185"/>
      <c r="R6" s="186"/>
      <c r="S6" s="6"/>
    </row>
    <row r="7" spans="1:19" s="7" customFormat="1" ht="12.75" customHeight="1" x14ac:dyDescent="0.2">
      <c r="A7" s="1640" t="s">
        <v>1</v>
      </c>
      <c r="B7" s="1640"/>
      <c r="C7" s="1640"/>
      <c r="D7" s="1640"/>
      <c r="E7" s="1640"/>
      <c r="F7" s="1640"/>
      <c r="G7" s="1640"/>
      <c r="H7" s="1640"/>
      <c r="I7" s="1640"/>
      <c r="J7" s="185"/>
      <c r="K7" s="185"/>
      <c r="L7" s="185"/>
      <c r="M7" s="185"/>
      <c r="N7" s="185"/>
      <c r="O7" s="185"/>
      <c r="P7" s="185"/>
      <c r="Q7" s="185"/>
      <c r="R7" s="185"/>
    </row>
    <row r="8" spans="1:19" s="1" customFormat="1" ht="6.75" customHeight="1" x14ac:dyDescent="0.2">
      <c r="A8" s="1633"/>
      <c r="B8" s="1633"/>
      <c r="C8" s="1633"/>
      <c r="D8" s="1633"/>
      <c r="E8" s="1633"/>
      <c r="F8" s="1633"/>
      <c r="G8" s="1633"/>
      <c r="H8" s="1633"/>
      <c r="I8" s="1633"/>
      <c r="J8" s="1633"/>
      <c r="K8" s="1633"/>
      <c r="L8" s="1633"/>
      <c r="M8" s="1633"/>
      <c r="N8" s="1633"/>
      <c r="O8" s="1633"/>
      <c r="P8" s="1633"/>
      <c r="Q8" s="1633"/>
      <c r="R8" s="1633"/>
    </row>
    <row r="9" spans="1:19" s="1" customFormat="1" ht="15.75" customHeight="1" x14ac:dyDescent="0.2">
      <c r="A9" s="1194"/>
      <c r="B9" s="1194"/>
      <c r="C9" s="1194"/>
      <c r="D9" s="1194"/>
      <c r="E9" s="1194"/>
      <c r="F9" s="1194"/>
      <c r="G9" s="1194"/>
      <c r="H9" s="1194"/>
      <c r="I9" s="1194"/>
      <c r="J9" s="1194"/>
      <c r="K9" s="1194"/>
      <c r="L9" s="1194"/>
      <c r="M9" s="1194"/>
      <c r="N9" s="1194"/>
      <c r="O9" s="1194"/>
      <c r="P9" s="1194"/>
      <c r="Q9" s="1194"/>
      <c r="R9" s="1194"/>
    </row>
    <row r="10" spans="1:19" s="1" customFormat="1" ht="15" customHeight="1" x14ac:dyDescent="0.2">
      <c r="A10" s="8"/>
      <c r="B10" s="8"/>
      <c r="C10" s="8"/>
      <c r="D10" s="187" t="s">
        <v>1381</v>
      </c>
      <c r="E10" s="187"/>
      <c r="F10" s="1011"/>
      <c r="G10" s="1011"/>
      <c r="H10" s="1011"/>
      <c r="I10" s="1011"/>
      <c r="J10" s="139"/>
      <c r="K10" s="139"/>
      <c r="L10" s="139"/>
      <c r="M10" s="139"/>
      <c r="N10" s="139"/>
      <c r="O10" s="139"/>
      <c r="P10" s="139"/>
      <c r="Q10" s="139"/>
      <c r="R10" s="9"/>
    </row>
    <row r="11" spans="1:19" s="1" customFormat="1" ht="15" customHeight="1" x14ac:dyDescent="0.2">
      <c r="A11" s="1601" t="s">
        <v>2</v>
      </c>
      <c r="B11" s="1634" t="s">
        <v>3</v>
      </c>
      <c r="C11" s="1635"/>
      <c r="D11" s="1601" t="s">
        <v>4</v>
      </c>
      <c r="E11" s="1601" t="s">
        <v>5</v>
      </c>
      <c r="F11" s="1601" t="s">
        <v>6</v>
      </c>
      <c r="G11" s="1601"/>
      <c r="H11" s="1601"/>
      <c r="I11" s="1601" t="s">
        <v>7</v>
      </c>
      <c r="J11" s="1188"/>
      <c r="K11" s="1188"/>
      <c r="L11" s="1188"/>
      <c r="M11" s="1203"/>
      <c r="N11" s="1203"/>
      <c r="O11" s="1203"/>
      <c r="P11" s="1203"/>
      <c r="Q11" s="1203"/>
      <c r="R11" s="9"/>
    </row>
    <row r="12" spans="1:19" s="1" customFormat="1" ht="11.25" customHeight="1" x14ac:dyDescent="0.2">
      <c r="A12" s="1601"/>
      <c r="B12" s="1636"/>
      <c r="C12" s="1637"/>
      <c r="D12" s="1601"/>
      <c r="E12" s="1601"/>
      <c r="F12" s="1601"/>
      <c r="G12" s="1601"/>
      <c r="H12" s="1601"/>
      <c r="I12" s="1601"/>
      <c r="J12" s="1188"/>
      <c r="K12" s="1188"/>
      <c r="L12" s="1188"/>
      <c r="M12" s="1203"/>
      <c r="N12" s="1203"/>
      <c r="O12" s="1203"/>
      <c r="P12" s="1203"/>
      <c r="Q12" s="1203"/>
      <c r="R12" s="9"/>
    </row>
    <row r="13" spans="1:19" s="1" customFormat="1" ht="11.25" customHeight="1" x14ac:dyDescent="0.2">
      <c r="A13" s="1601"/>
      <c r="B13" s="1636"/>
      <c r="C13" s="1637"/>
      <c r="D13" s="1601"/>
      <c r="E13" s="1601"/>
      <c r="F13" s="1601">
        <v>2017</v>
      </c>
      <c r="G13" s="1601">
        <v>2018</v>
      </c>
      <c r="H13" s="1601">
        <v>2019</v>
      </c>
      <c r="I13" s="1601"/>
      <c r="J13" s="1188"/>
      <c r="K13" s="1188"/>
      <c r="L13" s="1188"/>
      <c r="M13" s="1203"/>
      <c r="N13" s="1203"/>
      <c r="O13" s="1203"/>
      <c r="P13" s="1203"/>
      <c r="Q13" s="1203"/>
      <c r="R13" s="9"/>
    </row>
    <row r="14" spans="1:19" s="1" customFormat="1" ht="3.75" customHeight="1" x14ac:dyDescent="0.2">
      <c r="A14" s="1601"/>
      <c r="B14" s="1638"/>
      <c r="C14" s="1639"/>
      <c r="D14" s="1601"/>
      <c r="E14" s="1601"/>
      <c r="F14" s="1601"/>
      <c r="G14" s="1601"/>
      <c r="H14" s="1601"/>
      <c r="I14" s="1601"/>
      <c r="J14" s="1188"/>
      <c r="K14" s="1188"/>
      <c r="L14" s="1188"/>
      <c r="M14" s="1203"/>
      <c r="N14" s="1203"/>
      <c r="O14" s="1203"/>
      <c r="P14" s="1203"/>
      <c r="Q14" s="1203"/>
      <c r="R14" s="9"/>
    </row>
    <row r="15" spans="1:19" s="1" customFormat="1" ht="11.25" customHeight="1" x14ac:dyDescent="0.2">
      <c r="A15" s="973">
        <v>1</v>
      </c>
      <c r="B15" s="1644">
        <v>2</v>
      </c>
      <c r="C15" s="1645"/>
      <c r="D15" s="973">
        <v>3</v>
      </c>
      <c r="E15" s="973">
        <v>4</v>
      </c>
      <c r="F15" s="973">
        <v>5</v>
      </c>
      <c r="G15" s="973">
        <v>6</v>
      </c>
      <c r="H15" s="973">
        <v>7</v>
      </c>
      <c r="I15" s="973">
        <v>8</v>
      </c>
      <c r="J15" s="1188"/>
      <c r="K15" s="1188"/>
      <c r="L15" s="1188"/>
      <c r="M15" s="1203"/>
      <c r="N15" s="1203"/>
      <c r="O15" s="1203"/>
      <c r="P15" s="1203"/>
      <c r="Q15" s="1203"/>
      <c r="R15" s="9"/>
    </row>
    <row r="16" spans="1:19" s="1" customFormat="1" ht="12.75" customHeight="1" x14ac:dyDescent="0.2">
      <c r="A16" s="1742" t="s">
        <v>1382</v>
      </c>
      <c r="B16" s="1742"/>
      <c r="C16" s="1742"/>
      <c r="D16" s="1742"/>
      <c r="E16" s="1742"/>
      <c r="F16" s="1742"/>
      <c r="G16" s="1742"/>
      <c r="H16" s="1742"/>
      <c r="I16" s="1742"/>
      <c r="J16" s="254"/>
      <c r="K16" s="254"/>
      <c r="L16" s="254"/>
      <c r="M16" s="140"/>
      <c r="N16" s="140"/>
      <c r="O16" s="140"/>
      <c r="P16" s="140"/>
      <c r="Q16" s="140"/>
      <c r="R16" s="9" t="s">
        <v>8</v>
      </c>
    </row>
    <row r="17" spans="1:36" ht="70.5" customHeight="1" x14ac:dyDescent="0.2">
      <c r="A17" s="1564" t="s">
        <v>1475</v>
      </c>
      <c r="B17" s="1195" t="s">
        <v>3700</v>
      </c>
      <c r="C17" s="497" t="s">
        <v>3701</v>
      </c>
      <c r="D17" s="1195" t="s">
        <v>810</v>
      </c>
      <c r="E17" s="1195" t="s">
        <v>3435</v>
      </c>
      <c r="F17" s="1196">
        <v>138</v>
      </c>
      <c r="G17" s="1196"/>
      <c r="H17" s="1196"/>
      <c r="I17" s="1196"/>
      <c r="J17" s="1185" t="s">
        <v>3702</v>
      </c>
      <c r="K17" s="1185" t="s">
        <v>4546</v>
      </c>
      <c r="L17" s="1185" t="s">
        <v>6853</v>
      </c>
      <c r="M17" s="1185" t="s">
        <v>6852</v>
      </c>
      <c r="N17" s="1185"/>
      <c r="O17" s="1185"/>
      <c r="P17" s="1185"/>
      <c r="Q17" s="1185"/>
      <c r="T17" s="128"/>
    </row>
    <row r="18" spans="1:36" ht="46.5" customHeight="1" x14ac:dyDescent="0.2">
      <c r="A18" s="1564"/>
      <c r="B18" s="1028" t="s">
        <v>6856</v>
      </c>
      <c r="C18" s="1193" t="s">
        <v>6859</v>
      </c>
      <c r="D18" s="1191" t="s">
        <v>6860</v>
      </c>
      <c r="E18" s="1195" t="s">
        <v>29</v>
      </c>
      <c r="F18" s="279"/>
      <c r="G18" s="330">
        <v>61.8</v>
      </c>
      <c r="H18" s="1196"/>
      <c r="I18" s="1196"/>
      <c r="J18" s="1185" t="s">
        <v>6855</v>
      </c>
      <c r="K18" s="1185"/>
      <c r="L18" s="1185"/>
      <c r="M18" s="1185"/>
      <c r="N18" s="1185"/>
      <c r="O18" s="1185"/>
      <c r="P18" s="1185"/>
      <c r="Q18" s="1185"/>
      <c r="T18" s="128"/>
    </row>
    <row r="19" spans="1:36" ht="46.5" customHeight="1" x14ac:dyDescent="0.2">
      <c r="A19" s="1564"/>
      <c r="B19" s="1028" t="s">
        <v>6857</v>
      </c>
      <c r="C19" s="1193" t="s">
        <v>6861</v>
      </c>
      <c r="D19" s="1191" t="s">
        <v>6862</v>
      </c>
      <c r="E19" s="1195" t="s">
        <v>29</v>
      </c>
      <c r="F19" s="279"/>
      <c r="G19" s="330">
        <v>61.8</v>
      </c>
      <c r="H19" s="1196"/>
      <c r="I19" s="1196"/>
      <c r="J19" s="1185" t="s">
        <v>6855</v>
      </c>
      <c r="K19" s="1185"/>
      <c r="L19" s="1185"/>
      <c r="M19" s="1185"/>
      <c r="N19" s="1185"/>
      <c r="O19" s="1185"/>
      <c r="P19" s="1185"/>
      <c r="Q19" s="1185"/>
      <c r="T19" s="128"/>
    </row>
    <row r="20" spans="1:36" ht="46.5" customHeight="1" x14ac:dyDescent="0.2">
      <c r="A20" s="1564"/>
      <c r="B20" s="1028" t="s">
        <v>6858</v>
      </c>
      <c r="C20" s="1193" t="s">
        <v>6866</v>
      </c>
      <c r="D20" s="1191" t="s">
        <v>6862</v>
      </c>
      <c r="E20" s="1195" t="s">
        <v>29</v>
      </c>
      <c r="F20" s="279"/>
      <c r="G20" s="330">
        <v>61.8</v>
      </c>
      <c r="H20" s="1196"/>
      <c r="I20" s="1196"/>
      <c r="J20" s="1185" t="s">
        <v>6855</v>
      </c>
      <c r="K20" s="1185"/>
      <c r="L20" s="1185"/>
      <c r="M20" s="1185"/>
      <c r="N20" s="1185"/>
      <c r="O20" s="1185"/>
      <c r="P20" s="1185"/>
      <c r="Q20" s="1185"/>
      <c r="T20" s="128"/>
    </row>
    <row r="21" spans="1:36" ht="46.5" customHeight="1" x14ac:dyDescent="0.2">
      <c r="A21" s="1564"/>
      <c r="B21" s="1028" t="s">
        <v>6863</v>
      </c>
      <c r="C21" s="1193" t="s">
        <v>6867</v>
      </c>
      <c r="D21" s="1191" t="s">
        <v>6862</v>
      </c>
      <c r="E21" s="1195" t="s">
        <v>29</v>
      </c>
      <c r="F21" s="279"/>
      <c r="G21" s="330">
        <v>61.8</v>
      </c>
      <c r="H21" s="1196"/>
      <c r="I21" s="1196"/>
      <c r="J21" s="1185" t="s">
        <v>6855</v>
      </c>
      <c r="K21" s="1185"/>
      <c r="L21" s="1185"/>
      <c r="M21" s="1185"/>
      <c r="N21" s="1185"/>
      <c r="O21" s="1185"/>
      <c r="P21" s="1185"/>
      <c r="Q21" s="1185"/>
      <c r="T21" s="128"/>
    </row>
    <row r="22" spans="1:36" ht="46.5" customHeight="1" x14ac:dyDescent="0.2">
      <c r="A22" s="1564"/>
      <c r="B22" s="1028" t="s">
        <v>6864</v>
      </c>
      <c r="C22" s="1193" t="s">
        <v>6868</v>
      </c>
      <c r="D22" s="1191" t="s">
        <v>6862</v>
      </c>
      <c r="E22" s="1195" t="s">
        <v>29</v>
      </c>
      <c r="F22" s="279"/>
      <c r="G22" s="330">
        <v>61.8</v>
      </c>
      <c r="H22" s="1196"/>
      <c r="I22" s="1196"/>
      <c r="J22" s="1185" t="s">
        <v>6855</v>
      </c>
      <c r="K22" s="1185"/>
      <c r="L22" s="1185"/>
      <c r="M22" s="1185"/>
      <c r="N22" s="1185"/>
      <c r="O22" s="1185"/>
      <c r="P22" s="1185"/>
      <c r="Q22" s="1185"/>
      <c r="T22" s="128"/>
    </row>
    <row r="23" spans="1:36" ht="46.5" customHeight="1" x14ac:dyDescent="0.2">
      <c r="A23" s="1564"/>
      <c r="B23" s="1028" t="s">
        <v>6865</v>
      </c>
      <c r="C23" s="1193" t="s">
        <v>6869</v>
      </c>
      <c r="D23" s="1191" t="s">
        <v>6862</v>
      </c>
      <c r="E23" s="1195" t="s">
        <v>29</v>
      </c>
      <c r="F23" s="279"/>
      <c r="G23" s="330">
        <v>82.4</v>
      </c>
      <c r="H23" s="1196"/>
      <c r="I23" s="1196"/>
      <c r="J23" s="1185" t="s">
        <v>6870</v>
      </c>
      <c r="K23" s="1185"/>
      <c r="L23" s="1185"/>
      <c r="M23" s="1185"/>
      <c r="N23" s="1185"/>
      <c r="O23" s="1185"/>
      <c r="P23" s="1185"/>
      <c r="Q23" s="1185"/>
      <c r="T23" s="128"/>
    </row>
    <row r="24" spans="1:36" ht="46.5" customHeight="1" x14ac:dyDescent="0.2">
      <c r="A24" s="1564"/>
      <c r="B24" s="1028" t="s">
        <v>6872</v>
      </c>
      <c r="C24" s="1193" t="s">
        <v>6871</v>
      </c>
      <c r="D24" s="1191" t="s">
        <v>6862</v>
      </c>
      <c r="E24" s="1195" t="s">
        <v>29</v>
      </c>
      <c r="F24" s="279"/>
      <c r="G24" s="330">
        <v>61.8</v>
      </c>
      <c r="H24" s="1196"/>
      <c r="I24" s="1196"/>
      <c r="J24" s="1185" t="s">
        <v>6855</v>
      </c>
      <c r="K24" s="1185"/>
      <c r="L24" s="1185"/>
      <c r="M24" s="1185"/>
      <c r="N24" s="1185"/>
      <c r="O24" s="1185"/>
      <c r="P24" s="1185"/>
      <c r="Q24" s="1185"/>
      <c r="T24" s="128"/>
    </row>
    <row r="25" spans="1:36" s="4" customFormat="1" ht="115.5" customHeight="1" x14ac:dyDescent="0.2">
      <c r="A25" s="1027" t="s">
        <v>3131</v>
      </c>
      <c r="B25" s="1193" t="s">
        <v>1734</v>
      </c>
      <c r="C25" s="1027" t="s">
        <v>214</v>
      </c>
      <c r="D25" s="1195" t="s">
        <v>13</v>
      </c>
      <c r="E25" s="1197" t="s">
        <v>211</v>
      </c>
      <c r="F25" s="1196">
        <v>5613</v>
      </c>
      <c r="G25" s="1195">
        <v>6.4299999999999996E-2</v>
      </c>
      <c r="H25" s="1195"/>
      <c r="I25" s="1195"/>
      <c r="J25" s="1188" t="s">
        <v>4327</v>
      </c>
      <c r="K25" s="1188" t="s">
        <v>5514</v>
      </c>
      <c r="L25" s="1188" t="s">
        <v>5945</v>
      </c>
      <c r="M25" s="3" t="s">
        <v>6113</v>
      </c>
      <c r="N25" s="1203" t="s">
        <v>6873</v>
      </c>
      <c r="O25" s="1203"/>
      <c r="P25" s="1203"/>
      <c r="Q25" s="1203"/>
      <c r="R25" s="3" t="s">
        <v>11</v>
      </c>
    </row>
    <row r="26" spans="1:36" s="24" customFormat="1" ht="12" customHeight="1" x14ac:dyDescent="0.2">
      <c r="A26" s="1741" t="s">
        <v>1476</v>
      </c>
      <c r="B26" s="1741"/>
      <c r="C26" s="1741"/>
      <c r="D26" s="1741"/>
      <c r="E26" s="1741"/>
      <c r="F26" s="1741"/>
      <c r="G26" s="1741"/>
      <c r="H26" s="1741"/>
      <c r="I26" s="1741"/>
      <c r="J26" s="254"/>
      <c r="K26" s="254"/>
      <c r="L26" s="254"/>
      <c r="M26" s="140"/>
      <c r="N26" s="140"/>
      <c r="O26" s="140"/>
      <c r="P26" s="140"/>
      <c r="Q26" s="140"/>
      <c r="R26" s="3" t="s">
        <v>11</v>
      </c>
    </row>
    <row r="27" spans="1:36" s="1" customFormat="1" ht="78.75" customHeight="1" x14ac:dyDescent="0.2">
      <c r="A27" s="1564" t="s">
        <v>1477</v>
      </c>
      <c r="B27" s="1195" t="s">
        <v>5056</v>
      </c>
      <c r="C27" s="1027" t="s">
        <v>6678</v>
      </c>
      <c r="D27" s="1195" t="s">
        <v>3137</v>
      </c>
      <c r="E27" s="1197" t="s">
        <v>60</v>
      </c>
      <c r="F27" s="330"/>
      <c r="G27" s="330"/>
      <c r="H27" s="1196"/>
      <c r="I27" s="1196"/>
      <c r="J27" s="127" t="s">
        <v>5505</v>
      </c>
      <c r="K27" s="1188" t="s">
        <v>6677</v>
      </c>
      <c r="L27" s="1188" t="s">
        <v>6874</v>
      </c>
      <c r="M27" s="1203"/>
      <c r="N27" s="1203"/>
      <c r="O27" s="1203"/>
      <c r="P27" s="1203"/>
      <c r="Q27" s="1203"/>
      <c r="R27" s="9"/>
    </row>
    <row r="28" spans="1:36" s="1" customFormat="1" ht="63.75" customHeight="1" x14ac:dyDescent="0.2">
      <c r="A28" s="1564"/>
      <c r="B28" s="1195" t="s">
        <v>6119</v>
      </c>
      <c r="C28" s="1027" t="s">
        <v>6120</v>
      </c>
      <c r="D28" s="1195" t="s">
        <v>286</v>
      </c>
      <c r="E28" s="307" t="s">
        <v>5806</v>
      </c>
      <c r="F28" s="279"/>
      <c r="G28" s="330"/>
      <c r="H28" s="1196"/>
      <c r="I28" s="1196"/>
      <c r="J28" s="127" t="s">
        <v>6116</v>
      </c>
      <c r="K28" s="1188" t="s">
        <v>6875</v>
      </c>
      <c r="L28" s="1188"/>
      <c r="M28" s="1203"/>
      <c r="N28" s="1203"/>
      <c r="O28" s="1203"/>
      <c r="P28" s="1203"/>
      <c r="Q28" s="1203"/>
      <c r="R28" s="9"/>
    </row>
    <row r="29" spans="1:36" s="1" customFormat="1" ht="75" customHeight="1" x14ac:dyDescent="0.2">
      <c r="A29" s="1564"/>
      <c r="B29" s="1195" t="s">
        <v>6756</v>
      </c>
      <c r="C29" s="1027" t="s">
        <v>6851</v>
      </c>
      <c r="D29" s="1195" t="s">
        <v>1240</v>
      </c>
      <c r="E29" s="307" t="s">
        <v>915</v>
      </c>
      <c r="F29" s="279"/>
      <c r="G29" s="330"/>
      <c r="H29" s="1196"/>
      <c r="I29" s="1196"/>
      <c r="J29" s="127" t="s">
        <v>6876</v>
      </c>
      <c r="K29" s="1188"/>
      <c r="L29" s="1188"/>
      <c r="M29" s="1203"/>
      <c r="N29" s="1203"/>
      <c r="O29" s="1203"/>
      <c r="P29" s="1203"/>
      <c r="Q29" s="1203"/>
      <c r="R29" s="9"/>
    </row>
    <row r="30" spans="1:36" s="1" customFormat="1" ht="15.75" customHeight="1" x14ac:dyDescent="0.2">
      <c r="A30" s="1785" t="s">
        <v>1478</v>
      </c>
      <c r="B30" s="1785"/>
      <c r="C30" s="1785"/>
      <c r="D30" s="1785"/>
      <c r="E30" s="1785"/>
      <c r="F30" s="1785"/>
      <c r="G30" s="1785"/>
      <c r="H30" s="1785"/>
      <c r="I30" s="1785"/>
      <c r="J30" s="254"/>
      <c r="K30" s="254"/>
      <c r="L30" s="254"/>
      <c r="M30" s="140"/>
      <c r="N30" s="140"/>
      <c r="O30" s="140"/>
      <c r="P30" s="140"/>
      <c r="Q30" s="140"/>
      <c r="R30" s="3"/>
      <c r="S30" s="4"/>
      <c r="T30" s="4"/>
      <c r="U30" s="4"/>
      <c r="V30" s="4"/>
      <c r="W30" s="4"/>
      <c r="X30" s="4"/>
      <c r="Y30" s="4"/>
      <c r="Z30" s="4"/>
      <c r="AA30" s="4"/>
      <c r="AB30" s="4"/>
      <c r="AC30" s="4"/>
      <c r="AD30" s="4"/>
      <c r="AE30" s="4"/>
      <c r="AF30" s="4"/>
      <c r="AG30" s="4"/>
      <c r="AH30" s="4"/>
      <c r="AI30" s="4"/>
    </row>
    <row r="31" spans="1:36" s="971" customFormat="1" ht="87.75" customHeight="1" x14ac:dyDescent="0.2">
      <c r="A31" s="643" t="s">
        <v>3026</v>
      </c>
      <c r="B31" s="1200" t="s">
        <v>5064</v>
      </c>
      <c r="C31" s="1027" t="s">
        <v>5063</v>
      </c>
      <c r="D31" s="1191" t="s">
        <v>810</v>
      </c>
      <c r="E31" s="1191" t="s">
        <v>3810</v>
      </c>
      <c r="F31" s="279"/>
      <c r="G31" s="279">
        <v>48.985469999999999</v>
      </c>
      <c r="H31" s="1196"/>
      <c r="I31" s="1195"/>
      <c r="J31" s="1188" t="s">
        <v>5504</v>
      </c>
      <c r="K31" s="1188" t="s">
        <v>6877</v>
      </c>
      <c r="L31" s="1188"/>
      <c r="M31" s="1203"/>
      <c r="N31" s="1203"/>
      <c r="O31" s="1203"/>
      <c r="P31" s="1203"/>
      <c r="Q31" s="1203"/>
      <c r="R31" s="3"/>
      <c r="S31" s="4"/>
      <c r="T31" s="4"/>
      <c r="U31" s="4"/>
      <c r="V31" s="4"/>
      <c r="W31" s="4"/>
      <c r="X31" s="4"/>
      <c r="Y31" s="4"/>
      <c r="Z31" s="4"/>
      <c r="AA31" s="4"/>
      <c r="AB31" s="4"/>
      <c r="AC31" s="4"/>
      <c r="AD31" s="4"/>
      <c r="AE31" s="4"/>
      <c r="AF31" s="4"/>
      <c r="AG31" s="4"/>
      <c r="AH31" s="4"/>
      <c r="AI31" s="4"/>
      <c r="AJ31" s="240"/>
    </row>
    <row r="32" spans="1:36" s="4" customFormat="1" ht="51.75" customHeight="1" x14ac:dyDescent="0.2">
      <c r="A32" s="1193" t="s">
        <v>1479</v>
      </c>
      <c r="B32" s="1193" t="s">
        <v>6879</v>
      </c>
      <c r="C32" s="1193" t="s">
        <v>6878</v>
      </c>
      <c r="D32" s="1195" t="s">
        <v>6880</v>
      </c>
      <c r="E32" s="1195" t="s">
        <v>29</v>
      </c>
      <c r="F32" s="1196"/>
      <c r="G32" s="1195">
        <v>600</v>
      </c>
      <c r="H32" s="1195"/>
      <c r="I32" s="1196"/>
      <c r="J32" s="1185" t="s">
        <v>6854</v>
      </c>
      <c r="K32" s="1185"/>
      <c r="L32" s="1185"/>
      <c r="M32" s="1190"/>
      <c r="N32" s="1190"/>
      <c r="O32" s="1190"/>
      <c r="P32" s="1190"/>
      <c r="Q32" s="1190"/>
      <c r="R32" s="3"/>
    </row>
    <row r="33" spans="1:36" s="1" customFormat="1" ht="100.5" customHeight="1" x14ac:dyDescent="0.2">
      <c r="A33" s="1564" t="s">
        <v>1480</v>
      </c>
      <c r="B33" s="1193" t="s">
        <v>1965</v>
      </c>
      <c r="C33" s="1193" t="s">
        <v>6882</v>
      </c>
      <c r="D33" s="1195" t="s">
        <v>275</v>
      </c>
      <c r="E33" s="1191" t="s">
        <v>340</v>
      </c>
      <c r="F33" s="1022"/>
      <c r="G33" s="1196">
        <v>598.87986000000001</v>
      </c>
      <c r="H33" s="1195"/>
      <c r="I33" s="279">
        <v>275.8</v>
      </c>
      <c r="J33" s="1201" t="s">
        <v>5526</v>
      </c>
      <c r="K33" s="1201" t="s">
        <v>6122</v>
      </c>
      <c r="L33" s="1201" t="s">
        <v>6881</v>
      </c>
      <c r="M33" s="1204"/>
      <c r="N33" s="1204"/>
      <c r="O33" s="1204"/>
      <c r="P33" s="1204"/>
      <c r="Q33" s="1204"/>
      <c r="R33" s="9" t="s">
        <v>11</v>
      </c>
      <c r="S33" s="4"/>
    </row>
    <row r="34" spans="1:36" s="1" customFormat="1" ht="155.25" customHeight="1" x14ac:dyDescent="0.2">
      <c r="A34" s="1564"/>
      <c r="B34" s="1193" t="s">
        <v>1974</v>
      </c>
      <c r="C34" s="1193" t="s">
        <v>5095</v>
      </c>
      <c r="D34" s="1195" t="s">
        <v>213</v>
      </c>
      <c r="E34" s="1195" t="s">
        <v>358</v>
      </c>
      <c r="F34" s="1022"/>
      <c r="G34" s="1196">
        <v>689.92570999999998</v>
      </c>
      <c r="H34" s="1195"/>
      <c r="I34" s="279">
        <v>400</v>
      </c>
      <c r="J34" s="1201" t="s">
        <v>5527</v>
      </c>
      <c r="K34" s="1201" t="s">
        <v>6123</v>
      </c>
      <c r="L34" s="1201" t="s">
        <v>6883</v>
      </c>
      <c r="M34" s="1204"/>
      <c r="N34" s="1204"/>
      <c r="O34" s="1204"/>
      <c r="P34" s="1204"/>
      <c r="Q34" s="1204"/>
      <c r="R34" s="9" t="s">
        <v>11</v>
      </c>
      <c r="S34" s="4"/>
    </row>
    <row r="35" spans="1:36" s="1" customFormat="1" ht="96.75" customHeight="1" x14ac:dyDescent="0.2">
      <c r="A35" s="1564"/>
      <c r="B35" s="1193" t="s">
        <v>1975</v>
      </c>
      <c r="C35" s="1193" t="s">
        <v>6736</v>
      </c>
      <c r="D35" s="1195" t="s">
        <v>275</v>
      </c>
      <c r="E35" s="1195" t="s">
        <v>276</v>
      </c>
      <c r="F35" s="1022"/>
      <c r="G35" s="1196">
        <v>389.68419999999998</v>
      </c>
      <c r="H35" s="1195"/>
      <c r="I35" s="279">
        <v>500</v>
      </c>
      <c r="J35" s="1201" t="s">
        <v>6737</v>
      </c>
      <c r="K35" s="1201" t="s">
        <v>6884</v>
      </c>
      <c r="L35" s="1201"/>
      <c r="M35" s="1204"/>
      <c r="N35" s="1204"/>
      <c r="O35" s="1204"/>
      <c r="P35" s="1204"/>
      <c r="Q35" s="1204"/>
      <c r="R35" s="9" t="s">
        <v>11</v>
      </c>
      <c r="S35" s="4"/>
    </row>
    <row r="36" spans="1:36" s="1" customFormat="1" ht="116.25" customHeight="1" x14ac:dyDescent="0.2">
      <c r="A36" s="1564"/>
      <c r="B36" s="1193" t="s">
        <v>1979</v>
      </c>
      <c r="C36" s="1193" t="s">
        <v>6671</v>
      </c>
      <c r="D36" s="1195" t="s">
        <v>275</v>
      </c>
      <c r="E36" s="1195" t="s">
        <v>276</v>
      </c>
      <c r="F36" s="1022"/>
      <c r="G36" s="1195">
        <v>2971.81394</v>
      </c>
      <c r="H36" s="1195"/>
      <c r="I36" s="279">
        <v>2670.3</v>
      </c>
      <c r="J36" s="1201" t="s">
        <v>5528</v>
      </c>
      <c r="K36" s="1201" t="s">
        <v>6672</v>
      </c>
      <c r="L36" s="1201" t="s">
        <v>6885</v>
      </c>
      <c r="M36" s="1204"/>
      <c r="N36" s="1204"/>
      <c r="O36" s="1204"/>
      <c r="P36" s="1204"/>
      <c r="Q36" s="1204"/>
      <c r="R36" s="9" t="s">
        <v>11</v>
      </c>
      <c r="S36" s="4"/>
    </row>
    <row r="37" spans="1:36" s="1" customFormat="1" ht="119.25" customHeight="1" x14ac:dyDescent="0.2">
      <c r="A37" s="1564"/>
      <c r="B37" s="1193" t="s">
        <v>2013</v>
      </c>
      <c r="C37" s="656" t="s">
        <v>6734</v>
      </c>
      <c r="D37" s="1195" t="s">
        <v>275</v>
      </c>
      <c r="E37" s="1195" t="s">
        <v>276</v>
      </c>
      <c r="F37" s="1022"/>
      <c r="G37" s="1196">
        <v>441.4314</v>
      </c>
      <c r="H37" s="1195"/>
      <c r="I37" s="279">
        <v>1485</v>
      </c>
      <c r="J37" s="1201" t="s">
        <v>6735</v>
      </c>
      <c r="K37" s="1201" t="s">
        <v>6886</v>
      </c>
      <c r="L37" s="1201"/>
      <c r="M37" s="1204"/>
      <c r="N37" s="1204"/>
      <c r="O37" s="1204"/>
      <c r="P37" s="1204"/>
      <c r="Q37" s="1204"/>
      <c r="R37" s="9" t="s">
        <v>11</v>
      </c>
      <c r="S37" s="4"/>
    </row>
    <row r="38" spans="1:36" s="1" customFormat="1" ht="87.75" customHeight="1" x14ac:dyDescent="0.2">
      <c r="A38" s="1564"/>
      <c r="B38" s="1193" t="s">
        <v>2031</v>
      </c>
      <c r="C38" s="656" t="s">
        <v>6727</v>
      </c>
      <c r="D38" s="1195" t="s">
        <v>275</v>
      </c>
      <c r="E38" s="1195" t="s">
        <v>276</v>
      </c>
      <c r="F38" s="1022"/>
      <c r="G38" s="1196">
        <v>0</v>
      </c>
      <c r="H38" s="1195"/>
      <c r="I38" s="279">
        <v>1350</v>
      </c>
      <c r="J38" s="1201" t="s">
        <v>6726</v>
      </c>
      <c r="K38" s="1201" t="s">
        <v>6887</v>
      </c>
      <c r="L38" s="1201"/>
      <c r="M38" s="1204"/>
      <c r="N38" s="1204"/>
      <c r="O38" s="1204"/>
      <c r="P38" s="1204"/>
      <c r="Q38" s="1204"/>
      <c r="R38" s="9" t="s">
        <v>11</v>
      </c>
      <c r="S38" s="4"/>
    </row>
    <row r="39" spans="1:36" s="10" customFormat="1" ht="102" customHeight="1" x14ac:dyDescent="0.2">
      <c r="A39" s="1564"/>
      <c r="B39" s="1193" t="s">
        <v>2044</v>
      </c>
      <c r="C39" s="656" t="s">
        <v>6674</v>
      </c>
      <c r="D39" s="1195" t="s">
        <v>275</v>
      </c>
      <c r="E39" s="1195" t="s">
        <v>276</v>
      </c>
      <c r="F39" s="1022"/>
      <c r="G39" s="1195">
        <v>2134.27106</v>
      </c>
      <c r="H39" s="1195"/>
      <c r="I39" s="279">
        <v>2650</v>
      </c>
      <c r="J39" s="1201" t="s">
        <v>5532</v>
      </c>
      <c r="K39" s="1201" t="s">
        <v>6673</v>
      </c>
      <c r="L39" s="1201" t="s">
        <v>6888</v>
      </c>
      <c r="M39" s="1204"/>
      <c r="N39" s="1204"/>
      <c r="O39" s="1204"/>
      <c r="P39" s="1204"/>
      <c r="Q39" s="1204"/>
      <c r="R39" s="9" t="s">
        <v>11</v>
      </c>
      <c r="S39" s="4"/>
      <c r="T39" s="4"/>
      <c r="U39" s="4"/>
      <c r="V39" s="4"/>
      <c r="W39" s="4"/>
      <c r="X39" s="4"/>
      <c r="Y39" s="4"/>
      <c r="Z39" s="4"/>
      <c r="AA39" s="27"/>
    </row>
    <row r="40" spans="1:36" s="10" customFormat="1" ht="112.5" customHeight="1" x14ac:dyDescent="0.2">
      <c r="A40" s="1564"/>
      <c r="B40" s="1193" t="s">
        <v>2045</v>
      </c>
      <c r="C40" s="656" t="s">
        <v>5096</v>
      </c>
      <c r="D40" s="1195" t="s">
        <v>275</v>
      </c>
      <c r="E40" s="1195" t="s">
        <v>276</v>
      </c>
      <c r="F40" s="1022"/>
      <c r="G40" s="1195">
        <v>592.17898000000002</v>
      </c>
      <c r="H40" s="1195"/>
      <c r="I40" s="279">
        <v>1150</v>
      </c>
      <c r="J40" s="1201" t="s">
        <v>5533</v>
      </c>
      <c r="K40" s="1201" t="s">
        <v>6889</v>
      </c>
      <c r="L40" s="1201"/>
      <c r="M40" s="1204"/>
      <c r="N40" s="1204"/>
      <c r="O40" s="1204"/>
      <c r="P40" s="1204"/>
      <c r="Q40" s="1204"/>
      <c r="R40" s="9" t="s">
        <v>11</v>
      </c>
      <c r="S40" s="4"/>
      <c r="T40" s="4"/>
      <c r="U40" s="4"/>
      <c r="V40" s="4"/>
      <c r="W40" s="4"/>
      <c r="X40" s="4"/>
      <c r="Y40" s="4"/>
      <c r="Z40" s="4"/>
      <c r="AA40" s="27"/>
    </row>
    <row r="41" spans="1:36" s="36" customFormat="1" ht="105.75" customHeight="1" x14ac:dyDescent="0.2">
      <c r="A41" s="1564"/>
      <c r="B41" s="1193" t="s">
        <v>2065</v>
      </c>
      <c r="C41" s="656" t="s">
        <v>6676</v>
      </c>
      <c r="D41" s="1195" t="s">
        <v>275</v>
      </c>
      <c r="E41" s="1195" t="s">
        <v>276</v>
      </c>
      <c r="F41" s="1022"/>
      <c r="G41" s="1195">
        <v>3911.88366</v>
      </c>
      <c r="H41" s="1195"/>
      <c r="I41" s="279">
        <v>1980.2</v>
      </c>
      <c r="J41" s="1201" t="s">
        <v>5534</v>
      </c>
      <c r="K41" s="1201" t="s">
        <v>6675</v>
      </c>
      <c r="L41" s="1201" t="s">
        <v>6890</v>
      </c>
      <c r="M41" s="1204"/>
      <c r="N41" s="1204"/>
      <c r="O41" s="1204"/>
      <c r="P41" s="1204"/>
      <c r="Q41" s="1204"/>
      <c r="R41" s="9" t="s">
        <v>11</v>
      </c>
      <c r="S41" s="4"/>
      <c r="T41" s="4"/>
      <c r="U41" s="4"/>
      <c r="V41" s="4"/>
      <c r="W41" s="4"/>
      <c r="X41" s="4"/>
      <c r="Y41" s="4"/>
      <c r="Z41" s="4"/>
      <c r="AA41" s="35"/>
    </row>
    <row r="42" spans="1:36" s="10" customFormat="1" ht="101.25" customHeight="1" x14ac:dyDescent="0.2">
      <c r="A42" s="1564"/>
      <c r="B42" s="1193" t="s">
        <v>2067</v>
      </c>
      <c r="C42" s="656" t="s">
        <v>6733</v>
      </c>
      <c r="D42" s="1195" t="s">
        <v>275</v>
      </c>
      <c r="E42" s="1195" t="s">
        <v>276</v>
      </c>
      <c r="F42" s="1022"/>
      <c r="G42" s="1196">
        <v>317.88531990000001</v>
      </c>
      <c r="H42" s="1195"/>
      <c r="I42" s="279">
        <v>1300</v>
      </c>
      <c r="J42" s="1201" t="s">
        <v>6732</v>
      </c>
      <c r="K42" s="1201" t="s">
        <v>6891</v>
      </c>
      <c r="L42" s="1201"/>
      <c r="M42" s="1204"/>
      <c r="N42" s="1204"/>
      <c r="O42" s="1204"/>
      <c r="P42" s="1204"/>
      <c r="Q42" s="1204"/>
      <c r="R42" s="9" t="s">
        <v>11</v>
      </c>
      <c r="S42" s="4"/>
      <c r="T42" s="4"/>
      <c r="U42" s="4"/>
      <c r="V42" s="4"/>
      <c r="W42" s="4"/>
      <c r="X42" s="4"/>
      <c r="Y42" s="4"/>
      <c r="Z42" s="4"/>
      <c r="AA42" s="27"/>
    </row>
    <row r="43" spans="1:36" s="10" customFormat="1" ht="92.25" customHeight="1" x14ac:dyDescent="0.2">
      <c r="A43" s="1564"/>
      <c r="B43" s="1193" t="s">
        <v>2072</v>
      </c>
      <c r="C43" s="656" t="s">
        <v>6731</v>
      </c>
      <c r="D43" s="1195" t="s">
        <v>275</v>
      </c>
      <c r="E43" s="1195" t="s">
        <v>276</v>
      </c>
      <c r="F43" s="1022"/>
      <c r="G43" s="1196">
        <v>1103.64274</v>
      </c>
      <c r="H43" s="1195"/>
      <c r="I43" s="279">
        <v>1300.5</v>
      </c>
      <c r="J43" s="1201" t="s">
        <v>6730</v>
      </c>
      <c r="K43" s="1201" t="s">
        <v>6892</v>
      </c>
      <c r="L43" s="1201"/>
      <c r="M43" s="1204"/>
      <c r="N43" s="1204"/>
      <c r="O43" s="1204"/>
      <c r="P43" s="1204"/>
      <c r="Q43" s="1204"/>
      <c r="R43" s="9" t="s">
        <v>11</v>
      </c>
      <c r="S43" s="4"/>
      <c r="T43" s="4"/>
      <c r="U43" s="4"/>
      <c r="V43" s="4"/>
      <c r="W43" s="4"/>
      <c r="X43" s="4"/>
      <c r="Y43" s="4"/>
      <c r="Z43" s="4"/>
      <c r="AA43" s="27"/>
    </row>
    <row r="44" spans="1:36" s="10" customFormat="1" ht="120" customHeight="1" x14ac:dyDescent="0.2">
      <c r="A44" s="1564"/>
      <c r="B44" s="1193" t="s">
        <v>2078</v>
      </c>
      <c r="C44" s="656" t="s">
        <v>6729</v>
      </c>
      <c r="D44" s="1195" t="s">
        <v>275</v>
      </c>
      <c r="E44" s="1195" t="s">
        <v>276</v>
      </c>
      <c r="F44" s="1022"/>
      <c r="G44" s="1196">
        <v>660.17490989999999</v>
      </c>
      <c r="H44" s="1195"/>
      <c r="I44" s="279">
        <v>980</v>
      </c>
      <c r="J44" s="1201" t="s">
        <v>6728</v>
      </c>
      <c r="K44" s="1201" t="s">
        <v>6893</v>
      </c>
      <c r="L44" s="1201"/>
      <c r="M44" s="1204"/>
      <c r="N44" s="1204"/>
      <c r="O44" s="1204"/>
      <c r="P44" s="1204"/>
      <c r="Q44" s="1204"/>
      <c r="R44" s="9" t="s">
        <v>11</v>
      </c>
      <c r="S44" s="4"/>
      <c r="T44" s="4"/>
      <c r="U44" s="4"/>
      <c r="V44" s="4"/>
      <c r="W44" s="4"/>
      <c r="X44" s="4"/>
      <c r="Y44" s="4"/>
      <c r="Z44" s="4"/>
      <c r="AA44" s="27"/>
    </row>
    <row r="45" spans="1:36" s="1" customFormat="1" ht="73.5" customHeight="1" x14ac:dyDescent="0.2">
      <c r="A45" s="1564"/>
      <c r="B45" s="1193" t="s">
        <v>2093</v>
      </c>
      <c r="C45" s="656" t="s">
        <v>6724</v>
      </c>
      <c r="D45" s="1195" t="s">
        <v>275</v>
      </c>
      <c r="E45" s="1195" t="s">
        <v>276</v>
      </c>
      <c r="F45" s="1022"/>
      <c r="G45" s="1195">
        <v>231.13918000000001</v>
      </c>
      <c r="H45" s="1195"/>
      <c r="I45" s="279">
        <v>490</v>
      </c>
      <c r="J45" s="1201" t="s">
        <v>6725</v>
      </c>
      <c r="K45" s="1201" t="s">
        <v>6894</v>
      </c>
      <c r="L45" s="1201"/>
      <c r="M45" s="1204"/>
      <c r="N45" s="1204"/>
      <c r="O45" s="1204"/>
      <c r="P45" s="1204"/>
      <c r="Q45" s="1204"/>
      <c r="R45" s="9" t="s">
        <v>11</v>
      </c>
      <c r="S45" s="4"/>
      <c r="T45" s="4"/>
      <c r="U45" s="4"/>
      <c r="V45" s="4"/>
      <c r="W45" s="4"/>
      <c r="X45" s="4"/>
      <c r="Y45" s="4"/>
      <c r="Z45" s="4"/>
    </row>
    <row r="46" spans="1:36" s="971" customFormat="1" ht="88.5" customHeight="1" x14ac:dyDescent="0.2">
      <c r="A46" s="1564"/>
      <c r="B46" s="1195" t="s">
        <v>5091</v>
      </c>
      <c r="C46" s="1193" t="s">
        <v>5090</v>
      </c>
      <c r="D46" s="1195" t="s">
        <v>275</v>
      </c>
      <c r="E46" s="1191" t="s">
        <v>358</v>
      </c>
      <c r="F46" s="279"/>
      <c r="G46" s="330">
        <v>1428.1170199999999</v>
      </c>
      <c r="H46" s="1196"/>
      <c r="I46" s="1196"/>
      <c r="J46" s="3" t="s">
        <v>5504</v>
      </c>
      <c r="K46" s="295" t="s">
        <v>6895</v>
      </c>
      <c r="L46" s="1201"/>
      <c r="M46" s="1204"/>
      <c r="N46" s="1204"/>
      <c r="O46" s="1204"/>
      <c r="P46" s="1204"/>
      <c r="Q46" s="1204"/>
      <c r="R46" s="9"/>
      <c r="S46" s="4"/>
      <c r="T46" s="4"/>
      <c r="U46" s="4"/>
      <c r="V46" s="4"/>
      <c r="W46" s="4"/>
      <c r="X46" s="4"/>
      <c r="Y46" s="4"/>
      <c r="Z46" s="4"/>
      <c r="AA46" s="4"/>
      <c r="AB46" s="4"/>
      <c r="AC46" s="4"/>
      <c r="AD46" s="4"/>
      <c r="AE46" s="4"/>
      <c r="AF46" s="4"/>
      <c r="AG46" s="4"/>
      <c r="AH46" s="4"/>
      <c r="AI46" s="4"/>
      <c r="AJ46" s="240"/>
    </row>
    <row r="47" spans="1:36" s="971" customFormat="1" ht="75" customHeight="1" x14ac:dyDescent="0.2">
      <c r="A47" s="1564"/>
      <c r="B47" s="1195" t="s">
        <v>5094</v>
      </c>
      <c r="C47" s="1193" t="s">
        <v>5093</v>
      </c>
      <c r="D47" s="1195" t="s">
        <v>275</v>
      </c>
      <c r="E47" s="1191" t="s">
        <v>358</v>
      </c>
      <c r="F47" s="279"/>
      <c r="G47" s="330">
        <v>470.49227000000002</v>
      </c>
      <c r="H47" s="1196"/>
      <c r="I47" s="1196"/>
      <c r="J47" s="3" t="s">
        <v>5504</v>
      </c>
      <c r="K47" s="295" t="s">
        <v>6896</v>
      </c>
      <c r="L47" s="1201"/>
      <c r="M47" s="1204"/>
      <c r="N47" s="1204"/>
      <c r="O47" s="1204"/>
      <c r="P47" s="1204"/>
      <c r="Q47" s="1204"/>
      <c r="R47" s="9"/>
      <c r="S47" s="4"/>
      <c r="T47" s="4"/>
      <c r="U47" s="4"/>
      <c r="V47" s="4"/>
      <c r="W47" s="4"/>
      <c r="X47" s="4"/>
      <c r="Y47" s="4"/>
      <c r="Z47" s="4"/>
      <c r="AA47" s="4"/>
      <c r="AB47" s="4"/>
      <c r="AC47" s="4"/>
      <c r="AD47" s="4"/>
      <c r="AE47" s="4"/>
      <c r="AF47" s="4"/>
      <c r="AG47" s="4"/>
      <c r="AH47" s="4"/>
      <c r="AI47" s="4"/>
      <c r="AJ47" s="240"/>
    </row>
    <row r="48" spans="1:36" s="971" customFormat="1" ht="108" customHeight="1" x14ac:dyDescent="0.2">
      <c r="A48" s="1564"/>
      <c r="B48" s="1195" t="s">
        <v>5098</v>
      </c>
      <c r="C48" s="1193" t="s">
        <v>5097</v>
      </c>
      <c r="D48" s="1195" t="s">
        <v>275</v>
      </c>
      <c r="E48" s="1191" t="s">
        <v>358</v>
      </c>
      <c r="F48" s="330"/>
      <c r="G48" s="330">
        <v>542.70495000000005</v>
      </c>
      <c r="H48" s="1196"/>
      <c r="I48" s="1196"/>
      <c r="J48" s="3" t="s">
        <v>5504</v>
      </c>
      <c r="K48" s="295" t="s">
        <v>6897</v>
      </c>
      <c r="L48" s="1201"/>
      <c r="M48" s="1204"/>
      <c r="N48" s="1204"/>
      <c r="O48" s="1204"/>
      <c r="P48" s="1204"/>
      <c r="Q48" s="1204"/>
      <c r="R48" s="9"/>
      <c r="S48" s="4"/>
      <c r="T48" s="4"/>
      <c r="U48" s="4"/>
      <c r="V48" s="4"/>
      <c r="W48" s="4"/>
      <c r="X48" s="4"/>
      <c r="Y48" s="4"/>
      <c r="Z48" s="4"/>
      <c r="AA48" s="4"/>
      <c r="AB48" s="4"/>
      <c r="AC48" s="4"/>
      <c r="AD48" s="4"/>
      <c r="AE48" s="4"/>
      <c r="AF48" s="4"/>
      <c r="AG48" s="4"/>
      <c r="AH48" s="4"/>
      <c r="AI48" s="4"/>
      <c r="AJ48" s="240"/>
    </row>
    <row r="49" spans="1:36" s="971" customFormat="1" ht="114" customHeight="1" x14ac:dyDescent="0.2">
      <c r="A49" s="1564"/>
      <c r="B49" s="1195" t="s">
        <v>5100</v>
      </c>
      <c r="C49" s="1027" t="s">
        <v>5099</v>
      </c>
      <c r="D49" s="1195" t="s">
        <v>275</v>
      </c>
      <c r="E49" s="1195" t="s">
        <v>276</v>
      </c>
      <c r="F49" s="1040"/>
      <c r="G49" s="279">
        <v>188.78846999999999</v>
      </c>
      <c r="H49" s="1196"/>
      <c r="I49" s="1196"/>
      <c r="J49" s="295" t="s">
        <v>5504</v>
      </c>
      <c r="K49" s="1201" t="s">
        <v>6898</v>
      </c>
      <c r="L49" s="1201"/>
      <c r="M49" s="1204"/>
      <c r="N49" s="1204"/>
      <c r="O49" s="1204"/>
      <c r="P49" s="1204"/>
      <c r="Q49" s="1204"/>
      <c r="R49" s="9"/>
      <c r="S49" s="4"/>
      <c r="T49" s="4"/>
      <c r="U49" s="4"/>
      <c r="V49" s="4"/>
      <c r="W49" s="4"/>
      <c r="X49" s="4"/>
      <c r="Y49" s="4"/>
      <c r="Z49" s="4"/>
      <c r="AA49" s="4"/>
      <c r="AB49" s="4"/>
      <c r="AC49" s="4"/>
      <c r="AD49" s="4"/>
      <c r="AE49" s="4"/>
      <c r="AF49" s="4"/>
      <c r="AG49" s="4"/>
      <c r="AH49" s="4"/>
      <c r="AI49" s="4"/>
      <c r="AJ49" s="240"/>
    </row>
    <row r="50" spans="1:36" s="971" customFormat="1" ht="94.5" customHeight="1" x14ac:dyDescent="0.2">
      <c r="A50" s="1564"/>
      <c r="B50" s="1195" t="s">
        <v>5103</v>
      </c>
      <c r="C50" s="1027" t="s">
        <v>5101</v>
      </c>
      <c r="D50" s="1195" t="s">
        <v>275</v>
      </c>
      <c r="E50" s="1195" t="s">
        <v>276</v>
      </c>
      <c r="F50" s="1040"/>
      <c r="G50" s="279">
        <v>233.03388000000001</v>
      </c>
      <c r="H50" s="1196"/>
      <c r="I50" s="1196"/>
      <c r="J50" s="295" t="s">
        <v>5504</v>
      </c>
      <c r="K50" s="1201" t="s">
        <v>6899</v>
      </c>
      <c r="L50" s="1201"/>
      <c r="M50" s="1204"/>
      <c r="N50" s="1204"/>
      <c r="O50" s="1204"/>
      <c r="P50" s="1204"/>
      <c r="Q50" s="1204"/>
      <c r="R50" s="9"/>
      <c r="S50" s="4"/>
      <c r="T50" s="4"/>
      <c r="U50" s="4"/>
      <c r="V50" s="4"/>
      <c r="W50" s="4"/>
      <c r="X50" s="4"/>
      <c r="Y50" s="4"/>
      <c r="Z50" s="4"/>
      <c r="AA50" s="4"/>
      <c r="AB50" s="4"/>
      <c r="AC50" s="4"/>
      <c r="AD50" s="4"/>
      <c r="AE50" s="4"/>
      <c r="AF50" s="4"/>
      <c r="AG50" s="4"/>
      <c r="AH50" s="4"/>
      <c r="AI50" s="4"/>
      <c r="AJ50" s="240"/>
    </row>
    <row r="51" spans="1:36" s="971" customFormat="1" ht="77.25" customHeight="1" x14ac:dyDescent="0.2">
      <c r="A51" s="1564"/>
      <c r="B51" s="1195" t="s">
        <v>5105</v>
      </c>
      <c r="C51" s="1027" t="s">
        <v>5104</v>
      </c>
      <c r="D51" s="1195" t="s">
        <v>275</v>
      </c>
      <c r="E51" s="1195" t="s">
        <v>276</v>
      </c>
      <c r="F51" s="1040"/>
      <c r="G51" s="279">
        <v>157.98724000000001</v>
      </c>
      <c r="H51" s="1196"/>
      <c r="I51" s="1196"/>
      <c r="J51" s="295" t="s">
        <v>5504</v>
      </c>
      <c r="K51" s="1201" t="s">
        <v>6900</v>
      </c>
      <c r="L51" s="1201"/>
      <c r="M51" s="1204"/>
      <c r="N51" s="1204"/>
      <c r="O51" s="1204"/>
      <c r="P51" s="1204"/>
      <c r="Q51" s="1204"/>
      <c r="R51" s="9"/>
      <c r="S51" s="4"/>
      <c r="T51" s="4"/>
      <c r="U51" s="4"/>
      <c r="V51" s="4"/>
      <c r="W51" s="4"/>
      <c r="X51" s="4"/>
      <c r="Y51" s="4"/>
      <c r="Z51" s="4"/>
      <c r="AA51" s="4"/>
      <c r="AB51" s="4"/>
      <c r="AC51" s="4"/>
      <c r="AD51" s="4"/>
      <c r="AE51" s="4"/>
      <c r="AF51" s="4"/>
      <c r="AG51" s="4"/>
      <c r="AH51" s="4"/>
      <c r="AI51" s="4"/>
      <c r="AJ51" s="240"/>
    </row>
    <row r="52" spans="1:36" s="971" customFormat="1" ht="94.5" customHeight="1" x14ac:dyDescent="0.2">
      <c r="A52" s="1564"/>
      <c r="B52" s="1195" t="s">
        <v>5107</v>
      </c>
      <c r="C52" s="1027" t="s">
        <v>5106</v>
      </c>
      <c r="D52" s="1195" t="s">
        <v>275</v>
      </c>
      <c r="E52" s="1195" t="s">
        <v>276</v>
      </c>
      <c r="F52" s="1040"/>
      <c r="G52" s="279">
        <v>471.97886</v>
      </c>
      <c r="H52" s="1196"/>
      <c r="I52" s="1196"/>
      <c r="J52" s="295" t="s">
        <v>5504</v>
      </c>
      <c r="K52" s="1201" t="s">
        <v>6128</v>
      </c>
      <c r="L52" s="1201" t="s">
        <v>6901</v>
      </c>
      <c r="M52" s="1204"/>
      <c r="N52" s="1204"/>
      <c r="O52" s="1204"/>
      <c r="P52" s="1204"/>
      <c r="Q52" s="1204"/>
      <c r="R52" s="9"/>
      <c r="S52" s="4"/>
      <c r="T52" s="4"/>
      <c r="U52" s="4"/>
      <c r="V52" s="4"/>
      <c r="W52" s="4"/>
      <c r="X52" s="4"/>
      <c r="Y52" s="4"/>
      <c r="Z52" s="4"/>
      <c r="AA52" s="4"/>
      <c r="AB52" s="4"/>
      <c r="AC52" s="4"/>
      <c r="AD52" s="4"/>
      <c r="AE52" s="4"/>
      <c r="AF52" s="4"/>
      <c r="AG52" s="4"/>
      <c r="AH52" s="4"/>
      <c r="AI52" s="4"/>
      <c r="AJ52" s="240"/>
    </row>
    <row r="53" spans="1:36" s="971" customFormat="1" ht="107.25" customHeight="1" x14ac:dyDescent="0.2">
      <c r="A53" s="1564"/>
      <c r="B53" s="1195" t="s">
        <v>5109</v>
      </c>
      <c r="C53" s="1027" t="s">
        <v>5108</v>
      </c>
      <c r="D53" s="1195" t="s">
        <v>275</v>
      </c>
      <c r="E53" s="1195" t="s">
        <v>276</v>
      </c>
      <c r="F53" s="1040"/>
      <c r="G53" s="279">
        <v>721.58126000000004</v>
      </c>
      <c r="H53" s="1196"/>
      <c r="I53" s="1196"/>
      <c r="J53" s="295" t="s">
        <v>5504</v>
      </c>
      <c r="K53" s="1201" t="s">
        <v>6129</v>
      </c>
      <c r="L53" s="1201" t="s">
        <v>6902</v>
      </c>
      <c r="M53" s="1204"/>
      <c r="N53" s="1204"/>
      <c r="O53" s="1204"/>
      <c r="P53" s="1204"/>
      <c r="Q53" s="1204"/>
      <c r="R53" s="9"/>
      <c r="S53" s="4"/>
      <c r="T53" s="4"/>
      <c r="U53" s="4"/>
      <c r="V53" s="4"/>
      <c r="W53" s="4"/>
      <c r="X53" s="4"/>
      <c r="Y53" s="4"/>
      <c r="Z53" s="4"/>
      <c r="AA53" s="4"/>
      <c r="AB53" s="4"/>
      <c r="AC53" s="4"/>
      <c r="AD53" s="4"/>
      <c r="AE53" s="4"/>
      <c r="AF53" s="4"/>
      <c r="AG53" s="4"/>
      <c r="AH53" s="4"/>
      <c r="AI53" s="4"/>
      <c r="AJ53" s="240"/>
    </row>
    <row r="54" spans="1:36" s="203" customFormat="1" ht="89.25" customHeight="1" x14ac:dyDescent="0.2">
      <c r="A54" s="1564"/>
      <c r="B54" s="1195" t="s">
        <v>5781</v>
      </c>
      <c r="C54" s="1027" t="s">
        <v>5782</v>
      </c>
      <c r="D54" s="1195" t="s">
        <v>810</v>
      </c>
      <c r="E54" s="1195" t="s">
        <v>3435</v>
      </c>
      <c r="F54" s="1040"/>
      <c r="G54" s="279">
        <v>39.339350000000003</v>
      </c>
      <c r="H54" s="1196"/>
      <c r="I54" s="1196"/>
      <c r="J54" s="1201" t="s">
        <v>5957</v>
      </c>
      <c r="K54" s="1201" t="s">
        <v>6903</v>
      </c>
      <c r="L54" s="1201"/>
      <c r="M54" s="1204"/>
      <c r="N54" s="1204"/>
      <c r="O54" s="1204"/>
      <c r="P54" s="1204"/>
      <c r="Q54" s="1204"/>
      <c r="R54" s="9"/>
      <c r="S54" s="4"/>
      <c r="T54" s="4"/>
      <c r="U54" s="4"/>
      <c r="V54" s="4"/>
      <c r="W54" s="4"/>
      <c r="X54" s="4"/>
      <c r="Y54" s="4"/>
      <c r="Z54" s="4"/>
      <c r="AA54" s="4"/>
      <c r="AB54" s="4"/>
      <c r="AC54" s="4"/>
      <c r="AD54" s="4"/>
      <c r="AE54" s="4"/>
      <c r="AF54" s="4"/>
      <c r="AG54" s="4"/>
      <c r="AH54" s="4"/>
      <c r="AI54" s="4"/>
      <c r="AJ54" s="1084"/>
    </row>
    <row r="55" spans="1:36" s="203" customFormat="1" ht="81.75" customHeight="1" x14ac:dyDescent="0.2">
      <c r="A55" s="1564"/>
      <c r="B55" s="1195" t="s">
        <v>5784</v>
      </c>
      <c r="C55" s="1027" t="s">
        <v>5785</v>
      </c>
      <c r="D55" s="1195" t="s">
        <v>810</v>
      </c>
      <c r="E55" s="1195" t="s">
        <v>3435</v>
      </c>
      <c r="F55" s="1040"/>
      <c r="G55" s="279">
        <v>43.486829999999998</v>
      </c>
      <c r="H55" s="1196"/>
      <c r="I55" s="1196"/>
      <c r="J55" s="1201" t="s">
        <v>5958</v>
      </c>
      <c r="K55" s="1201" t="s">
        <v>6904</v>
      </c>
      <c r="L55" s="1201"/>
      <c r="M55" s="1204"/>
      <c r="N55" s="1204"/>
      <c r="O55" s="1204"/>
      <c r="P55" s="1204"/>
      <c r="Q55" s="1204"/>
      <c r="R55" s="9"/>
      <c r="S55" s="4"/>
      <c r="T55" s="4"/>
      <c r="U55" s="4"/>
      <c r="V55" s="4"/>
      <c r="W55" s="4"/>
      <c r="X55" s="4"/>
      <c r="Y55" s="4"/>
      <c r="Z55" s="4"/>
      <c r="AA55" s="4"/>
      <c r="AB55" s="4"/>
      <c r="AC55" s="4"/>
      <c r="AD55" s="4"/>
      <c r="AE55" s="4"/>
      <c r="AF55" s="4"/>
      <c r="AG55" s="4"/>
      <c r="AH55" s="4"/>
      <c r="AI55" s="4"/>
      <c r="AJ55" s="1084"/>
    </row>
    <row r="56" spans="1:36" s="203" customFormat="1" ht="79.5" customHeight="1" x14ac:dyDescent="0.2">
      <c r="A56" s="1564"/>
      <c r="B56" s="1195" t="s">
        <v>6684</v>
      </c>
      <c r="C56" s="1027" t="s">
        <v>6689</v>
      </c>
      <c r="D56" s="1195" t="s">
        <v>810</v>
      </c>
      <c r="E56" s="1195" t="s">
        <v>5788</v>
      </c>
      <c r="F56" s="1040"/>
      <c r="G56" s="1143">
        <v>208.85305299999999</v>
      </c>
      <c r="H56" s="1196"/>
      <c r="I56" s="1196"/>
      <c r="J56" s="295" t="s">
        <v>6905</v>
      </c>
      <c r="K56" s="1201" t="s">
        <v>6906</v>
      </c>
      <c r="L56" s="1201"/>
      <c r="M56" s="1204"/>
      <c r="N56" s="1204"/>
      <c r="O56" s="1204"/>
      <c r="P56" s="1204"/>
      <c r="Q56" s="1204"/>
      <c r="R56" s="9"/>
      <c r="S56" s="4"/>
      <c r="T56" s="4"/>
      <c r="U56" s="4"/>
      <c r="V56" s="4"/>
      <c r="W56" s="4"/>
      <c r="X56" s="4"/>
      <c r="Y56" s="4"/>
      <c r="Z56" s="4"/>
      <c r="AA56" s="4"/>
      <c r="AB56" s="4"/>
      <c r="AC56" s="4"/>
      <c r="AD56" s="4"/>
      <c r="AE56" s="4"/>
      <c r="AF56" s="4"/>
      <c r="AG56" s="4"/>
      <c r="AH56" s="4"/>
      <c r="AI56" s="4"/>
      <c r="AJ56" s="1084"/>
    </row>
    <row r="57" spans="1:36" s="203" customFormat="1" ht="77.25" customHeight="1" x14ac:dyDescent="0.2">
      <c r="A57" s="1564"/>
      <c r="B57" s="1195" t="s">
        <v>6685</v>
      </c>
      <c r="C57" s="1027" t="s">
        <v>6690</v>
      </c>
      <c r="D57" s="1195" t="s">
        <v>810</v>
      </c>
      <c r="E57" s="1195" t="s">
        <v>5788</v>
      </c>
      <c r="F57" s="1040"/>
      <c r="G57" s="1143">
        <v>263.95308</v>
      </c>
      <c r="H57" s="1196"/>
      <c r="I57" s="1196"/>
      <c r="J57" s="295" t="s">
        <v>6905</v>
      </c>
      <c r="K57" s="1201" t="s">
        <v>6907</v>
      </c>
      <c r="L57" s="1201"/>
      <c r="M57" s="1204"/>
      <c r="N57" s="1204"/>
      <c r="O57" s="1204"/>
      <c r="P57" s="1204"/>
      <c r="Q57" s="1204"/>
      <c r="R57" s="9"/>
      <c r="S57" s="4"/>
      <c r="T57" s="4"/>
      <c r="U57" s="4"/>
      <c r="V57" s="4"/>
      <c r="W57" s="4"/>
      <c r="X57" s="4"/>
      <c r="Y57" s="4"/>
      <c r="Z57" s="4"/>
      <c r="AA57" s="4"/>
      <c r="AB57" s="4"/>
      <c r="AC57" s="4"/>
      <c r="AD57" s="4"/>
      <c r="AE57" s="4"/>
      <c r="AF57" s="4"/>
      <c r="AG57" s="4"/>
      <c r="AH57" s="4"/>
      <c r="AI57" s="4"/>
      <c r="AJ57" s="1084"/>
    </row>
    <row r="58" spans="1:36" s="203" customFormat="1" ht="108" customHeight="1" x14ac:dyDescent="0.2">
      <c r="A58" s="1564"/>
      <c r="B58" s="1195" t="s">
        <v>6686</v>
      </c>
      <c r="C58" s="1027" t="s">
        <v>6691</v>
      </c>
      <c r="D58" s="1195" t="s">
        <v>810</v>
      </c>
      <c r="E58" s="1195" t="s">
        <v>5788</v>
      </c>
      <c r="F58" s="1040"/>
      <c r="G58" s="1143">
        <v>387.64954</v>
      </c>
      <c r="H58" s="1196"/>
      <c r="I58" s="1196"/>
      <c r="J58" s="295" t="s">
        <v>6905</v>
      </c>
      <c r="K58" s="1201" t="s">
        <v>6908</v>
      </c>
      <c r="L58" s="1201"/>
      <c r="M58" s="1204"/>
      <c r="N58" s="1204"/>
      <c r="O58" s="1204"/>
      <c r="P58" s="1204"/>
      <c r="Q58" s="1204"/>
      <c r="R58" s="9"/>
      <c r="S58" s="4"/>
      <c r="T58" s="4"/>
      <c r="U58" s="4"/>
      <c r="V58" s="4"/>
      <c r="W58" s="4"/>
      <c r="X58" s="4"/>
      <c r="Y58" s="4"/>
      <c r="Z58" s="4"/>
      <c r="AA58" s="4"/>
      <c r="AB58" s="4"/>
      <c r="AC58" s="4"/>
      <c r="AD58" s="4"/>
      <c r="AE58" s="4"/>
      <c r="AF58" s="4"/>
      <c r="AG58" s="4"/>
      <c r="AH58" s="4"/>
      <c r="AI58" s="4"/>
      <c r="AJ58" s="1084"/>
    </row>
    <row r="59" spans="1:36" s="203" customFormat="1" ht="84" customHeight="1" x14ac:dyDescent="0.2">
      <c r="A59" s="1564"/>
      <c r="B59" s="1195" t="s">
        <v>6687</v>
      </c>
      <c r="C59" s="1027" t="s">
        <v>6692</v>
      </c>
      <c r="D59" s="1195" t="s">
        <v>810</v>
      </c>
      <c r="E59" s="1195" t="s">
        <v>5788</v>
      </c>
      <c r="F59" s="1040"/>
      <c r="G59" s="1143">
        <v>140.97857999999999</v>
      </c>
      <c r="H59" s="1196"/>
      <c r="I59" s="1196"/>
      <c r="J59" s="295" t="s">
        <v>6905</v>
      </c>
      <c r="K59" s="1201" t="s">
        <v>6909</v>
      </c>
      <c r="L59" s="1201"/>
      <c r="M59" s="1204"/>
      <c r="N59" s="1204"/>
      <c r="O59" s="1204"/>
      <c r="P59" s="1204"/>
      <c r="Q59" s="1204"/>
      <c r="R59" s="9"/>
      <c r="S59" s="4"/>
      <c r="T59" s="4"/>
      <c r="U59" s="4"/>
      <c r="V59" s="4"/>
      <c r="W59" s="4"/>
      <c r="X59" s="4"/>
      <c r="Y59" s="4"/>
      <c r="Z59" s="4"/>
      <c r="AA59" s="4"/>
      <c r="AB59" s="4"/>
      <c r="AC59" s="4"/>
      <c r="AD59" s="4"/>
      <c r="AE59" s="4"/>
      <c r="AF59" s="4"/>
      <c r="AG59" s="4"/>
      <c r="AH59" s="4"/>
      <c r="AI59" s="4"/>
      <c r="AJ59" s="1084"/>
    </row>
    <row r="60" spans="1:36" s="203" customFormat="1" ht="81" customHeight="1" x14ac:dyDescent="0.2">
      <c r="A60" s="1564"/>
      <c r="B60" s="1195" t="s">
        <v>6688</v>
      </c>
      <c r="C60" s="1027" t="s">
        <v>6698</v>
      </c>
      <c r="D60" s="1195" t="s">
        <v>810</v>
      </c>
      <c r="E60" s="1195" t="s">
        <v>5788</v>
      </c>
      <c r="F60" s="1040"/>
      <c r="G60" s="1143">
        <v>246.37540999999999</v>
      </c>
      <c r="H60" s="1196"/>
      <c r="I60" s="1196"/>
      <c r="J60" s="295" t="s">
        <v>6905</v>
      </c>
      <c r="K60" s="1201" t="s">
        <v>6910</v>
      </c>
      <c r="L60" s="1201"/>
      <c r="M60" s="1204"/>
      <c r="N60" s="1204"/>
      <c r="O60" s="1204"/>
      <c r="P60" s="1204"/>
      <c r="Q60" s="1204"/>
      <c r="R60" s="9"/>
      <c r="S60" s="4"/>
      <c r="T60" s="4"/>
      <c r="U60" s="4"/>
      <c r="V60" s="4"/>
      <c r="W60" s="4"/>
      <c r="X60" s="4"/>
      <c r="Y60" s="4"/>
      <c r="Z60" s="4"/>
      <c r="AA60" s="4"/>
      <c r="AB60" s="4"/>
      <c r="AC60" s="4"/>
      <c r="AD60" s="4"/>
      <c r="AE60" s="4"/>
      <c r="AF60" s="4"/>
      <c r="AG60" s="4"/>
      <c r="AH60" s="4"/>
      <c r="AI60" s="4"/>
      <c r="AJ60" s="1084"/>
    </row>
    <row r="61" spans="1:36" s="203" customFormat="1" ht="84.75" customHeight="1" x14ac:dyDescent="0.2">
      <c r="A61" s="1564"/>
      <c r="B61" s="1195" t="s">
        <v>6693</v>
      </c>
      <c r="C61" s="1027" t="s">
        <v>6697</v>
      </c>
      <c r="D61" s="1195" t="s">
        <v>810</v>
      </c>
      <c r="E61" s="1195" t="s">
        <v>5788</v>
      </c>
      <c r="F61" s="1040"/>
      <c r="G61" s="1143">
        <v>185.00077999999999</v>
      </c>
      <c r="H61" s="1196"/>
      <c r="I61" s="1196"/>
      <c r="J61" s="295" t="s">
        <v>6905</v>
      </c>
      <c r="K61" s="1201" t="s">
        <v>6911</v>
      </c>
      <c r="L61" s="1201"/>
      <c r="M61" s="1204"/>
      <c r="N61" s="1204"/>
      <c r="O61" s="1204"/>
      <c r="P61" s="1204"/>
      <c r="Q61" s="1204"/>
      <c r="R61" s="9"/>
      <c r="S61" s="4"/>
      <c r="T61" s="4"/>
      <c r="U61" s="4"/>
      <c r="V61" s="4"/>
      <c r="W61" s="4"/>
      <c r="X61" s="4"/>
      <c r="Y61" s="4"/>
      <c r="Z61" s="4"/>
      <c r="AA61" s="4"/>
      <c r="AB61" s="4"/>
      <c r="AC61" s="4"/>
      <c r="AD61" s="4"/>
      <c r="AE61" s="4"/>
      <c r="AF61" s="4"/>
      <c r="AG61" s="4"/>
      <c r="AH61" s="4"/>
      <c r="AI61" s="4"/>
      <c r="AJ61" s="1084"/>
    </row>
    <row r="62" spans="1:36" s="203" customFormat="1" ht="78" customHeight="1" x14ac:dyDescent="0.2">
      <c r="A62" s="1564"/>
      <c r="B62" s="1195" t="s">
        <v>6694</v>
      </c>
      <c r="C62" s="1027" t="s">
        <v>6699</v>
      </c>
      <c r="D62" s="1195" t="s">
        <v>810</v>
      </c>
      <c r="E62" s="1195" t="s">
        <v>5788</v>
      </c>
      <c r="F62" s="1040"/>
      <c r="G62" s="1143">
        <v>210.29562000000001</v>
      </c>
      <c r="H62" s="1196"/>
      <c r="I62" s="1196"/>
      <c r="J62" s="295" t="s">
        <v>6905</v>
      </c>
      <c r="K62" s="1201" t="s">
        <v>6912</v>
      </c>
      <c r="L62" s="1201"/>
      <c r="M62" s="1204"/>
      <c r="N62" s="1204"/>
      <c r="O62" s="1204"/>
      <c r="P62" s="1204"/>
      <c r="Q62" s="1204"/>
      <c r="R62" s="9"/>
      <c r="S62" s="4"/>
      <c r="T62" s="4"/>
      <c r="U62" s="4"/>
      <c r="V62" s="4"/>
      <c r="W62" s="4"/>
      <c r="X62" s="4"/>
      <c r="Y62" s="4"/>
      <c r="Z62" s="4"/>
      <c r="AA62" s="4"/>
      <c r="AB62" s="4"/>
      <c r="AC62" s="4"/>
      <c r="AD62" s="4"/>
      <c r="AE62" s="4"/>
      <c r="AF62" s="4"/>
      <c r="AG62" s="4"/>
      <c r="AH62" s="4"/>
      <c r="AI62" s="4"/>
      <c r="AJ62" s="1084"/>
    </row>
    <row r="63" spans="1:36" s="203" customFormat="1" ht="73.5" customHeight="1" x14ac:dyDescent="0.2">
      <c r="A63" s="1564"/>
      <c r="B63" s="1195" t="s">
        <v>6695</v>
      </c>
      <c r="C63" s="1027" t="s">
        <v>6713</v>
      </c>
      <c r="D63" s="1195" t="s">
        <v>810</v>
      </c>
      <c r="E63" s="1195" t="s">
        <v>5788</v>
      </c>
      <c r="F63" s="1040"/>
      <c r="G63" s="1143">
        <v>132.92733989999999</v>
      </c>
      <c r="H63" s="1196"/>
      <c r="I63" s="1196"/>
      <c r="J63" s="295" t="s">
        <v>6905</v>
      </c>
      <c r="K63" s="1201" t="s">
        <v>6913</v>
      </c>
      <c r="L63" s="1201"/>
      <c r="M63" s="1204"/>
      <c r="N63" s="1204"/>
      <c r="O63" s="1204"/>
      <c r="P63" s="1204"/>
      <c r="Q63" s="1204"/>
      <c r="R63" s="9"/>
      <c r="S63" s="4"/>
      <c r="T63" s="4"/>
      <c r="U63" s="4"/>
      <c r="V63" s="4"/>
      <c r="W63" s="4"/>
      <c r="X63" s="4"/>
      <c r="Y63" s="4"/>
      <c r="Z63" s="4"/>
      <c r="AA63" s="4"/>
      <c r="AB63" s="4"/>
      <c r="AC63" s="4"/>
      <c r="AD63" s="4"/>
      <c r="AE63" s="4"/>
      <c r="AF63" s="4"/>
      <c r="AG63" s="4"/>
      <c r="AH63" s="4"/>
      <c r="AI63" s="4"/>
      <c r="AJ63" s="1084"/>
    </row>
    <row r="64" spans="1:36" s="203" customFormat="1" ht="85.5" customHeight="1" x14ac:dyDescent="0.2">
      <c r="A64" s="1564"/>
      <c r="B64" s="1195" t="s">
        <v>6696</v>
      </c>
      <c r="C64" s="1027" t="s">
        <v>6712</v>
      </c>
      <c r="D64" s="1195" t="s">
        <v>810</v>
      </c>
      <c r="E64" s="1195" t="s">
        <v>5788</v>
      </c>
      <c r="F64" s="1040"/>
      <c r="G64" s="1143">
        <v>92.935249999999996</v>
      </c>
      <c r="H64" s="1196"/>
      <c r="I64" s="1196"/>
      <c r="J64" s="295" t="s">
        <v>6905</v>
      </c>
      <c r="K64" s="1201" t="s">
        <v>6914</v>
      </c>
      <c r="L64" s="1201"/>
      <c r="M64" s="1204"/>
      <c r="N64" s="1204"/>
      <c r="O64" s="1204"/>
      <c r="P64" s="1204"/>
      <c r="Q64" s="1204"/>
      <c r="R64" s="9"/>
      <c r="S64" s="4"/>
      <c r="T64" s="4"/>
      <c r="U64" s="4"/>
      <c r="V64" s="4"/>
      <c r="W64" s="4"/>
      <c r="X64" s="4"/>
      <c r="Y64" s="4"/>
      <c r="Z64" s="4"/>
      <c r="AA64" s="4"/>
      <c r="AB64" s="4"/>
      <c r="AC64" s="4"/>
      <c r="AD64" s="4"/>
      <c r="AE64" s="4"/>
      <c r="AF64" s="4"/>
      <c r="AG64" s="4"/>
      <c r="AH64" s="4"/>
      <c r="AI64" s="4"/>
      <c r="AJ64" s="1084"/>
    </row>
    <row r="65" spans="1:36" s="203" customFormat="1" ht="72.75" customHeight="1" x14ac:dyDescent="0.2">
      <c r="A65" s="1564"/>
      <c r="B65" s="1195" t="s">
        <v>6700</v>
      </c>
      <c r="C65" s="1027" t="s">
        <v>6714</v>
      </c>
      <c r="D65" s="1195" t="s">
        <v>810</v>
      </c>
      <c r="E65" s="1195" t="s">
        <v>5788</v>
      </c>
      <c r="F65" s="1040"/>
      <c r="G65" s="1143">
        <v>176.97735</v>
      </c>
      <c r="H65" s="1196"/>
      <c r="I65" s="1196"/>
      <c r="J65" s="295" t="s">
        <v>6905</v>
      </c>
      <c r="K65" s="1201" t="s">
        <v>6915</v>
      </c>
      <c r="L65" s="1201"/>
      <c r="M65" s="1204"/>
      <c r="N65" s="1204"/>
      <c r="O65" s="1204"/>
      <c r="P65" s="1204"/>
      <c r="Q65" s="1204"/>
      <c r="R65" s="9"/>
      <c r="S65" s="4"/>
      <c r="T65" s="4"/>
      <c r="U65" s="4"/>
      <c r="V65" s="4"/>
      <c r="W65" s="4"/>
      <c r="X65" s="4"/>
      <c r="Y65" s="4"/>
      <c r="Z65" s="4"/>
      <c r="AA65" s="4"/>
      <c r="AB65" s="4"/>
      <c r="AC65" s="4"/>
      <c r="AD65" s="4"/>
      <c r="AE65" s="4"/>
      <c r="AF65" s="4"/>
      <c r="AG65" s="4"/>
      <c r="AH65" s="4"/>
      <c r="AI65" s="4"/>
      <c r="AJ65" s="1084"/>
    </row>
    <row r="66" spans="1:36" s="203" customFormat="1" ht="66" customHeight="1" x14ac:dyDescent="0.2">
      <c r="A66" s="1564"/>
      <c r="B66" s="1195" t="s">
        <v>6701</v>
      </c>
      <c r="C66" s="1027" t="s">
        <v>6715</v>
      </c>
      <c r="D66" s="1195" t="s">
        <v>810</v>
      </c>
      <c r="E66" s="1195" t="s">
        <v>5788</v>
      </c>
      <c r="F66" s="1040"/>
      <c r="G66" s="1143">
        <v>642.79733999999996</v>
      </c>
      <c r="H66" s="1196"/>
      <c r="I66" s="1196"/>
      <c r="J66" s="295" t="s">
        <v>6905</v>
      </c>
      <c r="K66" s="1201" t="s">
        <v>6916</v>
      </c>
      <c r="L66" s="1201"/>
      <c r="M66" s="1204"/>
      <c r="N66" s="1204"/>
      <c r="O66" s="1204"/>
      <c r="P66" s="1204"/>
      <c r="Q66" s="1204"/>
      <c r="R66" s="9"/>
      <c r="S66" s="4"/>
      <c r="T66" s="4"/>
      <c r="U66" s="4"/>
      <c r="V66" s="4"/>
      <c r="W66" s="4"/>
      <c r="X66" s="4"/>
      <c r="Y66" s="4"/>
      <c r="Z66" s="4"/>
      <c r="AA66" s="4"/>
      <c r="AB66" s="4"/>
      <c r="AC66" s="4"/>
      <c r="AD66" s="4"/>
      <c r="AE66" s="4"/>
      <c r="AF66" s="4"/>
      <c r="AG66" s="4"/>
      <c r="AH66" s="4"/>
      <c r="AI66" s="4"/>
      <c r="AJ66" s="1084"/>
    </row>
    <row r="67" spans="1:36" s="203" customFormat="1" ht="72" customHeight="1" x14ac:dyDescent="0.2">
      <c r="A67" s="1564"/>
      <c r="B67" s="1195" t="s">
        <v>6702</v>
      </c>
      <c r="C67" s="1027" t="s">
        <v>6716</v>
      </c>
      <c r="D67" s="1195" t="s">
        <v>810</v>
      </c>
      <c r="E67" s="1195" t="s">
        <v>5788</v>
      </c>
      <c r="F67" s="1040"/>
      <c r="G67" s="1143">
        <v>215.99619000000001</v>
      </c>
      <c r="H67" s="1196"/>
      <c r="I67" s="1196"/>
      <c r="J67" s="295" t="s">
        <v>6905</v>
      </c>
      <c r="K67" s="1201" t="s">
        <v>6917</v>
      </c>
      <c r="L67" s="1201"/>
      <c r="M67" s="1204"/>
      <c r="N67" s="1204"/>
      <c r="O67" s="1204"/>
      <c r="P67" s="1204"/>
      <c r="Q67" s="1204"/>
      <c r="R67" s="9"/>
      <c r="S67" s="4"/>
      <c r="T67" s="4"/>
      <c r="U67" s="4"/>
      <c r="V67" s="4"/>
      <c r="W67" s="4"/>
      <c r="X67" s="4"/>
      <c r="Y67" s="4"/>
      <c r="Z67" s="4"/>
      <c r="AA67" s="4"/>
      <c r="AB67" s="4"/>
      <c r="AC67" s="4"/>
      <c r="AD67" s="4"/>
      <c r="AE67" s="4"/>
      <c r="AF67" s="4"/>
      <c r="AG67" s="4"/>
      <c r="AH67" s="4"/>
      <c r="AI67" s="4"/>
      <c r="AJ67" s="1084"/>
    </row>
    <row r="68" spans="1:36" s="203" customFormat="1" ht="73.5" customHeight="1" x14ac:dyDescent="0.2">
      <c r="A68" s="1564"/>
      <c r="B68" s="1195" t="s">
        <v>6703</v>
      </c>
      <c r="C68" s="1027" t="s">
        <v>6717</v>
      </c>
      <c r="D68" s="1195" t="s">
        <v>810</v>
      </c>
      <c r="E68" s="1195" t="s">
        <v>5788</v>
      </c>
      <c r="F68" s="1040"/>
      <c r="G68" s="1143">
        <v>841.54215999999997</v>
      </c>
      <c r="H68" s="1196"/>
      <c r="I68" s="1196"/>
      <c r="J68" s="295" t="s">
        <v>6905</v>
      </c>
      <c r="K68" s="1201" t="s">
        <v>6918</v>
      </c>
      <c r="L68" s="1201"/>
      <c r="M68" s="1204"/>
      <c r="N68" s="1204"/>
      <c r="O68" s="1204"/>
      <c r="P68" s="1204"/>
      <c r="Q68" s="1204"/>
      <c r="R68" s="9"/>
      <c r="S68" s="4"/>
      <c r="T68" s="4"/>
      <c r="U68" s="4"/>
      <c r="V68" s="4"/>
      <c r="W68" s="4"/>
      <c r="X68" s="4"/>
      <c r="Y68" s="4"/>
      <c r="Z68" s="4"/>
      <c r="AA68" s="4"/>
      <c r="AB68" s="4"/>
      <c r="AC68" s="4"/>
      <c r="AD68" s="4"/>
      <c r="AE68" s="4"/>
      <c r="AF68" s="4"/>
      <c r="AG68" s="4"/>
      <c r="AH68" s="4"/>
      <c r="AI68" s="4"/>
      <c r="AJ68" s="1084"/>
    </row>
    <row r="69" spans="1:36" s="203" customFormat="1" ht="111.75" customHeight="1" x14ac:dyDescent="0.2">
      <c r="A69" s="1564"/>
      <c r="B69" s="1195" t="s">
        <v>6704</v>
      </c>
      <c r="C69" s="1027" t="s">
        <v>6718</v>
      </c>
      <c r="D69" s="1195" t="s">
        <v>810</v>
      </c>
      <c r="E69" s="1195" t="s">
        <v>5788</v>
      </c>
      <c r="F69" s="1040"/>
      <c r="G69" s="1143">
        <v>533.99800000000005</v>
      </c>
      <c r="H69" s="1196"/>
      <c r="I69" s="1196"/>
      <c r="J69" s="295" t="s">
        <v>6905</v>
      </c>
      <c r="K69" s="1201" t="s">
        <v>6919</v>
      </c>
      <c r="L69" s="1201"/>
      <c r="M69" s="1204"/>
      <c r="N69" s="1204"/>
      <c r="O69" s="1204"/>
      <c r="P69" s="1204"/>
      <c r="Q69" s="1204"/>
      <c r="R69" s="9"/>
      <c r="S69" s="4"/>
      <c r="T69" s="4"/>
      <c r="U69" s="4"/>
      <c r="V69" s="4"/>
      <c r="W69" s="4"/>
      <c r="X69" s="4"/>
      <c r="Y69" s="4"/>
      <c r="Z69" s="4"/>
      <c r="AA69" s="4"/>
      <c r="AB69" s="4"/>
      <c r="AC69" s="4"/>
      <c r="AD69" s="4"/>
      <c r="AE69" s="4"/>
      <c r="AF69" s="4"/>
      <c r="AG69" s="4"/>
      <c r="AH69" s="4"/>
      <c r="AI69" s="4"/>
      <c r="AJ69" s="1084"/>
    </row>
    <row r="70" spans="1:36" s="203" customFormat="1" ht="86.25" customHeight="1" x14ac:dyDescent="0.2">
      <c r="A70" s="1564"/>
      <c r="B70" s="1195" t="s">
        <v>6705</v>
      </c>
      <c r="C70" s="1027" t="s">
        <v>6719</v>
      </c>
      <c r="D70" s="1195" t="s">
        <v>810</v>
      </c>
      <c r="E70" s="1195" t="s">
        <v>5788</v>
      </c>
      <c r="F70" s="1040"/>
      <c r="G70" s="1143">
        <v>419.88441</v>
      </c>
      <c r="H70" s="1196"/>
      <c r="I70" s="1196"/>
      <c r="J70" s="295" t="s">
        <v>6905</v>
      </c>
      <c r="K70" s="1201" t="s">
        <v>6920</v>
      </c>
      <c r="L70" s="1201"/>
      <c r="M70" s="1204"/>
      <c r="N70" s="1204"/>
      <c r="O70" s="1204"/>
      <c r="P70" s="1204"/>
      <c r="Q70" s="1204"/>
      <c r="R70" s="9"/>
      <c r="S70" s="4"/>
      <c r="T70" s="4"/>
      <c r="U70" s="4"/>
      <c r="V70" s="4"/>
      <c r="W70" s="4"/>
      <c r="X70" s="4"/>
      <c r="Y70" s="4"/>
      <c r="Z70" s="4"/>
      <c r="AA70" s="4"/>
      <c r="AB70" s="4"/>
      <c r="AC70" s="4"/>
      <c r="AD70" s="4"/>
      <c r="AE70" s="4"/>
      <c r="AF70" s="4"/>
      <c r="AG70" s="4"/>
      <c r="AH70" s="4"/>
      <c r="AI70" s="4"/>
      <c r="AJ70" s="1084"/>
    </row>
    <row r="71" spans="1:36" s="203" customFormat="1" ht="102" customHeight="1" x14ac:dyDescent="0.2">
      <c r="A71" s="1564"/>
      <c r="B71" s="1195" t="s">
        <v>6706</v>
      </c>
      <c r="C71" s="1027" t="s">
        <v>6720</v>
      </c>
      <c r="D71" s="1195" t="s">
        <v>810</v>
      </c>
      <c r="E71" s="1195" t="s">
        <v>5788</v>
      </c>
      <c r="F71" s="1040"/>
      <c r="G71" s="1143">
        <v>449.38961999999998</v>
      </c>
      <c r="H71" s="1196"/>
      <c r="I71" s="1196"/>
      <c r="J71" s="295" t="s">
        <v>6905</v>
      </c>
      <c r="K71" s="1201" t="s">
        <v>6921</v>
      </c>
      <c r="L71" s="1201"/>
      <c r="M71" s="1204"/>
      <c r="N71" s="1204"/>
      <c r="O71" s="1204"/>
      <c r="P71" s="1204"/>
      <c r="Q71" s="1204"/>
      <c r="R71" s="9"/>
      <c r="S71" s="4"/>
      <c r="T71" s="4"/>
      <c r="U71" s="4"/>
      <c r="V71" s="4"/>
      <c r="W71" s="4"/>
      <c r="X71" s="4"/>
      <c r="Y71" s="4"/>
      <c r="Z71" s="4"/>
      <c r="AA71" s="4"/>
      <c r="AB71" s="4"/>
      <c r="AC71" s="4"/>
      <c r="AD71" s="4"/>
      <c r="AE71" s="4"/>
      <c r="AF71" s="4"/>
      <c r="AG71" s="4"/>
      <c r="AH71" s="4"/>
      <c r="AI71" s="4"/>
      <c r="AJ71" s="1084"/>
    </row>
    <row r="72" spans="1:36" s="203" customFormat="1" ht="69.75" customHeight="1" x14ac:dyDescent="0.2">
      <c r="A72" s="1564"/>
      <c r="B72" s="1195" t="s">
        <v>6707</v>
      </c>
      <c r="C72" s="1027" t="s">
        <v>6721</v>
      </c>
      <c r="D72" s="1195" t="s">
        <v>810</v>
      </c>
      <c r="E72" s="1195" t="s">
        <v>5788</v>
      </c>
      <c r="F72" s="1040"/>
      <c r="G72" s="1143">
        <v>477.13227000000001</v>
      </c>
      <c r="H72" s="1196"/>
      <c r="I72" s="1196"/>
      <c r="J72" s="295" t="s">
        <v>6905</v>
      </c>
      <c r="K72" s="1201" t="s">
        <v>6922</v>
      </c>
      <c r="L72" s="1201"/>
      <c r="M72" s="1204"/>
      <c r="N72" s="1204"/>
      <c r="O72" s="1204"/>
      <c r="P72" s="1204"/>
      <c r="Q72" s="1204"/>
      <c r="R72" s="9"/>
      <c r="S72" s="4"/>
      <c r="T72" s="4"/>
      <c r="U72" s="4"/>
      <c r="V72" s="4"/>
      <c r="W72" s="4"/>
      <c r="X72" s="4"/>
      <c r="Y72" s="4"/>
      <c r="Z72" s="4"/>
      <c r="AA72" s="4"/>
      <c r="AB72" s="4"/>
      <c r="AC72" s="4"/>
      <c r="AD72" s="4"/>
      <c r="AE72" s="4"/>
      <c r="AF72" s="4"/>
      <c r="AG72" s="4"/>
      <c r="AH72" s="4"/>
      <c r="AI72" s="4"/>
      <c r="AJ72" s="1084"/>
    </row>
    <row r="73" spans="1:36" s="203" customFormat="1" ht="81.75" customHeight="1" x14ac:dyDescent="0.2">
      <c r="A73" s="1564"/>
      <c r="B73" s="1195" t="s">
        <v>6709</v>
      </c>
      <c r="C73" s="1027" t="s">
        <v>6711</v>
      </c>
      <c r="D73" s="1195" t="s">
        <v>810</v>
      </c>
      <c r="E73" s="1195" t="s">
        <v>5788</v>
      </c>
      <c r="F73" s="1040"/>
      <c r="G73" s="1143">
        <v>533.3670899</v>
      </c>
      <c r="H73" s="1196"/>
      <c r="I73" s="1196"/>
      <c r="J73" s="295" t="s">
        <v>6905</v>
      </c>
      <c r="K73" s="1201" t="s">
        <v>6923</v>
      </c>
      <c r="L73" s="1201"/>
      <c r="M73" s="1204"/>
      <c r="N73" s="1204"/>
      <c r="O73" s="1204"/>
      <c r="P73" s="1204"/>
      <c r="Q73" s="1204"/>
      <c r="R73" s="9"/>
      <c r="S73" s="4"/>
      <c r="T73" s="4"/>
      <c r="U73" s="4"/>
      <c r="V73" s="4"/>
      <c r="W73" s="4"/>
      <c r="X73" s="4"/>
      <c r="Y73" s="4"/>
      <c r="Z73" s="4"/>
      <c r="AA73" s="4"/>
      <c r="AB73" s="4"/>
      <c r="AC73" s="4"/>
      <c r="AD73" s="4"/>
      <c r="AE73" s="4"/>
      <c r="AF73" s="4"/>
      <c r="AG73" s="4"/>
      <c r="AH73" s="4"/>
      <c r="AI73" s="4"/>
      <c r="AJ73" s="1084"/>
    </row>
    <row r="74" spans="1:36" s="203" customFormat="1" ht="83.25" customHeight="1" x14ac:dyDescent="0.2">
      <c r="A74" s="1564"/>
      <c r="B74" s="1195" t="s">
        <v>6710</v>
      </c>
      <c r="C74" s="1027" t="s">
        <v>6723</v>
      </c>
      <c r="D74" s="1195" t="s">
        <v>810</v>
      </c>
      <c r="E74" s="1195" t="s">
        <v>5788</v>
      </c>
      <c r="F74" s="1040"/>
      <c r="G74" s="1143">
        <v>312.89567</v>
      </c>
      <c r="H74" s="1196"/>
      <c r="I74" s="1196"/>
      <c r="J74" s="295" t="s">
        <v>6905</v>
      </c>
      <c r="K74" s="1201" t="s">
        <v>6924</v>
      </c>
      <c r="L74" s="1201"/>
      <c r="M74" s="1204"/>
      <c r="N74" s="1204"/>
      <c r="O74" s="1204"/>
      <c r="P74" s="1204"/>
      <c r="Q74" s="1204"/>
      <c r="R74" s="9"/>
      <c r="S74" s="4"/>
      <c r="T74" s="4"/>
      <c r="U74" s="4"/>
      <c r="V74" s="4"/>
      <c r="W74" s="4"/>
      <c r="X74" s="4"/>
      <c r="Y74" s="4"/>
      <c r="Z74" s="4"/>
      <c r="AA74" s="4"/>
      <c r="AB74" s="4"/>
      <c r="AC74" s="4"/>
      <c r="AD74" s="4"/>
      <c r="AE74" s="4"/>
      <c r="AF74" s="4"/>
      <c r="AG74" s="4"/>
      <c r="AH74" s="4"/>
      <c r="AI74" s="4"/>
      <c r="AJ74" s="1084"/>
    </row>
    <row r="75" spans="1:36" s="1" customFormat="1" ht="152.25" customHeight="1" x14ac:dyDescent="0.2">
      <c r="A75" s="1027" t="s">
        <v>1481</v>
      </c>
      <c r="B75" s="1193" t="s">
        <v>2108</v>
      </c>
      <c r="C75" s="1193" t="s">
        <v>555</v>
      </c>
      <c r="D75" s="1191" t="s">
        <v>213</v>
      </c>
      <c r="E75" s="1195" t="s">
        <v>551</v>
      </c>
      <c r="F75" s="1196">
        <v>2888.8471599999998</v>
      </c>
      <c r="G75" s="218">
        <v>1500</v>
      </c>
      <c r="H75" s="571">
        <v>7000</v>
      </c>
      <c r="I75" s="571">
        <v>5000</v>
      </c>
      <c r="J75" s="1188" t="s">
        <v>3759</v>
      </c>
      <c r="K75" s="1188" t="s">
        <v>4462</v>
      </c>
      <c r="L75" s="1188" t="s">
        <v>5749</v>
      </c>
      <c r="M75" s="1203" t="s">
        <v>6765</v>
      </c>
      <c r="N75" s="1203" t="s">
        <v>6925</v>
      </c>
      <c r="O75" s="1203"/>
      <c r="P75" s="1203"/>
      <c r="Q75" s="1203"/>
      <c r="R75" s="9" t="s">
        <v>11</v>
      </c>
    </row>
    <row r="76" spans="1:36" s="1" customFormat="1" ht="147.75" customHeight="1" x14ac:dyDescent="0.2">
      <c r="A76" s="1564" t="s">
        <v>1482</v>
      </c>
      <c r="B76" s="1193" t="s">
        <v>2111</v>
      </c>
      <c r="C76" s="1027" t="s">
        <v>559</v>
      </c>
      <c r="D76" s="1195" t="s">
        <v>558</v>
      </c>
      <c r="E76" s="1195" t="s">
        <v>216</v>
      </c>
      <c r="F76" s="309">
        <v>11203.181</v>
      </c>
      <c r="G76" s="330">
        <v>3834</v>
      </c>
      <c r="H76" s="1195">
        <v>9050.2160000000003</v>
      </c>
      <c r="I76" s="1195"/>
      <c r="J76" s="1188" t="s">
        <v>3993</v>
      </c>
      <c r="K76" s="1188" t="s">
        <v>4146</v>
      </c>
      <c r="L76" s="1188" t="s">
        <v>4463</v>
      </c>
      <c r="M76" s="1203" t="s">
        <v>4700</v>
      </c>
      <c r="N76" s="1203" t="s">
        <v>5539</v>
      </c>
      <c r="O76" s="1203" t="s">
        <v>5963</v>
      </c>
      <c r="P76" s="1203" t="s">
        <v>6926</v>
      </c>
      <c r="Q76" s="1203"/>
      <c r="R76" s="3" t="s">
        <v>123</v>
      </c>
      <c r="S76" s="4"/>
    </row>
    <row r="77" spans="1:36" s="1" customFormat="1" ht="129" customHeight="1" x14ac:dyDescent="0.2">
      <c r="A77" s="1564"/>
      <c r="B77" s="1193" t="s">
        <v>2112</v>
      </c>
      <c r="C77" s="1027" t="s">
        <v>5795</v>
      </c>
      <c r="D77" s="1195" t="s">
        <v>558</v>
      </c>
      <c r="E77" s="1195" t="s">
        <v>216</v>
      </c>
      <c r="F77" s="309">
        <v>98.382999999999996</v>
      </c>
      <c r="G77" s="330">
        <v>15100</v>
      </c>
      <c r="H77" s="1195">
        <v>20030.384999999998</v>
      </c>
      <c r="I77" s="1195"/>
      <c r="J77" s="1188" t="s">
        <v>4342</v>
      </c>
      <c r="K77" s="1188" t="s">
        <v>4905</v>
      </c>
      <c r="L77" s="1188" t="s">
        <v>5540</v>
      </c>
      <c r="M77" s="1203" t="s">
        <v>5964</v>
      </c>
      <c r="N77" s="1203" t="s">
        <v>6927</v>
      </c>
      <c r="O77" s="1203"/>
      <c r="P77" s="1203"/>
      <c r="Q77" s="1203"/>
      <c r="R77" s="3" t="s">
        <v>123</v>
      </c>
      <c r="S77" s="4"/>
    </row>
    <row r="78" spans="1:36" s="1" customFormat="1" ht="123.75" customHeight="1" x14ac:dyDescent="0.2">
      <c r="A78" s="1027" t="s">
        <v>1483</v>
      </c>
      <c r="B78" s="1193" t="s">
        <v>2115</v>
      </c>
      <c r="C78" s="1027" t="s">
        <v>563</v>
      </c>
      <c r="D78" s="1195" t="s">
        <v>213</v>
      </c>
      <c r="E78" s="1195" t="s">
        <v>216</v>
      </c>
      <c r="F78" s="309">
        <v>4516</v>
      </c>
      <c r="G78" s="330">
        <v>41591.900999999998</v>
      </c>
      <c r="H78" s="1195">
        <v>29137.7</v>
      </c>
      <c r="I78" s="1195"/>
      <c r="J78" s="1188" t="s">
        <v>4147</v>
      </c>
      <c r="K78" s="1188" t="s">
        <v>4464</v>
      </c>
      <c r="L78" s="1188" t="s">
        <v>4701</v>
      </c>
      <c r="M78" s="1203" t="s">
        <v>5543</v>
      </c>
      <c r="N78" s="1203" t="s">
        <v>5965</v>
      </c>
      <c r="O78" s="1203" t="s">
        <v>6242</v>
      </c>
      <c r="P78" s="1203" t="s">
        <v>6928</v>
      </c>
      <c r="Q78" s="1203"/>
      <c r="R78" s="3" t="s">
        <v>123</v>
      </c>
      <c r="S78" s="4"/>
      <c r="U78" s="4"/>
      <c r="V78" s="4"/>
      <c r="W78" s="4"/>
      <c r="X78" s="4"/>
      <c r="Y78" s="4"/>
    </row>
    <row r="79" spans="1:36" s="1" customFormat="1" ht="163.5" customHeight="1" x14ac:dyDescent="0.2">
      <c r="A79" s="1564" t="s">
        <v>1485</v>
      </c>
      <c r="B79" s="1193" t="s">
        <v>2118</v>
      </c>
      <c r="C79" s="1027" t="s">
        <v>6644</v>
      </c>
      <c r="D79" s="1195" t="s">
        <v>275</v>
      </c>
      <c r="E79" s="1191" t="s">
        <v>340</v>
      </c>
      <c r="F79" s="1196">
        <v>453.71600000000001</v>
      </c>
      <c r="G79" s="1196">
        <v>438</v>
      </c>
      <c r="H79" s="1196"/>
      <c r="I79" s="235"/>
      <c r="J79" s="1186" t="s">
        <v>3761</v>
      </c>
      <c r="K79" s="1186" t="s">
        <v>4702</v>
      </c>
      <c r="L79" s="1186" t="s">
        <v>6645</v>
      </c>
      <c r="M79" s="146" t="s">
        <v>6929</v>
      </c>
      <c r="N79" s="146"/>
      <c r="O79" s="146"/>
      <c r="P79" s="146"/>
      <c r="Q79" s="146"/>
      <c r="R79" s="9" t="s">
        <v>11</v>
      </c>
    </row>
    <row r="80" spans="1:36" s="1" customFormat="1" ht="116.25" customHeight="1" x14ac:dyDescent="0.2">
      <c r="A80" s="1564"/>
      <c r="B80" s="1193" t="s">
        <v>2138</v>
      </c>
      <c r="C80" s="1027" t="s">
        <v>7061</v>
      </c>
      <c r="D80" s="1195" t="s">
        <v>558</v>
      </c>
      <c r="E80" s="1195" t="s">
        <v>216</v>
      </c>
      <c r="F80" s="309">
        <v>713</v>
      </c>
      <c r="G80" s="218">
        <v>866.82899999999995</v>
      </c>
      <c r="H80" s="306"/>
      <c r="I80" s="330">
        <v>22800</v>
      </c>
      <c r="J80" s="1187" t="s">
        <v>4148</v>
      </c>
      <c r="K80" s="1187" t="s">
        <v>5749</v>
      </c>
      <c r="L80" s="1187" t="s">
        <v>5966</v>
      </c>
      <c r="M80" s="151" t="s">
        <v>6243</v>
      </c>
      <c r="N80" s="151" t="s">
        <v>6934</v>
      </c>
      <c r="O80" s="151"/>
      <c r="P80" s="151"/>
      <c r="Q80" s="151"/>
      <c r="R80" s="9" t="s">
        <v>123</v>
      </c>
    </row>
    <row r="81" spans="1:19" s="1" customFormat="1" ht="168.75" customHeight="1" x14ac:dyDescent="0.2">
      <c r="A81" s="1564"/>
      <c r="B81" s="1193" t="s">
        <v>2139</v>
      </c>
      <c r="C81" s="1027" t="s">
        <v>5121</v>
      </c>
      <c r="D81" s="1195" t="s">
        <v>558</v>
      </c>
      <c r="E81" s="1195" t="s">
        <v>216</v>
      </c>
      <c r="F81" s="1196">
        <v>48390</v>
      </c>
      <c r="G81" s="279">
        <v>5200</v>
      </c>
      <c r="H81" s="1195">
        <v>2000</v>
      </c>
      <c r="I81" s="279"/>
      <c r="J81" s="1201" t="s">
        <v>3303</v>
      </c>
      <c r="K81" s="1187" t="s">
        <v>3762</v>
      </c>
      <c r="L81" s="1187" t="s">
        <v>3885</v>
      </c>
      <c r="M81" s="151" t="s">
        <v>4705</v>
      </c>
      <c r="N81" s="151" t="s">
        <v>5547</v>
      </c>
      <c r="O81" s="151" t="s">
        <v>6930</v>
      </c>
      <c r="P81" s="151"/>
      <c r="Q81" s="151"/>
      <c r="R81" s="9" t="s">
        <v>123</v>
      </c>
    </row>
    <row r="82" spans="1:19" s="1" customFormat="1" ht="104.25" customHeight="1" x14ac:dyDescent="0.2">
      <c r="A82" s="1564"/>
      <c r="B82" s="1193" t="s">
        <v>2144</v>
      </c>
      <c r="C82" s="1027" t="s">
        <v>591</v>
      </c>
      <c r="D82" s="1195" t="s">
        <v>558</v>
      </c>
      <c r="E82" s="1195" t="s">
        <v>216</v>
      </c>
      <c r="F82" s="309">
        <v>3300</v>
      </c>
      <c r="G82" s="1196">
        <v>750</v>
      </c>
      <c r="H82" s="306"/>
      <c r="I82" s="306"/>
      <c r="J82" s="1187" t="s">
        <v>5551</v>
      </c>
      <c r="K82" s="1187" t="s">
        <v>6931</v>
      </c>
      <c r="L82" s="1187"/>
      <c r="M82" s="151"/>
      <c r="N82" s="151"/>
      <c r="O82" s="151"/>
      <c r="P82" s="151"/>
      <c r="Q82" s="151"/>
      <c r="R82" s="9" t="s">
        <v>123</v>
      </c>
    </row>
    <row r="83" spans="1:19" s="1" customFormat="1" ht="123.75" customHeight="1" x14ac:dyDescent="0.2">
      <c r="A83" s="1564" t="s">
        <v>1486</v>
      </c>
      <c r="B83" s="1193" t="s">
        <v>2182</v>
      </c>
      <c r="C83" s="1027" t="s">
        <v>627</v>
      </c>
      <c r="D83" s="1195" t="s">
        <v>213</v>
      </c>
      <c r="E83" s="307" t="s">
        <v>551</v>
      </c>
      <c r="F83" s="235">
        <v>8777.9964299999992</v>
      </c>
      <c r="G83" s="1196">
        <v>8979</v>
      </c>
      <c r="H83" s="1196"/>
      <c r="I83" s="235">
        <v>42107.663999999997</v>
      </c>
      <c r="J83" s="1186" t="s">
        <v>4159</v>
      </c>
      <c r="K83" s="1186" t="s">
        <v>4712</v>
      </c>
      <c r="L83" s="1186" t="s">
        <v>5562</v>
      </c>
      <c r="M83" s="146" t="s">
        <v>5968</v>
      </c>
      <c r="N83" s="146" t="s">
        <v>6664</v>
      </c>
      <c r="O83" s="146" t="s">
        <v>6932</v>
      </c>
      <c r="P83" s="146"/>
      <c r="Q83" s="146"/>
      <c r="R83" s="4" t="s">
        <v>11</v>
      </c>
      <c r="S83" s="4"/>
    </row>
    <row r="84" spans="1:19" s="4" customFormat="1" ht="231" customHeight="1" x14ac:dyDescent="0.2">
      <c r="A84" s="1564"/>
      <c r="B84" s="1193" t="s">
        <v>2197</v>
      </c>
      <c r="C84" s="1027" t="s">
        <v>5797</v>
      </c>
      <c r="D84" s="1195" t="s">
        <v>558</v>
      </c>
      <c r="E84" s="1195" t="s">
        <v>216</v>
      </c>
      <c r="F84" s="309">
        <v>307</v>
      </c>
      <c r="G84" s="330">
        <v>32505</v>
      </c>
      <c r="H84" s="1195">
        <v>26824.331999999999</v>
      </c>
      <c r="I84" s="1195"/>
      <c r="J84" s="1188" t="s">
        <v>3773</v>
      </c>
      <c r="K84" s="1188" t="s">
        <v>4713</v>
      </c>
      <c r="L84" s="1188" t="s">
        <v>5564</v>
      </c>
      <c r="M84" s="1203" t="s">
        <v>5969</v>
      </c>
      <c r="N84" s="1203" t="s">
        <v>6241</v>
      </c>
      <c r="O84" s="1203" t="s">
        <v>6933</v>
      </c>
      <c r="P84" s="1203"/>
      <c r="Q84" s="1203"/>
      <c r="R84" s="3" t="s">
        <v>123</v>
      </c>
    </row>
    <row r="85" spans="1:19" s="4" customFormat="1" ht="132.75" customHeight="1" x14ac:dyDescent="0.2">
      <c r="A85" s="1564"/>
      <c r="B85" s="1193" t="s">
        <v>2198</v>
      </c>
      <c r="C85" s="1027" t="s">
        <v>6936</v>
      </c>
      <c r="D85" s="1195" t="s">
        <v>558</v>
      </c>
      <c r="E85" s="1195" t="s">
        <v>216</v>
      </c>
      <c r="F85" s="309">
        <v>387.5</v>
      </c>
      <c r="G85" s="1196">
        <v>10600</v>
      </c>
      <c r="H85" s="1195">
        <v>35783.71</v>
      </c>
      <c r="I85" s="1195"/>
      <c r="J85" s="1188" t="s">
        <v>4907</v>
      </c>
      <c r="K85" s="1188" t="s">
        <v>5565</v>
      </c>
      <c r="L85" s="1188" t="s">
        <v>5970</v>
      </c>
      <c r="M85" s="1203" t="s">
        <v>6935</v>
      </c>
      <c r="N85" s="1203"/>
      <c r="O85" s="1203"/>
      <c r="P85" s="1203"/>
      <c r="Q85" s="1203"/>
      <c r="R85" s="3" t="s">
        <v>123</v>
      </c>
    </row>
    <row r="86" spans="1:19" s="4" customFormat="1" ht="112.5" customHeight="1" x14ac:dyDescent="0.2">
      <c r="A86" s="1564"/>
      <c r="B86" s="1193" t="s">
        <v>2380</v>
      </c>
      <c r="C86" s="1193" t="s">
        <v>795</v>
      </c>
      <c r="D86" s="286" t="s">
        <v>213</v>
      </c>
      <c r="E86" s="328" t="s">
        <v>551</v>
      </c>
      <c r="F86" s="1196">
        <v>419</v>
      </c>
      <c r="G86" s="1196">
        <v>283</v>
      </c>
      <c r="H86" s="1195"/>
      <c r="I86" s="309"/>
      <c r="J86" s="1185" t="s">
        <v>4514</v>
      </c>
      <c r="K86" s="1185" t="s">
        <v>5578</v>
      </c>
      <c r="L86" s="1185" t="s">
        <v>6648</v>
      </c>
      <c r="M86" s="1190" t="s">
        <v>6937</v>
      </c>
      <c r="N86" s="142"/>
      <c r="O86" s="142"/>
      <c r="P86" s="142"/>
      <c r="Q86" s="142"/>
      <c r="R86" s="3" t="s">
        <v>11</v>
      </c>
    </row>
    <row r="87" spans="1:19" s="4" customFormat="1" ht="109.5" customHeight="1" x14ac:dyDescent="0.2">
      <c r="A87" s="1564"/>
      <c r="B87" s="1193" t="s">
        <v>2384</v>
      </c>
      <c r="C87" s="1193" t="s">
        <v>799</v>
      </c>
      <c r="D87" s="286" t="s">
        <v>213</v>
      </c>
      <c r="E87" s="328" t="s">
        <v>551</v>
      </c>
      <c r="F87" s="1196">
        <v>528</v>
      </c>
      <c r="G87" s="1196">
        <v>161</v>
      </c>
      <c r="H87" s="1195"/>
      <c r="I87" s="309"/>
      <c r="J87" s="1185" t="s">
        <v>3910</v>
      </c>
      <c r="K87" s="1185" t="s">
        <v>4517</v>
      </c>
      <c r="L87" s="1185" t="s">
        <v>5579</v>
      </c>
      <c r="M87" s="1190" t="s">
        <v>6649</v>
      </c>
      <c r="N87" s="1190" t="s">
        <v>6938</v>
      </c>
      <c r="O87" s="142"/>
      <c r="P87" s="142"/>
      <c r="Q87" s="142"/>
      <c r="R87" s="3" t="s">
        <v>11</v>
      </c>
    </row>
    <row r="88" spans="1:19" s="1" customFormat="1" ht="111" customHeight="1" x14ac:dyDescent="0.2">
      <c r="A88" s="1564"/>
      <c r="B88" s="1028" t="s">
        <v>5156</v>
      </c>
      <c r="C88" s="1193" t="s">
        <v>5155</v>
      </c>
      <c r="D88" s="1195" t="s">
        <v>213</v>
      </c>
      <c r="E88" s="307" t="s">
        <v>551</v>
      </c>
      <c r="F88" s="279"/>
      <c r="G88" s="330">
        <v>312.23811990000002</v>
      </c>
      <c r="H88" s="1196"/>
      <c r="I88" s="1196"/>
      <c r="J88" s="1608"/>
      <c r="K88" s="1185" t="s">
        <v>6647</v>
      </c>
      <c r="L88" s="1185" t="s">
        <v>6939</v>
      </c>
      <c r="M88" s="142"/>
      <c r="N88" s="142"/>
      <c r="O88" s="142"/>
      <c r="P88" s="142"/>
      <c r="Q88" s="142"/>
      <c r="R88" s="3"/>
      <c r="S88" s="4"/>
    </row>
    <row r="89" spans="1:19" s="1" customFormat="1" ht="172.5" customHeight="1" x14ac:dyDescent="0.2">
      <c r="A89" s="1564"/>
      <c r="B89" s="1028" t="s">
        <v>5158</v>
      </c>
      <c r="C89" s="1193" t="s">
        <v>6431</v>
      </c>
      <c r="D89" s="1195" t="s">
        <v>213</v>
      </c>
      <c r="E89" s="307" t="s">
        <v>902</v>
      </c>
      <c r="F89" s="279"/>
      <c r="G89" s="330">
        <v>100</v>
      </c>
      <c r="H89" s="1196"/>
      <c r="I89" s="1196"/>
      <c r="J89" s="1608"/>
      <c r="K89" s="1185" t="s">
        <v>6430</v>
      </c>
      <c r="L89" s="1185" t="s">
        <v>6940</v>
      </c>
      <c r="M89" s="142"/>
      <c r="N89" s="142"/>
      <c r="O89" s="142"/>
      <c r="P89" s="142"/>
      <c r="Q89" s="142"/>
      <c r="R89" s="3"/>
      <c r="S89" s="4"/>
    </row>
    <row r="90" spans="1:19" s="1" customFormat="1" ht="99.75" customHeight="1" x14ac:dyDescent="0.2">
      <c r="A90" s="1564"/>
      <c r="B90" s="1028" t="s">
        <v>5173</v>
      </c>
      <c r="C90" s="1193" t="s">
        <v>5172</v>
      </c>
      <c r="D90" s="1195" t="s">
        <v>986</v>
      </c>
      <c r="E90" s="307" t="s">
        <v>60</v>
      </c>
      <c r="F90" s="279"/>
      <c r="G90" s="279">
        <v>7360.1490000000003</v>
      </c>
      <c r="H90" s="1196"/>
      <c r="I90" s="1196"/>
      <c r="J90" s="1608"/>
      <c r="K90" s="1185" t="s">
        <v>5974</v>
      </c>
      <c r="L90" s="1185" t="s">
        <v>6139</v>
      </c>
      <c r="M90" s="1190" t="s">
        <v>6646</v>
      </c>
      <c r="N90" s="1190" t="s">
        <v>6941</v>
      </c>
      <c r="O90" s="142"/>
      <c r="P90" s="142"/>
      <c r="Q90" s="142"/>
      <c r="R90" s="3"/>
      <c r="S90" s="4"/>
    </row>
    <row r="91" spans="1:19" s="1" customFormat="1" ht="78.75" customHeight="1" x14ac:dyDescent="0.2">
      <c r="A91" s="1564"/>
      <c r="B91" s="1028" t="s">
        <v>6654</v>
      </c>
      <c r="C91" s="1027" t="s">
        <v>6656</v>
      </c>
      <c r="D91" s="1195" t="s">
        <v>810</v>
      </c>
      <c r="E91" s="1195" t="s">
        <v>3435</v>
      </c>
      <c r="F91" s="279"/>
      <c r="G91" s="330"/>
      <c r="H91" s="1196"/>
      <c r="I91" s="1196"/>
      <c r="J91" s="1186" t="s">
        <v>6655</v>
      </c>
      <c r="K91" s="1185" t="s">
        <v>6942</v>
      </c>
      <c r="L91" s="485"/>
      <c r="M91" s="142"/>
      <c r="N91" s="142"/>
      <c r="O91" s="142"/>
      <c r="P91" s="142"/>
      <c r="Q91" s="142"/>
      <c r="R91" s="3"/>
      <c r="S91" s="4"/>
    </row>
    <row r="92" spans="1:19" s="1" customFormat="1" ht="62.25" customHeight="1" x14ac:dyDescent="0.2">
      <c r="A92" s="1564"/>
      <c r="B92" s="1028" t="s">
        <v>6766</v>
      </c>
      <c r="C92" s="1027" t="s">
        <v>6767</v>
      </c>
      <c r="D92" s="1195" t="s">
        <v>810</v>
      </c>
      <c r="E92" s="1195" t="s">
        <v>6763</v>
      </c>
      <c r="F92" s="279"/>
      <c r="G92" s="330"/>
      <c r="H92" s="1196"/>
      <c r="I92" s="1196"/>
      <c r="J92" s="1186" t="s">
        <v>6655</v>
      </c>
      <c r="K92" s="1185" t="s">
        <v>6943</v>
      </c>
      <c r="L92" s="485"/>
      <c r="M92" s="142"/>
      <c r="N92" s="142"/>
      <c r="O92" s="142"/>
      <c r="P92" s="142"/>
      <c r="Q92" s="142"/>
      <c r="R92" s="3"/>
      <c r="S92" s="4"/>
    </row>
    <row r="93" spans="1:19" s="4" customFormat="1" ht="14.25" customHeight="1" x14ac:dyDescent="0.2">
      <c r="A93" s="1741" t="s">
        <v>1490</v>
      </c>
      <c r="B93" s="1741"/>
      <c r="C93" s="1741"/>
      <c r="D93" s="1741"/>
      <c r="E93" s="1741"/>
      <c r="F93" s="1741"/>
      <c r="G93" s="1741"/>
      <c r="H93" s="1741"/>
      <c r="I93" s="1741"/>
      <c r="J93" s="254"/>
      <c r="K93" s="254"/>
      <c r="L93" s="254"/>
      <c r="M93" s="140"/>
      <c r="N93" s="140"/>
      <c r="O93" s="140"/>
      <c r="P93" s="140"/>
      <c r="Q93" s="140"/>
      <c r="R93" s="3" t="s">
        <v>8</v>
      </c>
    </row>
    <row r="94" spans="1:19" ht="116.25" customHeight="1" x14ac:dyDescent="0.2">
      <c r="A94" s="1564" t="s">
        <v>1491</v>
      </c>
      <c r="B94" s="1195" t="s">
        <v>5801</v>
      </c>
      <c r="C94" s="1193" t="s">
        <v>6803</v>
      </c>
      <c r="D94" s="1195" t="s">
        <v>1238</v>
      </c>
      <c r="E94" s="1191" t="s">
        <v>4742</v>
      </c>
      <c r="F94" s="279"/>
      <c r="G94" s="330">
        <v>400</v>
      </c>
      <c r="H94" s="1195"/>
      <c r="I94" s="1195"/>
      <c r="J94" s="1185" t="s">
        <v>5979</v>
      </c>
      <c r="K94" s="1185" t="s">
        <v>6802</v>
      </c>
      <c r="L94" s="1185" t="s">
        <v>6944</v>
      </c>
      <c r="M94" s="1185"/>
      <c r="N94" s="1185"/>
      <c r="O94" s="1185"/>
      <c r="P94" s="1185"/>
      <c r="Q94" s="1185"/>
    </row>
    <row r="95" spans="1:19" s="1" customFormat="1" ht="53.25" customHeight="1" x14ac:dyDescent="0.2">
      <c r="A95" s="1564"/>
      <c r="B95" s="1028" t="s">
        <v>6771</v>
      </c>
      <c r="C95" s="1193" t="s">
        <v>6772</v>
      </c>
      <c r="D95" s="1195" t="s">
        <v>810</v>
      </c>
      <c r="E95" s="1191" t="s">
        <v>5806</v>
      </c>
      <c r="F95" s="279"/>
      <c r="G95" s="330"/>
      <c r="H95" s="1195"/>
      <c r="I95" s="1195"/>
      <c r="J95" s="1185" t="s">
        <v>6523</v>
      </c>
      <c r="K95" s="1185" t="s">
        <v>6945</v>
      </c>
      <c r="L95" s="1185"/>
      <c r="M95" s="1190"/>
      <c r="N95" s="1190"/>
      <c r="O95" s="1190"/>
      <c r="P95" s="1190"/>
      <c r="Q95" s="1190"/>
      <c r="R95" s="3"/>
      <c r="S95" s="4"/>
    </row>
    <row r="96" spans="1:19" s="1" customFormat="1" ht="62.25" customHeight="1" x14ac:dyDescent="0.2">
      <c r="A96" s="1564"/>
      <c r="B96" s="1028" t="s">
        <v>6947</v>
      </c>
      <c r="C96" s="1193" t="s">
        <v>6946</v>
      </c>
      <c r="D96" s="1195" t="s">
        <v>6862</v>
      </c>
      <c r="E96" s="1191" t="s">
        <v>6960</v>
      </c>
      <c r="F96" s="279"/>
      <c r="G96" s="330">
        <v>412</v>
      </c>
      <c r="H96" s="1195"/>
      <c r="I96" s="1195"/>
      <c r="J96" s="1185" t="s">
        <v>6952</v>
      </c>
      <c r="K96" s="1185"/>
      <c r="L96" s="1185"/>
      <c r="M96" s="1190"/>
      <c r="N96" s="1190"/>
      <c r="O96" s="1190"/>
      <c r="P96" s="1190"/>
      <c r="Q96" s="1190"/>
      <c r="R96" s="3"/>
      <c r="S96" s="4"/>
    </row>
    <row r="97" spans="1:19" s="1" customFormat="1" ht="54" customHeight="1" x14ac:dyDescent="0.2">
      <c r="A97" s="1564"/>
      <c r="B97" s="1028" t="s">
        <v>6948</v>
      </c>
      <c r="C97" s="1193" t="s">
        <v>6953</v>
      </c>
      <c r="D97" s="1195" t="s">
        <v>286</v>
      </c>
      <c r="E97" s="1191" t="s">
        <v>6959</v>
      </c>
      <c r="F97" s="279"/>
      <c r="G97" s="330">
        <v>65</v>
      </c>
      <c r="H97" s="1195"/>
      <c r="I97" s="1195"/>
      <c r="J97" s="1185" t="s">
        <v>6954</v>
      </c>
      <c r="K97" s="1185"/>
      <c r="L97" s="1185"/>
      <c r="M97" s="1190"/>
      <c r="N97" s="1190"/>
      <c r="O97" s="1190"/>
      <c r="P97" s="1190"/>
      <c r="Q97" s="1190"/>
      <c r="R97" s="3"/>
      <c r="S97" s="4"/>
    </row>
    <row r="98" spans="1:19" s="1" customFormat="1" ht="21" customHeight="1" x14ac:dyDescent="0.2">
      <c r="A98" s="1564"/>
      <c r="B98" s="1028" t="s">
        <v>6949</v>
      </c>
      <c r="C98" s="1193" t="s">
        <v>6955</v>
      </c>
      <c r="D98" s="1195" t="s">
        <v>286</v>
      </c>
      <c r="E98" s="1191" t="s">
        <v>6959</v>
      </c>
      <c r="F98" s="279"/>
      <c r="G98" s="330">
        <v>40</v>
      </c>
      <c r="H98" s="1195"/>
      <c r="I98" s="1195"/>
      <c r="J98" s="1185" t="s">
        <v>6954</v>
      </c>
      <c r="K98" s="1185"/>
      <c r="L98" s="1185"/>
      <c r="M98" s="1190"/>
      <c r="N98" s="1190"/>
      <c r="O98" s="1190"/>
      <c r="P98" s="1190"/>
      <c r="Q98" s="1190"/>
      <c r="R98" s="3"/>
      <c r="S98" s="4"/>
    </row>
    <row r="99" spans="1:19" s="1" customFormat="1" ht="21" customHeight="1" x14ac:dyDescent="0.2">
      <c r="A99" s="1564"/>
      <c r="B99" s="1028" t="s">
        <v>6950</v>
      </c>
      <c r="C99" s="1193" t="s">
        <v>6956</v>
      </c>
      <c r="D99" s="1195" t="s">
        <v>286</v>
      </c>
      <c r="E99" s="1191" t="s">
        <v>6960</v>
      </c>
      <c r="F99" s="279"/>
      <c r="G99" s="330">
        <v>60</v>
      </c>
      <c r="H99" s="1195"/>
      <c r="I99" s="1195"/>
      <c r="J99" s="1185" t="s">
        <v>6954</v>
      </c>
      <c r="K99" s="1185"/>
      <c r="L99" s="1185"/>
      <c r="M99" s="1190"/>
      <c r="N99" s="1190"/>
      <c r="O99" s="1190"/>
      <c r="P99" s="1190"/>
      <c r="Q99" s="1190"/>
      <c r="R99" s="3"/>
      <c r="S99" s="4"/>
    </row>
    <row r="100" spans="1:19" s="1" customFormat="1" ht="50.25" customHeight="1" x14ac:dyDescent="0.2">
      <c r="A100" s="1564"/>
      <c r="B100" s="1028" t="s">
        <v>6951</v>
      </c>
      <c r="C100" s="1193" t="s">
        <v>6957</v>
      </c>
      <c r="D100" s="1195" t="s">
        <v>1240</v>
      </c>
      <c r="E100" s="1191" t="s">
        <v>6958</v>
      </c>
      <c r="F100" s="279"/>
      <c r="G100" s="330">
        <v>34.6218</v>
      </c>
      <c r="H100" s="1195"/>
      <c r="I100" s="1195"/>
      <c r="J100" s="1185" t="s">
        <v>6961</v>
      </c>
      <c r="K100" s="1185"/>
      <c r="L100" s="1185"/>
      <c r="M100" s="1190"/>
      <c r="N100" s="1190"/>
      <c r="O100" s="1190"/>
      <c r="P100" s="1190"/>
      <c r="Q100" s="1190"/>
      <c r="R100" s="3"/>
      <c r="S100" s="4"/>
    </row>
    <row r="101" spans="1:19" s="1" customFormat="1" ht="115.5" customHeight="1" x14ac:dyDescent="0.2">
      <c r="A101" s="1027" t="s">
        <v>1492</v>
      </c>
      <c r="B101" s="1193" t="s">
        <v>2493</v>
      </c>
      <c r="C101" s="1193" t="s">
        <v>3157</v>
      </c>
      <c r="D101" s="1191" t="s">
        <v>810</v>
      </c>
      <c r="E101" s="1195" t="s">
        <v>312</v>
      </c>
      <c r="F101" s="279">
        <v>4100</v>
      </c>
      <c r="G101" s="279">
        <v>240.08311</v>
      </c>
      <c r="H101" s="1196"/>
      <c r="I101" s="1196"/>
      <c r="J101" s="1185" t="s">
        <v>3356</v>
      </c>
      <c r="K101" s="1187" t="s">
        <v>4184</v>
      </c>
      <c r="L101" s="1187" t="s">
        <v>6962</v>
      </c>
      <c r="M101" s="151"/>
      <c r="N101" s="151"/>
      <c r="O101" s="151"/>
      <c r="P101" s="151"/>
      <c r="Q101" s="151"/>
      <c r="R101" s="9"/>
    </row>
    <row r="102" spans="1:19" s="47" customFormat="1" ht="15" customHeight="1" x14ac:dyDescent="0.25">
      <c r="A102" s="1785" t="s">
        <v>1494</v>
      </c>
      <c r="B102" s="1785"/>
      <c r="C102" s="1785"/>
      <c r="D102" s="1785"/>
      <c r="E102" s="1785"/>
      <c r="F102" s="1785"/>
      <c r="G102" s="1785"/>
      <c r="H102" s="1785"/>
      <c r="I102" s="1785"/>
      <c r="J102" s="254"/>
      <c r="K102" s="254"/>
      <c r="L102" s="254"/>
      <c r="M102" s="140"/>
      <c r="N102" s="140"/>
      <c r="O102" s="140"/>
      <c r="P102" s="140"/>
      <c r="Q102" s="140"/>
      <c r="R102" s="46" t="s">
        <v>8</v>
      </c>
      <c r="S102" s="46"/>
    </row>
    <row r="103" spans="1:19" s="1" customFormat="1" ht="87.75" customHeight="1" x14ac:dyDescent="0.2">
      <c r="A103" s="1564" t="s">
        <v>1495</v>
      </c>
      <c r="B103" s="1193" t="s">
        <v>2510</v>
      </c>
      <c r="C103" s="1027" t="s">
        <v>6799</v>
      </c>
      <c r="D103" s="1195" t="s">
        <v>921</v>
      </c>
      <c r="E103" s="1195" t="s">
        <v>4190</v>
      </c>
      <c r="F103" s="1196">
        <v>248.083</v>
      </c>
      <c r="G103" s="1196"/>
      <c r="H103" s="1196"/>
      <c r="I103" s="1196"/>
      <c r="J103" s="1185" t="s">
        <v>4191</v>
      </c>
      <c r="K103" s="1185" t="s">
        <v>6800</v>
      </c>
      <c r="L103" s="1185" t="s">
        <v>6963</v>
      </c>
      <c r="M103" s="1190"/>
      <c r="N103" s="1190"/>
      <c r="O103" s="1190"/>
      <c r="P103" s="1190"/>
      <c r="Q103" s="1190"/>
      <c r="R103" s="3"/>
    </row>
    <row r="104" spans="1:19" s="1" customFormat="1" ht="59.25" customHeight="1" x14ac:dyDescent="0.2">
      <c r="A104" s="1564"/>
      <c r="B104" s="1028" t="s">
        <v>5195</v>
      </c>
      <c r="C104" s="1027" t="s">
        <v>6668</v>
      </c>
      <c r="D104" s="1195" t="s">
        <v>213</v>
      </c>
      <c r="E104" s="1195" t="s">
        <v>1243</v>
      </c>
      <c r="F104" s="330"/>
      <c r="G104" s="279">
        <v>40</v>
      </c>
      <c r="H104" s="1041"/>
      <c r="I104" s="1041"/>
      <c r="J104" s="1189" t="s">
        <v>5589</v>
      </c>
      <c r="K104" s="1188" t="s">
        <v>6667</v>
      </c>
      <c r="L104" s="1188" t="s">
        <v>6964</v>
      </c>
      <c r="M104" s="1203"/>
      <c r="N104" s="1203"/>
      <c r="O104" s="1203"/>
      <c r="P104" s="1203"/>
      <c r="Q104" s="1203"/>
      <c r="R104" s="9"/>
    </row>
    <row r="105" spans="1:19" s="1" customFormat="1" ht="59.25" customHeight="1" x14ac:dyDescent="0.2">
      <c r="A105" s="1564"/>
      <c r="B105" s="1028" t="s">
        <v>5203</v>
      </c>
      <c r="C105" s="991" t="s">
        <v>6670</v>
      </c>
      <c r="D105" s="351" t="s">
        <v>810</v>
      </c>
      <c r="E105" s="336" t="s">
        <v>950</v>
      </c>
      <c r="F105" s="1042"/>
      <c r="G105" s="279">
        <v>40</v>
      </c>
      <c r="H105" s="1041"/>
      <c r="I105" s="1041"/>
      <c r="J105" s="1189" t="s">
        <v>6669</v>
      </c>
      <c r="K105" s="1188" t="s">
        <v>6964</v>
      </c>
      <c r="L105" s="1188"/>
      <c r="M105" s="1203"/>
      <c r="N105" s="1203"/>
      <c r="O105" s="1203"/>
      <c r="P105" s="1203"/>
      <c r="Q105" s="1203"/>
      <c r="R105" s="9"/>
    </row>
    <row r="106" spans="1:19" s="1" customFormat="1" ht="59.25" customHeight="1" x14ac:dyDescent="0.2">
      <c r="A106" s="1564"/>
      <c r="B106" s="1028" t="s">
        <v>6770</v>
      </c>
      <c r="C106" s="991" t="s">
        <v>6769</v>
      </c>
      <c r="D106" s="992" t="s">
        <v>286</v>
      </c>
      <c r="E106" s="993" t="s">
        <v>3596</v>
      </c>
      <c r="F106" s="994"/>
      <c r="G106" s="994"/>
      <c r="H106" s="1041"/>
      <c r="I106" s="1195"/>
      <c r="J106" s="1185" t="s">
        <v>6481</v>
      </c>
      <c r="K106" s="1188" t="s">
        <v>6965</v>
      </c>
      <c r="L106" s="1188"/>
      <c r="M106" s="1203"/>
      <c r="N106" s="1203"/>
      <c r="O106" s="1203"/>
      <c r="P106" s="1203"/>
      <c r="Q106" s="1203"/>
      <c r="R106" s="9"/>
    </row>
    <row r="107" spans="1:19" s="1" customFormat="1" ht="59.25" customHeight="1" x14ac:dyDescent="0.2">
      <c r="A107" s="1564"/>
      <c r="B107" s="1028" t="s">
        <v>6738</v>
      </c>
      <c r="C107" s="991" t="s">
        <v>6831</v>
      </c>
      <c r="D107" s="992" t="s">
        <v>810</v>
      </c>
      <c r="E107" s="993" t="s">
        <v>5788</v>
      </c>
      <c r="F107" s="994"/>
      <c r="G107" s="994"/>
      <c r="H107" s="1041"/>
      <c r="I107" s="1195"/>
      <c r="J107" s="1185" t="s">
        <v>6481</v>
      </c>
      <c r="K107" s="1188" t="s">
        <v>6966</v>
      </c>
      <c r="L107" s="1188"/>
      <c r="M107" s="1203"/>
      <c r="N107" s="1203"/>
      <c r="O107" s="1203"/>
      <c r="P107" s="1203"/>
      <c r="Q107" s="1203"/>
      <c r="R107" s="9"/>
    </row>
    <row r="108" spans="1:19" s="1" customFormat="1" ht="59.25" customHeight="1" x14ac:dyDescent="0.2">
      <c r="A108" s="1564"/>
      <c r="B108" s="1028" t="s">
        <v>6968</v>
      </c>
      <c r="C108" s="991" t="s">
        <v>6970</v>
      </c>
      <c r="D108" s="992" t="s">
        <v>810</v>
      </c>
      <c r="E108" s="993" t="s">
        <v>3810</v>
      </c>
      <c r="F108" s="994"/>
      <c r="G108" s="994">
        <v>10</v>
      </c>
      <c r="H108" s="1041"/>
      <c r="I108" s="1195"/>
      <c r="J108" s="1185" t="s">
        <v>6967</v>
      </c>
      <c r="K108" s="1188"/>
      <c r="L108" s="1188"/>
      <c r="M108" s="1203"/>
      <c r="N108" s="1203"/>
      <c r="O108" s="1203"/>
      <c r="P108" s="1203"/>
      <c r="Q108" s="1203"/>
      <c r="R108" s="9"/>
    </row>
    <row r="109" spans="1:19" s="1" customFormat="1" ht="59.25" customHeight="1" x14ac:dyDescent="0.2">
      <c r="A109" s="1564"/>
      <c r="B109" s="1028" t="s">
        <v>6969</v>
      </c>
      <c r="C109" s="991" t="s">
        <v>6971</v>
      </c>
      <c r="D109" s="992" t="s">
        <v>810</v>
      </c>
      <c r="E109" s="993" t="s">
        <v>3810</v>
      </c>
      <c r="F109" s="994"/>
      <c r="G109" s="994">
        <v>26.03</v>
      </c>
      <c r="H109" s="1041"/>
      <c r="I109" s="1195"/>
      <c r="J109" s="1185" t="s">
        <v>6967</v>
      </c>
      <c r="K109" s="1188"/>
      <c r="L109" s="1188"/>
      <c r="M109" s="1203"/>
      <c r="N109" s="1203"/>
      <c r="O109" s="1203"/>
      <c r="P109" s="1203"/>
      <c r="Q109" s="1203"/>
      <c r="R109" s="9"/>
    </row>
    <row r="110" spans="1:19" s="1" customFormat="1" ht="87" customHeight="1" x14ac:dyDescent="0.2">
      <c r="A110" s="1564" t="s">
        <v>1496</v>
      </c>
      <c r="B110" s="1028" t="s">
        <v>5209</v>
      </c>
      <c r="C110" s="1027" t="s">
        <v>5208</v>
      </c>
      <c r="D110" s="1191" t="s">
        <v>810</v>
      </c>
      <c r="E110" s="1191" t="s">
        <v>3810</v>
      </c>
      <c r="F110" s="279"/>
      <c r="G110" s="279">
        <v>41.74859</v>
      </c>
      <c r="H110" s="1196"/>
      <c r="I110" s="1196"/>
      <c r="J110" s="1189" t="s">
        <v>6972</v>
      </c>
      <c r="K110" s="1188"/>
      <c r="L110" s="1188"/>
      <c r="M110" s="1203"/>
      <c r="N110" s="1203"/>
      <c r="O110" s="1203"/>
      <c r="P110" s="1203"/>
      <c r="Q110" s="1203"/>
      <c r="R110" s="9"/>
    </row>
    <row r="111" spans="1:19" s="1" customFormat="1" ht="115.5" customHeight="1" x14ac:dyDescent="0.2">
      <c r="A111" s="1564"/>
      <c r="B111" s="1028" t="s">
        <v>6435</v>
      </c>
      <c r="C111" s="982" t="s">
        <v>6436</v>
      </c>
      <c r="D111" s="1191" t="s">
        <v>810</v>
      </c>
      <c r="E111" s="1191" t="s">
        <v>3810</v>
      </c>
      <c r="F111" s="279"/>
      <c r="G111" s="279">
        <v>1.85</v>
      </c>
      <c r="H111" s="1196"/>
      <c r="I111" s="1196"/>
      <c r="J111" s="1185" t="s">
        <v>6437</v>
      </c>
      <c r="K111" s="1188" t="s">
        <v>6973</v>
      </c>
      <c r="L111" s="1188"/>
      <c r="M111" s="1203"/>
      <c r="N111" s="1203"/>
      <c r="O111" s="1203"/>
      <c r="P111" s="1203"/>
      <c r="Q111" s="1203"/>
      <c r="R111" s="9"/>
    </row>
    <row r="112" spans="1:19" s="1" customFormat="1" ht="54.75" customHeight="1" x14ac:dyDescent="0.2">
      <c r="A112" s="1564"/>
      <c r="B112" s="1028" t="s">
        <v>6797</v>
      </c>
      <c r="C112" s="982" t="s">
        <v>6798</v>
      </c>
      <c r="D112" s="1191" t="s">
        <v>810</v>
      </c>
      <c r="E112" s="1191" t="s">
        <v>3810</v>
      </c>
      <c r="F112" s="279"/>
      <c r="G112" s="279"/>
      <c r="H112" s="1196"/>
      <c r="I112" s="1196"/>
      <c r="J112" s="1185" t="s">
        <v>6782</v>
      </c>
      <c r="K112" s="1188" t="s">
        <v>6974</v>
      </c>
      <c r="L112" s="1188"/>
      <c r="M112" s="1203"/>
      <c r="N112" s="1203"/>
      <c r="O112" s="1203"/>
      <c r="P112" s="1203"/>
      <c r="Q112" s="1203"/>
      <c r="R112" s="9"/>
    </row>
    <row r="113" spans="1:22" s="1" customFormat="1" ht="73.5" customHeight="1" x14ac:dyDescent="0.2">
      <c r="A113" s="1027" t="s">
        <v>1497</v>
      </c>
      <c r="B113" s="1193" t="s">
        <v>5213</v>
      </c>
      <c r="C113" s="1027" t="s">
        <v>5212</v>
      </c>
      <c r="D113" s="1191" t="s">
        <v>810</v>
      </c>
      <c r="E113" s="1191" t="s">
        <v>3810</v>
      </c>
      <c r="F113" s="279"/>
      <c r="G113" s="279">
        <v>145.92077</v>
      </c>
      <c r="H113" s="1196"/>
      <c r="I113" s="1196"/>
      <c r="J113" s="1185" t="s">
        <v>5504</v>
      </c>
      <c r="K113" s="1185" t="s">
        <v>6975</v>
      </c>
      <c r="L113" s="1185"/>
      <c r="M113" s="1190"/>
      <c r="N113" s="1190"/>
      <c r="O113" s="1190"/>
      <c r="P113" s="1190"/>
      <c r="Q113" s="1190"/>
      <c r="R113" s="3"/>
    </row>
    <row r="114" spans="1:22" ht="61.5" customHeight="1" x14ac:dyDescent="0.2">
      <c r="A114" s="1027" t="s">
        <v>1498</v>
      </c>
      <c r="B114" s="1193" t="s">
        <v>5228</v>
      </c>
      <c r="C114" s="991" t="s">
        <v>6977</v>
      </c>
      <c r="D114" s="992" t="s">
        <v>810</v>
      </c>
      <c r="E114" s="993" t="s">
        <v>5824</v>
      </c>
      <c r="F114" s="1086"/>
      <c r="G114" s="994">
        <v>1400</v>
      </c>
      <c r="H114" s="1195"/>
      <c r="I114" s="1195"/>
      <c r="J114" s="1188" t="s">
        <v>5505</v>
      </c>
      <c r="K114" s="1188" t="s">
        <v>5987</v>
      </c>
      <c r="L114" s="1188" t="s">
        <v>6801</v>
      </c>
      <c r="M114" s="1188" t="s">
        <v>6976</v>
      </c>
      <c r="N114" s="1188"/>
      <c r="O114" s="1188"/>
      <c r="P114" s="1188"/>
      <c r="Q114" s="1188"/>
      <c r="R114" s="95"/>
      <c r="S114" s="96"/>
    </row>
    <row r="115" spans="1:22" ht="94.5" customHeight="1" x14ac:dyDescent="0.2">
      <c r="A115" s="1027" t="s">
        <v>1499</v>
      </c>
      <c r="B115" s="1193" t="s">
        <v>5827</v>
      </c>
      <c r="C115" s="339" t="s">
        <v>5828</v>
      </c>
      <c r="D115" s="336" t="s">
        <v>810</v>
      </c>
      <c r="E115" s="336" t="s">
        <v>6433</v>
      </c>
      <c r="F115" s="1196"/>
      <c r="G115" s="309"/>
      <c r="H115" s="1195"/>
      <c r="I115" s="1196"/>
      <c r="J115" s="1188" t="s">
        <v>6432</v>
      </c>
      <c r="K115" s="1188" t="s">
        <v>6978</v>
      </c>
      <c r="L115" s="1188"/>
      <c r="M115" s="1188"/>
      <c r="N115" s="1188"/>
      <c r="O115" s="1188"/>
      <c r="P115" s="1188"/>
      <c r="Q115" s="1188"/>
      <c r="R115" s="95"/>
      <c r="S115" s="96"/>
    </row>
    <row r="116" spans="1:22" s="4" customFormat="1" ht="147" customHeight="1" x14ac:dyDescent="0.2">
      <c r="A116" s="1027" t="s">
        <v>2563</v>
      </c>
      <c r="B116" s="1193" t="s">
        <v>5221</v>
      </c>
      <c r="C116" s="578" t="s">
        <v>6980</v>
      </c>
      <c r="D116" s="1195" t="s">
        <v>213</v>
      </c>
      <c r="E116" s="1195" t="s">
        <v>216</v>
      </c>
      <c r="F116" s="279"/>
      <c r="G116" s="330">
        <v>30000</v>
      </c>
      <c r="H116" s="1195"/>
      <c r="I116" s="1195"/>
      <c r="J116" s="1188" t="s">
        <v>5505</v>
      </c>
      <c r="K116" s="1188" t="s">
        <v>6240</v>
      </c>
      <c r="L116" s="1188" t="s">
        <v>6979</v>
      </c>
      <c r="M116" s="1203"/>
      <c r="N116" s="1203"/>
      <c r="O116" s="1203"/>
      <c r="P116" s="1203"/>
      <c r="Q116" s="1203"/>
      <c r="R116" s="9"/>
      <c r="S116" s="87"/>
      <c r="T116" s="87"/>
      <c r="U116" s="87"/>
      <c r="V116" s="87"/>
    </row>
    <row r="117" spans="1:22" s="1" customFormat="1" ht="11.25" customHeight="1" x14ac:dyDescent="0.2">
      <c r="A117" s="96"/>
      <c r="B117" s="96"/>
      <c r="C117" s="96"/>
      <c r="D117" s="96"/>
      <c r="E117" s="96"/>
      <c r="F117" s="1015"/>
      <c r="G117" s="1015"/>
      <c r="H117" s="1015"/>
      <c r="I117" s="1015"/>
      <c r="J117" s="243"/>
      <c r="K117" s="243"/>
      <c r="L117" s="243"/>
      <c r="M117" s="137"/>
      <c r="N117" s="137"/>
      <c r="O117" s="137"/>
      <c r="P117" s="137"/>
      <c r="Q117" s="137"/>
      <c r="R117" s="9"/>
    </row>
    <row r="118" spans="1:22" s="1" customFormat="1" ht="12.75" customHeight="1" x14ac:dyDescent="0.2">
      <c r="A118" s="1642" t="s">
        <v>1505</v>
      </c>
      <c r="B118" s="1642"/>
      <c r="C118" s="1642"/>
      <c r="D118" s="1642"/>
      <c r="E118" s="1642"/>
      <c r="F118" s="1642"/>
      <c r="G118" s="1642"/>
      <c r="H118" s="1642"/>
      <c r="I118" s="1642"/>
      <c r="J118" s="349"/>
      <c r="K118" s="349"/>
      <c r="L118" s="349"/>
      <c r="M118" s="154"/>
      <c r="N118" s="154"/>
      <c r="O118" s="154"/>
      <c r="P118" s="154"/>
      <c r="Q118" s="154"/>
      <c r="R118" s="54" t="s">
        <v>8</v>
      </c>
    </row>
    <row r="119" spans="1:22" s="1" customFormat="1" ht="15" customHeight="1" x14ac:dyDescent="0.2">
      <c r="A119" s="1576" t="s">
        <v>2</v>
      </c>
      <c r="B119" s="1576" t="s">
        <v>3</v>
      </c>
      <c r="C119" s="1576"/>
      <c r="D119" s="1576" t="s">
        <v>4</v>
      </c>
      <c r="E119" s="1576" t="s">
        <v>5</v>
      </c>
      <c r="F119" s="1576" t="s">
        <v>6</v>
      </c>
      <c r="G119" s="1576"/>
      <c r="H119" s="1576"/>
      <c r="I119" s="1576" t="s">
        <v>7</v>
      </c>
      <c r="J119" s="1188"/>
      <c r="K119" s="1188"/>
      <c r="L119" s="1188"/>
      <c r="M119" s="1203"/>
      <c r="N119" s="1203"/>
      <c r="O119" s="1203"/>
      <c r="P119" s="1203"/>
      <c r="Q119" s="1203"/>
      <c r="R119" s="9"/>
    </row>
    <row r="120" spans="1:22" s="1" customFormat="1" ht="6.75" customHeight="1" x14ac:dyDescent="0.2">
      <c r="A120" s="1576"/>
      <c r="B120" s="1576"/>
      <c r="C120" s="1576"/>
      <c r="D120" s="1576"/>
      <c r="E120" s="1576"/>
      <c r="F120" s="1576"/>
      <c r="G120" s="1576"/>
      <c r="H120" s="1576"/>
      <c r="I120" s="1576"/>
      <c r="J120" s="1188"/>
      <c r="K120" s="1188"/>
      <c r="L120" s="1188"/>
      <c r="M120" s="1203"/>
      <c r="N120" s="1203"/>
      <c r="O120" s="1203"/>
      <c r="P120" s="1203"/>
      <c r="Q120" s="1203"/>
      <c r="R120" s="9"/>
    </row>
    <row r="121" spans="1:22" s="1" customFormat="1" ht="11.25" customHeight="1" x14ac:dyDescent="0.2">
      <c r="A121" s="1576"/>
      <c r="B121" s="1576"/>
      <c r="C121" s="1576"/>
      <c r="D121" s="1576"/>
      <c r="E121" s="1576"/>
      <c r="F121" s="1576">
        <v>2017</v>
      </c>
      <c r="G121" s="1576">
        <v>2018</v>
      </c>
      <c r="H121" s="1576">
        <v>2019</v>
      </c>
      <c r="I121" s="1576"/>
      <c r="J121" s="1188"/>
      <c r="K121" s="1188"/>
      <c r="L121" s="1188"/>
      <c r="M121" s="1203"/>
      <c r="N121" s="1203"/>
      <c r="O121" s="1203"/>
      <c r="P121" s="1203"/>
      <c r="Q121" s="1203"/>
      <c r="R121" s="9"/>
    </row>
    <row r="122" spans="1:22" s="1" customFormat="1" ht="3.75" customHeight="1" x14ac:dyDescent="0.2">
      <c r="A122" s="1576"/>
      <c r="B122" s="1576"/>
      <c r="C122" s="1576"/>
      <c r="D122" s="1576"/>
      <c r="E122" s="1576"/>
      <c r="F122" s="1576"/>
      <c r="G122" s="1576"/>
      <c r="H122" s="1576"/>
      <c r="I122" s="1576"/>
      <c r="J122" s="1188"/>
      <c r="K122" s="1188"/>
      <c r="L122" s="1188"/>
      <c r="M122" s="1203"/>
      <c r="N122" s="1203"/>
      <c r="O122" s="1203"/>
      <c r="P122" s="1203"/>
      <c r="Q122" s="1203"/>
      <c r="R122" s="9"/>
    </row>
    <row r="123" spans="1:22" s="1" customFormat="1" ht="13.5" customHeight="1" x14ac:dyDescent="0.2">
      <c r="A123" s="1192">
        <v>1</v>
      </c>
      <c r="B123" s="1576">
        <v>2</v>
      </c>
      <c r="C123" s="1576"/>
      <c r="D123" s="1192">
        <v>3</v>
      </c>
      <c r="E123" s="1192">
        <v>4</v>
      </c>
      <c r="F123" s="1192">
        <v>5</v>
      </c>
      <c r="G123" s="1192">
        <v>6</v>
      </c>
      <c r="H123" s="1192">
        <v>7</v>
      </c>
      <c r="I123" s="1192">
        <v>8</v>
      </c>
      <c r="J123" s="1188"/>
      <c r="K123" s="1188"/>
      <c r="L123" s="1188"/>
      <c r="M123" s="1203"/>
      <c r="N123" s="1203"/>
      <c r="O123" s="1203"/>
      <c r="P123" s="1203"/>
      <c r="Q123" s="1203"/>
      <c r="R123" s="9"/>
    </row>
    <row r="124" spans="1:22" s="1" customFormat="1" ht="12.75" customHeight="1" x14ac:dyDescent="0.2">
      <c r="A124" s="1818" t="s">
        <v>1508</v>
      </c>
      <c r="B124" s="1818"/>
      <c r="C124" s="1818"/>
      <c r="D124" s="1818"/>
      <c r="E124" s="1818"/>
      <c r="F124" s="1818"/>
      <c r="G124" s="1818"/>
      <c r="H124" s="1818"/>
      <c r="I124" s="1818"/>
      <c r="J124" s="254"/>
      <c r="K124" s="254"/>
      <c r="L124" s="254"/>
      <c r="M124" s="140"/>
      <c r="N124" s="140"/>
      <c r="O124" s="140"/>
      <c r="P124" s="140"/>
      <c r="Q124" s="140"/>
      <c r="R124" s="9"/>
    </row>
    <row r="125" spans="1:22" s="1" customFormat="1" ht="111" customHeight="1" x14ac:dyDescent="0.2">
      <c r="A125" s="1600" t="s">
        <v>1509</v>
      </c>
      <c r="B125" s="1199" t="s">
        <v>4760</v>
      </c>
      <c r="C125" s="920" t="s">
        <v>5415</v>
      </c>
      <c r="D125" s="1199" t="s">
        <v>810</v>
      </c>
      <c r="E125" s="1199" t="s">
        <v>972</v>
      </c>
      <c r="F125" s="1199">
        <v>749.90599999999995</v>
      </c>
      <c r="G125" s="1080">
        <v>1472</v>
      </c>
      <c r="H125" s="114"/>
      <c r="I125" s="114"/>
      <c r="J125" s="1185" t="s">
        <v>4768</v>
      </c>
      <c r="K125" s="1185" t="s">
        <v>5604</v>
      </c>
      <c r="L125" s="1185" t="s">
        <v>6981</v>
      </c>
      <c r="M125" s="1190"/>
      <c r="N125" s="1190"/>
      <c r="O125" s="1190"/>
      <c r="P125" s="1190"/>
      <c r="Q125" s="1190"/>
      <c r="R125" s="9"/>
    </row>
    <row r="126" spans="1:22" s="1" customFormat="1" ht="94.5" customHeight="1" x14ac:dyDescent="0.2">
      <c r="A126" s="1600"/>
      <c r="B126" s="1199" t="s">
        <v>5422</v>
      </c>
      <c r="C126" s="1202" t="s">
        <v>5421</v>
      </c>
      <c r="D126" s="1192" t="s">
        <v>3809</v>
      </c>
      <c r="E126" s="1205" t="s">
        <v>972</v>
      </c>
      <c r="F126" s="998"/>
      <c r="G126" s="1174">
        <v>3550.355</v>
      </c>
      <c r="H126" s="114"/>
      <c r="I126" s="114"/>
      <c r="J126" s="1189" t="s">
        <v>6982</v>
      </c>
      <c r="K126" s="1185"/>
      <c r="L126" s="1185"/>
      <c r="M126" s="1190"/>
      <c r="N126" s="1190"/>
      <c r="O126" s="1190"/>
      <c r="P126" s="1190"/>
      <c r="Q126" s="1190"/>
      <c r="R126" s="9"/>
    </row>
    <row r="127" spans="1:22" s="1" customFormat="1" ht="102" customHeight="1" x14ac:dyDescent="0.2">
      <c r="A127" s="1600"/>
      <c r="B127" s="1192" t="s">
        <v>6219</v>
      </c>
      <c r="C127" s="1202" t="s">
        <v>6220</v>
      </c>
      <c r="D127" s="1192" t="s">
        <v>810</v>
      </c>
      <c r="E127" s="1192" t="s">
        <v>972</v>
      </c>
      <c r="F127" s="998"/>
      <c r="G127" s="1174"/>
      <c r="H127" s="114"/>
      <c r="I127" s="114"/>
      <c r="J127" s="1189" t="s">
        <v>6200</v>
      </c>
      <c r="K127" s="1185" t="s">
        <v>6983</v>
      </c>
      <c r="L127" s="1185"/>
      <c r="M127" s="1190"/>
      <c r="N127" s="1190"/>
      <c r="O127" s="1190"/>
      <c r="P127" s="1190"/>
      <c r="Q127" s="1190"/>
      <c r="R127" s="9"/>
    </row>
    <row r="128" spans="1:22" s="1" customFormat="1" ht="54" customHeight="1" x14ac:dyDescent="0.2">
      <c r="A128" s="1600"/>
      <c r="B128" s="1192" t="s">
        <v>6477</v>
      </c>
      <c r="C128" s="1202" t="s">
        <v>6476</v>
      </c>
      <c r="D128" s="1192" t="s">
        <v>810</v>
      </c>
      <c r="E128" s="1192" t="s">
        <v>972</v>
      </c>
      <c r="F128" s="998"/>
      <c r="G128" s="1174"/>
      <c r="H128" s="114"/>
      <c r="I128" s="114"/>
      <c r="J128" s="1189" t="s">
        <v>6445</v>
      </c>
      <c r="K128" s="1185" t="s">
        <v>6984</v>
      </c>
      <c r="L128" s="1185"/>
      <c r="M128" s="1190"/>
      <c r="N128" s="1190"/>
      <c r="O128" s="1190"/>
      <c r="P128" s="1190"/>
      <c r="Q128" s="1190"/>
      <c r="R128" s="9"/>
    </row>
    <row r="129" spans="1:18" s="1" customFormat="1" ht="54" customHeight="1" x14ac:dyDescent="0.2">
      <c r="A129" s="1600"/>
      <c r="B129" s="1199" t="s">
        <v>6985</v>
      </c>
      <c r="C129" s="1202" t="s">
        <v>6988</v>
      </c>
      <c r="D129" s="1192" t="s">
        <v>3809</v>
      </c>
      <c r="E129" s="1192" t="s">
        <v>972</v>
      </c>
      <c r="F129" s="998"/>
      <c r="G129" s="1174">
        <v>280.05500000000001</v>
      </c>
      <c r="H129" s="114"/>
      <c r="I129" s="114"/>
      <c r="J129" s="1189" t="s">
        <v>6854</v>
      </c>
      <c r="K129" s="1185"/>
      <c r="L129" s="1185"/>
      <c r="M129" s="1190"/>
      <c r="N129" s="1190"/>
      <c r="O129" s="1190"/>
      <c r="P129" s="1190"/>
      <c r="Q129" s="1190"/>
      <c r="R129" s="9"/>
    </row>
    <row r="130" spans="1:18" s="1" customFormat="1" ht="54" customHeight="1" x14ac:dyDescent="0.2">
      <c r="A130" s="1600"/>
      <c r="B130" s="1199" t="s">
        <v>6986</v>
      </c>
      <c r="C130" s="1202" t="s">
        <v>6989</v>
      </c>
      <c r="D130" s="1192" t="s">
        <v>3809</v>
      </c>
      <c r="E130" s="1192" t="s">
        <v>972</v>
      </c>
      <c r="F130" s="998"/>
      <c r="G130" s="1174">
        <v>2330.46</v>
      </c>
      <c r="H130" s="114"/>
      <c r="I130" s="114"/>
      <c r="J130" s="1189" t="s">
        <v>6854</v>
      </c>
      <c r="K130" s="1185"/>
      <c r="L130" s="1185"/>
      <c r="M130" s="1190"/>
      <c r="N130" s="1190"/>
      <c r="O130" s="1190"/>
      <c r="P130" s="1190"/>
      <c r="Q130" s="1190"/>
      <c r="R130" s="9"/>
    </row>
    <row r="131" spans="1:18" s="1" customFormat="1" ht="54" customHeight="1" x14ac:dyDescent="0.2">
      <c r="A131" s="1600"/>
      <c r="B131" s="1199" t="s">
        <v>6987</v>
      </c>
      <c r="C131" s="1202" t="s">
        <v>6990</v>
      </c>
      <c r="D131" s="1192" t="s">
        <v>286</v>
      </c>
      <c r="E131" s="1192" t="s">
        <v>972</v>
      </c>
      <c r="F131" s="998"/>
      <c r="G131" s="1174">
        <v>1030</v>
      </c>
      <c r="H131" s="114"/>
      <c r="I131" s="114"/>
      <c r="J131" s="1189" t="s">
        <v>6991</v>
      </c>
      <c r="K131" s="1185"/>
      <c r="L131" s="1185"/>
      <c r="M131" s="1190"/>
      <c r="N131" s="1190"/>
      <c r="O131" s="1190"/>
      <c r="P131" s="1190"/>
      <c r="Q131" s="1190"/>
      <c r="R131" s="9"/>
    </row>
    <row r="132" spans="1:18" s="1" customFormat="1" ht="90.75" customHeight="1" x14ac:dyDescent="0.2">
      <c r="A132" s="1202" t="s">
        <v>1527</v>
      </c>
      <c r="B132" s="1198" t="s">
        <v>6291</v>
      </c>
      <c r="C132" s="1202" t="s">
        <v>6292</v>
      </c>
      <c r="D132" s="1192" t="s">
        <v>810</v>
      </c>
      <c r="E132" s="1192" t="s">
        <v>972</v>
      </c>
      <c r="F132" s="998"/>
      <c r="G132" s="1071">
        <v>300</v>
      </c>
      <c r="H132" s="114"/>
      <c r="I132" s="114"/>
      <c r="J132" s="1185" t="s">
        <v>6290</v>
      </c>
      <c r="K132" s="1185" t="s">
        <v>6992</v>
      </c>
      <c r="L132" s="1185"/>
      <c r="M132" s="1190"/>
      <c r="N132" s="1190"/>
      <c r="O132" s="1190"/>
      <c r="P132" s="1190"/>
      <c r="Q132" s="1190"/>
      <c r="R132" s="9"/>
    </row>
    <row r="133" spans="1:18" s="1" customFormat="1" ht="117.75" customHeight="1" x14ac:dyDescent="0.2">
      <c r="A133" s="1202" t="s">
        <v>1530</v>
      </c>
      <c r="B133" s="1192" t="s">
        <v>4797</v>
      </c>
      <c r="C133" s="596" t="s">
        <v>4798</v>
      </c>
      <c r="D133" s="1192" t="s">
        <v>810</v>
      </c>
      <c r="E133" s="1192" t="s">
        <v>972</v>
      </c>
      <c r="F133" s="373">
        <v>200</v>
      </c>
      <c r="G133" s="1080"/>
      <c r="H133" s="373"/>
      <c r="I133" s="373"/>
      <c r="J133" s="1185" t="s">
        <v>4757</v>
      </c>
      <c r="K133" s="1185" t="s">
        <v>6473</v>
      </c>
      <c r="L133" s="1185" t="s">
        <v>6993</v>
      </c>
      <c r="M133" s="1190"/>
      <c r="N133" s="1190"/>
      <c r="O133" s="1190"/>
      <c r="P133" s="1190"/>
      <c r="Q133" s="1190"/>
      <c r="R133" s="9"/>
    </row>
    <row r="134" spans="1:18" s="1" customFormat="1" ht="124.5" customHeight="1" x14ac:dyDescent="0.2">
      <c r="A134" s="1202" t="s">
        <v>1533</v>
      </c>
      <c r="B134" s="1198" t="s">
        <v>3513</v>
      </c>
      <c r="C134" s="1202" t="s">
        <v>3514</v>
      </c>
      <c r="D134" s="1192" t="s">
        <v>810</v>
      </c>
      <c r="E134" s="1192" t="s">
        <v>972</v>
      </c>
      <c r="F134" s="719">
        <v>500</v>
      </c>
      <c r="G134" s="1080"/>
      <c r="H134" s="114"/>
      <c r="I134" s="114"/>
      <c r="J134" s="1185" t="s">
        <v>3515</v>
      </c>
      <c r="K134" s="1185" t="s">
        <v>3822</v>
      </c>
      <c r="L134" s="1185" t="s">
        <v>4226</v>
      </c>
      <c r="M134" s="1190" t="s">
        <v>6283</v>
      </c>
      <c r="N134" s="1190" t="s">
        <v>6994</v>
      </c>
      <c r="O134" s="1190"/>
      <c r="P134" s="1190"/>
      <c r="Q134" s="1190"/>
      <c r="R134" s="9"/>
    </row>
    <row r="135" spans="1:18" s="1" customFormat="1" ht="72" customHeight="1" x14ac:dyDescent="0.2">
      <c r="A135" s="1198" t="s">
        <v>1537</v>
      </c>
      <c r="B135" s="1198" t="s">
        <v>6996</v>
      </c>
      <c r="C135" s="1202" t="s">
        <v>6997</v>
      </c>
      <c r="D135" s="1192" t="s">
        <v>810</v>
      </c>
      <c r="E135" s="1192" t="s">
        <v>972</v>
      </c>
      <c r="F135" s="998"/>
      <c r="G135" s="1071">
        <v>41.2</v>
      </c>
      <c r="H135" s="114"/>
      <c r="I135" s="114"/>
      <c r="J135" s="1185" t="s">
        <v>6995</v>
      </c>
      <c r="K135" s="1185"/>
      <c r="L135" s="1185"/>
      <c r="M135" s="1190"/>
      <c r="N135" s="1190"/>
      <c r="O135" s="1190"/>
      <c r="P135" s="1190"/>
      <c r="Q135" s="1190"/>
      <c r="R135" s="9"/>
    </row>
    <row r="136" spans="1:18" s="1" customFormat="1" ht="66.75" customHeight="1" x14ac:dyDescent="0.2">
      <c r="A136" s="1202" t="s">
        <v>1550</v>
      </c>
      <c r="B136" s="1198" t="s">
        <v>6615</v>
      </c>
      <c r="C136" s="1202" t="s">
        <v>6281</v>
      </c>
      <c r="D136" s="1192" t="s">
        <v>810</v>
      </c>
      <c r="E136" s="1192" t="s">
        <v>972</v>
      </c>
      <c r="F136" s="114"/>
      <c r="G136" s="114"/>
      <c r="H136" s="114"/>
      <c r="I136" s="114"/>
      <c r="J136" s="1185" t="s">
        <v>6279</v>
      </c>
      <c r="K136" s="1185" t="s">
        <v>6998</v>
      </c>
      <c r="L136" s="1185"/>
      <c r="M136" s="1190"/>
      <c r="N136" s="1190"/>
      <c r="O136" s="1190"/>
      <c r="P136" s="1190"/>
      <c r="Q136" s="1190"/>
      <c r="R136" s="9"/>
    </row>
    <row r="137" spans="1:18" s="1" customFormat="1" ht="70.5" customHeight="1" x14ac:dyDescent="0.2">
      <c r="A137" s="1202" t="s">
        <v>1553</v>
      </c>
      <c r="B137" s="1198" t="s">
        <v>6505</v>
      </c>
      <c r="C137" s="1202" t="s">
        <v>6506</v>
      </c>
      <c r="D137" s="1205" t="s">
        <v>986</v>
      </c>
      <c r="E137" s="1205" t="s">
        <v>987</v>
      </c>
      <c r="F137" s="998"/>
      <c r="G137" s="1071"/>
      <c r="H137" s="114"/>
      <c r="I137" s="114"/>
      <c r="J137" s="1185" t="s">
        <v>6445</v>
      </c>
      <c r="K137" s="1185" t="s">
        <v>6999</v>
      </c>
      <c r="L137" s="1185"/>
      <c r="M137" s="1190"/>
      <c r="N137" s="1190"/>
      <c r="O137" s="1190"/>
      <c r="P137" s="1190"/>
      <c r="Q137" s="1190"/>
      <c r="R137" s="9"/>
    </row>
    <row r="138" spans="1:18" s="1" customFormat="1" ht="103.5" customHeight="1" x14ac:dyDescent="0.2">
      <c r="A138" s="1202" t="s">
        <v>1559</v>
      </c>
      <c r="B138" s="1198" t="s">
        <v>6507</v>
      </c>
      <c r="C138" s="1202" t="s">
        <v>6508</v>
      </c>
      <c r="D138" s="1205" t="s">
        <v>810</v>
      </c>
      <c r="E138" s="1205" t="s">
        <v>972</v>
      </c>
      <c r="F138" s="114"/>
      <c r="G138" s="114"/>
      <c r="H138" s="114"/>
      <c r="I138" s="114"/>
      <c r="J138" s="1185" t="s">
        <v>6445</v>
      </c>
      <c r="K138" s="1185" t="s">
        <v>7000</v>
      </c>
      <c r="L138" s="1185"/>
      <c r="M138" s="1190"/>
      <c r="N138" s="1190"/>
      <c r="O138" s="1190"/>
      <c r="P138" s="1190"/>
      <c r="Q138" s="1190"/>
      <c r="R138" s="9"/>
    </row>
    <row r="139" spans="1:18" s="1" customFormat="1" ht="96" customHeight="1" x14ac:dyDescent="0.2">
      <c r="A139" s="1600" t="s">
        <v>1562</v>
      </c>
      <c r="B139" s="1198" t="s">
        <v>2724</v>
      </c>
      <c r="C139" s="1202" t="s">
        <v>1068</v>
      </c>
      <c r="D139" s="1192" t="s">
        <v>810</v>
      </c>
      <c r="E139" s="1192" t="s">
        <v>972</v>
      </c>
      <c r="F139" s="114">
        <v>1500</v>
      </c>
      <c r="G139" s="1080">
        <v>29.251000000000001</v>
      </c>
      <c r="H139" s="114"/>
      <c r="I139" s="114"/>
      <c r="J139" s="1185" t="s">
        <v>4240</v>
      </c>
      <c r="K139" s="1185" t="s">
        <v>5640</v>
      </c>
      <c r="L139" s="1185" t="s">
        <v>7001</v>
      </c>
      <c r="M139" s="1190"/>
      <c r="N139" s="1190"/>
      <c r="O139" s="1190"/>
      <c r="P139" s="1190"/>
      <c r="Q139" s="1190"/>
      <c r="R139" s="9" t="s">
        <v>973</v>
      </c>
    </row>
    <row r="140" spans="1:18" s="1" customFormat="1" ht="103.5" customHeight="1" x14ac:dyDescent="0.2">
      <c r="A140" s="1600"/>
      <c r="B140" s="1198" t="s">
        <v>6466</v>
      </c>
      <c r="C140" s="1202" t="s">
        <v>6467</v>
      </c>
      <c r="D140" s="1192" t="s">
        <v>810</v>
      </c>
      <c r="E140" s="1192" t="s">
        <v>972</v>
      </c>
      <c r="F140" s="114"/>
      <c r="G140" s="114"/>
      <c r="H140" s="114"/>
      <c r="I140" s="114"/>
      <c r="J140" s="1185" t="s">
        <v>6468</v>
      </c>
      <c r="K140" s="1185" t="s">
        <v>7002</v>
      </c>
      <c r="L140" s="1185"/>
      <c r="M140" s="1190"/>
      <c r="N140" s="1190"/>
      <c r="O140" s="1190"/>
      <c r="P140" s="1190"/>
      <c r="Q140" s="1190"/>
      <c r="R140" s="9"/>
    </row>
    <row r="141" spans="1:18" s="1" customFormat="1" ht="80.25" customHeight="1" x14ac:dyDescent="0.2">
      <c r="A141" s="1202" t="s">
        <v>1563</v>
      </c>
      <c r="B141" s="1199" t="s">
        <v>6452</v>
      </c>
      <c r="C141" s="1202" t="s">
        <v>6458</v>
      </c>
      <c r="D141" s="1192" t="s">
        <v>275</v>
      </c>
      <c r="E141" s="1192" t="s">
        <v>972</v>
      </c>
      <c r="F141" s="998"/>
      <c r="G141" s="1071"/>
      <c r="H141" s="114"/>
      <c r="I141" s="114"/>
      <c r="J141" s="1185" t="s">
        <v>6457</v>
      </c>
      <c r="K141" s="1185" t="s">
        <v>7003</v>
      </c>
      <c r="L141" s="1185"/>
      <c r="M141" s="1190"/>
      <c r="N141" s="1190"/>
      <c r="O141" s="1190"/>
      <c r="P141" s="1190"/>
      <c r="Q141" s="1190"/>
      <c r="R141" s="9"/>
    </row>
    <row r="142" spans="1:18" s="1" customFormat="1" ht="112.5" customHeight="1" x14ac:dyDescent="0.2">
      <c r="A142" s="1202" t="s">
        <v>1567</v>
      </c>
      <c r="B142" s="1198" t="s">
        <v>2735</v>
      </c>
      <c r="C142" s="1202" t="s">
        <v>7005</v>
      </c>
      <c r="D142" s="1192" t="s">
        <v>810</v>
      </c>
      <c r="E142" s="1192" t="s">
        <v>972</v>
      </c>
      <c r="F142" s="114">
        <v>2198</v>
      </c>
      <c r="G142" s="1080">
        <v>500</v>
      </c>
      <c r="H142" s="114"/>
      <c r="I142" s="114"/>
      <c r="J142" s="1185" t="s">
        <v>4250</v>
      </c>
      <c r="K142" s="1185" t="s">
        <v>5645</v>
      </c>
      <c r="L142" s="1185" t="s">
        <v>7004</v>
      </c>
      <c r="M142" s="1190"/>
      <c r="N142" s="1190"/>
      <c r="O142" s="1190"/>
      <c r="P142" s="1190"/>
      <c r="Q142" s="1190"/>
      <c r="R142" s="9" t="s">
        <v>973</v>
      </c>
    </row>
    <row r="143" spans="1:18" s="1" customFormat="1" ht="93" customHeight="1" x14ac:dyDescent="0.2">
      <c r="A143" s="1600" t="s">
        <v>1571</v>
      </c>
      <c r="B143" s="1199" t="s">
        <v>6307</v>
      </c>
      <c r="C143" s="38" t="s">
        <v>6308</v>
      </c>
      <c r="D143" s="1199" t="s">
        <v>810</v>
      </c>
      <c r="E143" s="1199" t="s">
        <v>972</v>
      </c>
      <c r="F143" s="1199"/>
      <c r="G143" s="49">
        <v>850</v>
      </c>
      <c r="H143" s="114"/>
      <c r="I143" s="114"/>
      <c r="J143" s="1185" t="s">
        <v>6309</v>
      </c>
      <c r="K143" s="1185" t="s">
        <v>7006</v>
      </c>
      <c r="L143" s="1185"/>
      <c r="M143" s="1190"/>
      <c r="N143" s="1190"/>
      <c r="O143" s="1190"/>
      <c r="P143" s="1190"/>
      <c r="Q143" s="1190"/>
      <c r="R143" s="9"/>
    </row>
    <row r="144" spans="1:18" s="1" customFormat="1" ht="102.75" customHeight="1" x14ac:dyDescent="0.2">
      <c r="A144" s="1600"/>
      <c r="B144" s="1199" t="s">
        <v>6312</v>
      </c>
      <c r="C144" s="38" t="s">
        <v>6444</v>
      </c>
      <c r="D144" s="1199" t="s">
        <v>810</v>
      </c>
      <c r="E144" s="1199" t="s">
        <v>972</v>
      </c>
      <c r="F144" s="1199"/>
      <c r="G144" s="49">
        <v>1020</v>
      </c>
      <c r="H144" s="114"/>
      <c r="I144" s="114"/>
      <c r="J144" s="1185" t="s">
        <v>6445</v>
      </c>
      <c r="K144" s="1185" t="s">
        <v>7007</v>
      </c>
      <c r="L144" s="1185"/>
      <c r="M144" s="1190"/>
      <c r="N144" s="1190"/>
      <c r="O144" s="1190"/>
      <c r="P144" s="1190"/>
      <c r="Q144" s="1190"/>
      <c r="R144" s="9"/>
    </row>
    <row r="145" spans="1:22" s="1" customFormat="1" ht="62.25" customHeight="1" x14ac:dyDescent="0.2">
      <c r="A145" s="1600"/>
      <c r="B145" s="1199" t="s">
        <v>6447</v>
      </c>
      <c r="C145" s="38" t="s">
        <v>6446</v>
      </c>
      <c r="D145" s="1199" t="s">
        <v>810</v>
      </c>
      <c r="E145" s="1199" t="s">
        <v>972</v>
      </c>
      <c r="F145" s="1199"/>
      <c r="G145" s="49"/>
      <c r="H145" s="114"/>
      <c r="I145" s="114"/>
      <c r="J145" s="1185" t="s">
        <v>6445</v>
      </c>
      <c r="K145" s="1185" t="s">
        <v>7008</v>
      </c>
      <c r="L145" s="1185"/>
      <c r="M145" s="1190"/>
      <c r="N145" s="1190"/>
      <c r="O145" s="1190"/>
      <c r="P145" s="1190"/>
      <c r="Q145" s="1190"/>
      <c r="R145" s="9"/>
    </row>
    <row r="146" spans="1:22" s="1" customFormat="1" ht="87.75" customHeight="1" x14ac:dyDescent="0.2">
      <c r="A146" s="1600" t="s">
        <v>1573</v>
      </c>
      <c r="B146" s="1199" t="s">
        <v>6205</v>
      </c>
      <c r="C146" s="920" t="s">
        <v>6206</v>
      </c>
      <c r="D146" s="1199" t="s">
        <v>810</v>
      </c>
      <c r="E146" s="1199" t="s">
        <v>972</v>
      </c>
      <c r="F146" s="1199"/>
      <c r="G146" s="114"/>
      <c r="H146" s="114"/>
      <c r="I146" s="114"/>
      <c r="J146" s="1185" t="s">
        <v>6200</v>
      </c>
      <c r="K146" s="1185" t="s">
        <v>7009</v>
      </c>
      <c r="L146" s="1185"/>
      <c r="M146" s="1190"/>
      <c r="N146" s="1190"/>
      <c r="O146" s="1190"/>
      <c r="P146" s="1190"/>
      <c r="Q146" s="1190"/>
      <c r="R146" s="9"/>
    </row>
    <row r="147" spans="1:22" s="1" customFormat="1" ht="87.75" customHeight="1" x14ac:dyDescent="0.2">
      <c r="A147" s="1600"/>
      <c r="B147" s="1199" t="s">
        <v>7010</v>
      </c>
      <c r="C147" s="920" t="s">
        <v>7011</v>
      </c>
      <c r="D147" s="1199" t="s">
        <v>286</v>
      </c>
      <c r="E147" s="1199" t="s">
        <v>972</v>
      </c>
      <c r="F147" s="1199"/>
      <c r="G147" s="114">
        <v>50</v>
      </c>
      <c r="H147" s="114"/>
      <c r="I147" s="114"/>
      <c r="J147" s="1185" t="s">
        <v>7012</v>
      </c>
      <c r="K147" s="1185"/>
      <c r="L147" s="1185"/>
      <c r="M147" s="1190"/>
      <c r="N147" s="1190"/>
      <c r="O147" s="1190"/>
      <c r="P147" s="1190"/>
      <c r="Q147" s="1190"/>
      <c r="R147" s="9"/>
    </row>
    <row r="148" spans="1:22" s="1" customFormat="1" ht="61.5" customHeight="1" x14ac:dyDescent="0.2">
      <c r="A148" s="1202" t="s">
        <v>1575</v>
      </c>
      <c r="B148" s="1199" t="s">
        <v>6277</v>
      </c>
      <c r="C148" s="920" t="s">
        <v>6276</v>
      </c>
      <c r="D148" s="1199" t="s">
        <v>810</v>
      </c>
      <c r="E148" s="1199" t="s">
        <v>972</v>
      </c>
      <c r="F148" s="1199"/>
      <c r="G148" s="114"/>
      <c r="H148" s="114"/>
      <c r="I148" s="114"/>
      <c r="J148" s="1185" t="s">
        <v>6279</v>
      </c>
      <c r="K148" s="1185" t="s">
        <v>7013</v>
      </c>
      <c r="L148" s="1185"/>
      <c r="M148" s="1190"/>
      <c r="N148" s="1190"/>
      <c r="O148" s="1190"/>
      <c r="P148" s="1190"/>
      <c r="Q148" s="1190"/>
      <c r="R148" s="9"/>
    </row>
    <row r="149" spans="1:22" s="1" customFormat="1" ht="61.5" customHeight="1" x14ac:dyDescent="0.2">
      <c r="A149" s="1198" t="s">
        <v>1579</v>
      </c>
      <c r="B149" s="1199" t="s">
        <v>7015</v>
      </c>
      <c r="C149" s="1202" t="s">
        <v>7016</v>
      </c>
      <c r="D149" s="1192" t="s">
        <v>286</v>
      </c>
      <c r="E149" s="1192" t="s">
        <v>972</v>
      </c>
      <c r="F149" s="998"/>
      <c r="G149" s="1071">
        <v>103</v>
      </c>
      <c r="H149" s="114"/>
      <c r="I149" s="114"/>
      <c r="J149" s="1185" t="s">
        <v>7014</v>
      </c>
      <c r="K149" s="1185"/>
      <c r="L149" s="1185"/>
      <c r="M149" s="1190"/>
      <c r="N149" s="1190"/>
      <c r="O149" s="1190"/>
      <c r="P149" s="1190"/>
      <c r="Q149" s="1190"/>
      <c r="R149" s="9"/>
    </row>
    <row r="150" spans="1:22" s="1" customFormat="1" ht="66" customHeight="1" x14ac:dyDescent="0.2">
      <c r="A150" s="1825" t="s">
        <v>1587</v>
      </c>
      <c r="B150" s="1198" t="s">
        <v>7017</v>
      </c>
      <c r="C150" s="1202" t="s">
        <v>7019</v>
      </c>
      <c r="D150" s="1192" t="s">
        <v>286</v>
      </c>
      <c r="E150" s="1192" t="s">
        <v>972</v>
      </c>
      <c r="F150" s="114"/>
      <c r="G150" s="1080">
        <v>50</v>
      </c>
      <c r="H150" s="114"/>
      <c r="I150" s="114"/>
      <c r="J150" s="1185" t="s">
        <v>7012</v>
      </c>
      <c r="K150" s="1185"/>
      <c r="L150" s="1185"/>
      <c r="M150" s="1190"/>
      <c r="N150" s="1190"/>
      <c r="O150" s="1190"/>
      <c r="P150" s="1190"/>
      <c r="Q150" s="1190"/>
      <c r="R150" s="9"/>
    </row>
    <row r="151" spans="1:22" s="1" customFormat="1" ht="66" customHeight="1" x14ac:dyDescent="0.2">
      <c r="A151" s="1825"/>
      <c r="B151" s="1198" t="s">
        <v>7018</v>
      </c>
      <c r="C151" s="1202" t="s">
        <v>7020</v>
      </c>
      <c r="D151" s="1192" t="s">
        <v>810</v>
      </c>
      <c r="E151" s="1192" t="s">
        <v>972</v>
      </c>
      <c r="F151" s="114"/>
      <c r="G151" s="1080">
        <v>100</v>
      </c>
      <c r="H151" s="114"/>
      <c r="I151" s="114"/>
      <c r="J151" s="1185" t="s">
        <v>7021</v>
      </c>
      <c r="K151" s="1185"/>
      <c r="L151" s="1185"/>
      <c r="M151" s="1190"/>
      <c r="N151" s="1190"/>
      <c r="O151" s="1190"/>
      <c r="P151" s="1190"/>
      <c r="Q151" s="1190"/>
      <c r="R151" s="9"/>
    </row>
    <row r="152" spans="1:22" s="1" customFormat="1" ht="57" customHeight="1" x14ac:dyDescent="0.2">
      <c r="A152" s="1198" t="s">
        <v>1591</v>
      </c>
      <c r="B152" s="1198" t="s">
        <v>7022</v>
      </c>
      <c r="C152" s="1202" t="s">
        <v>7023</v>
      </c>
      <c r="D152" s="1192" t="s">
        <v>810</v>
      </c>
      <c r="E152" s="1192" t="s">
        <v>972</v>
      </c>
      <c r="F152" s="114"/>
      <c r="G152" s="114">
        <v>309</v>
      </c>
      <c r="H152" s="114"/>
      <c r="I152" s="114"/>
      <c r="J152" s="1185" t="s">
        <v>7024</v>
      </c>
      <c r="K152" s="1185"/>
      <c r="L152" s="1185"/>
      <c r="M152" s="1190"/>
      <c r="N152" s="1190"/>
      <c r="O152" s="1190"/>
      <c r="P152" s="1190"/>
      <c r="Q152" s="1190"/>
      <c r="R152" s="9"/>
    </row>
    <row r="153" spans="1:22" s="1" customFormat="1" ht="135.75" customHeight="1" x14ac:dyDescent="0.2">
      <c r="A153" s="1202" t="s">
        <v>1594</v>
      </c>
      <c r="B153" s="1198" t="s">
        <v>2839</v>
      </c>
      <c r="C153" s="1198" t="s">
        <v>5390</v>
      </c>
      <c r="D153" s="1192" t="s">
        <v>810</v>
      </c>
      <c r="E153" s="1192" t="s">
        <v>972</v>
      </c>
      <c r="F153" s="114">
        <v>3135</v>
      </c>
      <c r="G153" s="1080"/>
      <c r="H153" s="114"/>
      <c r="I153" s="114"/>
      <c r="J153" s="1185" t="s">
        <v>3850</v>
      </c>
      <c r="K153" s="1185" t="s">
        <v>4619</v>
      </c>
      <c r="L153" s="1185" t="s">
        <v>4870</v>
      </c>
      <c r="M153" s="1190" t="s">
        <v>5680</v>
      </c>
      <c r="N153" s="1190" t="s">
        <v>6462</v>
      </c>
      <c r="O153" s="1190" t="s">
        <v>6463</v>
      </c>
      <c r="P153" s="1190" t="s">
        <v>7025</v>
      </c>
      <c r="Q153" s="1190"/>
      <c r="R153" s="9" t="s">
        <v>973</v>
      </c>
    </row>
    <row r="154" spans="1:22" s="1" customFormat="1" ht="49.5" customHeight="1" x14ac:dyDescent="0.2">
      <c r="A154" s="443"/>
      <c r="B154" s="443"/>
      <c r="C154" s="3"/>
      <c r="D154" s="443"/>
      <c r="E154" s="443"/>
      <c r="F154" s="443"/>
      <c r="G154" s="443"/>
      <c r="H154" s="972"/>
      <c r="I154" s="972"/>
      <c r="J154" s="1185"/>
      <c r="K154" s="1185"/>
      <c r="L154" s="1185"/>
      <c r="M154" s="1190"/>
      <c r="N154" s="1190"/>
      <c r="O154" s="1190"/>
      <c r="P154" s="1190"/>
      <c r="Q154" s="1190"/>
      <c r="R154" s="9"/>
      <c r="S154" s="86"/>
      <c r="T154" s="86"/>
      <c r="U154" s="86"/>
      <c r="V154" s="86"/>
    </row>
    <row r="155" spans="1:22" s="1" customFormat="1" ht="11.25" customHeight="1" x14ac:dyDescent="0.2">
      <c r="A155" s="128"/>
      <c r="B155" s="128"/>
      <c r="C155" s="128"/>
      <c r="D155" s="128"/>
      <c r="E155" s="128"/>
      <c r="F155" s="1016"/>
      <c r="G155" s="1016"/>
      <c r="H155" s="1016"/>
      <c r="I155" s="1016"/>
      <c r="J155" s="396"/>
      <c r="K155" s="396"/>
      <c r="L155" s="396"/>
      <c r="M155" s="155"/>
      <c r="N155" s="155"/>
      <c r="O155" s="155"/>
      <c r="P155" s="155"/>
      <c r="Q155" s="155"/>
      <c r="R155" s="9"/>
    </row>
    <row r="156" spans="1:22" s="1" customFormat="1" ht="15" customHeight="1" x14ac:dyDescent="0.2">
      <c r="A156" s="1603" t="s">
        <v>1597</v>
      </c>
      <c r="B156" s="1603"/>
      <c r="C156" s="1603"/>
      <c r="D156" s="1603"/>
      <c r="E156" s="1603"/>
      <c r="F156" s="1603"/>
      <c r="G156" s="1603"/>
      <c r="H156" s="1603"/>
      <c r="I156" s="1603"/>
      <c r="J156" s="254"/>
      <c r="K156" s="254"/>
      <c r="L156" s="254"/>
      <c r="M156" s="140"/>
      <c r="N156" s="140"/>
      <c r="O156" s="140"/>
      <c r="P156" s="140"/>
      <c r="Q156" s="140"/>
      <c r="R156" s="80"/>
    </row>
    <row r="157" spans="1:22" s="1" customFormat="1" ht="15" customHeight="1" x14ac:dyDescent="0.2">
      <c r="A157" s="1568" t="s">
        <v>2</v>
      </c>
      <c r="B157" s="1568" t="s">
        <v>1162</v>
      </c>
      <c r="C157" s="1568"/>
      <c r="D157" s="1568" t="s">
        <v>1163</v>
      </c>
      <c r="E157" s="1568" t="s">
        <v>5</v>
      </c>
      <c r="F157" s="1568" t="s">
        <v>1164</v>
      </c>
      <c r="G157" s="1568"/>
      <c r="H157" s="1568"/>
      <c r="I157" s="1568" t="s">
        <v>7</v>
      </c>
      <c r="J157" s="1188"/>
      <c r="K157" s="1188"/>
      <c r="L157" s="1188"/>
      <c r="M157" s="1203"/>
      <c r="N157" s="1203"/>
      <c r="O157" s="1203"/>
      <c r="P157" s="1203"/>
      <c r="Q157" s="1203"/>
      <c r="R157" s="9"/>
    </row>
    <row r="158" spans="1:22" s="1" customFormat="1" ht="11.25" customHeight="1" x14ac:dyDescent="0.2">
      <c r="A158" s="1568"/>
      <c r="B158" s="1568"/>
      <c r="C158" s="1568"/>
      <c r="D158" s="1568"/>
      <c r="E158" s="1568"/>
      <c r="F158" s="1195">
        <v>2017</v>
      </c>
      <c r="G158" s="1195">
        <v>2018</v>
      </c>
      <c r="H158" s="1195">
        <v>2019</v>
      </c>
      <c r="I158" s="1568"/>
      <c r="J158" s="1188"/>
      <c r="K158" s="1188"/>
      <c r="L158" s="1188"/>
      <c r="M158" s="1203"/>
      <c r="N158" s="1203"/>
      <c r="O158" s="1203"/>
      <c r="P158" s="1203"/>
      <c r="Q158" s="1203"/>
      <c r="R158" s="9"/>
    </row>
    <row r="159" spans="1:22" s="1" customFormat="1" ht="11.25" customHeight="1" x14ac:dyDescent="0.2">
      <c r="A159" s="1191">
        <v>1</v>
      </c>
      <c r="B159" s="1569">
        <v>2</v>
      </c>
      <c r="C159" s="1569"/>
      <c r="D159" s="1195">
        <v>3</v>
      </c>
      <c r="E159" s="1195">
        <v>4</v>
      </c>
      <c r="F159" s="1195">
        <v>5</v>
      </c>
      <c r="G159" s="1195">
        <v>6</v>
      </c>
      <c r="H159" s="1195">
        <v>7</v>
      </c>
      <c r="I159" s="1195">
        <v>8</v>
      </c>
      <c r="J159" s="1188"/>
      <c r="K159" s="1188"/>
      <c r="L159" s="1188"/>
      <c r="M159" s="1203"/>
      <c r="N159" s="1203"/>
      <c r="O159" s="1203"/>
      <c r="P159" s="1203"/>
      <c r="Q159" s="1203"/>
      <c r="R159" s="9"/>
    </row>
    <row r="160" spans="1:22" s="1" customFormat="1" ht="15" customHeight="1" x14ac:dyDescent="0.2">
      <c r="A160" s="1741" t="s">
        <v>1598</v>
      </c>
      <c r="B160" s="1741"/>
      <c r="C160" s="1741"/>
      <c r="D160" s="1741"/>
      <c r="E160" s="1741"/>
      <c r="F160" s="1741"/>
      <c r="G160" s="1741"/>
      <c r="H160" s="1741"/>
      <c r="I160" s="1741"/>
      <c r="J160" s="254"/>
      <c r="K160" s="254"/>
      <c r="L160" s="254"/>
      <c r="M160" s="140"/>
      <c r="N160" s="140"/>
      <c r="O160" s="140"/>
      <c r="P160" s="140"/>
      <c r="Q160" s="140"/>
      <c r="R160" s="9"/>
    </row>
    <row r="161" spans="1:19" ht="130.5" customHeight="1" x14ac:dyDescent="0.2">
      <c r="A161" s="1564" t="s">
        <v>1599</v>
      </c>
      <c r="B161" s="1193" t="s">
        <v>2867</v>
      </c>
      <c r="C161" s="1193" t="s">
        <v>1165</v>
      </c>
      <c r="D161" s="1195" t="s">
        <v>304</v>
      </c>
      <c r="E161" s="398" t="s">
        <v>1166</v>
      </c>
      <c r="F161" s="235"/>
      <c r="G161" s="279">
        <v>5035.4306299999998</v>
      </c>
      <c r="H161" s="235">
        <v>4794.2349999999997</v>
      </c>
      <c r="I161" s="235"/>
      <c r="J161" s="1186" t="s">
        <v>5685</v>
      </c>
      <c r="K161" s="1186" t="s">
        <v>6018</v>
      </c>
      <c r="L161" s="1186" t="s">
        <v>6354</v>
      </c>
      <c r="M161" s="1186" t="s">
        <v>7026</v>
      </c>
      <c r="N161" s="1186"/>
      <c r="O161" s="1186"/>
      <c r="P161" s="1186"/>
      <c r="Q161" s="1186"/>
      <c r="R161" s="95" t="s">
        <v>1167</v>
      </c>
      <c r="S161" s="96"/>
    </row>
    <row r="162" spans="1:19" ht="164.25" customHeight="1" x14ac:dyDescent="0.2">
      <c r="A162" s="1564"/>
      <c r="B162" s="1193" t="s">
        <v>2869</v>
      </c>
      <c r="C162" s="1193" t="s">
        <v>1169</v>
      </c>
      <c r="D162" s="1195" t="s">
        <v>304</v>
      </c>
      <c r="E162" s="398" t="s">
        <v>1166</v>
      </c>
      <c r="F162" s="235">
        <v>21498.194</v>
      </c>
      <c r="G162" s="235">
        <v>16473.557000000001</v>
      </c>
      <c r="H162" s="235">
        <v>26521.254000000001</v>
      </c>
      <c r="I162" s="235"/>
      <c r="J162" s="1186" t="s">
        <v>3561</v>
      </c>
      <c r="K162" s="1186" t="s">
        <v>4082</v>
      </c>
      <c r="L162" s="1186" t="s">
        <v>4292</v>
      </c>
      <c r="M162" s="1186" t="s">
        <v>4622</v>
      </c>
      <c r="N162" s="1186" t="s">
        <v>5686</v>
      </c>
      <c r="O162" s="1186" t="s">
        <v>6019</v>
      </c>
      <c r="P162" s="1186" t="s">
        <v>6226</v>
      </c>
      <c r="Q162" s="1186" t="s">
        <v>7027</v>
      </c>
      <c r="R162" s="95" t="s">
        <v>1167</v>
      </c>
      <c r="S162" s="96"/>
    </row>
    <row r="163" spans="1:19" ht="158.25" customHeight="1" x14ac:dyDescent="0.2">
      <c r="A163" s="1564"/>
      <c r="B163" s="1193" t="s">
        <v>2872</v>
      </c>
      <c r="C163" s="1193" t="s">
        <v>5752</v>
      </c>
      <c r="D163" s="1195" t="s">
        <v>304</v>
      </c>
      <c r="E163" s="398" t="s">
        <v>1166</v>
      </c>
      <c r="F163" s="1005">
        <v>6242.5129999999999</v>
      </c>
      <c r="G163" s="1005">
        <v>267.69072</v>
      </c>
      <c r="H163" s="1005">
        <v>4912.7740000000003</v>
      </c>
      <c r="I163" s="1195"/>
      <c r="J163" s="95" t="s">
        <v>3422</v>
      </c>
      <c r="K163" s="1186" t="s">
        <v>5753</v>
      </c>
      <c r="L163" s="1186" t="s">
        <v>7028</v>
      </c>
      <c r="M163" s="1186"/>
      <c r="N163" s="1186"/>
      <c r="O163" s="1186"/>
      <c r="P163" s="1186"/>
      <c r="Q163" s="1186"/>
      <c r="R163" s="95" t="s">
        <v>1167</v>
      </c>
      <c r="S163" s="96"/>
    </row>
    <row r="164" spans="1:19" ht="147" customHeight="1" x14ac:dyDescent="0.2">
      <c r="A164" s="1564"/>
      <c r="B164" s="1193" t="s">
        <v>2878</v>
      </c>
      <c r="C164" s="1193" t="s">
        <v>1178</v>
      </c>
      <c r="D164" s="1195" t="s">
        <v>304</v>
      </c>
      <c r="E164" s="398" t="s">
        <v>1166</v>
      </c>
      <c r="F164" s="235"/>
      <c r="G164" s="988">
        <v>1212.6020000000001</v>
      </c>
      <c r="H164" s="235"/>
      <c r="I164" s="235">
        <v>112.64</v>
      </c>
      <c r="J164" s="1186" t="s">
        <v>5749</v>
      </c>
      <c r="K164" s="1186" t="s">
        <v>6224</v>
      </c>
      <c r="L164" s="1186" t="s">
        <v>7029</v>
      </c>
      <c r="M164" s="1186"/>
      <c r="N164" s="1186"/>
      <c r="O164" s="1186"/>
      <c r="P164" s="1186"/>
      <c r="Q164" s="1186"/>
      <c r="R164" s="95" t="s">
        <v>1167</v>
      </c>
      <c r="S164" s="96"/>
    </row>
    <row r="165" spans="1:19" ht="100.5" customHeight="1" x14ac:dyDescent="0.2">
      <c r="A165" s="1564"/>
      <c r="B165" s="1193" t="s">
        <v>2879</v>
      </c>
      <c r="C165" s="1193" t="s">
        <v>1179</v>
      </c>
      <c r="D165" s="1195" t="s">
        <v>304</v>
      </c>
      <c r="E165" s="398" t="s">
        <v>1166</v>
      </c>
      <c r="F165" s="235"/>
      <c r="G165" s="235">
        <v>514.19799999999998</v>
      </c>
      <c r="H165" s="235"/>
      <c r="I165" s="235"/>
      <c r="J165" s="1186" t="s">
        <v>5693</v>
      </c>
      <c r="K165" s="1186" t="s">
        <v>7030</v>
      </c>
      <c r="L165" s="1186"/>
      <c r="M165" s="1186"/>
      <c r="N165" s="1186"/>
      <c r="O165" s="1186"/>
      <c r="P165" s="1186"/>
      <c r="Q165" s="1186"/>
      <c r="R165" s="95" t="s">
        <v>1167</v>
      </c>
      <c r="S165" s="96"/>
    </row>
    <row r="166" spans="1:19" ht="140.25" customHeight="1" x14ac:dyDescent="0.2">
      <c r="A166" s="1564"/>
      <c r="B166" s="1193" t="s">
        <v>2880</v>
      </c>
      <c r="C166" s="1193" t="s">
        <v>1180</v>
      </c>
      <c r="D166" s="1195" t="s">
        <v>304</v>
      </c>
      <c r="E166" s="398" t="s">
        <v>1166</v>
      </c>
      <c r="F166" s="235"/>
      <c r="G166" s="235">
        <v>285.99869000000001</v>
      </c>
      <c r="H166" s="235">
        <v>117.82899999999999</v>
      </c>
      <c r="I166" s="235"/>
      <c r="J166" s="1186" t="s">
        <v>5694</v>
      </c>
      <c r="K166" s="1186" t="s">
        <v>6223</v>
      </c>
      <c r="L166" s="1186" t="s">
        <v>7031</v>
      </c>
      <c r="M166" s="1186"/>
      <c r="N166" s="1186"/>
      <c r="O166" s="1186"/>
      <c r="P166" s="1186"/>
      <c r="Q166" s="1186"/>
      <c r="R166" s="95" t="s">
        <v>1167</v>
      </c>
      <c r="S166" s="96"/>
    </row>
    <row r="167" spans="1:19" ht="135.75" customHeight="1" x14ac:dyDescent="0.2">
      <c r="A167" s="1564"/>
      <c r="B167" s="1193" t="s">
        <v>5430</v>
      </c>
      <c r="C167" s="1027" t="s">
        <v>5424</v>
      </c>
      <c r="D167" s="1195" t="s">
        <v>286</v>
      </c>
      <c r="E167" s="1195" t="s">
        <v>1166</v>
      </c>
      <c r="F167" s="1043"/>
      <c r="G167" s="279">
        <v>3199.1019999999999</v>
      </c>
      <c r="H167" s="235"/>
      <c r="I167" s="235"/>
      <c r="J167" s="1089" t="s">
        <v>5589</v>
      </c>
      <c r="K167" s="1186" t="s">
        <v>6021</v>
      </c>
      <c r="L167" s="1186" t="s">
        <v>6356</v>
      </c>
      <c r="M167" s="1186" t="s">
        <v>7032</v>
      </c>
      <c r="N167" s="1186"/>
      <c r="O167" s="1186"/>
      <c r="P167" s="1186"/>
      <c r="Q167" s="1186"/>
      <c r="R167" s="95"/>
      <c r="S167" s="96"/>
    </row>
    <row r="168" spans="1:19" ht="143.25" customHeight="1" x14ac:dyDescent="0.2">
      <c r="A168" s="1564"/>
      <c r="B168" s="1193" t="s">
        <v>5432</v>
      </c>
      <c r="C168" s="1027" t="s">
        <v>5426</v>
      </c>
      <c r="D168" s="1195" t="s">
        <v>286</v>
      </c>
      <c r="E168" s="1195" t="s">
        <v>1166</v>
      </c>
      <c r="F168" s="1043"/>
      <c r="G168" s="279">
        <v>3218.8800700000002</v>
      </c>
      <c r="H168" s="235"/>
      <c r="I168" s="235"/>
      <c r="J168" s="1089" t="s">
        <v>5589</v>
      </c>
      <c r="K168" s="1186" t="s">
        <v>6023</v>
      </c>
      <c r="L168" s="1186" t="s">
        <v>6358</v>
      </c>
      <c r="M168" s="1186" t="s">
        <v>7033</v>
      </c>
      <c r="N168" s="1186"/>
      <c r="O168" s="1186"/>
      <c r="P168" s="1186"/>
      <c r="Q168" s="1186"/>
      <c r="R168" s="95"/>
      <c r="S168" s="96"/>
    </row>
    <row r="169" spans="1:19" ht="87.75" customHeight="1" x14ac:dyDescent="0.2">
      <c r="A169" s="1564"/>
      <c r="B169" s="1193" t="s">
        <v>5925</v>
      </c>
      <c r="C169" s="1027" t="s">
        <v>5927</v>
      </c>
      <c r="D169" s="1195" t="s">
        <v>3490</v>
      </c>
      <c r="E169" s="1195" t="s">
        <v>5923</v>
      </c>
      <c r="F169" s="1043"/>
      <c r="G169" s="279">
        <v>3499.415</v>
      </c>
      <c r="H169" s="235"/>
      <c r="I169" s="235"/>
      <c r="J169" s="1186" t="s">
        <v>6028</v>
      </c>
      <c r="K169" s="1186" t="s">
        <v>6623</v>
      </c>
      <c r="L169" s="1186" t="s">
        <v>7034</v>
      </c>
      <c r="M169" s="1186"/>
      <c r="N169" s="1186"/>
      <c r="O169" s="1186"/>
      <c r="P169" s="1186"/>
      <c r="Q169" s="1186"/>
      <c r="R169" s="95"/>
      <c r="S169" s="96"/>
    </row>
    <row r="170" spans="1:19" s="1" customFormat="1" ht="14.25" customHeight="1" x14ac:dyDescent="0.2">
      <c r="A170" s="1741" t="s">
        <v>1602</v>
      </c>
      <c r="B170" s="1741"/>
      <c r="C170" s="1741"/>
      <c r="D170" s="1741"/>
      <c r="E170" s="1741"/>
      <c r="F170" s="1741"/>
      <c r="G170" s="1741"/>
      <c r="H170" s="1741"/>
      <c r="I170" s="1741"/>
      <c r="J170" s="254"/>
      <c r="K170" s="254"/>
      <c r="L170" s="254"/>
      <c r="M170" s="140"/>
      <c r="N170" s="140"/>
      <c r="O170" s="140"/>
      <c r="P170" s="140"/>
      <c r="Q170" s="140"/>
      <c r="R170" s="9"/>
    </row>
    <row r="171" spans="1:19" ht="88.5" customHeight="1" x14ac:dyDescent="0.2">
      <c r="A171" s="1564" t="s">
        <v>1603</v>
      </c>
      <c r="B171" s="1193" t="s">
        <v>2894</v>
      </c>
      <c r="C171" s="1193" t="s">
        <v>1196</v>
      </c>
      <c r="D171" s="1195" t="s">
        <v>13</v>
      </c>
      <c r="E171" s="398" t="s">
        <v>1166</v>
      </c>
      <c r="F171" s="1196"/>
      <c r="G171" s="988">
        <v>16.029</v>
      </c>
      <c r="H171" s="1023">
        <v>2131.0079989999999</v>
      </c>
      <c r="I171" s="1196">
        <f>578.4+251.873+1092.21</f>
        <v>1922.4829999999999</v>
      </c>
      <c r="J171" s="1185"/>
      <c r="K171" s="1185" t="s">
        <v>5749</v>
      </c>
      <c r="L171" s="1597" t="s">
        <v>5749</v>
      </c>
      <c r="M171" s="1185" t="s">
        <v>6619</v>
      </c>
      <c r="N171" s="1185" t="s">
        <v>7035</v>
      </c>
      <c r="O171" s="1185"/>
      <c r="P171" s="1185"/>
      <c r="Q171" s="1185"/>
      <c r="R171" s="95" t="s">
        <v>1167</v>
      </c>
      <c r="S171" s="96"/>
    </row>
    <row r="172" spans="1:19" ht="165.75" customHeight="1" x14ac:dyDescent="0.2">
      <c r="A172" s="1564"/>
      <c r="B172" s="1193" t="s">
        <v>2897</v>
      </c>
      <c r="C172" s="1193" t="s">
        <v>6392</v>
      </c>
      <c r="D172" s="1195" t="s">
        <v>13</v>
      </c>
      <c r="E172" s="398" t="s">
        <v>1166</v>
      </c>
      <c r="F172" s="1196"/>
      <c r="G172" s="988"/>
      <c r="H172" s="1196">
        <v>584.28</v>
      </c>
      <c r="I172" s="1196">
        <f>140.227+1143.698+1529.172</f>
        <v>2813.0970000000002</v>
      </c>
      <c r="J172" s="1185" t="s">
        <v>6393</v>
      </c>
      <c r="K172" s="1185" t="s">
        <v>7036</v>
      </c>
      <c r="L172" s="1597"/>
      <c r="M172" s="1185"/>
      <c r="N172" s="1185"/>
      <c r="O172" s="1185"/>
      <c r="P172" s="1185"/>
      <c r="Q172" s="1185"/>
      <c r="R172" s="95" t="s">
        <v>1167</v>
      </c>
      <c r="S172" s="96"/>
    </row>
    <row r="173" spans="1:19" ht="110.25" customHeight="1" x14ac:dyDescent="0.2">
      <c r="A173" s="1564"/>
      <c r="B173" s="1193" t="s">
        <v>2903</v>
      </c>
      <c r="C173" s="1193" t="s">
        <v>1202</v>
      </c>
      <c r="D173" s="1195" t="s">
        <v>13</v>
      </c>
      <c r="E173" s="398" t="s">
        <v>1166</v>
      </c>
      <c r="F173" s="235">
        <v>1135.7190000000001</v>
      </c>
      <c r="G173" s="235">
        <v>150.61772999999999</v>
      </c>
      <c r="H173" s="1196"/>
      <c r="I173" s="235">
        <v>2182.33</v>
      </c>
      <c r="J173" s="1185" t="s">
        <v>3126</v>
      </c>
      <c r="K173" s="1185" t="s">
        <v>4299</v>
      </c>
      <c r="L173" s="1185" t="s">
        <v>6033</v>
      </c>
      <c r="M173" s="1185" t="s">
        <v>6359</v>
      </c>
      <c r="N173" s="1185" t="s">
        <v>7037</v>
      </c>
      <c r="O173" s="1185"/>
      <c r="P173" s="1185"/>
      <c r="Q173" s="1185"/>
      <c r="R173" s="95" t="s">
        <v>1167</v>
      </c>
      <c r="S173" s="96"/>
    </row>
    <row r="174" spans="1:19" ht="154.5" customHeight="1" x14ac:dyDescent="0.2">
      <c r="A174" s="1564"/>
      <c r="B174" s="1193" t="s">
        <v>2911</v>
      </c>
      <c r="C174" s="1193" t="s">
        <v>5445</v>
      </c>
      <c r="D174" s="1195" t="s">
        <v>13</v>
      </c>
      <c r="E174" s="398" t="s">
        <v>1166</v>
      </c>
      <c r="F174" s="1196">
        <v>48.636769999999999</v>
      </c>
      <c r="G174" s="1196">
        <v>0</v>
      </c>
      <c r="H174" s="1196">
        <v>2647.5</v>
      </c>
      <c r="I174" s="1195"/>
      <c r="J174" s="95" t="s">
        <v>3425</v>
      </c>
      <c r="K174" s="1185" t="s">
        <v>4301</v>
      </c>
      <c r="L174" s="1185" t="s">
        <v>5706</v>
      </c>
      <c r="M174" s="1185" t="s">
        <v>7038</v>
      </c>
      <c r="N174" s="1185"/>
      <c r="O174" s="1185"/>
      <c r="P174" s="1185"/>
      <c r="Q174" s="1185"/>
      <c r="R174" s="95" t="s">
        <v>1167</v>
      </c>
      <c r="S174" s="96"/>
    </row>
    <row r="175" spans="1:19" ht="156" customHeight="1" x14ac:dyDescent="0.2">
      <c r="A175" s="1564"/>
      <c r="B175" s="1193" t="s">
        <v>3127</v>
      </c>
      <c r="C175" s="1193" t="s">
        <v>3128</v>
      </c>
      <c r="D175" s="1195" t="s">
        <v>891</v>
      </c>
      <c r="E175" s="398" t="s">
        <v>3129</v>
      </c>
      <c r="F175" s="1196">
        <v>1132.3699999999999</v>
      </c>
      <c r="G175" s="1196">
        <v>51.714779999999998</v>
      </c>
      <c r="H175" s="1196"/>
      <c r="I175" s="1196"/>
      <c r="J175" s="1185" t="s">
        <v>3130</v>
      </c>
      <c r="K175" s="1185" t="s">
        <v>4623</v>
      </c>
      <c r="L175" s="1185" t="s">
        <v>6360</v>
      </c>
      <c r="M175" s="1185" t="s">
        <v>7039</v>
      </c>
      <c r="N175" s="1185"/>
      <c r="O175" s="1185"/>
      <c r="P175" s="1185"/>
      <c r="Q175" s="1185"/>
      <c r="R175" s="95"/>
      <c r="S175" s="96"/>
    </row>
    <row r="176" spans="1:19" ht="73.5" customHeight="1" x14ac:dyDescent="0.2">
      <c r="A176" s="1564"/>
      <c r="B176" s="1193" t="s">
        <v>5444</v>
      </c>
      <c r="C176" s="1193" t="s">
        <v>5443</v>
      </c>
      <c r="D176" s="1195" t="s">
        <v>13</v>
      </c>
      <c r="E176" s="398" t="s">
        <v>1166</v>
      </c>
      <c r="F176" s="279"/>
      <c r="G176" s="975">
        <v>993.24095</v>
      </c>
      <c r="H176" s="1196"/>
      <c r="I176" s="1196"/>
      <c r="J176" s="1185" t="s">
        <v>5485</v>
      </c>
      <c r="K176" s="1185" t="s">
        <v>7040</v>
      </c>
      <c r="L176" s="1185"/>
      <c r="M176" s="1185"/>
      <c r="N176" s="1185"/>
      <c r="O176" s="1185"/>
      <c r="P176" s="1185"/>
      <c r="Q176" s="1185"/>
      <c r="R176" s="95"/>
      <c r="S176" s="96"/>
    </row>
    <row r="177" spans="1:19" ht="73.5" customHeight="1" x14ac:dyDescent="0.2">
      <c r="A177" s="1564"/>
      <c r="B177" s="1193" t="s">
        <v>5928</v>
      </c>
      <c r="C177" s="1193" t="s">
        <v>6843</v>
      </c>
      <c r="D177" s="1195" t="s">
        <v>13</v>
      </c>
      <c r="E177" s="398" t="s">
        <v>1166</v>
      </c>
      <c r="F177" s="279"/>
      <c r="G177" s="975">
        <v>53.27928</v>
      </c>
      <c r="H177" s="1196"/>
      <c r="I177" s="1196"/>
      <c r="J177" s="1185" t="s">
        <v>6035</v>
      </c>
      <c r="K177" s="1185" t="s">
        <v>7041</v>
      </c>
      <c r="L177" s="1185"/>
      <c r="M177" s="1185"/>
      <c r="N177" s="1185"/>
      <c r="O177" s="1185"/>
      <c r="P177" s="1185"/>
      <c r="Q177" s="1185"/>
      <c r="R177" s="95"/>
      <c r="S177" s="96"/>
    </row>
    <row r="178" spans="1:19" ht="195" customHeight="1" x14ac:dyDescent="0.2">
      <c r="A178" s="1564"/>
      <c r="B178" s="1193" t="s">
        <v>5931</v>
      </c>
      <c r="C178" s="1193" t="s">
        <v>6397</v>
      </c>
      <c r="D178" s="1195" t="s">
        <v>13</v>
      </c>
      <c r="E178" s="398" t="s">
        <v>1166</v>
      </c>
      <c r="F178" s="279"/>
      <c r="G178" s="975">
        <v>38.505710000000001</v>
      </c>
      <c r="H178" s="1196">
        <v>4798.6854990000002</v>
      </c>
      <c r="I178" s="1196">
        <v>3125.97</v>
      </c>
      <c r="J178" s="1185" t="s">
        <v>6035</v>
      </c>
      <c r="K178" s="1185" t="s">
        <v>6398</v>
      </c>
      <c r="L178" s="1185" t="s">
        <v>7042</v>
      </c>
      <c r="M178" s="1185"/>
      <c r="N178" s="1185"/>
      <c r="O178" s="1185"/>
      <c r="P178" s="1185"/>
      <c r="Q178" s="1185"/>
      <c r="R178" s="95"/>
      <c r="S178" s="96"/>
    </row>
    <row r="179" spans="1:19" ht="103.5" customHeight="1" x14ac:dyDescent="0.2">
      <c r="A179" s="1564"/>
      <c r="B179" s="1193" t="s">
        <v>6372</v>
      </c>
      <c r="C179" s="1193" t="s">
        <v>6374</v>
      </c>
      <c r="D179" s="1195" t="s">
        <v>13</v>
      </c>
      <c r="E179" s="398" t="s">
        <v>1166</v>
      </c>
      <c r="F179" s="279"/>
      <c r="G179" s="975">
        <v>224.68799999999999</v>
      </c>
      <c r="H179" s="1196">
        <v>5037.4340000000002</v>
      </c>
      <c r="I179" s="1196"/>
      <c r="J179" s="1185" t="s">
        <v>6373</v>
      </c>
      <c r="K179" s="1185" t="s">
        <v>7043</v>
      </c>
      <c r="L179" s="1185"/>
      <c r="M179" s="1185"/>
      <c r="N179" s="1185"/>
      <c r="O179" s="1185"/>
      <c r="P179" s="1185"/>
      <c r="Q179" s="1185"/>
      <c r="R179" s="95"/>
      <c r="S179" s="96"/>
    </row>
    <row r="180" spans="1:19" ht="90.75" customHeight="1" x14ac:dyDescent="0.2">
      <c r="A180" s="1564"/>
      <c r="B180" s="1193" t="s">
        <v>6620</v>
      </c>
      <c r="C180" s="1193" t="s">
        <v>6621</v>
      </c>
      <c r="D180" s="1195" t="s">
        <v>13</v>
      </c>
      <c r="E180" s="398" t="s">
        <v>1166</v>
      </c>
      <c r="F180" s="279"/>
      <c r="G180" s="975">
        <v>232.2533</v>
      </c>
      <c r="H180" s="1196"/>
      <c r="I180" s="1196"/>
      <c r="J180" s="1185" t="s">
        <v>6445</v>
      </c>
      <c r="K180" s="1185" t="s">
        <v>7044</v>
      </c>
      <c r="L180" s="1185"/>
      <c r="M180" s="1185"/>
      <c r="N180" s="1185"/>
      <c r="O180" s="1185"/>
      <c r="P180" s="1185"/>
      <c r="Q180" s="1185"/>
      <c r="R180" s="95"/>
      <c r="S180" s="96"/>
    </row>
    <row r="181" spans="1:19" ht="73.5" customHeight="1" x14ac:dyDescent="0.2">
      <c r="A181" s="1564"/>
      <c r="B181" s="1193" t="s">
        <v>7045</v>
      </c>
      <c r="C181" s="1193" t="s">
        <v>7047</v>
      </c>
      <c r="D181" s="1195" t="s">
        <v>810</v>
      </c>
      <c r="E181" s="398" t="s">
        <v>5923</v>
      </c>
      <c r="F181" s="279"/>
      <c r="G181" s="975">
        <v>218.5</v>
      </c>
      <c r="H181" s="1196"/>
      <c r="I181" s="1196"/>
      <c r="J181" s="1185" t="s">
        <v>7048</v>
      </c>
      <c r="K181" s="1185"/>
      <c r="L181" s="1185"/>
      <c r="M181" s="1185"/>
      <c r="N181" s="1185"/>
      <c r="O181" s="1185"/>
      <c r="P181" s="1185"/>
      <c r="Q181" s="1185"/>
      <c r="R181" s="95"/>
      <c r="S181" s="96"/>
    </row>
    <row r="182" spans="1:19" ht="73.5" customHeight="1" x14ac:dyDescent="0.2">
      <c r="A182" s="1564"/>
      <c r="B182" s="1193" t="s">
        <v>7046</v>
      </c>
      <c r="C182" s="1193" t="s">
        <v>7049</v>
      </c>
      <c r="D182" s="1195" t="s">
        <v>810</v>
      </c>
      <c r="E182" s="398" t="s">
        <v>5923</v>
      </c>
      <c r="F182" s="279"/>
      <c r="G182" s="975">
        <v>446.82100000000003</v>
      </c>
      <c r="H182" s="1196"/>
      <c r="I182" s="1196"/>
      <c r="J182" s="1185" t="s">
        <v>7050</v>
      </c>
      <c r="K182" s="1185"/>
      <c r="L182" s="1185"/>
      <c r="M182" s="1185"/>
      <c r="N182" s="1185"/>
      <c r="O182" s="1185"/>
      <c r="P182" s="1185"/>
      <c r="Q182" s="1185"/>
      <c r="R182" s="95"/>
      <c r="S182" s="96"/>
    </row>
    <row r="183" spans="1:19" s="1" customFormat="1" ht="11.25" customHeight="1" x14ac:dyDescent="0.2">
      <c r="A183" s="96"/>
      <c r="B183" s="96"/>
      <c r="C183" s="96"/>
      <c r="D183" s="96"/>
      <c r="E183" s="96"/>
      <c r="F183" s="1017"/>
      <c r="G183" s="1017"/>
      <c r="H183" s="1017"/>
      <c r="I183" s="1018"/>
      <c r="J183" s="561"/>
      <c r="K183" s="561"/>
      <c r="L183" s="561"/>
      <c r="M183" s="156"/>
      <c r="N183" s="156"/>
      <c r="O183" s="156"/>
      <c r="P183" s="156"/>
      <c r="Q183" s="156"/>
      <c r="R183" s="9"/>
    </row>
    <row r="184" spans="1:19" s="1" customFormat="1" ht="12.75" customHeight="1" x14ac:dyDescent="0.2">
      <c r="A184" s="1602" t="s">
        <v>1604</v>
      </c>
      <c r="B184" s="1602"/>
      <c r="C184" s="1602"/>
      <c r="D184" s="1602"/>
      <c r="E184" s="1602"/>
      <c r="F184" s="1602"/>
      <c r="G184" s="1602"/>
      <c r="H184" s="1602"/>
      <c r="I184" s="1602"/>
      <c r="J184" s="562"/>
      <c r="K184" s="562"/>
      <c r="L184" s="562"/>
      <c r="M184" s="157"/>
      <c r="N184" s="157"/>
      <c r="O184" s="157"/>
      <c r="P184" s="157"/>
      <c r="Q184" s="157"/>
      <c r="R184" s="9" t="s">
        <v>8</v>
      </c>
    </row>
    <row r="185" spans="1:19" s="1" customFormat="1" ht="11.25" customHeight="1" x14ac:dyDescent="0.2">
      <c r="A185" s="96"/>
      <c r="B185" s="96"/>
      <c r="C185" s="96"/>
      <c r="D185" s="96"/>
      <c r="E185" s="96"/>
      <c r="F185" s="1019"/>
      <c r="G185" s="1019"/>
      <c r="H185" s="1019"/>
      <c r="I185" s="1013"/>
      <c r="J185" s="538"/>
      <c r="K185" s="538"/>
      <c r="L185" s="538"/>
      <c r="M185" s="150"/>
      <c r="N185" s="150"/>
      <c r="O185" s="150"/>
      <c r="P185" s="150"/>
      <c r="Q185" s="150"/>
      <c r="R185" s="9"/>
    </row>
    <row r="186" spans="1:19" s="1" customFormat="1" ht="24.75" customHeight="1" x14ac:dyDescent="0.2">
      <c r="A186" s="1568" t="s">
        <v>2</v>
      </c>
      <c r="B186" s="1568" t="s">
        <v>3</v>
      </c>
      <c r="C186" s="1568"/>
      <c r="D186" s="1568" t="s">
        <v>4</v>
      </c>
      <c r="E186" s="1568" t="s">
        <v>5</v>
      </c>
      <c r="F186" s="1568" t="s">
        <v>1214</v>
      </c>
      <c r="G186" s="1568"/>
      <c r="H186" s="1568"/>
      <c r="I186" s="1568" t="s">
        <v>7</v>
      </c>
      <c r="J186" s="1188"/>
      <c r="K186" s="1188"/>
      <c r="L186" s="1188"/>
      <c r="M186" s="1203"/>
      <c r="N186" s="1203"/>
      <c r="O186" s="1203"/>
      <c r="P186" s="1203"/>
      <c r="Q186" s="1203"/>
      <c r="R186" s="9"/>
    </row>
    <row r="187" spans="1:19" s="1" customFormat="1" ht="11.25" customHeight="1" x14ac:dyDescent="0.2">
      <c r="A187" s="1568"/>
      <c r="B187" s="1568"/>
      <c r="C187" s="1568"/>
      <c r="D187" s="1568"/>
      <c r="E187" s="1568"/>
      <c r="F187" s="1568"/>
      <c r="G187" s="1568"/>
      <c r="H187" s="1568"/>
      <c r="I187" s="1568"/>
      <c r="J187" s="1188"/>
      <c r="K187" s="1188"/>
      <c r="L187" s="1188"/>
      <c r="M187" s="1203"/>
      <c r="N187" s="1203"/>
      <c r="O187" s="1203"/>
      <c r="P187" s="1203"/>
      <c r="Q187" s="1203"/>
      <c r="R187" s="9"/>
    </row>
    <row r="188" spans="1:19" s="1" customFormat="1" ht="17.25" customHeight="1" x14ac:dyDescent="0.2">
      <c r="A188" s="1568"/>
      <c r="B188" s="1568"/>
      <c r="C188" s="1568"/>
      <c r="D188" s="1568"/>
      <c r="E188" s="1568"/>
      <c r="F188" s="1568">
        <v>2017</v>
      </c>
      <c r="G188" s="1568">
        <v>2018</v>
      </c>
      <c r="H188" s="1568">
        <v>2019</v>
      </c>
      <c r="I188" s="1568"/>
      <c r="J188" s="1188"/>
      <c r="K188" s="1188"/>
      <c r="L188" s="1188"/>
      <c r="M188" s="1203"/>
      <c r="N188" s="1203"/>
      <c r="O188" s="1203"/>
      <c r="P188" s="1203"/>
      <c r="Q188" s="1203"/>
      <c r="R188" s="9"/>
    </row>
    <row r="189" spans="1:19" s="1" customFormat="1" ht="3.75" customHeight="1" x14ac:dyDescent="0.2">
      <c r="A189" s="1568"/>
      <c r="B189" s="1568"/>
      <c r="C189" s="1568"/>
      <c r="D189" s="1568"/>
      <c r="E189" s="1568"/>
      <c r="F189" s="1568"/>
      <c r="G189" s="1568"/>
      <c r="H189" s="1568"/>
      <c r="I189" s="1568"/>
      <c r="J189" s="1188"/>
      <c r="K189" s="1188"/>
      <c r="L189" s="1188"/>
      <c r="M189" s="1203"/>
      <c r="N189" s="1203"/>
      <c r="O189" s="1203"/>
      <c r="P189" s="1203"/>
      <c r="Q189" s="1203"/>
      <c r="R189" s="9"/>
    </row>
    <row r="190" spans="1:19" s="1" customFormat="1" ht="11.25" customHeight="1" x14ac:dyDescent="0.2">
      <c r="A190" s="1195">
        <v>1</v>
      </c>
      <c r="B190" s="1568">
        <v>2</v>
      </c>
      <c r="C190" s="1568"/>
      <c r="D190" s="1195">
        <v>3</v>
      </c>
      <c r="E190" s="1195">
        <v>4</v>
      </c>
      <c r="F190" s="1195">
        <v>5</v>
      </c>
      <c r="G190" s="1195">
        <v>6</v>
      </c>
      <c r="H190" s="1195">
        <v>7</v>
      </c>
      <c r="I190" s="1195">
        <v>8</v>
      </c>
      <c r="J190" s="1188"/>
      <c r="K190" s="1188"/>
      <c r="L190" s="1188"/>
      <c r="M190" s="1203"/>
      <c r="N190" s="1203"/>
      <c r="O190" s="1203"/>
      <c r="P190" s="1203"/>
      <c r="Q190" s="1203"/>
      <c r="R190" s="9"/>
    </row>
    <row r="191" spans="1:19" s="1" customFormat="1" ht="12" customHeight="1" x14ac:dyDescent="0.2">
      <c r="A191" s="1785" t="s">
        <v>1607</v>
      </c>
      <c r="B191" s="1785"/>
      <c r="C191" s="1785"/>
      <c r="D191" s="1785"/>
      <c r="E191" s="1785"/>
      <c r="F191" s="1785"/>
      <c r="G191" s="1785"/>
      <c r="H191" s="1785"/>
      <c r="I191" s="1785"/>
      <c r="J191" s="254"/>
      <c r="K191" s="254"/>
      <c r="L191" s="254"/>
      <c r="M191" s="140"/>
      <c r="N191" s="140"/>
      <c r="O191" s="140"/>
      <c r="P191" s="140"/>
      <c r="Q191" s="140"/>
      <c r="R191" s="9"/>
    </row>
    <row r="192" spans="1:19" s="1" customFormat="1" ht="51.75" customHeight="1" x14ac:dyDescent="0.2">
      <c r="A192" s="1193" t="s">
        <v>1608</v>
      </c>
      <c r="B192" s="1028" t="s">
        <v>7051</v>
      </c>
      <c r="C192" s="1027" t="s">
        <v>7052</v>
      </c>
      <c r="D192" s="992" t="s">
        <v>286</v>
      </c>
      <c r="E192" s="993" t="s">
        <v>3810</v>
      </c>
      <c r="F192" s="279"/>
      <c r="G192" s="330">
        <v>6.5435999999999996</v>
      </c>
      <c r="H192" s="279"/>
      <c r="I192" s="279"/>
      <c r="J192" s="1188" t="s">
        <v>6967</v>
      </c>
      <c r="K192" s="538"/>
      <c r="L192" s="538"/>
      <c r="M192" s="150"/>
      <c r="N192" s="150"/>
      <c r="O192" s="150"/>
      <c r="P192" s="150"/>
      <c r="Q192" s="150"/>
    </row>
    <row r="193" spans="1:39" ht="115.5" customHeight="1" x14ac:dyDescent="0.2">
      <c r="A193" s="1564" t="s">
        <v>5224</v>
      </c>
      <c r="B193" s="1193" t="s">
        <v>2949</v>
      </c>
      <c r="C193" s="1193" t="s">
        <v>1241</v>
      </c>
      <c r="D193" s="1195" t="s">
        <v>304</v>
      </c>
      <c r="E193" s="398" t="s">
        <v>1166</v>
      </c>
      <c r="F193" s="235">
        <v>38.499000000000002</v>
      </c>
      <c r="G193" s="988">
        <v>70.344229999999996</v>
      </c>
      <c r="H193" s="1012"/>
      <c r="I193" s="1195"/>
      <c r="J193" s="1188" t="s">
        <v>4308</v>
      </c>
      <c r="K193" s="1188" t="s">
        <v>7053</v>
      </c>
      <c r="L193" s="1188"/>
      <c r="M193" s="1188"/>
      <c r="N193" s="1188"/>
      <c r="O193" s="1188"/>
      <c r="P193" s="1188"/>
      <c r="Q193" s="1188"/>
      <c r="R193" s="95" t="s">
        <v>1167</v>
      </c>
      <c r="S193" s="96"/>
    </row>
    <row r="194" spans="1:39" ht="107.25" customHeight="1" x14ac:dyDescent="0.2">
      <c r="A194" s="1564"/>
      <c r="B194" s="1193" t="s">
        <v>2955</v>
      </c>
      <c r="C194" s="1027" t="s">
        <v>1250</v>
      </c>
      <c r="D194" s="1196" t="s">
        <v>1240</v>
      </c>
      <c r="E194" s="1195" t="s">
        <v>913</v>
      </c>
      <c r="F194" s="1196">
        <v>196.5</v>
      </c>
      <c r="G194" s="988">
        <v>598.96298999999999</v>
      </c>
      <c r="H194" s="1012"/>
      <c r="I194" s="1012"/>
      <c r="J194" s="127" t="s">
        <v>5454</v>
      </c>
      <c r="K194" s="127" t="s">
        <v>7054</v>
      </c>
      <c r="L194" s="538"/>
      <c r="M194" s="538"/>
      <c r="N194" s="538"/>
      <c r="O194" s="538"/>
      <c r="P194" s="538"/>
      <c r="Q194" s="538"/>
      <c r="R194" s="96" t="s">
        <v>911</v>
      </c>
      <c r="S194" s="96"/>
    </row>
    <row r="195" spans="1:39" s="1" customFormat="1" ht="125.25" customHeight="1" x14ac:dyDescent="0.2">
      <c r="A195" s="1564"/>
      <c r="B195" s="1193" t="s">
        <v>5453</v>
      </c>
      <c r="C195" s="1193" t="s">
        <v>5933</v>
      </c>
      <c r="D195" s="1191" t="s">
        <v>327</v>
      </c>
      <c r="E195" s="1191" t="s">
        <v>5934</v>
      </c>
      <c r="F195" s="1040"/>
      <c r="G195" s="330">
        <v>35.445999999999998</v>
      </c>
      <c r="H195" s="1012"/>
      <c r="I195" s="1195"/>
      <c r="J195" s="1188" t="s">
        <v>5485</v>
      </c>
      <c r="K195" s="1188" t="s">
        <v>6036</v>
      </c>
      <c r="L195" s="1188" t="s">
        <v>7055</v>
      </c>
      <c r="M195" s="1203"/>
      <c r="N195" s="1203"/>
      <c r="O195" s="1203"/>
      <c r="P195" s="1203"/>
      <c r="Q195" s="1203"/>
      <c r="R195" s="9"/>
    </row>
    <row r="196" spans="1:39" ht="57.75" customHeight="1" x14ac:dyDescent="0.2">
      <c r="A196" s="1027" t="s">
        <v>1610</v>
      </c>
      <c r="B196" s="1195" t="s">
        <v>5483</v>
      </c>
      <c r="C196" s="991" t="s">
        <v>5482</v>
      </c>
      <c r="D196" s="992" t="s">
        <v>1240</v>
      </c>
      <c r="E196" s="993" t="s">
        <v>5468</v>
      </c>
      <c r="F196" s="1040"/>
      <c r="G196" s="994"/>
      <c r="H196" s="1196"/>
      <c r="I196" s="1196"/>
      <c r="J196" s="1185" t="s">
        <v>5504</v>
      </c>
      <c r="K196" s="1185" t="s">
        <v>7056</v>
      </c>
      <c r="L196" s="1185"/>
      <c r="M196" s="1185"/>
      <c r="N196" s="1185"/>
      <c r="O196" s="1185"/>
      <c r="P196" s="1185"/>
      <c r="Q196" s="1185"/>
      <c r="R196" s="96"/>
      <c r="S196" s="96"/>
    </row>
    <row r="197" spans="1:39" ht="93" customHeight="1" x14ac:dyDescent="0.2">
      <c r="A197" s="1027" t="s">
        <v>1611</v>
      </c>
      <c r="B197" s="1193" t="s">
        <v>6232</v>
      </c>
      <c r="C197" s="1193" t="s">
        <v>6231</v>
      </c>
      <c r="D197" s="1195" t="s">
        <v>1279</v>
      </c>
      <c r="E197" s="1195" t="s">
        <v>4742</v>
      </c>
      <c r="F197" s="309"/>
      <c r="G197" s="1195">
        <v>1007.1</v>
      </c>
      <c r="H197" s="1195"/>
      <c r="I197" s="1195"/>
      <c r="J197" s="1188" t="s">
        <v>6199</v>
      </c>
      <c r="K197" s="1188" t="s">
        <v>7057</v>
      </c>
      <c r="L197" s="1188"/>
      <c r="M197" s="1188"/>
      <c r="N197" s="1188"/>
      <c r="O197" s="1188"/>
      <c r="P197" s="1188"/>
      <c r="Q197" s="1188"/>
      <c r="R197" s="95"/>
      <c r="S197" s="96"/>
    </row>
    <row r="198" spans="1:39" ht="117" customHeight="1" x14ac:dyDescent="0.2">
      <c r="A198" s="1027" t="s">
        <v>1612</v>
      </c>
      <c r="B198" s="1193" t="s">
        <v>2988</v>
      </c>
      <c r="C198" s="1027" t="s">
        <v>1286</v>
      </c>
      <c r="D198" s="1196" t="s">
        <v>1240</v>
      </c>
      <c r="E198" s="1195" t="s">
        <v>913</v>
      </c>
      <c r="F198" s="1196">
        <v>1300</v>
      </c>
      <c r="G198" s="309"/>
      <c r="H198" s="1012"/>
      <c r="I198" s="1012"/>
      <c r="J198" s="127" t="s">
        <v>5714</v>
      </c>
      <c r="K198" s="127" t="s">
        <v>7058</v>
      </c>
      <c r="L198" s="538"/>
      <c r="M198" s="538"/>
      <c r="N198" s="538"/>
      <c r="O198" s="538"/>
      <c r="P198" s="538"/>
      <c r="Q198" s="538"/>
      <c r="R198" s="96" t="s">
        <v>911</v>
      </c>
      <c r="T198" s="128"/>
      <c r="U198" s="128"/>
      <c r="V198" s="128"/>
      <c r="W198" s="128"/>
      <c r="X198" s="128"/>
      <c r="Y198" s="128"/>
      <c r="Z198" s="128"/>
      <c r="AA198" s="128"/>
      <c r="AB198" s="128"/>
      <c r="AC198" s="128"/>
      <c r="AD198" s="128"/>
      <c r="AE198" s="128"/>
      <c r="AF198" s="128"/>
      <c r="AG198" s="128"/>
      <c r="AH198" s="128"/>
      <c r="AI198" s="128"/>
      <c r="AJ198" s="128"/>
      <c r="AK198" s="128"/>
      <c r="AL198" s="128"/>
      <c r="AM198" s="128"/>
    </row>
    <row r="199" spans="1:39" s="1" customFormat="1" ht="18" customHeight="1" x14ac:dyDescent="0.2">
      <c r="A199" s="96"/>
      <c r="B199" s="96"/>
      <c r="C199" s="96"/>
      <c r="D199" s="96"/>
      <c r="E199" s="96"/>
      <c r="F199" s="546"/>
      <c r="G199" s="546"/>
      <c r="H199" s="546"/>
      <c r="I199" s="546"/>
      <c r="J199" s="567"/>
      <c r="K199" s="567"/>
      <c r="L199" s="567"/>
      <c r="M199" s="158"/>
      <c r="N199" s="158"/>
      <c r="O199" s="158"/>
      <c r="P199" s="158"/>
      <c r="Q199" s="158"/>
      <c r="R199" s="3"/>
      <c r="S199" s="4"/>
      <c r="T199" s="4"/>
      <c r="U199" s="4"/>
      <c r="V199" s="4"/>
      <c r="W199" s="4"/>
      <c r="X199" s="4"/>
      <c r="Y199" s="4"/>
      <c r="Z199" s="4"/>
      <c r="AA199" s="4"/>
      <c r="AB199" s="4"/>
      <c r="AC199" s="4"/>
      <c r="AD199" s="4"/>
      <c r="AE199" s="4"/>
      <c r="AF199" s="4"/>
      <c r="AG199" s="4"/>
      <c r="AH199" s="4"/>
      <c r="AI199" s="4"/>
      <c r="AJ199" s="4"/>
      <c r="AK199" s="4"/>
      <c r="AL199" s="4"/>
      <c r="AM199" s="4"/>
    </row>
    <row r="200" spans="1:39" s="1" customFormat="1" x14ac:dyDescent="0.2">
      <c r="F200" s="1009"/>
      <c r="G200" s="1009"/>
      <c r="H200" s="1009"/>
      <c r="I200" s="1009"/>
      <c r="J200" s="137"/>
      <c r="K200" s="137"/>
      <c r="L200" s="137"/>
      <c r="M200" s="137"/>
      <c r="N200" s="137"/>
      <c r="O200" s="137"/>
      <c r="P200" s="137"/>
      <c r="Q200" s="137"/>
      <c r="R200" s="3"/>
      <c r="S200" s="4"/>
      <c r="T200" s="4"/>
      <c r="U200" s="4"/>
      <c r="V200" s="4"/>
      <c r="W200" s="4"/>
      <c r="X200" s="4"/>
      <c r="Y200" s="4"/>
      <c r="Z200" s="4"/>
      <c r="AA200" s="4"/>
      <c r="AB200" s="4"/>
      <c r="AC200" s="4"/>
      <c r="AD200" s="4"/>
      <c r="AE200" s="4"/>
      <c r="AF200" s="4"/>
      <c r="AG200" s="4"/>
      <c r="AH200" s="4"/>
      <c r="AI200" s="4"/>
      <c r="AJ200" s="4"/>
      <c r="AK200" s="4"/>
      <c r="AL200" s="4"/>
      <c r="AM200" s="4"/>
    </row>
    <row r="201" spans="1:39" s="1" customFormat="1" x14ac:dyDescent="0.2">
      <c r="F201" s="1009"/>
      <c r="G201" s="1009"/>
      <c r="H201" s="1009"/>
      <c r="I201" s="1009"/>
      <c r="J201" s="137"/>
      <c r="K201" s="137"/>
      <c r="L201" s="137"/>
      <c r="M201" s="137"/>
      <c r="N201" s="137"/>
      <c r="O201" s="137"/>
      <c r="P201" s="137"/>
      <c r="Q201" s="137"/>
      <c r="R201" s="3"/>
      <c r="S201" s="4"/>
      <c r="T201" s="4"/>
      <c r="U201" s="4"/>
      <c r="V201" s="4"/>
      <c r="W201" s="4"/>
      <c r="X201" s="4"/>
      <c r="Y201" s="4"/>
      <c r="Z201" s="4"/>
      <c r="AA201" s="4"/>
      <c r="AB201" s="4"/>
      <c r="AC201" s="4"/>
      <c r="AD201" s="4"/>
      <c r="AE201" s="4"/>
      <c r="AF201" s="4"/>
      <c r="AG201" s="4"/>
      <c r="AH201" s="4"/>
      <c r="AI201" s="4"/>
      <c r="AJ201" s="4"/>
      <c r="AK201" s="4"/>
      <c r="AL201" s="4"/>
      <c r="AM201" s="4"/>
    </row>
    <row r="202" spans="1:39" s="1" customFormat="1" x14ac:dyDescent="0.2">
      <c r="F202" s="1009"/>
      <c r="G202" s="1009"/>
      <c r="H202" s="1009"/>
      <c r="I202" s="1009"/>
      <c r="J202" s="137"/>
      <c r="K202" s="137"/>
      <c r="L202" s="137"/>
      <c r="M202" s="137"/>
      <c r="N202" s="137"/>
      <c r="O202" s="137"/>
      <c r="P202" s="137"/>
      <c r="Q202" s="137"/>
      <c r="R202" s="3"/>
      <c r="S202" s="4"/>
      <c r="T202" s="4"/>
      <c r="U202" s="4"/>
      <c r="V202" s="4"/>
      <c r="W202" s="4"/>
      <c r="X202" s="4"/>
      <c r="Y202" s="4"/>
      <c r="Z202" s="4"/>
      <c r="AA202" s="4"/>
      <c r="AB202" s="4"/>
      <c r="AC202" s="4"/>
      <c r="AD202" s="4"/>
      <c r="AE202" s="4"/>
      <c r="AF202" s="4"/>
      <c r="AG202" s="4"/>
      <c r="AH202" s="4"/>
      <c r="AI202" s="4"/>
      <c r="AJ202" s="4"/>
      <c r="AK202" s="4"/>
      <c r="AL202" s="4"/>
      <c r="AM202" s="4"/>
    </row>
    <row r="203" spans="1:39" s="1" customFormat="1" x14ac:dyDescent="0.2">
      <c r="F203" s="1009"/>
      <c r="G203" s="1009"/>
      <c r="H203" s="1009"/>
      <c r="I203" s="1009"/>
      <c r="J203" s="137"/>
      <c r="K203" s="137"/>
      <c r="L203" s="137"/>
      <c r="M203" s="137"/>
      <c r="N203" s="137"/>
      <c r="O203" s="137"/>
      <c r="P203" s="137"/>
      <c r="Q203" s="137"/>
      <c r="R203" s="3"/>
      <c r="S203" s="4"/>
      <c r="T203" s="4"/>
      <c r="U203" s="4"/>
      <c r="V203" s="4"/>
      <c r="W203" s="4"/>
      <c r="X203" s="4"/>
      <c r="Y203" s="4"/>
      <c r="Z203" s="4"/>
      <c r="AA203" s="4"/>
      <c r="AB203" s="4"/>
      <c r="AC203" s="4"/>
      <c r="AD203" s="4"/>
      <c r="AE203" s="4"/>
      <c r="AF203" s="4"/>
      <c r="AG203" s="4"/>
      <c r="AH203" s="4"/>
      <c r="AI203" s="4"/>
      <c r="AJ203" s="4"/>
      <c r="AK203" s="4"/>
      <c r="AL203" s="4"/>
      <c r="AM203" s="4"/>
    </row>
    <row r="204" spans="1:39" s="1" customFormat="1" x14ac:dyDescent="0.2">
      <c r="F204" s="1009"/>
      <c r="G204" s="1009"/>
      <c r="H204" s="1009"/>
      <c r="I204" s="1009"/>
      <c r="J204" s="137"/>
      <c r="K204" s="137"/>
      <c r="L204" s="137"/>
      <c r="M204" s="137"/>
      <c r="N204" s="137"/>
      <c r="O204" s="137"/>
      <c r="P204" s="137"/>
      <c r="Q204" s="137"/>
      <c r="R204" s="3"/>
      <c r="S204" s="4"/>
      <c r="T204" s="4"/>
      <c r="U204" s="4"/>
      <c r="V204" s="4"/>
      <c r="W204" s="4"/>
      <c r="X204" s="4"/>
      <c r="Y204" s="4"/>
      <c r="Z204" s="4"/>
      <c r="AA204" s="4"/>
      <c r="AB204" s="4"/>
      <c r="AC204" s="4"/>
      <c r="AD204" s="4"/>
      <c r="AE204" s="4"/>
      <c r="AF204" s="4"/>
      <c r="AG204" s="4"/>
      <c r="AH204" s="4"/>
      <c r="AI204" s="4"/>
      <c r="AJ204" s="4"/>
      <c r="AK204" s="4"/>
      <c r="AL204" s="4"/>
      <c r="AM204" s="4"/>
    </row>
  </sheetData>
  <autoFilter ref="E1:E204"/>
  <mergeCells count="72">
    <mergeCell ref="A146:A147"/>
    <mergeCell ref="A17:A24"/>
    <mergeCell ref="A27:A29"/>
    <mergeCell ref="A33:A74"/>
    <mergeCell ref="A76:A77"/>
    <mergeCell ref="A83:A92"/>
    <mergeCell ref="A94:A100"/>
    <mergeCell ref="A110:A112"/>
    <mergeCell ref="A102:I102"/>
    <mergeCell ref="A103:A109"/>
    <mergeCell ref="A93:I93"/>
    <mergeCell ref="A193:A195"/>
    <mergeCell ref="A191:I191"/>
    <mergeCell ref="F188:F189"/>
    <mergeCell ref="G188:G189"/>
    <mergeCell ref="H188:H189"/>
    <mergeCell ref="B190:C190"/>
    <mergeCell ref="A184:I184"/>
    <mergeCell ref="A186:A189"/>
    <mergeCell ref="B186:C189"/>
    <mergeCell ref="D186:D189"/>
    <mergeCell ref="E186:E189"/>
    <mergeCell ref="F186:H187"/>
    <mergeCell ref="I186:I189"/>
    <mergeCell ref="L171:L172"/>
    <mergeCell ref="A171:A182"/>
    <mergeCell ref="B159:C159"/>
    <mergeCell ref="A160:I160"/>
    <mergeCell ref="A161:A169"/>
    <mergeCell ref="A170:I170"/>
    <mergeCell ref="A156:I156"/>
    <mergeCell ref="A157:A158"/>
    <mergeCell ref="B157:C158"/>
    <mergeCell ref="D157:D158"/>
    <mergeCell ref="E157:E158"/>
    <mergeCell ref="F157:H157"/>
    <mergeCell ref="I157:I158"/>
    <mergeCell ref="A150:A151"/>
    <mergeCell ref="A143:A145"/>
    <mergeCell ref="B123:C123"/>
    <mergeCell ref="A124:I124"/>
    <mergeCell ref="A118:I118"/>
    <mergeCell ref="A119:A122"/>
    <mergeCell ref="B119:C122"/>
    <mergeCell ref="D119:D122"/>
    <mergeCell ref="E119:E122"/>
    <mergeCell ref="F119:H120"/>
    <mergeCell ref="I119:I122"/>
    <mergeCell ref="F121:F122"/>
    <mergeCell ref="G121:G122"/>
    <mergeCell ref="H121:H122"/>
    <mergeCell ref="A125:A131"/>
    <mergeCell ref="A139:A140"/>
    <mergeCell ref="J88:J90"/>
    <mergeCell ref="A79:A82"/>
    <mergeCell ref="A30:I30"/>
    <mergeCell ref="A26:I26"/>
    <mergeCell ref="B15:C15"/>
    <mergeCell ref="A16:I16"/>
    <mergeCell ref="I11:I14"/>
    <mergeCell ref="F13:F14"/>
    <mergeCell ref="G13:G14"/>
    <mergeCell ref="H13:H14"/>
    <mergeCell ref="H2:I4"/>
    <mergeCell ref="A6:I6"/>
    <mergeCell ref="A7:I7"/>
    <mergeCell ref="A8:R8"/>
    <mergeCell ref="A11:A14"/>
    <mergeCell ref="B11:C14"/>
    <mergeCell ref="D11:D14"/>
    <mergeCell ref="E11:E14"/>
    <mergeCell ref="F11:H12"/>
  </mergeCells>
  <pageMargins left="0.70866141732283472" right="0.70866141732283472" top="0.74803149606299213" bottom="0.74803149606299213" header="0.31496062992125984" footer="0.31496062992125984"/>
  <pageSetup paperSize="9" scale="33" fitToHeight="0" orientation="portrait" r:id="rId1"/>
  <rowBreaks count="1" manualBreakCount="1">
    <brk id="199" max="8" man="1"/>
  </rowBreaks>
  <colBreaks count="1" manualBreakCount="1">
    <brk id="9" max="2011"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15"/>
  <sheetViews>
    <sheetView view="pageBreakPreview" topLeftCell="A675" zoomScale="80" zoomScaleNormal="100" zoomScaleSheetLayoutView="80" workbookViewId="0">
      <selection activeCell="G678" sqref="G678:H678"/>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19" width="39" style="243" customWidth="1"/>
    <col min="20" max="20" width="8.140625" style="127" customWidth="1"/>
    <col min="21" max="21" width="21.85546875" style="128"/>
    <col min="22" max="16384" width="21.85546875" style="96"/>
  </cols>
  <sheetData>
    <row r="1" spans="1:21" ht="13.5" customHeight="1" x14ac:dyDescent="0.2">
      <c r="H1" s="1085"/>
    </row>
    <row r="2" spans="1:21" s="1" customFormat="1" ht="14.25" customHeight="1" x14ac:dyDescent="0.2">
      <c r="F2" s="1009"/>
      <c r="G2" s="1010"/>
      <c r="H2" s="1632" t="s">
        <v>8027</v>
      </c>
      <c r="I2" s="1632"/>
      <c r="J2" s="138"/>
      <c r="K2" s="138"/>
      <c r="L2" s="138"/>
      <c r="M2" s="138"/>
      <c r="N2" s="138"/>
      <c r="O2" s="138"/>
      <c r="P2" s="138"/>
      <c r="Q2" s="138"/>
      <c r="R2" s="138"/>
      <c r="S2" s="138"/>
      <c r="T2" s="3"/>
      <c r="U2" s="4"/>
    </row>
    <row r="3" spans="1:21" s="1" customFormat="1" ht="12.75" customHeight="1" x14ac:dyDescent="0.2">
      <c r="F3" s="1009"/>
      <c r="G3" s="1010"/>
      <c r="H3" s="1632"/>
      <c r="I3" s="1632"/>
      <c r="J3" s="138"/>
      <c r="K3" s="138"/>
      <c r="L3" s="138"/>
      <c r="M3" s="138"/>
      <c r="N3" s="138"/>
      <c r="O3" s="138"/>
      <c r="P3" s="138"/>
      <c r="Q3" s="138"/>
      <c r="R3" s="138"/>
      <c r="S3" s="138"/>
      <c r="T3" s="3"/>
      <c r="U3" s="4"/>
    </row>
    <row r="4" spans="1:21" s="1" customFormat="1" ht="12.75" customHeight="1" x14ac:dyDescent="0.2">
      <c r="F4" s="1009"/>
      <c r="G4" s="1010"/>
      <c r="H4" s="1632"/>
      <c r="I4" s="1632"/>
      <c r="J4" s="138"/>
      <c r="K4" s="138"/>
      <c r="L4" s="138"/>
      <c r="M4" s="138"/>
      <c r="N4" s="138"/>
      <c r="O4" s="138"/>
      <c r="P4" s="138"/>
      <c r="Q4" s="138"/>
      <c r="R4" s="138"/>
      <c r="S4" s="138"/>
      <c r="T4" s="3"/>
      <c r="U4" s="4"/>
    </row>
    <row r="5" spans="1:21" s="1" customFormat="1" ht="11.25" customHeight="1" x14ac:dyDescent="0.2">
      <c r="F5" s="1009"/>
      <c r="G5" s="1009"/>
      <c r="H5" s="1009"/>
      <c r="I5" s="1009"/>
      <c r="J5" s="137"/>
      <c r="K5" s="137"/>
      <c r="L5" s="137"/>
      <c r="M5" s="137"/>
      <c r="N5" s="137"/>
      <c r="O5" s="137"/>
      <c r="P5" s="137"/>
      <c r="Q5" s="137"/>
      <c r="R5" s="137"/>
      <c r="S5" s="137"/>
      <c r="T5" s="3"/>
      <c r="U5" s="4"/>
    </row>
    <row r="6" spans="1:21"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6"/>
      <c r="U6" s="6"/>
    </row>
    <row r="7" spans="1:21"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row>
    <row r="8" spans="1:21"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row>
    <row r="9" spans="1:21" s="1" customFormat="1" ht="15.75" customHeight="1" x14ac:dyDescent="0.2">
      <c r="A9" s="1228"/>
      <c r="B9" s="1228"/>
      <c r="C9" s="1228"/>
      <c r="D9" s="1228"/>
      <c r="E9" s="1228"/>
      <c r="F9" s="1228"/>
      <c r="G9" s="1228"/>
      <c r="H9" s="1228"/>
      <c r="I9" s="1228"/>
      <c r="J9" s="1228"/>
      <c r="K9" s="1228"/>
      <c r="L9" s="1228"/>
      <c r="M9" s="1228"/>
      <c r="N9" s="1228"/>
      <c r="O9" s="1228"/>
      <c r="P9" s="1228"/>
      <c r="Q9" s="1228"/>
      <c r="R9" s="1228"/>
      <c r="S9" s="1228"/>
      <c r="T9" s="1228"/>
    </row>
    <row r="10" spans="1:21" s="1" customFormat="1" ht="15" customHeight="1" x14ac:dyDescent="0.2">
      <c r="A10" s="8"/>
      <c r="B10" s="8"/>
      <c r="C10" s="8"/>
      <c r="D10" s="187" t="s">
        <v>1381</v>
      </c>
      <c r="E10" s="187"/>
      <c r="F10" s="1011"/>
      <c r="G10" s="1011"/>
      <c r="H10" s="1011"/>
      <c r="I10" s="1011"/>
      <c r="J10" s="139"/>
      <c r="K10" s="139"/>
      <c r="L10" s="139"/>
      <c r="M10" s="139"/>
      <c r="N10" s="139"/>
      <c r="O10" s="139"/>
      <c r="P10" s="139"/>
      <c r="Q10" s="139"/>
      <c r="R10" s="139"/>
      <c r="S10" s="139"/>
      <c r="T10" s="9"/>
    </row>
    <row r="11" spans="1:21" s="1" customFormat="1" ht="15" customHeight="1" x14ac:dyDescent="0.2">
      <c r="A11" s="1601" t="s">
        <v>2</v>
      </c>
      <c r="B11" s="1634" t="s">
        <v>3</v>
      </c>
      <c r="C11" s="1635"/>
      <c r="D11" s="1601" t="s">
        <v>4</v>
      </c>
      <c r="E11" s="1601" t="s">
        <v>5</v>
      </c>
      <c r="F11" s="1601" t="s">
        <v>6</v>
      </c>
      <c r="G11" s="1601"/>
      <c r="H11" s="1601"/>
      <c r="I11" s="1601" t="s">
        <v>7</v>
      </c>
      <c r="J11" s="1226"/>
      <c r="K11" s="1226"/>
      <c r="L11" s="1226"/>
      <c r="M11" s="1234"/>
      <c r="N11" s="1234"/>
      <c r="O11" s="1234"/>
      <c r="P11" s="1234"/>
      <c r="Q11" s="1234"/>
      <c r="R11" s="1234"/>
      <c r="S11" s="1234"/>
      <c r="T11" s="9"/>
    </row>
    <row r="12" spans="1:21" s="1" customFormat="1" ht="11.25" customHeight="1" x14ac:dyDescent="0.2">
      <c r="A12" s="1601"/>
      <c r="B12" s="1636"/>
      <c r="C12" s="1637"/>
      <c r="D12" s="1601"/>
      <c r="E12" s="1601"/>
      <c r="F12" s="1601"/>
      <c r="G12" s="1601"/>
      <c r="H12" s="1601"/>
      <c r="I12" s="1601"/>
      <c r="J12" s="1226"/>
      <c r="K12" s="1226"/>
      <c r="L12" s="1226"/>
      <c r="M12" s="1234"/>
      <c r="N12" s="1234"/>
      <c r="O12" s="1234"/>
      <c r="P12" s="1234"/>
      <c r="Q12" s="1234"/>
      <c r="R12" s="1234"/>
      <c r="S12" s="1234"/>
      <c r="T12" s="9"/>
    </row>
    <row r="13" spans="1:21" s="1" customFormat="1" ht="11.25" customHeight="1" x14ac:dyDescent="0.2">
      <c r="A13" s="1601"/>
      <c r="B13" s="1636"/>
      <c r="C13" s="1637"/>
      <c r="D13" s="1601"/>
      <c r="E13" s="1601"/>
      <c r="F13" s="1601">
        <v>2017</v>
      </c>
      <c r="G13" s="1601">
        <v>2018</v>
      </c>
      <c r="H13" s="1601">
        <v>2019</v>
      </c>
      <c r="I13" s="1601"/>
      <c r="J13" s="1226"/>
      <c r="K13" s="1226"/>
      <c r="L13" s="1226"/>
      <c r="M13" s="1234"/>
      <c r="N13" s="1234"/>
      <c r="O13" s="1234"/>
      <c r="P13" s="1234"/>
      <c r="Q13" s="1234"/>
      <c r="R13" s="1234"/>
      <c r="S13" s="1234"/>
      <c r="T13" s="9"/>
    </row>
    <row r="14" spans="1:21" s="1" customFormat="1" ht="3.75" customHeight="1" x14ac:dyDescent="0.2">
      <c r="A14" s="1601"/>
      <c r="B14" s="1638"/>
      <c r="C14" s="1639"/>
      <c r="D14" s="1601"/>
      <c r="E14" s="1601"/>
      <c r="F14" s="1601"/>
      <c r="G14" s="1601"/>
      <c r="H14" s="1601"/>
      <c r="I14" s="1601"/>
      <c r="J14" s="1226"/>
      <c r="K14" s="1226"/>
      <c r="L14" s="1226"/>
      <c r="M14" s="1234"/>
      <c r="N14" s="1234"/>
      <c r="O14" s="1234"/>
      <c r="P14" s="1234"/>
      <c r="Q14" s="1234"/>
      <c r="R14" s="1234"/>
      <c r="S14" s="1234"/>
      <c r="T14" s="9"/>
    </row>
    <row r="15" spans="1:21" s="1" customFormat="1" ht="11.25" customHeight="1" x14ac:dyDescent="0.2">
      <c r="A15" s="973">
        <v>1</v>
      </c>
      <c r="B15" s="1644">
        <v>2</v>
      </c>
      <c r="C15" s="1645"/>
      <c r="D15" s="973">
        <v>3</v>
      </c>
      <c r="E15" s="973">
        <v>4</v>
      </c>
      <c r="F15" s="973">
        <v>5</v>
      </c>
      <c r="G15" s="973">
        <v>6</v>
      </c>
      <c r="H15" s="973">
        <v>7</v>
      </c>
      <c r="I15" s="973">
        <v>8</v>
      </c>
      <c r="J15" s="1226"/>
      <c r="K15" s="1226"/>
      <c r="L15" s="1226"/>
      <c r="M15" s="1234"/>
      <c r="N15" s="1234"/>
      <c r="O15" s="1234"/>
      <c r="P15" s="1234"/>
      <c r="Q15" s="1234"/>
      <c r="R15" s="1234"/>
      <c r="S15" s="1234"/>
      <c r="T15" s="9"/>
    </row>
    <row r="16" spans="1:21" s="1" customFormat="1" ht="12.75" customHeight="1" x14ac:dyDescent="0.2">
      <c r="A16" s="1591" t="s">
        <v>1382</v>
      </c>
      <c r="B16" s="1591"/>
      <c r="C16" s="1591"/>
      <c r="D16" s="1591"/>
      <c r="E16" s="1591"/>
      <c r="F16" s="1591"/>
      <c r="G16" s="1591"/>
      <c r="H16" s="1591"/>
      <c r="I16" s="1591"/>
      <c r="J16" s="254"/>
      <c r="K16" s="254"/>
      <c r="L16" s="254"/>
      <c r="M16" s="140"/>
      <c r="N16" s="140"/>
      <c r="O16" s="140"/>
      <c r="P16" s="140"/>
      <c r="Q16" s="140"/>
      <c r="R16" s="140"/>
      <c r="S16" s="140"/>
      <c r="T16" s="9" t="s">
        <v>8</v>
      </c>
    </row>
    <row r="17" spans="1:21" s="1" customFormat="1" ht="74.25" customHeight="1" x14ac:dyDescent="0.2">
      <c r="A17" s="1563" t="s">
        <v>1383</v>
      </c>
      <c r="B17" s="1224" t="s">
        <v>1387</v>
      </c>
      <c r="C17" s="1220" t="s">
        <v>16</v>
      </c>
      <c r="D17" s="1224" t="s">
        <v>10</v>
      </c>
      <c r="E17" s="1222" t="s">
        <v>3029</v>
      </c>
      <c r="F17" s="1225"/>
      <c r="G17" s="1225"/>
      <c r="H17" s="1225">
        <v>0</v>
      </c>
      <c r="I17" s="1224"/>
      <c r="J17" s="1226" t="s">
        <v>8030</v>
      </c>
      <c r="K17" s="1226"/>
      <c r="L17" s="1226"/>
      <c r="M17" s="1234"/>
      <c r="N17" s="1234"/>
      <c r="O17" s="1234"/>
      <c r="P17" s="1234"/>
      <c r="Q17" s="1234"/>
      <c r="R17" s="1234"/>
      <c r="S17" s="1234"/>
      <c r="T17" s="3" t="s">
        <v>11</v>
      </c>
      <c r="U17" s="4"/>
    </row>
    <row r="18" spans="1:21" s="1" customFormat="1" ht="66" customHeight="1" x14ac:dyDescent="0.2">
      <c r="A18" s="1561"/>
      <c r="B18" s="1224" t="s">
        <v>1389</v>
      </c>
      <c r="C18" s="1220" t="s">
        <v>18</v>
      </c>
      <c r="D18" s="1224" t="s">
        <v>10</v>
      </c>
      <c r="E18" s="1222" t="s">
        <v>3031</v>
      </c>
      <c r="F18" s="1012"/>
      <c r="G18" s="1225"/>
      <c r="H18" s="1225">
        <v>0</v>
      </c>
      <c r="I18" s="1224"/>
      <c r="J18" s="1226" t="s">
        <v>8030</v>
      </c>
      <c r="K18" s="1226"/>
      <c r="L18" s="1226"/>
      <c r="M18" s="1234"/>
      <c r="N18" s="1234"/>
      <c r="O18" s="1234"/>
      <c r="P18" s="1234"/>
      <c r="Q18" s="1234"/>
      <c r="R18" s="1234"/>
      <c r="S18" s="1234"/>
      <c r="T18" s="3" t="s">
        <v>11</v>
      </c>
      <c r="U18" s="4"/>
    </row>
    <row r="19" spans="1:21" s="1" customFormat="1" ht="84.75" customHeight="1" x14ac:dyDescent="0.2">
      <c r="A19" s="1561"/>
      <c r="B19" s="1224" t="s">
        <v>7859</v>
      </c>
      <c r="C19" s="1220" t="s">
        <v>7860</v>
      </c>
      <c r="D19" s="1224" t="s">
        <v>810</v>
      </c>
      <c r="E19" s="1222" t="s">
        <v>7858</v>
      </c>
      <c r="F19" s="330"/>
      <c r="G19" s="330"/>
      <c r="H19" s="1225">
        <v>2000</v>
      </c>
      <c r="I19" s="1225"/>
      <c r="J19" s="1226" t="s">
        <v>7066</v>
      </c>
      <c r="K19" s="1226"/>
      <c r="L19" s="1226"/>
      <c r="M19" s="1234"/>
      <c r="N19" s="1234"/>
      <c r="O19" s="1234"/>
      <c r="P19" s="1234"/>
      <c r="Q19" s="1234"/>
      <c r="R19" s="1234"/>
      <c r="S19" s="1234"/>
      <c r="T19" s="3"/>
      <c r="U19" s="4"/>
    </row>
    <row r="20" spans="1:21" s="1" customFormat="1" ht="84.75" customHeight="1" x14ac:dyDescent="0.2">
      <c r="A20" s="1562"/>
      <c r="B20" s="1224" t="s">
        <v>7862</v>
      </c>
      <c r="C20" s="204" t="s">
        <v>7861</v>
      </c>
      <c r="D20" s="1224" t="s">
        <v>810</v>
      </c>
      <c r="E20" s="1222" t="s">
        <v>7858</v>
      </c>
      <c r="F20" s="204"/>
      <c r="G20" s="204"/>
      <c r="H20" s="1238">
        <v>2500</v>
      </c>
      <c r="I20" s="204"/>
      <c r="J20" s="1253" t="s">
        <v>7066</v>
      </c>
      <c r="K20" s="1226"/>
      <c r="L20" s="1226"/>
      <c r="M20" s="1234"/>
      <c r="N20" s="1234"/>
      <c r="O20" s="1234"/>
      <c r="P20" s="1234"/>
      <c r="Q20" s="1234"/>
      <c r="R20" s="1234"/>
      <c r="S20" s="1234"/>
      <c r="T20" s="3"/>
      <c r="U20" s="4"/>
    </row>
    <row r="21" spans="1:21" s="1" customFormat="1" ht="59.25" customHeight="1" x14ac:dyDescent="0.2">
      <c r="A21" s="1655" t="s">
        <v>1391</v>
      </c>
      <c r="B21" s="1224" t="s">
        <v>1392</v>
      </c>
      <c r="C21" s="1220" t="s">
        <v>20</v>
      </c>
      <c r="D21" s="1224" t="s">
        <v>21</v>
      </c>
      <c r="E21" s="1222" t="s">
        <v>22</v>
      </c>
      <c r="F21" s="1225"/>
      <c r="G21" s="1225"/>
      <c r="H21" s="1225">
        <v>0</v>
      </c>
      <c r="I21" s="1224">
        <v>500</v>
      </c>
      <c r="J21" s="1226" t="s">
        <v>5749</v>
      </c>
      <c r="K21" s="1226" t="s">
        <v>8030</v>
      </c>
      <c r="L21" s="1226"/>
      <c r="M21" s="1234"/>
      <c r="N21" s="1234"/>
      <c r="O21" s="1234"/>
      <c r="P21" s="1234"/>
      <c r="Q21" s="1234"/>
      <c r="R21" s="1234"/>
      <c r="S21" s="1234"/>
      <c r="T21" s="3" t="s">
        <v>11</v>
      </c>
      <c r="U21" s="4"/>
    </row>
    <row r="22" spans="1:21" s="1" customFormat="1" ht="63" customHeight="1" x14ac:dyDescent="0.2">
      <c r="A22" s="1656"/>
      <c r="B22" s="1224" t="s">
        <v>1393</v>
      </c>
      <c r="C22" s="1220" t="s">
        <v>6040</v>
      </c>
      <c r="D22" s="1224" t="s">
        <v>21</v>
      </c>
      <c r="E22" s="1222" t="s">
        <v>22</v>
      </c>
      <c r="F22" s="1225"/>
      <c r="G22" s="1225"/>
      <c r="H22" s="1225">
        <v>0</v>
      </c>
      <c r="I22" s="1224"/>
      <c r="J22" s="1226" t="s">
        <v>8030</v>
      </c>
      <c r="K22" s="1226"/>
      <c r="L22" s="1226"/>
      <c r="M22" s="1234"/>
      <c r="N22" s="1234"/>
      <c r="O22" s="1234"/>
      <c r="P22" s="1234"/>
      <c r="Q22" s="1234"/>
      <c r="R22" s="1234"/>
      <c r="S22" s="1234"/>
      <c r="T22" s="3" t="s">
        <v>11</v>
      </c>
      <c r="U22" s="4"/>
    </row>
    <row r="23" spans="1:21" s="1" customFormat="1" ht="85.5" customHeight="1" x14ac:dyDescent="0.2">
      <c r="A23" s="1656"/>
      <c r="B23" s="1224" t="s">
        <v>1400</v>
      </c>
      <c r="C23" s="1220" t="s">
        <v>3033</v>
      </c>
      <c r="D23" s="1224" t="s">
        <v>21</v>
      </c>
      <c r="E23" s="1222" t="s">
        <v>25</v>
      </c>
      <c r="F23" s="1225"/>
      <c r="G23" s="1225"/>
      <c r="H23" s="1225">
        <v>0</v>
      </c>
      <c r="I23" s="1225">
        <v>36500</v>
      </c>
      <c r="J23" s="1227" t="s">
        <v>3032</v>
      </c>
      <c r="K23" s="1227" t="s">
        <v>4084</v>
      </c>
      <c r="L23" s="1227" t="s">
        <v>5749</v>
      </c>
      <c r="M23" s="1239" t="s">
        <v>8030</v>
      </c>
      <c r="N23" s="1239"/>
      <c r="O23" s="1239"/>
      <c r="P23" s="1239"/>
      <c r="Q23" s="1239"/>
      <c r="R23" s="1239"/>
      <c r="S23" s="1239"/>
      <c r="T23" s="3" t="s">
        <v>11</v>
      </c>
      <c r="U23" s="4"/>
    </row>
    <row r="24" spans="1:21" s="1" customFormat="1" ht="122.25" customHeight="1" x14ac:dyDescent="0.2">
      <c r="A24" s="1656"/>
      <c r="B24" s="1224" t="s">
        <v>1401</v>
      </c>
      <c r="C24" s="1220" t="s">
        <v>4976</v>
      </c>
      <c r="D24" s="1224" t="s">
        <v>21</v>
      </c>
      <c r="E24" s="1222" t="s">
        <v>25</v>
      </c>
      <c r="F24" s="1225">
        <v>1500</v>
      </c>
      <c r="G24" s="1225">
        <v>209.71987999999999</v>
      </c>
      <c r="H24" s="1225">
        <v>0</v>
      </c>
      <c r="I24" s="1225"/>
      <c r="J24" s="1227" t="s">
        <v>3034</v>
      </c>
      <c r="K24" s="1227" t="s">
        <v>5486</v>
      </c>
      <c r="L24" s="1227" t="s">
        <v>8030</v>
      </c>
      <c r="M24" s="1239"/>
      <c r="N24" s="1239"/>
      <c r="O24" s="1239"/>
      <c r="P24" s="1239"/>
      <c r="Q24" s="1239"/>
      <c r="R24" s="1239"/>
      <c r="S24" s="1239"/>
      <c r="T24" s="3" t="s">
        <v>11</v>
      </c>
      <c r="U24" s="4"/>
    </row>
    <row r="25" spans="1:21" s="1" customFormat="1" ht="39.75" customHeight="1" x14ac:dyDescent="0.2">
      <c r="A25" s="1656"/>
      <c r="B25" s="1224" t="s">
        <v>7667</v>
      </c>
      <c r="C25" s="1220" t="s">
        <v>7666</v>
      </c>
      <c r="D25" s="1224" t="s">
        <v>275</v>
      </c>
      <c r="E25" s="1222" t="s">
        <v>3435</v>
      </c>
      <c r="F25" s="330"/>
      <c r="G25" s="330"/>
      <c r="H25" s="1225">
        <v>1000</v>
      </c>
      <c r="I25" s="1225"/>
      <c r="J25" s="1226" t="s">
        <v>7066</v>
      </c>
      <c r="K25" s="1227"/>
      <c r="L25" s="1227"/>
      <c r="M25" s="1239"/>
      <c r="N25" s="1239"/>
      <c r="O25" s="1239"/>
      <c r="P25" s="1239"/>
      <c r="Q25" s="1239"/>
      <c r="R25" s="1239"/>
      <c r="S25" s="1239"/>
      <c r="T25" s="3"/>
      <c r="U25" s="4"/>
    </row>
    <row r="26" spans="1:21" s="1" customFormat="1" ht="88.5" customHeight="1" x14ac:dyDescent="0.2">
      <c r="A26" s="1656"/>
      <c r="B26" s="1224" t="s">
        <v>7863</v>
      </c>
      <c r="C26" s="1220" t="s">
        <v>7864</v>
      </c>
      <c r="D26" s="1224" t="s">
        <v>275</v>
      </c>
      <c r="E26" s="1222" t="s">
        <v>4131</v>
      </c>
      <c r="F26" s="330"/>
      <c r="G26" s="330"/>
      <c r="H26" s="1225">
        <v>700</v>
      </c>
      <c r="I26" s="1225"/>
      <c r="J26" s="1226" t="s">
        <v>7066</v>
      </c>
      <c r="K26" s="1227"/>
      <c r="L26" s="1227"/>
      <c r="M26" s="1239"/>
      <c r="N26" s="1239"/>
      <c r="O26" s="1239"/>
      <c r="P26" s="1239"/>
      <c r="Q26" s="1239"/>
      <c r="R26" s="1239"/>
      <c r="S26" s="1239"/>
      <c r="T26" s="3"/>
      <c r="U26" s="4"/>
    </row>
    <row r="27" spans="1:21" s="1" customFormat="1" ht="46.5" customHeight="1" x14ac:dyDescent="0.2">
      <c r="A27" s="1657"/>
      <c r="B27" s="1224" t="s">
        <v>7865</v>
      </c>
      <c r="C27" s="1220" t="s">
        <v>7866</v>
      </c>
      <c r="D27" s="1224" t="s">
        <v>275</v>
      </c>
      <c r="E27" s="1222" t="s">
        <v>4131</v>
      </c>
      <c r="F27" s="330"/>
      <c r="G27" s="330"/>
      <c r="H27" s="1225">
        <v>400</v>
      </c>
      <c r="I27" s="1225"/>
      <c r="J27" s="1226" t="s">
        <v>7066</v>
      </c>
      <c r="K27" s="1227"/>
      <c r="L27" s="1227"/>
      <c r="M27" s="1239"/>
      <c r="N27" s="1239"/>
      <c r="O27" s="1239"/>
      <c r="P27" s="1239"/>
      <c r="Q27" s="1239"/>
      <c r="R27" s="1239"/>
      <c r="S27" s="1239"/>
      <c r="T27" s="3"/>
      <c r="U27" s="4"/>
    </row>
    <row r="28" spans="1:21" s="1" customFormat="1" ht="141" customHeight="1" x14ac:dyDescent="0.2">
      <c r="A28" s="1563" t="s">
        <v>1402</v>
      </c>
      <c r="B28" s="1222" t="s">
        <v>1403</v>
      </c>
      <c r="C28" s="1027" t="s">
        <v>28</v>
      </c>
      <c r="D28" s="1222" t="s">
        <v>13</v>
      </c>
      <c r="E28" s="1222" t="s">
        <v>29</v>
      </c>
      <c r="F28" s="1225">
        <v>13200</v>
      </c>
      <c r="G28" s="1225">
        <v>18900</v>
      </c>
      <c r="H28" s="1225">
        <v>10000</v>
      </c>
      <c r="I28" s="1224"/>
      <c r="J28" s="1226" t="s">
        <v>3649</v>
      </c>
      <c r="K28" s="1226" t="s">
        <v>4085</v>
      </c>
      <c r="L28" s="1226" t="s">
        <v>5487</v>
      </c>
      <c r="M28" s="1234" t="s">
        <v>6244</v>
      </c>
      <c r="N28" s="1234" t="s">
        <v>7566</v>
      </c>
      <c r="O28" s="1234"/>
      <c r="P28" s="1234"/>
      <c r="Q28" s="1234"/>
      <c r="R28" s="1234"/>
      <c r="S28" s="1234"/>
      <c r="T28" s="3" t="s">
        <v>11</v>
      </c>
      <c r="U28" s="4"/>
    </row>
    <row r="29" spans="1:21" s="1" customFormat="1" ht="34.5" customHeight="1" x14ac:dyDescent="0.2">
      <c r="A29" s="1561"/>
      <c r="B29" s="1222" t="s">
        <v>1404</v>
      </c>
      <c r="C29" s="1027" t="s">
        <v>30</v>
      </c>
      <c r="D29" s="1569" t="s">
        <v>10</v>
      </c>
      <c r="E29" s="1596" t="s">
        <v>31</v>
      </c>
      <c r="F29" s="1616">
        <v>7809.8644999999997</v>
      </c>
      <c r="G29" s="1616">
        <v>7175</v>
      </c>
      <c r="H29" s="1616">
        <v>10000</v>
      </c>
      <c r="I29" s="1616">
        <f>7623+1000</f>
        <v>8623</v>
      </c>
      <c r="J29" s="1597" t="s">
        <v>3578</v>
      </c>
      <c r="K29" s="1597" t="s">
        <v>3650</v>
      </c>
      <c r="L29" s="1597" t="s">
        <v>4086</v>
      </c>
      <c r="M29" s="1590" t="s">
        <v>5488</v>
      </c>
      <c r="N29" s="1590" t="s">
        <v>7625</v>
      </c>
      <c r="O29" s="1239"/>
      <c r="P29" s="1239"/>
      <c r="Q29" s="1239"/>
      <c r="R29" s="1239"/>
      <c r="S29" s="1239"/>
      <c r="T29" s="3" t="s">
        <v>11</v>
      </c>
      <c r="U29" s="4"/>
    </row>
    <row r="30" spans="1:21" s="1" customFormat="1" ht="21" customHeight="1" x14ac:dyDescent="0.2">
      <c r="A30" s="1561"/>
      <c r="B30" s="1222"/>
      <c r="C30" s="1220" t="s">
        <v>32</v>
      </c>
      <c r="D30" s="1569"/>
      <c r="E30" s="1596"/>
      <c r="F30" s="1616"/>
      <c r="G30" s="1616"/>
      <c r="H30" s="1616"/>
      <c r="I30" s="1616"/>
      <c r="J30" s="1597"/>
      <c r="K30" s="1597"/>
      <c r="L30" s="1597"/>
      <c r="M30" s="1590"/>
      <c r="N30" s="1590"/>
      <c r="O30" s="1239"/>
      <c r="P30" s="1239"/>
      <c r="Q30" s="1239"/>
      <c r="R30" s="1239"/>
      <c r="S30" s="1239"/>
      <c r="T30" s="3" t="s">
        <v>11</v>
      </c>
      <c r="U30" s="4"/>
    </row>
    <row r="31" spans="1:21" s="1" customFormat="1" ht="67.5" customHeight="1" x14ac:dyDescent="0.2">
      <c r="A31" s="1561"/>
      <c r="B31" s="1222"/>
      <c r="C31" s="980" t="s">
        <v>33</v>
      </c>
      <c r="D31" s="1569"/>
      <c r="E31" s="1596"/>
      <c r="F31" s="1616"/>
      <c r="G31" s="1616"/>
      <c r="H31" s="1616"/>
      <c r="I31" s="1616"/>
      <c r="J31" s="1597"/>
      <c r="K31" s="1597"/>
      <c r="L31" s="1597"/>
      <c r="M31" s="1590"/>
      <c r="N31" s="1590"/>
      <c r="O31" s="1239"/>
      <c r="P31" s="1239"/>
      <c r="Q31" s="1239"/>
      <c r="R31" s="1239"/>
      <c r="S31" s="1239"/>
      <c r="T31" s="3" t="s">
        <v>11</v>
      </c>
      <c r="U31" s="4"/>
    </row>
    <row r="32" spans="1:21" s="1" customFormat="1" ht="43.5" customHeight="1" x14ac:dyDescent="0.2">
      <c r="A32" s="1561"/>
      <c r="B32" s="1222" t="s">
        <v>1409</v>
      </c>
      <c r="C32" s="1027" t="s">
        <v>39</v>
      </c>
      <c r="D32" s="1222" t="s">
        <v>10</v>
      </c>
      <c r="E32" s="1219" t="s">
        <v>31</v>
      </c>
      <c r="F32" s="1225">
        <f>3587.91-1500</f>
        <v>2087.91</v>
      </c>
      <c r="G32" s="309"/>
      <c r="H32" s="309">
        <v>0</v>
      </c>
      <c r="I32" s="1224">
        <v>16000</v>
      </c>
      <c r="J32" s="1226" t="s">
        <v>5749</v>
      </c>
      <c r="K32" s="1226" t="s">
        <v>8030</v>
      </c>
      <c r="L32" s="1226"/>
      <c r="M32" s="1234"/>
      <c r="N32" s="1234"/>
      <c r="O32" s="1234"/>
      <c r="P32" s="1234"/>
      <c r="Q32" s="1234"/>
      <c r="R32" s="1234"/>
      <c r="S32" s="1234"/>
      <c r="T32" s="3" t="s">
        <v>11</v>
      </c>
    </row>
    <row r="33" spans="1:21" s="1" customFormat="1" ht="65.25" customHeight="1" x14ac:dyDescent="0.2">
      <c r="A33" s="1561"/>
      <c r="B33" s="1222" t="s">
        <v>1410</v>
      </c>
      <c r="C33" s="1027" t="s">
        <v>40</v>
      </c>
      <c r="D33" s="1222" t="s">
        <v>10</v>
      </c>
      <c r="E33" s="1219" t="s">
        <v>31</v>
      </c>
      <c r="F33" s="1225"/>
      <c r="G33" s="1225"/>
      <c r="H33" s="309">
        <v>0</v>
      </c>
      <c r="I33" s="1225"/>
      <c r="J33" s="1227" t="s">
        <v>8030</v>
      </c>
      <c r="K33" s="1227"/>
      <c r="L33" s="1227"/>
      <c r="M33" s="1239"/>
      <c r="N33" s="1239"/>
      <c r="O33" s="1239"/>
      <c r="P33" s="1239"/>
      <c r="Q33" s="1239"/>
      <c r="R33" s="1239"/>
      <c r="S33" s="1239"/>
      <c r="T33" s="3" t="s">
        <v>11</v>
      </c>
      <c r="U33" s="4"/>
    </row>
    <row r="34" spans="1:21" s="1" customFormat="1" ht="65.25" customHeight="1" x14ac:dyDescent="0.2">
      <c r="A34" s="1561"/>
      <c r="B34" s="1222" t="s">
        <v>1411</v>
      </c>
      <c r="C34" s="1027" t="s">
        <v>41</v>
      </c>
      <c r="D34" s="1222" t="s">
        <v>10</v>
      </c>
      <c r="E34" s="1219" t="s">
        <v>31</v>
      </c>
      <c r="F34" s="1225"/>
      <c r="G34" s="1225"/>
      <c r="H34" s="309">
        <v>0</v>
      </c>
      <c r="I34" s="1225"/>
      <c r="J34" s="1227" t="s">
        <v>8030</v>
      </c>
      <c r="K34" s="1227"/>
      <c r="L34" s="1227"/>
      <c r="M34" s="1239"/>
      <c r="N34" s="1239"/>
      <c r="O34" s="1239"/>
      <c r="P34" s="1239"/>
      <c r="Q34" s="1239"/>
      <c r="R34" s="1239"/>
      <c r="S34" s="1239"/>
      <c r="T34" s="3" t="s">
        <v>11</v>
      </c>
    </row>
    <row r="35" spans="1:21" s="1" customFormat="1" ht="65.25" customHeight="1" x14ac:dyDescent="0.2">
      <c r="A35" s="1561"/>
      <c r="B35" s="1222" t="s">
        <v>1412</v>
      </c>
      <c r="C35" s="1027" t="s">
        <v>42</v>
      </c>
      <c r="D35" s="1222" t="s">
        <v>10</v>
      </c>
      <c r="E35" s="1219" t="s">
        <v>31</v>
      </c>
      <c r="F35" s="1225"/>
      <c r="G35" s="1225"/>
      <c r="H35" s="309">
        <v>0</v>
      </c>
      <c r="I35" s="1224"/>
      <c r="J35" s="1226" t="s">
        <v>8030</v>
      </c>
      <c r="K35" s="1226"/>
      <c r="L35" s="1226"/>
      <c r="M35" s="1234"/>
      <c r="N35" s="1234"/>
      <c r="O35" s="1234"/>
      <c r="P35" s="1234"/>
      <c r="Q35" s="1234"/>
      <c r="R35" s="1234"/>
      <c r="S35" s="1234"/>
      <c r="T35" s="3" t="s">
        <v>11</v>
      </c>
    </row>
    <row r="36" spans="1:21" s="1" customFormat="1" ht="65.25" customHeight="1" x14ac:dyDescent="0.2">
      <c r="A36" s="1561"/>
      <c r="B36" s="1222" t="s">
        <v>1413</v>
      </c>
      <c r="C36" s="1027" t="s">
        <v>43</v>
      </c>
      <c r="D36" s="1222" t="s">
        <v>10</v>
      </c>
      <c r="E36" s="1219" t="s">
        <v>31</v>
      </c>
      <c r="F36" s="1225"/>
      <c r="G36" s="1225"/>
      <c r="H36" s="309">
        <v>0</v>
      </c>
      <c r="I36" s="1224"/>
      <c r="J36" s="1226" t="s">
        <v>8030</v>
      </c>
      <c r="K36" s="1226"/>
      <c r="L36" s="1226"/>
      <c r="M36" s="1234"/>
      <c r="N36" s="1234"/>
      <c r="O36" s="1234"/>
      <c r="P36" s="1234"/>
      <c r="Q36" s="1234"/>
      <c r="R36" s="1234"/>
      <c r="S36" s="1234"/>
      <c r="T36" s="3" t="s">
        <v>11</v>
      </c>
      <c r="U36" s="4"/>
    </row>
    <row r="37" spans="1:21" s="1" customFormat="1" ht="56.25" customHeight="1" x14ac:dyDescent="0.2">
      <c r="A37" s="1561"/>
      <c r="B37" s="1222" t="s">
        <v>1415</v>
      </c>
      <c r="C37" s="1027" t="s">
        <v>44</v>
      </c>
      <c r="D37" s="1569" t="s">
        <v>10</v>
      </c>
      <c r="E37" s="1596" t="s">
        <v>45</v>
      </c>
      <c r="F37" s="1225"/>
      <c r="G37" s="1225"/>
      <c r="H37" s="1225"/>
      <c r="I37" s="1224"/>
      <c r="J37" s="1226" t="s">
        <v>8030</v>
      </c>
      <c r="K37" s="1226"/>
      <c r="L37" s="1226"/>
      <c r="M37" s="1234"/>
      <c r="N37" s="1234"/>
      <c r="O37" s="1234"/>
      <c r="P37" s="1234"/>
      <c r="Q37" s="1234"/>
      <c r="R37" s="1234"/>
      <c r="S37" s="1234"/>
      <c r="T37" s="3" t="s">
        <v>11</v>
      </c>
      <c r="U37" s="4"/>
    </row>
    <row r="38" spans="1:21" s="1" customFormat="1" ht="24" customHeight="1" x14ac:dyDescent="0.2">
      <c r="A38" s="1561"/>
      <c r="B38" s="1222"/>
      <c r="C38" s="1254" t="s">
        <v>46</v>
      </c>
      <c r="D38" s="1569"/>
      <c r="E38" s="1596"/>
      <c r="F38" s="1225"/>
      <c r="G38" s="1225"/>
      <c r="H38" s="1225">
        <v>0</v>
      </c>
      <c r="I38" s="1224"/>
      <c r="J38" s="1226"/>
      <c r="K38" s="1226"/>
      <c r="L38" s="1226"/>
      <c r="M38" s="1234"/>
      <c r="N38" s="1234"/>
      <c r="O38" s="1234"/>
      <c r="P38" s="1234"/>
      <c r="Q38" s="1234"/>
      <c r="R38" s="1234"/>
      <c r="S38" s="1234"/>
      <c r="T38" s="3" t="s">
        <v>11</v>
      </c>
      <c r="U38" s="4"/>
    </row>
    <row r="39" spans="1:21" s="1" customFormat="1" ht="16.5" customHeight="1" x14ac:dyDescent="0.2">
      <c r="A39" s="1561"/>
      <c r="B39" s="1222"/>
      <c r="C39" s="1254" t="s">
        <v>47</v>
      </c>
      <c r="D39" s="1569"/>
      <c r="E39" s="1596"/>
      <c r="F39" s="1225"/>
      <c r="G39" s="1225"/>
      <c r="H39" s="1225">
        <v>0</v>
      </c>
      <c r="I39" s="1224"/>
      <c r="J39" s="1226"/>
      <c r="K39" s="1226"/>
      <c r="L39" s="1226"/>
      <c r="M39" s="1234"/>
      <c r="N39" s="1234"/>
      <c r="O39" s="1234"/>
      <c r="P39" s="1234"/>
      <c r="Q39" s="1234"/>
      <c r="R39" s="1234"/>
      <c r="S39" s="1234"/>
      <c r="T39" s="3" t="s">
        <v>11</v>
      </c>
      <c r="U39" s="4"/>
    </row>
    <row r="40" spans="1:21" s="1" customFormat="1" ht="16.5" customHeight="1" x14ac:dyDescent="0.2">
      <c r="A40" s="1561"/>
      <c r="B40" s="1222"/>
      <c r="C40" s="1254" t="s">
        <v>48</v>
      </c>
      <c r="D40" s="1569"/>
      <c r="E40" s="1596"/>
      <c r="F40" s="1225"/>
      <c r="G40" s="1225"/>
      <c r="H40" s="1225">
        <v>0</v>
      </c>
      <c r="I40" s="1224"/>
      <c r="J40" s="1226"/>
      <c r="K40" s="1226"/>
      <c r="L40" s="1226"/>
      <c r="M40" s="1234"/>
      <c r="N40" s="1234"/>
      <c r="O40" s="1234"/>
      <c r="P40" s="1234"/>
      <c r="Q40" s="1234"/>
      <c r="R40" s="1234"/>
      <c r="S40" s="1234"/>
      <c r="T40" s="3" t="s">
        <v>11</v>
      </c>
      <c r="U40" s="4"/>
    </row>
    <row r="41" spans="1:21" s="1" customFormat="1" ht="16.5" customHeight="1" x14ac:dyDescent="0.2">
      <c r="A41" s="1561"/>
      <c r="B41" s="1222"/>
      <c r="C41" s="1254" t="s">
        <v>49</v>
      </c>
      <c r="D41" s="1569"/>
      <c r="E41" s="1596"/>
      <c r="F41" s="1225"/>
      <c r="G41" s="1225"/>
      <c r="H41" s="1225">
        <v>0</v>
      </c>
      <c r="I41" s="1224"/>
      <c r="J41" s="1226"/>
      <c r="K41" s="1226"/>
      <c r="L41" s="1226"/>
      <c r="M41" s="1234"/>
      <c r="N41" s="1234"/>
      <c r="O41" s="1234"/>
      <c r="P41" s="1234"/>
      <c r="Q41" s="1234"/>
      <c r="R41" s="1234"/>
      <c r="S41" s="1234"/>
      <c r="T41" s="3" t="s">
        <v>11</v>
      </c>
      <c r="U41" s="4"/>
    </row>
    <row r="42" spans="1:21" s="1" customFormat="1" ht="62.25" customHeight="1" x14ac:dyDescent="0.2">
      <c r="A42" s="1561"/>
      <c r="B42" s="1222" t="s">
        <v>1422</v>
      </c>
      <c r="C42" s="1027" t="s">
        <v>56</v>
      </c>
      <c r="D42" s="1222" t="s">
        <v>10</v>
      </c>
      <c r="E42" s="1219" t="s">
        <v>31</v>
      </c>
      <c r="F42" s="1225"/>
      <c r="G42" s="1225"/>
      <c r="H42" s="1225">
        <v>0</v>
      </c>
      <c r="I42" s="1224">
        <v>9601.33</v>
      </c>
      <c r="J42" s="1216"/>
      <c r="K42" s="1226" t="s">
        <v>8034</v>
      </c>
      <c r="L42" s="1226"/>
      <c r="M42" s="1234"/>
      <c r="N42" s="1234"/>
      <c r="O42" s="1234"/>
      <c r="P42" s="1234"/>
      <c r="Q42" s="1234"/>
      <c r="R42" s="1234"/>
      <c r="S42" s="1234"/>
      <c r="T42" s="3" t="s">
        <v>11</v>
      </c>
    </row>
    <row r="43" spans="1:21" s="1" customFormat="1" ht="47.25" customHeight="1" x14ac:dyDescent="0.2">
      <c r="A43" s="1561"/>
      <c r="B43" s="1222" t="s">
        <v>1436</v>
      </c>
      <c r="C43" s="1027" t="s">
        <v>70</v>
      </c>
      <c r="D43" s="1222" t="s">
        <v>10</v>
      </c>
      <c r="E43" s="1219" t="s">
        <v>31</v>
      </c>
      <c r="F43" s="497"/>
      <c r="G43" s="1225"/>
      <c r="H43" s="1225">
        <v>0</v>
      </c>
      <c r="I43" s="1224">
        <v>4330.2</v>
      </c>
      <c r="J43" s="1226" t="s">
        <v>5749</v>
      </c>
      <c r="K43" s="1227" t="s">
        <v>8030</v>
      </c>
      <c r="L43" s="1226"/>
      <c r="M43" s="1234"/>
      <c r="N43" s="1234"/>
      <c r="O43" s="1234"/>
      <c r="P43" s="1234"/>
      <c r="Q43" s="1234"/>
      <c r="R43" s="1234"/>
      <c r="S43" s="1234"/>
      <c r="T43" s="3" t="s">
        <v>11</v>
      </c>
      <c r="U43" s="4"/>
    </row>
    <row r="44" spans="1:21" s="1" customFormat="1" ht="56.25" customHeight="1" x14ac:dyDescent="0.2">
      <c r="A44" s="1561"/>
      <c r="B44" s="1222" t="s">
        <v>1440</v>
      </c>
      <c r="C44" s="1027" t="s">
        <v>74</v>
      </c>
      <c r="D44" s="1222" t="s">
        <v>10</v>
      </c>
      <c r="E44" s="1219" t="s">
        <v>31</v>
      </c>
      <c r="F44" s="497"/>
      <c r="G44" s="497"/>
      <c r="H44" s="1225">
        <v>0</v>
      </c>
      <c r="I44" s="1224"/>
      <c r="J44" s="1226" t="s">
        <v>8034</v>
      </c>
      <c r="K44" s="1226"/>
      <c r="L44" s="1226"/>
      <c r="M44" s="1234"/>
      <c r="N44" s="1234"/>
      <c r="O44" s="1234"/>
      <c r="P44" s="1234"/>
      <c r="Q44" s="1234"/>
      <c r="R44" s="1234"/>
      <c r="S44" s="1234"/>
      <c r="T44" s="3" t="s">
        <v>11</v>
      </c>
      <c r="U44" s="4"/>
    </row>
    <row r="45" spans="1:21" s="1" customFormat="1" ht="56.25" customHeight="1" x14ac:dyDescent="0.2">
      <c r="A45" s="1561"/>
      <c r="B45" s="1222" t="s">
        <v>1441</v>
      </c>
      <c r="C45" s="1027" t="s">
        <v>75</v>
      </c>
      <c r="D45" s="1222" t="s">
        <v>10</v>
      </c>
      <c r="E45" s="1219" t="s">
        <v>31</v>
      </c>
      <c r="F45" s="497"/>
      <c r="G45" s="497"/>
      <c r="H45" s="1225">
        <v>0</v>
      </c>
      <c r="I45" s="1224"/>
      <c r="J45" s="1226" t="s">
        <v>8030</v>
      </c>
      <c r="K45" s="1226"/>
      <c r="L45" s="1226"/>
      <c r="M45" s="1234"/>
      <c r="N45" s="1234"/>
      <c r="O45" s="1234"/>
      <c r="P45" s="1234"/>
      <c r="Q45" s="1234"/>
      <c r="R45" s="1234"/>
      <c r="S45" s="1234"/>
      <c r="T45" s="3" t="s">
        <v>11</v>
      </c>
      <c r="U45" s="4"/>
    </row>
    <row r="46" spans="1:21" s="1" customFormat="1" ht="56.25" customHeight="1" x14ac:dyDescent="0.2">
      <c r="A46" s="1561"/>
      <c r="B46" s="1222" t="s">
        <v>1442</v>
      </c>
      <c r="C46" s="1027" t="s">
        <v>76</v>
      </c>
      <c r="D46" s="1222" t="s">
        <v>10</v>
      </c>
      <c r="E46" s="1219" t="s">
        <v>31</v>
      </c>
      <c r="F46" s="1225"/>
      <c r="G46" s="1225"/>
      <c r="H46" s="1225">
        <v>0</v>
      </c>
      <c r="I46" s="1225"/>
      <c r="J46" s="1227" t="s">
        <v>8030</v>
      </c>
      <c r="K46" s="1227"/>
      <c r="L46" s="1227"/>
      <c r="M46" s="1239"/>
      <c r="N46" s="1239"/>
      <c r="O46" s="1239"/>
      <c r="P46" s="1239"/>
      <c r="Q46" s="1239"/>
      <c r="R46" s="1239"/>
      <c r="S46" s="1239"/>
      <c r="T46" s="3" t="s">
        <v>11</v>
      </c>
      <c r="U46" s="4"/>
    </row>
    <row r="47" spans="1:21" s="1" customFormat="1" ht="56.25" customHeight="1" x14ac:dyDescent="0.2">
      <c r="A47" s="1561"/>
      <c r="B47" s="1222" t="s">
        <v>1443</v>
      </c>
      <c r="C47" s="1027" t="s">
        <v>77</v>
      </c>
      <c r="D47" s="1222" t="s">
        <v>10</v>
      </c>
      <c r="E47" s="1219" t="s">
        <v>31</v>
      </c>
      <c r="F47" s="1225"/>
      <c r="G47" s="1225"/>
      <c r="H47" s="1225">
        <v>0</v>
      </c>
      <c r="I47" s="1225"/>
      <c r="J47" s="1227" t="s">
        <v>8030</v>
      </c>
      <c r="K47" s="1227"/>
      <c r="L47" s="1227"/>
      <c r="M47" s="1239"/>
      <c r="N47" s="1239"/>
      <c r="O47" s="1239"/>
      <c r="P47" s="1239"/>
      <c r="Q47" s="1239"/>
      <c r="R47" s="1239"/>
      <c r="S47" s="1239"/>
      <c r="T47" s="3" t="s">
        <v>11</v>
      </c>
      <c r="U47" s="4"/>
    </row>
    <row r="48" spans="1:21" s="1" customFormat="1" ht="56.25" customHeight="1" x14ac:dyDescent="0.2">
      <c r="A48" s="1561"/>
      <c r="B48" s="1222" t="s">
        <v>1444</v>
      </c>
      <c r="C48" s="1027" t="s">
        <v>78</v>
      </c>
      <c r="D48" s="1222" t="s">
        <v>10</v>
      </c>
      <c r="E48" s="1219" t="s">
        <v>31</v>
      </c>
      <c r="F48" s="1225"/>
      <c r="G48" s="1225"/>
      <c r="H48" s="1225">
        <v>0</v>
      </c>
      <c r="I48" s="1225"/>
      <c r="J48" s="1227" t="s">
        <v>8034</v>
      </c>
      <c r="K48" s="1227"/>
      <c r="L48" s="1227"/>
      <c r="M48" s="1239"/>
      <c r="N48" s="1239"/>
      <c r="O48" s="1239"/>
      <c r="P48" s="1239"/>
      <c r="Q48" s="1239"/>
      <c r="R48" s="1239"/>
      <c r="S48" s="1239"/>
      <c r="T48" s="3" t="s">
        <v>11</v>
      </c>
      <c r="U48" s="4"/>
    </row>
    <row r="49" spans="1:21" s="1" customFormat="1" ht="44.25" customHeight="1" x14ac:dyDescent="0.2">
      <c r="A49" s="1561"/>
      <c r="B49" s="1222" t="s">
        <v>1448</v>
      </c>
      <c r="C49" s="1027" t="s">
        <v>82</v>
      </c>
      <c r="D49" s="1222" t="s">
        <v>10</v>
      </c>
      <c r="E49" s="1219" t="s">
        <v>31</v>
      </c>
      <c r="F49" s="1225"/>
      <c r="G49" s="1030"/>
      <c r="H49" s="1225">
        <v>0</v>
      </c>
      <c r="I49" s="1225">
        <v>10000</v>
      </c>
      <c r="J49" s="1227" t="s">
        <v>5749</v>
      </c>
      <c r="K49" s="1227" t="s">
        <v>8030</v>
      </c>
      <c r="L49" s="1227"/>
      <c r="M49" s="1239"/>
      <c r="N49" s="1239"/>
      <c r="O49" s="1239"/>
      <c r="P49" s="1239"/>
      <c r="Q49" s="1239"/>
      <c r="R49" s="1239"/>
      <c r="S49" s="1239"/>
      <c r="T49" s="3" t="s">
        <v>11</v>
      </c>
      <c r="U49" s="4"/>
    </row>
    <row r="50" spans="1:21" s="1" customFormat="1" ht="25.5" customHeight="1" x14ac:dyDescent="0.2">
      <c r="A50" s="1561"/>
      <c r="B50" s="1222" t="s">
        <v>1450</v>
      </c>
      <c r="C50" s="1027" t="s">
        <v>84</v>
      </c>
      <c r="D50" s="1222" t="s">
        <v>10</v>
      </c>
      <c r="E50" s="1219" t="s">
        <v>31</v>
      </c>
      <c r="F50" s="1225"/>
      <c r="G50" s="1225"/>
      <c r="H50" s="1225">
        <v>0</v>
      </c>
      <c r="I50" s="1225">
        <v>5046.8</v>
      </c>
      <c r="J50" s="1227" t="s">
        <v>8030</v>
      </c>
      <c r="K50" s="1227"/>
      <c r="L50" s="1227"/>
      <c r="M50" s="1239"/>
      <c r="N50" s="1239"/>
      <c r="O50" s="1239"/>
      <c r="P50" s="1239"/>
      <c r="Q50" s="1239"/>
      <c r="R50" s="1239"/>
      <c r="S50" s="1239"/>
      <c r="T50" s="3" t="s">
        <v>11</v>
      </c>
      <c r="U50" s="4"/>
    </row>
    <row r="51" spans="1:21" s="1" customFormat="1" ht="74.25" customHeight="1" x14ac:dyDescent="0.2">
      <c r="A51" s="1561"/>
      <c r="B51" s="1222" t="s">
        <v>1460</v>
      </c>
      <c r="C51" s="1027" t="s">
        <v>98</v>
      </c>
      <c r="D51" s="1222" t="s">
        <v>10</v>
      </c>
      <c r="E51" s="1219" t="s">
        <v>99</v>
      </c>
      <c r="F51" s="1012"/>
      <c r="G51" s="1225"/>
      <c r="H51" s="1225">
        <v>0</v>
      </c>
      <c r="I51" s="1224">
        <v>45</v>
      </c>
      <c r="J51" s="1226" t="s">
        <v>5749</v>
      </c>
      <c r="K51" s="1226" t="s">
        <v>8030</v>
      </c>
      <c r="L51" s="1226"/>
      <c r="M51" s="1234"/>
      <c r="N51" s="1234"/>
      <c r="O51" s="1234"/>
      <c r="P51" s="1234"/>
      <c r="Q51" s="1234"/>
      <c r="R51" s="1234"/>
      <c r="S51" s="1234"/>
      <c r="T51" s="3" t="s">
        <v>11</v>
      </c>
      <c r="U51" s="4"/>
    </row>
    <row r="52" spans="1:21" s="1" customFormat="1" ht="128.25" customHeight="1" x14ac:dyDescent="0.2">
      <c r="A52" s="1561"/>
      <c r="B52" s="1222" t="s">
        <v>1622</v>
      </c>
      <c r="C52" s="339" t="s">
        <v>3168</v>
      </c>
      <c r="D52" s="351" t="s">
        <v>121</v>
      </c>
      <c r="E52" s="351" t="s">
        <v>122</v>
      </c>
      <c r="F52" s="1225">
        <v>1057</v>
      </c>
      <c r="G52" s="1225">
        <v>1462.02593</v>
      </c>
      <c r="H52" s="1225">
        <v>0</v>
      </c>
      <c r="I52" s="256"/>
      <c r="J52" s="1226" t="s">
        <v>3196</v>
      </c>
      <c r="K52" s="1226" t="s">
        <v>3657</v>
      </c>
      <c r="L52" s="1226" t="s">
        <v>5490</v>
      </c>
      <c r="M52" s="1234" t="s">
        <v>8030</v>
      </c>
      <c r="N52" s="1234"/>
      <c r="O52" s="1234"/>
      <c r="P52" s="1234"/>
      <c r="Q52" s="1234"/>
      <c r="R52" s="1234"/>
      <c r="S52" s="1234"/>
      <c r="T52" s="9" t="s">
        <v>123</v>
      </c>
    </row>
    <row r="53" spans="1:21" s="1" customFormat="1" ht="129.75" customHeight="1" x14ac:dyDescent="0.2">
      <c r="A53" s="1561"/>
      <c r="B53" s="1222" t="s">
        <v>1625</v>
      </c>
      <c r="C53" s="1220" t="s">
        <v>126</v>
      </c>
      <c r="D53" s="1222" t="s">
        <v>10</v>
      </c>
      <c r="E53" s="1219" t="s">
        <v>37</v>
      </c>
      <c r="F53" s="1225"/>
      <c r="G53" s="1225"/>
      <c r="H53" s="1225">
        <v>0</v>
      </c>
      <c r="I53" s="1225">
        <v>2500</v>
      </c>
      <c r="J53" s="1218" t="s">
        <v>5749</v>
      </c>
      <c r="K53" s="1227" t="s">
        <v>8030</v>
      </c>
      <c r="L53" s="1227"/>
      <c r="M53" s="1239"/>
      <c r="N53" s="1239"/>
      <c r="O53" s="1239"/>
      <c r="P53" s="1239"/>
      <c r="Q53" s="1239"/>
      <c r="R53" s="1239"/>
      <c r="S53" s="1239"/>
      <c r="T53" s="3" t="s">
        <v>11</v>
      </c>
      <c r="U53" s="4"/>
    </row>
    <row r="54" spans="1:21" s="1" customFormat="1" ht="141.75" customHeight="1" x14ac:dyDescent="0.2">
      <c r="A54" s="1561"/>
      <c r="B54" s="1222" t="s">
        <v>1630</v>
      </c>
      <c r="C54" s="1220" t="s">
        <v>2997</v>
      </c>
      <c r="D54" s="1222" t="s">
        <v>10</v>
      </c>
      <c r="E54" s="1219" t="s">
        <v>37</v>
      </c>
      <c r="F54" s="1225">
        <v>72</v>
      </c>
      <c r="G54" s="1225">
        <v>100</v>
      </c>
      <c r="H54" s="1225">
        <v>16</v>
      </c>
      <c r="I54" s="256"/>
      <c r="J54" s="1226" t="s">
        <v>3199</v>
      </c>
      <c r="K54" s="1226" t="s">
        <v>6045</v>
      </c>
      <c r="L54" s="1226" t="s">
        <v>6630</v>
      </c>
      <c r="M54" s="1234" t="s">
        <v>7608</v>
      </c>
      <c r="N54" s="1234"/>
      <c r="O54" s="1234"/>
      <c r="P54" s="1234"/>
      <c r="Q54" s="1234"/>
      <c r="R54" s="1234"/>
      <c r="S54" s="1234"/>
      <c r="T54" s="3" t="s">
        <v>11</v>
      </c>
      <c r="U54" s="4"/>
    </row>
    <row r="55" spans="1:21" s="1" customFormat="1" ht="90" customHeight="1" x14ac:dyDescent="0.2">
      <c r="A55" s="1561"/>
      <c r="B55" s="1222" t="s">
        <v>1631</v>
      </c>
      <c r="C55" s="1220" t="s">
        <v>2998</v>
      </c>
      <c r="D55" s="1222" t="s">
        <v>10</v>
      </c>
      <c r="E55" s="1219" t="s">
        <v>37</v>
      </c>
      <c r="F55" s="1225">
        <v>72</v>
      </c>
      <c r="G55" s="1225">
        <v>100</v>
      </c>
      <c r="H55" s="1225">
        <v>16</v>
      </c>
      <c r="I55" s="256"/>
      <c r="J55" s="1226" t="s">
        <v>3200</v>
      </c>
      <c r="K55" s="1226" t="s">
        <v>6046</v>
      </c>
      <c r="L55" s="1226" t="s">
        <v>6630</v>
      </c>
      <c r="M55" s="1234" t="s">
        <v>7608</v>
      </c>
      <c r="N55" s="1234"/>
      <c r="O55" s="1234"/>
      <c r="P55" s="1234"/>
      <c r="Q55" s="1234"/>
      <c r="R55" s="1234"/>
      <c r="S55" s="1234"/>
      <c r="T55" s="3" t="s">
        <v>11</v>
      </c>
      <c r="U55" s="4"/>
    </row>
    <row r="56" spans="1:21" s="1" customFormat="1" ht="102.75" customHeight="1" x14ac:dyDescent="0.2">
      <c r="A56" s="1561"/>
      <c r="B56" s="1222" t="s">
        <v>1633</v>
      </c>
      <c r="C56" s="1220" t="s">
        <v>3000</v>
      </c>
      <c r="D56" s="1222" t="s">
        <v>10</v>
      </c>
      <c r="E56" s="1219" t="s">
        <v>37</v>
      </c>
      <c r="F56" s="1225">
        <v>114</v>
      </c>
      <c r="G56" s="1225">
        <v>170</v>
      </c>
      <c r="H56" s="1225">
        <v>52.5</v>
      </c>
      <c r="I56" s="256"/>
      <c r="J56" s="1226" t="s">
        <v>3201</v>
      </c>
      <c r="K56" s="1226" t="s">
        <v>6047</v>
      </c>
      <c r="L56" s="1226" t="s">
        <v>6631</v>
      </c>
      <c r="M56" s="1234" t="s">
        <v>7609</v>
      </c>
      <c r="N56" s="1234"/>
      <c r="O56" s="1234"/>
      <c r="P56" s="1234"/>
      <c r="Q56" s="1234"/>
      <c r="R56" s="1234"/>
      <c r="S56" s="1234"/>
      <c r="T56" s="3" t="s">
        <v>11</v>
      </c>
      <c r="U56" s="4"/>
    </row>
    <row r="57" spans="1:21" s="1" customFormat="1" ht="80.25" customHeight="1" x14ac:dyDescent="0.2">
      <c r="A57" s="1561"/>
      <c r="B57" s="1222" t="s">
        <v>1635</v>
      </c>
      <c r="C57" s="1220" t="s">
        <v>3002</v>
      </c>
      <c r="D57" s="1222" t="s">
        <v>10</v>
      </c>
      <c r="E57" s="1219" t="s">
        <v>37</v>
      </c>
      <c r="F57" s="1225">
        <v>72</v>
      </c>
      <c r="G57" s="1225">
        <v>100</v>
      </c>
      <c r="H57" s="1225">
        <v>16</v>
      </c>
      <c r="I57" s="256"/>
      <c r="J57" s="1226" t="s">
        <v>3203</v>
      </c>
      <c r="K57" s="1226" t="s">
        <v>6048</v>
      </c>
      <c r="L57" s="1226" t="s">
        <v>6632</v>
      </c>
      <c r="M57" s="1234" t="s">
        <v>7608</v>
      </c>
      <c r="N57" s="1234"/>
      <c r="O57" s="1234"/>
      <c r="P57" s="1234"/>
      <c r="Q57" s="1234"/>
      <c r="R57" s="1234"/>
      <c r="S57" s="1234"/>
      <c r="T57" s="3" t="s">
        <v>11</v>
      </c>
      <c r="U57" s="4"/>
    </row>
    <row r="58" spans="1:21" s="1" customFormat="1" ht="102" customHeight="1" x14ac:dyDescent="0.2">
      <c r="A58" s="1561"/>
      <c r="B58" s="1222" t="s">
        <v>1638</v>
      </c>
      <c r="C58" s="1220" t="s">
        <v>3005</v>
      </c>
      <c r="D58" s="1222" t="s">
        <v>10</v>
      </c>
      <c r="E58" s="1219" t="s">
        <v>37</v>
      </c>
      <c r="F58" s="1225">
        <v>72</v>
      </c>
      <c r="G58" s="1225">
        <v>100</v>
      </c>
      <c r="H58" s="1225">
        <v>16</v>
      </c>
      <c r="I58" s="256"/>
      <c r="J58" s="1226" t="s">
        <v>3206</v>
      </c>
      <c r="K58" s="1226" t="s">
        <v>6049</v>
      </c>
      <c r="L58" s="1226" t="s">
        <v>6632</v>
      </c>
      <c r="M58" s="1234" t="s">
        <v>7608</v>
      </c>
      <c r="N58" s="1234"/>
      <c r="O58" s="1234"/>
      <c r="P58" s="1234"/>
      <c r="Q58" s="1234"/>
      <c r="R58" s="1234"/>
      <c r="S58" s="1234"/>
      <c r="T58" s="3" t="s">
        <v>11</v>
      </c>
      <c r="U58" s="4"/>
    </row>
    <row r="59" spans="1:21" s="1" customFormat="1" ht="133.5" customHeight="1" x14ac:dyDescent="0.2">
      <c r="A59" s="1561"/>
      <c r="B59" s="1222" t="s">
        <v>1639</v>
      </c>
      <c r="C59" s="1220" t="s">
        <v>3006</v>
      </c>
      <c r="D59" s="1222" t="s">
        <v>10</v>
      </c>
      <c r="E59" s="1219" t="s">
        <v>37</v>
      </c>
      <c r="F59" s="1225">
        <v>72</v>
      </c>
      <c r="G59" s="1225">
        <v>100</v>
      </c>
      <c r="H59" s="1225">
        <v>16</v>
      </c>
      <c r="I59" s="256"/>
      <c r="J59" s="1226" t="s">
        <v>3206</v>
      </c>
      <c r="K59" s="1226" t="s">
        <v>6048</v>
      </c>
      <c r="L59" s="1226" t="s">
        <v>6630</v>
      </c>
      <c r="M59" s="1234" t="s">
        <v>7608</v>
      </c>
      <c r="N59" s="1234"/>
      <c r="O59" s="1234"/>
      <c r="P59" s="1234"/>
      <c r="Q59" s="1234"/>
      <c r="R59" s="1234"/>
      <c r="S59" s="1234"/>
      <c r="T59" s="3" t="s">
        <v>11</v>
      </c>
      <c r="U59" s="4"/>
    </row>
    <row r="60" spans="1:21" s="1" customFormat="1" ht="117.75" customHeight="1" x14ac:dyDescent="0.2">
      <c r="A60" s="1561"/>
      <c r="B60" s="1222" t="s">
        <v>1640</v>
      </c>
      <c r="C60" s="1220" t="s">
        <v>7633</v>
      </c>
      <c r="D60" s="1222" t="s">
        <v>10</v>
      </c>
      <c r="E60" s="1219" t="s">
        <v>60</v>
      </c>
      <c r="F60" s="1225">
        <v>123</v>
      </c>
      <c r="G60" s="1224"/>
      <c r="H60" s="1224">
        <v>24.15</v>
      </c>
      <c r="I60" s="497"/>
      <c r="J60" s="1226" t="s">
        <v>4642</v>
      </c>
      <c r="K60" s="1226" t="s">
        <v>7634</v>
      </c>
      <c r="L60" s="1226"/>
      <c r="M60" s="1234"/>
      <c r="N60" s="1234"/>
      <c r="O60" s="1234"/>
      <c r="P60" s="1234"/>
      <c r="Q60" s="1234"/>
      <c r="R60" s="1234"/>
      <c r="S60" s="1234"/>
      <c r="T60" s="3" t="s">
        <v>11</v>
      </c>
      <c r="U60" s="4"/>
    </row>
    <row r="61" spans="1:21" s="1" customFormat="1" ht="87.75" customHeight="1" x14ac:dyDescent="0.2">
      <c r="A61" s="1561"/>
      <c r="B61" s="1222" t="s">
        <v>3214</v>
      </c>
      <c r="C61" s="1220" t="s">
        <v>3213</v>
      </c>
      <c r="D61" s="1222" t="s">
        <v>3137</v>
      </c>
      <c r="E61" s="1219" t="s">
        <v>60</v>
      </c>
      <c r="F61" s="1225">
        <v>213</v>
      </c>
      <c r="G61" s="1225">
        <v>67.823440000000005</v>
      </c>
      <c r="H61" s="1225">
        <v>65.099999999999994</v>
      </c>
      <c r="I61" s="256"/>
      <c r="J61" s="1226" t="s">
        <v>3215</v>
      </c>
      <c r="K61" s="1226" t="s">
        <v>4090</v>
      </c>
      <c r="L61" s="1226" t="s">
        <v>5498</v>
      </c>
      <c r="M61" s="1234" t="s">
        <v>7621</v>
      </c>
      <c r="N61" s="1234"/>
      <c r="O61" s="1234"/>
      <c r="P61" s="1234"/>
      <c r="Q61" s="1234"/>
      <c r="R61" s="1234"/>
      <c r="S61" s="1234"/>
      <c r="T61" s="3"/>
      <c r="U61" s="4"/>
    </row>
    <row r="62" spans="1:21" s="1" customFormat="1" ht="104.25" customHeight="1" x14ac:dyDescent="0.2">
      <c r="A62" s="1561"/>
      <c r="B62" s="1222" t="s">
        <v>3217</v>
      </c>
      <c r="C62" s="1220" t="s">
        <v>3216</v>
      </c>
      <c r="D62" s="1222" t="s">
        <v>3137</v>
      </c>
      <c r="E62" s="1219" t="s">
        <v>60</v>
      </c>
      <c r="F62" s="1225">
        <v>352</v>
      </c>
      <c r="G62" s="1225">
        <v>110.47324</v>
      </c>
      <c r="H62" s="1225">
        <v>110.25</v>
      </c>
      <c r="I62" s="256"/>
      <c r="J62" s="1226" t="s">
        <v>3218</v>
      </c>
      <c r="K62" s="1226" t="s">
        <v>4091</v>
      </c>
      <c r="L62" s="1226" t="s">
        <v>5499</v>
      </c>
      <c r="M62" s="1234" t="s">
        <v>7622</v>
      </c>
      <c r="N62" s="1234"/>
      <c r="O62" s="1234"/>
      <c r="P62" s="1234"/>
      <c r="Q62" s="1234"/>
      <c r="R62" s="1234"/>
      <c r="S62" s="1234"/>
      <c r="T62" s="3"/>
      <c r="U62" s="4"/>
    </row>
    <row r="63" spans="1:21" s="1" customFormat="1" ht="90" customHeight="1" x14ac:dyDescent="0.2">
      <c r="A63" s="1561"/>
      <c r="B63" s="1222" t="s">
        <v>3220</v>
      </c>
      <c r="C63" s="1220" t="s">
        <v>3219</v>
      </c>
      <c r="D63" s="1222" t="s">
        <v>3137</v>
      </c>
      <c r="E63" s="1219" t="s">
        <v>60</v>
      </c>
      <c r="F63" s="1225">
        <v>121</v>
      </c>
      <c r="G63" s="1225">
        <v>37.506279999999997</v>
      </c>
      <c r="H63" s="1225">
        <v>37.799999999999997</v>
      </c>
      <c r="I63" s="256"/>
      <c r="J63" s="1226" t="s">
        <v>3221</v>
      </c>
      <c r="K63" s="1226" t="s">
        <v>4092</v>
      </c>
      <c r="L63" s="1226" t="s">
        <v>5500</v>
      </c>
      <c r="M63" s="1234" t="s">
        <v>7623</v>
      </c>
      <c r="N63" s="1234"/>
      <c r="O63" s="1234"/>
      <c r="P63" s="1234"/>
      <c r="Q63" s="1234"/>
      <c r="R63" s="1234"/>
      <c r="S63" s="1234"/>
      <c r="T63" s="3"/>
      <c r="U63" s="4"/>
    </row>
    <row r="64" spans="1:21" s="1" customFormat="1" ht="98.25" customHeight="1" x14ac:dyDescent="0.2">
      <c r="A64" s="1561"/>
      <c r="B64" s="1222" t="s">
        <v>3222</v>
      </c>
      <c r="C64" s="1220" t="s">
        <v>3223</v>
      </c>
      <c r="D64" s="1222" t="s">
        <v>3137</v>
      </c>
      <c r="E64" s="1219" t="s">
        <v>60</v>
      </c>
      <c r="F64" s="1225">
        <v>216</v>
      </c>
      <c r="G64" s="1225">
        <v>68.183040000000005</v>
      </c>
      <c r="H64" s="1225">
        <v>66.150000000000006</v>
      </c>
      <c r="I64" s="256"/>
      <c r="J64" s="1226" t="s">
        <v>3224</v>
      </c>
      <c r="K64" s="1226" t="s">
        <v>4093</v>
      </c>
      <c r="L64" s="1226" t="s">
        <v>5718</v>
      </c>
      <c r="M64" s="1234" t="s">
        <v>7620</v>
      </c>
      <c r="N64" s="1234"/>
      <c r="O64" s="1234"/>
      <c r="P64" s="1234"/>
      <c r="Q64" s="1234"/>
      <c r="R64" s="1234"/>
      <c r="S64" s="1234"/>
      <c r="T64" s="3"/>
      <c r="U64" s="4"/>
    </row>
    <row r="65" spans="1:21" s="1" customFormat="1" ht="117.75" customHeight="1" x14ac:dyDescent="0.2">
      <c r="A65" s="1561"/>
      <c r="B65" s="1222" t="s">
        <v>3226</v>
      </c>
      <c r="C65" s="1220" t="s">
        <v>3225</v>
      </c>
      <c r="D65" s="1222" t="s">
        <v>3137</v>
      </c>
      <c r="E65" s="1219" t="s">
        <v>60</v>
      </c>
      <c r="F65" s="1225">
        <v>216</v>
      </c>
      <c r="G65" s="1225">
        <v>68.183040000000005</v>
      </c>
      <c r="H65" s="1225">
        <v>66.150000000000006</v>
      </c>
      <c r="I65" s="256"/>
      <c r="J65" s="1226" t="s">
        <v>3227</v>
      </c>
      <c r="K65" s="1226" t="s">
        <v>4094</v>
      </c>
      <c r="L65" s="1226" t="s">
        <v>5718</v>
      </c>
      <c r="M65" s="1234" t="s">
        <v>7620</v>
      </c>
      <c r="N65" s="1234"/>
      <c r="O65" s="1234"/>
      <c r="P65" s="1234"/>
      <c r="Q65" s="1234"/>
      <c r="R65" s="1234"/>
      <c r="S65" s="1234"/>
      <c r="T65" s="3"/>
      <c r="U65" s="4"/>
    </row>
    <row r="66" spans="1:21" s="1" customFormat="1" ht="104.25" customHeight="1" x14ac:dyDescent="0.2">
      <c r="A66" s="1561"/>
      <c r="B66" s="1246" t="s">
        <v>3658</v>
      </c>
      <c r="C66" s="497" t="s">
        <v>4979</v>
      </c>
      <c r="D66" s="1224" t="s">
        <v>810</v>
      </c>
      <c r="E66" s="1224" t="s">
        <v>3435</v>
      </c>
      <c r="F66" s="1225">
        <v>50</v>
      </c>
      <c r="G66" s="1225">
        <v>936.75099999999998</v>
      </c>
      <c r="H66" s="1225">
        <v>162.75</v>
      </c>
      <c r="I66" s="1225"/>
      <c r="J66" s="1226" t="s">
        <v>3660</v>
      </c>
      <c r="K66" s="1226" t="s">
        <v>3971</v>
      </c>
      <c r="L66" s="1226" t="s">
        <v>4645</v>
      </c>
      <c r="M66" s="1234" t="s">
        <v>5754</v>
      </c>
      <c r="N66" s="1234" t="s">
        <v>6050</v>
      </c>
      <c r="O66" s="1234" t="s">
        <v>7593</v>
      </c>
      <c r="P66" s="1234"/>
      <c r="Q66" s="1234"/>
      <c r="R66" s="1234"/>
      <c r="S66" s="1234"/>
      <c r="T66" s="3"/>
      <c r="U66" s="4"/>
    </row>
    <row r="67" spans="1:21" s="1" customFormat="1" ht="110.25" customHeight="1" x14ac:dyDescent="0.2">
      <c r="A67" s="1561"/>
      <c r="B67" s="1246" t="s">
        <v>4983</v>
      </c>
      <c r="C67" s="1027" t="s">
        <v>4982</v>
      </c>
      <c r="D67" s="1222" t="s">
        <v>10</v>
      </c>
      <c r="E67" s="1219" t="s">
        <v>31</v>
      </c>
      <c r="F67" s="279"/>
      <c r="G67" s="330">
        <v>500</v>
      </c>
      <c r="H67" s="1225">
        <v>25</v>
      </c>
      <c r="I67" s="1225"/>
      <c r="J67" s="728" t="s">
        <v>7624</v>
      </c>
      <c r="K67" s="1226"/>
      <c r="L67" s="1226"/>
      <c r="M67" s="1234"/>
      <c r="N67" s="1234"/>
      <c r="O67" s="1234"/>
      <c r="P67" s="1234"/>
      <c r="Q67" s="1234"/>
      <c r="R67" s="1234"/>
      <c r="S67" s="1234"/>
      <c r="T67" s="3"/>
      <c r="U67" s="4"/>
    </row>
    <row r="68" spans="1:21" s="1" customFormat="1" ht="85.5" customHeight="1" x14ac:dyDescent="0.2">
      <c r="A68" s="1561"/>
      <c r="B68" s="1246" t="s">
        <v>4985</v>
      </c>
      <c r="C68" s="1220" t="s">
        <v>7607</v>
      </c>
      <c r="D68" s="1222" t="s">
        <v>10</v>
      </c>
      <c r="E68" s="1219" t="s">
        <v>133</v>
      </c>
      <c r="F68" s="279"/>
      <c r="G68" s="330">
        <v>50</v>
      </c>
      <c r="H68" s="1225">
        <v>50</v>
      </c>
      <c r="I68" s="1225"/>
      <c r="J68" s="728" t="s">
        <v>6681</v>
      </c>
      <c r="K68" s="1226" t="s">
        <v>7606</v>
      </c>
      <c r="L68" s="1226"/>
      <c r="M68" s="1234"/>
      <c r="N68" s="1234"/>
      <c r="O68" s="1234"/>
      <c r="P68" s="1234"/>
      <c r="Q68" s="1234"/>
      <c r="R68" s="1234"/>
      <c r="S68" s="1234"/>
      <c r="T68" s="3"/>
      <c r="U68" s="4"/>
    </row>
    <row r="69" spans="1:21" s="1" customFormat="1" ht="89.25" customHeight="1" x14ac:dyDescent="0.2">
      <c r="A69" s="1561"/>
      <c r="B69" s="1246" t="s">
        <v>5011</v>
      </c>
      <c r="C69" s="1220" t="s">
        <v>5757</v>
      </c>
      <c r="D69" s="1222" t="s">
        <v>10</v>
      </c>
      <c r="E69" s="1219" t="s">
        <v>133</v>
      </c>
      <c r="F69" s="981"/>
      <c r="G69" s="330">
        <v>1300</v>
      </c>
      <c r="H69" s="1225">
        <v>2</v>
      </c>
      <c r="I69" s="1225"/>
      <c r="J69" s="728"/>
      <c r="K69" s="1226" t="s">
        <v>5942</v>
      </c>
      <c r="L69" s="1226" t="s">
        <v>7604</v>
      </c>
      <c r="M69" s="1234"/>
      <c r="N69" s="1234"/>
      <c r="O69" s="1234"/>
      <c r="P69" s="1234"/>
      <c r="Q69" s="1234"/>
      <c r="R69" s="1234"/>
      <c r="S69" s="1234"/>
      <c r="T69" s="3"/>
      <c r="U69" s="4"/>
    </row>
    <row r="70" spans="1:21" s="1" customFormat="1" ht="64.5" customHeight="1" x14ac:dyDescent="0.2">
      <c r="A70" s="1561"/>
      <c r="B70" s="1246" t="s">
        <v>5013</v>
      </c>
      <c r="C70" s="1220" t="s">
        <v>6329</v>
      </c>
      <c r="D70" s="1222" t="s">
        <v>10</v>
      </c>
      <c r="E70" s="1219" t="s">
        <v>133</v>
      </c>
      <c r="F70" s="981"/>
      <c r="G70" s="330">
        <v>1050.28359</v>
      </c>
      <c r="H70" s="1225">
        <v>400</v>
      </c>
      <c r="I70" s="1225"/>
      <c r="J70" s="728"/>
      <c r="K70" s="1226" t="s">
        <v>5943</v>
      </c>
      <c r="L70" s="1226" t="s">
        <v>6330</v>
      </c>
      <c r="M70" s="1234" t="s">
        <v>7605</v>
      </c>
      <c r="N70" s="1234"/>
      <c r="O70" s="1234"/>
      <c r="P70" s="1234"/>
      <c r="Q70" s="1234"/>
      <c r="R70" s="1234"/>
      <c r="S70" s="1234"/>
      <c r="T70" s="3"/>
      <c r="U70" s="4"/>
    </row>
    <row r="71" spans="1:21" s="1" customFormat="1" ht="117" customHeight="1" x14ac:dyDescent="0.2">
      <c r="A71" s="1561"/>
      <c r="B71" s="1246" t="s">
        <v>5015</v>
      </c>
      <c r="C71" s="1220" t="s">
        <v>7572</v>
      </c>
      <c r="D71" s="1222" t="s">
        <v>10</v>
      </c>
      <c r="E71" s="1219" t="s">
        <v>133</v>
      </c>
      <c r="F71" s="981"/>
      <c r="G71" s="330">
        <v>100</v>
      </c>
      <c r="H71" s="1225">
        <v>350</v>
      </c>
      <c r="I71" s="1225"/>
      <c r="J71" s="728" t="s">
        <v>7571</v>
      </c>
      <c r="K71" s="1226"/>
      <c r="L71" s="1226"/>
      <c r="M71" s="1234"/>
      <c r="N71" s="1234"/>
      <c r="O71" s="1234"/>
      <c r="P71" s="1234"/>
      <c r="Q71" s="1234"/>
      <c r="R71" s="1234"/>
      <c r="S71" s="1234"/>
      <c r="T71" s="3"/>
      <c r="U71" s="4"/>
    </row>
    <row r="72" spans="1:21" s="1" customFormat="1" ht="89.25" customHeight="1" x14ac:dyDescent="0.2">
      <c r="A72" s="1561"/>
      <c r="B72" s="1246" t="s">
        <v>5017</v>
      </c>
      <c r="C72" s="1220" t="s">
        <v>7569</v>
      </c>
      <c r="D72" s="1222" t="s">
        <v>10</v>
      </c>
      <c r="E72" s="1219" t="s">
        <v>133</v>
      </c>
      <c r="F72" s="981"/>
      <c r="G72" s="330">
        <v>100</v>
      </c>
      <c r="H72" s="1225">
        <v>350</v>
      </c>
      <c r="I72" s="1225"/>
      <c r="J72" s="728" t="s">
        <v>7570</v>
      </c>
      <c r="K72" s="1226"/>
      <c r="L72" s="1226"/>
      <c r="M72" s="1234"/>
      <c r="N72" s="1234"/>
      <c r="O72" s="1234"/>
      <c r="P72" s="1234"/>
      <c r="Q72" s="1234"/>
      <c r="R72" s="1234"/>
      <c r="S72" s="1234"/>
      <c r="T72" s="3"/>
      <c r="U72" s="4"/>
    </row>
    <row r="73" spans="1:21" s="1" customFormat="1" ht="107.25" customHeight="1" x14ac:dyDescent="0.2">
      <c r="A73" s="1561"/>
      <c r="B73" s="1246" t="s">
        <v>5019</v>
      </c>
      <c r="C73" s="1220" t="s">
        <v>7573</v>
      </c>
      <c r="D73" s="1222" t="s">
        <v>10</v>
      </c>
      <c r="E73" s="1219" t="s">
        <v>60</v>
      </c>
      <c r="F73" s="279">
        <v>123</v>
      </c>
      <c r="G73" s="330">
        <v>173.49799999999999</v>
      </c>
      <c r="H73" s="1225">
        <v>0</v>
      </c>
      <c r="I73" s="1225"/>
      <c r="J73" s="728" t="s">
        <v>6063</v>
      </c>
      <c r="K73" s="1226" t="s">
        <v>7574</v>
      </c>
      <c r="L73" s="1226"/>
      <c r="M73" s="1234"/>
      <c r="N73" s="1234"/>
      <c r="O73" s="1234"/>
      <c r="P73" s="1234"/>
      <c r="Q73" s="1234"/>
      <c r="R73" s="1234"/>
      <c r="S73" s="1234"/>
      <c r="T73" s="3"/>
      <c r="U73" s="4"/>
    </row>
    <row r="74" spans="1:21" s="1" customFormat="1" ht="129.75" customHeight="1" x14ac:dyDescent="0.2">
      <c r="A74" s="1561"/>
      <c r="B74" s="1246" t="s">
        <v>5021</v>
      </c>
      <c r="C74" s="1220" t="s">
        <v>7575</v>
      </c>
      <c r="D74" s="1222" t="s">
        <v>10</v>
      </c>
      <c r="E74" s="1219" t="s">
        <v>31</v>
      </c>
      <c r="F74" s="330"/>
      <c r="G74" s="330">
        <v>485</v>
      </c>
      <c r="H74" s="1225">
        <v>800</v>
      </c>
      <c r="I74" s="1225"/>
      <c r="J74" s="728" t="s">
        <v>7576</v>
      </c>
      <c r="K74" s="1226"/>
      <c r="L74" s="1226"/>
      <c r="M74" s="1234"/>
      <c r="N74" s="1234"/>
      <c r="O74" s="1234"/>
      <c r="P74" s="1234"/>
      <c r="Q74" s="1234"/>
      <c r="R74" s="1234"/>
      <c r="S74" s="1234"/>
      <c r="T74" s="3"/>
      <c r="U74" s="4"/>
    </row>
    <row r="75" spans="1:21" s="1" customFormat="1" ht="126" customHeight="1" x14ac:dyDescent="0.2">
      <c r="A75" s="1561"/>
      <c r="B75" s="1246" t="s">
        <v>5023</v>
      </c>
      <c r="C75" s="1220" t="s">
        <v>7577</v>
      </c>
      <c r="D75" s="1222" t="s">
        <v>10</v>
      </c>
      <c r="E75" s="1219" t="s">
        <v>31</v>
      </c>
      <c r="F75" s="330"/>
      <c r="G75" s="330">
        <v>230</v>
      </c>
      <c r="H75" s="1225">
        <v>241.75</v>
      </c>
      <c r="I75" s="1225"/>
      <c r="J75" s="728" t="s">
        <v>6246</v>
      </c>
      <c r="K75" s="1226" t="s">
        <v>7578</v>
      </c>
      <c r="L75" s="1226"/>
      <c r="M75" s="1234"/>
      <c r="N75" s="1234"/>
      <c r="O75" s="1234"/>
      <c r="P75" s="1234"/>
      <c r="Q75" s="1234"/>
      <c r="R75" s="1234"/>
      <c r="S75" s="1234"/>
      <c r="T75" s="3"/>
      <c r="U75" s="4"/>
    </row>
    <row r="76" spans="1:21" s="1" customFormat="1" ht="108.75" customHeight="1" x14ac:dyDescent="0.2">
      <c r="A76" s="1561"/>
      <c r="B76" s="1246" t="s">
        <v>5025</v>
      </c>
      <c r="C76" s="1220" t="s">
        <v>7581</v>
      </c>
      <c r="D76" s="1222" t="s">
        <v>10</v>
      </c>
      <c r="E76" s="1219" t="s">
        <v>31</v>
      </c>
      <c r="F76" s="330"/>
      <c r="G76" s="330">
        <v>539</v>
      </c>
      <c r="H76" s="1225">
        <v>3</v>
      </c>
      <c r="I76" s="1225"/>
      <c r="J76" s="728" t="s">
        <v>6064</v>
      </c>
      <c r="K76" s="1226" t="s">
        <v>6245</v>
      </c>
      <c r="L76" s="1226" t="s">
        <v>7582</v>
      </c>
      <c r="M76" s="1234"/>
      <c r="N76" s="1234"/>
      <c r="O76" s="1234"/>
      <c r="P76" s="1234"/>
      <c r="Q76" s="1234"/>
      <c r="R76" s="1234"/>
      <c r="S76" s="1234"/>
      <c r="T76" s="3"/>
      <c r="U76" s="4"/>
    </row>
    <row r="77" spans="1:21" s="1" customFormat="1" ht="111" customHeight="1" x14ac:dyDescent="0.2">
      <c r="A77" s="1561"/>
      <c r="B77" s="1246" t="s">
        <v>6068</v>
      </c>
      <c r="C77" s="1220" t="s">
        <v>7595</v>
      </c>
      <c r="D77" s="1224" t="s">
        <v>121</v>
      </c>
      <c r="E77" s="307" t="s">
        <v>3435</v>
      </c>
      <c r="F77" s="279"/>
      <c r="G77" s="279">
        <v>305.26299999999998</v>
      </c>
      <c r="H77" s="1225">
        <v>4</v>
      </c>
      <c r="I77" s="1225"/>
      <c r="J77" s="1226" t="s">
        <v>6070</v>
      </c>
      <c r="K77" s="1226" t="s">
        <v>6629</v>
      </c>
      <c r="L77" s="1226" t="s">
        <v>7594</v>
      </c>
      <c r="M77" s="1234"/>
      <c r="N77" s="1234"/>
      <c r="O77" s="1234"/>
      <c r="P77" s="1234"/>
      <c r="Q77" s="1234"/>
      <c r="R77" s="1234"/>
      <c r="S77" s="1234"/>
      <c r="T77" s="3"/>
      <c r="U77" s="4"/>
    </row>
    <row r="78" spans="1:21" s="1" customFormat="1" ht="106.5" customHeight="1" x14ac:dyDescent="0.2">
      <c r="A78" s="1561"/>
      <c r="B78" s="1246" t="s">
        <v>6071</v>
      </c>
      <c r="C78" s="1220" t="s">
        <v>7603</v>
      </c>
      <c r="D78" s="1224" t="s">
        <v>810</v>
      </c>
      <c r="E78" s="307" t="s">
        <v>3435</v>
      </c>
      <c r="F78" s="279"/>
      <c r="G78" s="279">
        <v>250</v>
      </c>
      <c r="H78" s="1225">
        <v>3</v>
      </c>
      <c r="I78" s="1225"/>
      <c r="J78" s="1226" t="s">
        <v>6073</v>
      </c>
      <c r="K78" s="1226" t="s">
        <v>7602</v>
      </c>
      <c r="L78" s="1226"/>
      <c r="M78" s="1234"/>
      <c r="N78" s="1234"/>
      <c r="O78" s="1234"/>
      <c r="P78" s="1234"/>
      <c r="Q78" s="1234"/>
      <c r="R78" s="1234"/>
      <c r="S78" s="1234"/>
      <c r="T78" s="3"/>
      <c r="U78" s="4"/>
    </row>
    <row r="79" spans="1:21" s="1" customFormat="1" ht="108.75" customHeight="1" x14ac:dyDescent="0.2">
      <c r="A79" s="1561"/>
      <c r="B79" s="1246" t="s">
        <v>6074</v>
      </c>
      <c r="C79" s="1220" t="s">
        <v>7601</v>
      </c>
      <c r="D79" s="1224" t="s">
        <v>810</v>
      </c>
      <c r="E79" s="307" t="s">
        <v>3435</v>
      </c>
      <c r="F79" s="279"/>
      <c r="G79" s="279">
        <v>234.108</v>
      </c>
      <c r="H79" s="1225">
        <v>3</v>
      </c>
      <c r="I79" s="1225"/>
      <c r="J79" s="1226" t="s">
        <v>6076</v>
      </c>
      <c r="K79" s="1226" t="s">
        <v>6319</v>
      </c>
      <c r="L79" s="1226" t="s">
        <v>7600</v>
      </c>
      <c r="M79" s="1234"/>
      <c r="N79" s="1234"/>
      <c r="O79" s="1234"/>
      <c r="P79" s="1234"/>
      <c r="Q79" s="1234"/>
      <c r="R79" s="1234"/>
      <c r="S79" s="1234"/>
      <c r="T79" s="3"/>
      <c r="U79" s="4"/>
    </row>
    <row r="80" spans="1:21" s="1" customFormat="1" ht="129.75" customHeight="1" x14ac:dyDescent="0.2">
      <c r="A80" s="1561"/>
      <c r="B80" s="1246" t="s">
        <v>6077</v>
      </c>
      <c r="C80" s="1220" t="s">
        <v>7597</v>
      </c>
      <c r="D80" s="1224" t="s">
        <v>810</v>
      </c>
      <c r="E80" s="307" t="s">
        <v>3435</v>
      </c>
      <c r="F80" s="279"/>
      <c r="G80" s="279">
        <v>378.40800000000002</v>
      </c>
      <c r="H80" s="1225">
        <v>136.5</v>
      </c>
      <c r="I80" s="1225"/>
      <c r="J80" s="1226" t="s">
        <v>6079</v>
      </c>
      <c r="K80" s="1226" t="s">
        <v>6323</v>
      </c>
      <c r="L80" s="1226" t="s">
        <v>7596</v>
      </c>
      <c r="M80" s="1234"/>
      <c r="N80" s="1234"/>
      <c r="O80" s="1234"/>
      <c r="P80" s="1234"/>
      <c r="Q80" s="1234"/>
      <c r="R80" s="1234"/>
      <c r="S80" s="1234"/>
      <c r="T80" s="3"/>
      <c r="U80" s="4"/>
    </row>
    <row r="81" spans="1:22" s="1" customFormat="1" ht="142.5" customHeight="1" x14ac:dyDescent="0.2">
      <c r="A81" s="1561"/>
      <c r="B81" s="1246" t="s">
        <v>6080</v>
      </c>
      <c r="C81" s="1220" t="s">
        <v>7599</v>
      </c>
      <c r="D81" s="1224" t="s">
        <v>810</v>
      </c>
      <c r="E81" s="307" t="s">
        <v>3435</v>
      </c>
      <c r="F81" s="279"/>
      <c r="G81" s="279">
        <v>150</v>
      </c>
      <c r="H81" s="1225">
        <v>105</v>
      </c>
      <c r="I81" s="1225"/>
      <c r="J81" s="1226" t="s">
        <v>6082</v>
      </c>
      <c r="K81" s="1226" t="s">
        <v>7598</v>
      </c>
      <c r="L81" s="1226"/>
      <c r="M81" s="1234"/>
      <c r="N81" s="1234"/>
      <c r="O81" s="1234"/>
      <c r="P81" s="1234"/>
      <c r="Q81" s="1234"/>
      <c r="R81" s="1234"/>
      <c r="S81" s="1234"/>
      <c r="T81" s="3"/>
      <c r="U81" s="4"/>
    </row>
    <row r="82" spans="1:22" s="1" customFormat="1" ht="100.5" customHeight="1" x14ac:dyDescent="0.2">
      <c r="A82" s="1561"/>
      <c r="B82" s="1246" t="s">
        <v>6089</v>
      </c>
      <c r="C82" s="1220" t="s">
        <v>7610</v>
      </c>
      <c r="D82" s="1224" t="s">
        <v>810</v>
      </c>
      <c r="E82" s="307" t="s">
        <v>3435</v>
      </c>
      <c r="F82" s="279"/>
      <c r="G82" s="279">
        <v>200</v>
      </c>
      <c r="H82" s="1225">
        <v>63</v>
      </c>
      <c r="I82" s="1225"/>
      <c r="J82" s="1226" t="s">
        <v>6091</v>
      </c>
      <c r="K82" s="1226" t="s">
        <v>7613</v>
      </c>
      <c r="L82" s="1226"/>
      <c r="M82" s="1234"/>
      <c r="N82" s="1234"/>
      <c r="O82" s="1234"/>
      <c r="P82" s="1234"/>
      <c r="Q82" s="1234"/>
      <c r="R82" s="1234"/>
      <c r="S82" s="1234"/>
      <c r="T82" s="3"/>
      <c r="U82" s="4"/>
    </row>
    <row r="83" spans="1:22" s="1" customFormat="1" ht="123" customHeight="1" x14ac:dyDescent="0.2">
      <c r="A83" s="1561"/>
      <c r="B83" s="1246" t="s">
        <v>6092</v>
      </c>
      <c r="C83" s="1220" t="s">
        <v>7614</v>
      </c>
      <c r="D83" s="1224" t="s">
        <v>810</v>
      </c>
      <c r="E83" s="307" t="s">
        <v>3435</v>
      </c>
      <c r="F83" s="279"/>
      <c r="G83" s="279">
        <v>250</v>
      </c>
      <c r="H83" s="1225">
        <v>5</v>
      </c>
      <c r="I83" s="1225"/>
      <c r="J83" s="1226" t="s">
        <v>6094</v>
      </c>
      <c r="K83" s="1226" t="s">
        <v>7615</v>
      </c>
      <c r="L83" s="1226"/>
      <c r="M83" s="1234"/>
      <c r="N83" s="1234"/>
      <c r="O83" s="1234"/>
      <c r="P83" s="1234"/>
      <c r="Q83" s="1234"/>
      <c r="R83" s="1234"/>
      <c r="S83" s="1234"/>
      <c r="T83" s="3"/>
      <c r="U83" s="4"/>
    </row>
    <row r="84" spans="1:22" s="1" customFormat="1" ht="99.75" customHeight="1" x14ac:dyDescent="0.2">
      <c r="A84" s="1561"/>
      <c r="B84" s="1246" t="s">
        <v>6095</v>
      </c>
      <c r="C84" s="1220" t="s">
        <v>7611</v>
      </c>
      <c r="D84" s="1224" t="s">
        <v>810</v>
      </c>
      <c r="E84" s="307" t="s">
        <v>3435</v>
      </c>
      <c r="F84" s="279"/>
      <c r="G84" s="279">
        <v>185.83699999999999</v>
      </c>
      <c r="H84" s="1225">
        <v>65.099999999999994</v>
      </c>
      <c r="I84" s="1225"/>
      <c r="J84" s="1226" t="s">
        <v>6097</v>
      </c>
      <c r="K84" s="1226" t="s">
        <v>6322</v>
      </c>
      <c r="L84" s="1226" t="s">
        <v>7612</v>
      </c>
      <c r="M84" s="1234"/>
      <c r="N84" s="1234"/>
      <c r="O84" s="1234"/>
      <c r="P84" s="1234"/>
      <c r="Q84" s="1234"/>
      <c r="R84" s="1234"/>
      <c r="S84" s="1234"/>
      <c r="T84" s="3"/>
      <c r="U84" s="4"/>
    </row>
    <row r="85" spans="1:22" s="1" customFormat="1" ht="99" customHeight="1" x14ac:dyDescent="0.2">
      <c r="A85" s="1561"/>
      <c r="B85" s="1246" t="s">
        <v>6098</v>
      </c>
      <c r="C85" s="1220" t="s">
        <v>7616</v>
      </c>
      <c r="D85" s="1224" t="s">
        <v>810</v>
      </c>
      <c r="E85" s="307" t="s">
        <v>3435</v>
      </c>
      <c r="F85" s="279"/>
      <c r="G85" s="279">
        <v>150</v>
      </c>
      <c r="H85" s="1225">
        <v>63</v>
      </c>
      <c r="I85" s="1225"/>
      <c r="J85" s="1226" t="s">
        <v>6100</v>
      </c>
      <c r="K85" s="1226" t="s">
        <v>7617</v>
      </c>
      <c r="L85" s="1226"/>
      <c r="M85" s="1234"/>
      <c r="N85" s="1234"/>
      <c r="O85" s="1234"/>
      <c r="P85" s="1234"/>
      <c r="Q85" s="1234"/>
      <c r="R85" s="1234"/>
      <c r="S85" s="1234"/>
      <c r="T85" s="3"/>
      <c r="U85" s="4"/>
    </row>
    <row r="86" spans="1:22" s="1" customFormat="1" ht="115.5" customHeight="1" x14ac:dyDescent="0.2">
      <c r="A86" s="1561"/>
      <c r="B86" s="1246" t="s">
        <v>6101</v>
      </c>
      <c r="C86" s="1220" t="s">
        <v>7619</v>
      </c>
      <c r="D86" s="1224" t="s">
        <v>810</v>
      </c>
      <c r="E86" s="307" t="s">
        <v>3435</v>
      </c>
      <c r="F86" s="279"/>
      <c r="G86" s="279">
        <v>176.11</v>
      </c>
      <c r="H86" s="1225">
        <v>63</v>
      </c>
      <c r="I86" s="1225"/>
      <c r="J86" s="1226" t="s">
        <v>6103</v>
      </c>
      <c r="K86" s="1226" t="s">
        <v>6628</v>
      </c>
      <c r="L86" s="1226" t="s">
        <v>7618</v>
      </c>
      <c r="M86" s="1234"/>
      <c r="N86" s="1234"/>
      <c r="O86" s="1234"/>
      <c r="P86" s="1234"/>
      <c r="Q86" s="1234"/>
      <c r="R86" s="1234"/>
      <c r="S86" s="1234"/>
      <c r="T86" s="3"/>
      <c r="U86" s="4"/>
    </row>
    <row r="87" spans="1:22" s="1" customFormat="1" ht="48" customHeight="1" x14ac:dyDescent="0.2">
      <c r="A87" s="1562"/>
      <c r="B87" s="1246" t="s">
        <v>7568</v>
      </c>
      <c r="C87" s="1220" t="s">
        <v>7567</v>
      </c>
      <c r="D87" s="1224" t="s">
        <v>275</v>
      </c>
      <c r="E87" s="307" t="s">
        <v>3435</v>
      </c>
      <c r="F87" s="279"/>
      <c r="G87" s="1255"/>
      <c r="H87" s="1225">
        <v>10000</v>
      </c>
      <c r="I87" s="1225"/>
      <c r="J87" s="1226" t="s">
        <v>7066</v>
      </c>
      <c r="K87" s="1226"/>
      <c r="L87" s="1226"/>
      <c r="M87" s="1234"/>
      <c r="N87" s="1234"/>
      <c r="O87" s="1234"/>
      <c r="P87" s="1234"/>
      <c r="Q87" s="1234"/>
      <c r="R87" s="1234"/>
      <c r="S87" s="1234"/>
      <c r="T87" s="3"/>
      <c r="U87" s="4"/>
    </row>
    <row r="88" spans="1:22" s="1" customFormat="1" ht="62.25" customHeight="1" x14ac:dyDescent="0.2">
      <c r="A88" s="1563" t="s">
        <v>1475</v>
      </c>
      <c r="B88" s="1220" t="s">
        <v>1644</v>
      </c>
      <c r="C88" s="1027" t="s">
        <v>135</v>
      </c>
      <c r="D88" s="1222" t="s">
        <v>10</v>
      </c>
      <c r="E88" s="1219" t="s">
        <v>91</v>
      </c>
      <c r="F88" s="1225"/>
      <c r="G88" s="1225"/>
      <c r="H88" s="1225">
        <v>0</v>
      </c>
      <c r="I88" s="256">
        <v>7000</v>
      </c>
      <c r="J88" s="1226" t="s">
        <v>3238</v>
      </c>
      <c r="K88" s="1226" t="s">
        <v>5749</v>
      </c>
      <c r="L88" s="1226" t="s">
        <v>8030</v>
      </c>
      <c r="M88" s="1234"/>
      <c r="N88" s="1234"/>
      <c r="O88" s="1234"/>
      <c r="P88" s="1234"/>
      <c r="Q88" s="1234"/>
      <c r="R88" s="1234"/>
      <c r="S88" s="1234"/>
      <c r="T88" s="3" t="s">
        <v>11</v>
      </c>
      <c r="U88" s="4"/>
    </row>
    <row r="89" spans="1:22" s="1" customFormat="1" ht="136.5" customHeight="1" x14ac:dyDescent="0.2">
      <c r="A89" s="1561"/>
      <c r="B89" s="1220" t="s">
        <v>1721</v>
      </c>
      <c r="C89" s="1027" t="s">
        <v>5036</v>
      </c>
      <c r="D89" s="1222" t="s">
        <v>10</v>
      </c>
      <c r="E89" s="1219" t="s">
        <v>133</v>
      </c>
      <c r="F89" s="1225">
        <v>270</v>
      </c>
      <c r="G89" s="1224">
        <v>259.23437999999999</v>
      </c>
      <c r="H89" s="1224">
        <v>259.23437999999999</v>
      </c>
      <c r="I89" s="1224"/>
      <c r="J89" s="1226" t="s">
        <v>3443</v>
      </c>
      <c r="K89" s="1226" t="s">
        <v>5508</v>
      </c>
      <c r="L89" s="1226" t="s">
        <v>7628</v>
      </c>
      <c r="M89" s="1234"/>
      <c r="N89" s="1234"/>
      <c r="O89" s="1234"/>
      <c r="P89" s="1234"/>
      <c r="Q89" s="1234"/>
      <c r="R89" s="1234"/>
      <c r="S89" s="1234"/>
      <c r="T89" s="3" t="s">
        <v>11</v>
      </c>
      <c r="U89" s="4"/>
    </row>
    <row r="90" spans="1:22" ht="70.5" customHeight="1" x14ac:dyDescent="0.2">
      <c r="A90" s="1561"/>
      <c r="B90" s="1224" t="s">
        <v>3700</v>
      </c>
      <c r="C90" s="497" t="s">
        <v>7801</v>
      </c>
      <c r="D90" s="1224" t="s">
        <v>810</v>
      </c>
      <c r="E90" s="1224" t="s">
        <v>3435</v>
      </c>
      <c r="F90" s="1225">
        <v>138</v>
      </c>
      <c r="G90" s="1225"/>
      <c r="H90" s="1225">
        <v>3000</v>
      </c>
      <c r="I90" s="1225"/>
      <c r="J90" s="1227" t="s">
        <v>3702</v>
      </c>
      <c r="K90" s="1227" t="s">
        <v>4546</v>
      </c>
      <c r="L90" s="1227" t="s">
        <v>6853</v>
      </c>
      <c r="M90" s="1227" t="s">
        <v>6852</v>
      </c>
      <c r="N90" s="1227" t="s">
        <v>7800</v>
      </c>
      <c r="O90" s="1227"/>
      <c r="P90" s="1227"/>
      <c r="Q90" s="1227"/>
      <c r="R90" s="1227"/>
      <c r="S90" s="1227"/>
      <c r="V90" s="128"/>
    </row>
    <row r="91" spans="1:22" ht="171" customHeight="1" x14ac:dyDescent="0.2">
      <c r="A91" s="1561"/>
      <c r="B91" s="1028" t="s">
        <v>5027</v>
      </c>
      <c r="C91" s="1220" t="s">
        <v>7588</v>
      </c>
      <c r="D91" s="1222" t="s">
        <v>10</v>
      </c>
      <c r="E91" s="1219" t="s">
        <v>31</v>
      </c>
      <c r="F91" s="330"/>
      <c r="G91" s="330">
        <v>400</v>
      </c>
      <c r="H91" s="1225">
        <v>5</v>
      </c>
      <c r="I91" s="1225"/>
      <c r="J91" s="1597" t="s">
        <v>5505</v>
      </c>
      <c r="K91" s="1227" t="s">
        <v>7587</v>
      </c>
      <c r="L91" s="1227"/>
      <c r="M91" s="1227"/>
      <c r="N91" s="1227"/>
      <c r="O91" s="1227"/>
      <c r="P91" s="1227"/>
      <c r="Q91" s="1227"/>
      <c r="R91" s="1227"/>
      <c r="S91" s="1227"/>
      <c r="V91" s="128"/>
    </row>
    <row r="92" spans="1:22" ht="73.5" customHeight="1" x14ac:dyDescent="0.2">
      <c r="A92" s="1561"/>
      <c r="B92" s="1028" t="s">
        <v>5033</v>
      </c>
      <c r="C92" s="1027" t="s">
        <v>7583</v>
      </c>
      <c r="D92" s="1224" t="s">
        <v>213</v>
      </c>
      <c r="E92" s="307" t="s">
        <v>551</v>
      </c>
      <c r="F92" s="279"/>
      <c r="G92" s="330">
        <v>200</v>
      </c>
      <c r="H92" s="1225">
        <v>441</v>
      </c>
      <c r="I92" s="1225"/>
      <c r="J92" s="1597"/>
      <c r="K92" s="1227" t="s">
        <v>7585</v>
      </c>
      <c r="L92" s="1227"/>
      <c r="M92" s="1227"/>
      <c r="N92" s="1227"/>
      <c r="O92" s="1227"/>
      <c r="P92" s="1227"/>
      <c r="Q92" s="1227"/>
      <c r="R92" s="1227"/>
      <c r="S92" s="1227"/>
      <c r="V92" s="128"/>
    </row>
    <row r="93" spans="1:22" ht="46.5" customHeight="1" x14ac:dyDescent="0.2">
      <c r="A93" s="1561"/>
      <c r="B93" s="1028" t="s">
        <v>5035</v>
      </c>
      <c r="C93" s="1027" t="s">
        <v>7584</v>
      </c>
      <c r="D93" s="1224" t="s">
        <v>213</v>
      </c>
      <c r="E93" s="307" t="s">
        <v>551</v>
      </c>
      <c r="F93" s="279"/>
      <c r="G93" s="330">
        <v>200</v>
      </c>
      <c r="H93" s="1225">
        <v>450</v>
      </c>
      <c r="I93" s="1225"/>
      <c r="J93" s="1597"/>
      <c r="K93" s="1227" t="s">
        <v>7586</v>
      </c>
      <c r="L93" s="1227"/>
      <c r="M93" s="1227"/>
      <c r="N93" s="1227"/>
      <c r="O93" s="1227"/>
      <c r="P93" s="1227"/>
      <c r="Q93" s="1227"/>
      <c r="R93" s="1227"/>
      <c r="S93" s="1227"/>
      <c r="V93" s="128"/>
    </row>
    <row r="94" spans="1:22" ht="114" customHeight="1" x14ac:dyDescent="0.2">
      <c r="A94" s="1561"/>
      <c r="B94" s="1028" t="s">
        <v>5039</v>
      </c>
      <c r="C94" s="982" t="s">
        <v>7589</v>
      </c>
      <c r="D94" s="1222" t="s">
        <v>10</v>
      </c>
      <c r="E94" s="1219" t="s">
        <v>209</v>
      </c>
      <c r="F94" s="279"/>
      <c r="G94" s="330">
        <v>70</v>
      </c>
      <c r="H94" s="1225">
        <v>123</v>
      </c>
      <c r="I94" s="1225"/>
      <c r="J94" s="1597"/>
      <c r="K94" s="1227" t="s">
        <v>7590</v>
      </c>
      <c r="L94" s="1227"/>
      <c r="M94" s="1227"/>
      <c r="N94" s="1227"/>
      <c r="O94" s="1227"/>
      <c r="P94" s="1227"/>
      <c r="Q94" s="1227"/>
      <c r="R94" s="1227"/>
      <c r="S94" s="1227"/>
      <c r="V94" s="128"/>
    </row>
    <row r="95" spans="1:22" ht="46.5" customHeight="1" x14ac:dyDescent="0.2">
      <c r="A95" s="1561"/>
      <c r="B95" s="1028" t="s">
        <v>5041</v>
      </c>
      <c r="C95" s="982" t="s">
        <v>7592</v>
      </c>
      <c r="D95" s="1222" t="s">
        <v>10</v>
      </c>
      <c r="E95" s="1219" t="s">
        <v>209</v>
      </c>
      <c r="F95" s="279"/>
      <c r="G95" s="330">
        <v>70</v>
      </c>
      <c r="H95" s="1225">
        <v>123</v>
      </c>
      <c r="I95" s="1225"/>
      <c r="J95" s="1597"/>
      <c r="K95" s="1227" t="s">
        <v>7591</v>
      </c>
      <c r="L95" s="1227"/>
      <c r="M95" s="1227"/>
      <c r="N95" s="1227"/>
      <c r="O95" s="1227"/>
      <c r="P95" s="1227"/>
      <c r="Q95" s="1227"/>
      <c r="R95" s="1227"/>
      <c r="S95" s="1227"/>
      <c r="V95" s="128"/>
    </row>
    <row r="96" spans="1:22" ht="99" customHeight="1" x14ac:dyDescent="0.2">
      <c r="A96" s="1561"/>
      <c r="B96" s="1028" t="s">
        <v>5193</v>
      </c>
      <c r="C96" s="1220" t="s">
        <v>7685</v>
      </c>
      <c r="D96" s="1222" t="s">
        <v>810</v>
      </c>
      <c r="E96" s="1224" t="s">
        <v>1216</v>
      </c>
      <c r="F96" s="279"/>
      <c r="G96" s="330">
        <v>700</v>
      </c>
      <c r="H96" s="1225">
        <v>1332</v>
      </c>
      <c r="I96" s="1225"/>
      <c r="J96" s="1597"/>
      <c r="K96" s="1227" t="s">
        <v>7684</v>
      </c>
      <c r="L96" s="1227"/>
      <c r="M96" s="1227"/>
      <c r="N96" s="1227"/>
      <c r="O96" s="1227"/>
      <c r="P96" s="1227"/>
      <c r="Q96" s="1227"/>
      <c r="R96" s="1227"/>
      <c r="S96" s="1227"/>
      <c r="V96" s="128"/>
    </row>
    <row r="97" spans="1:24" ht="90.75" customHeight="1" x14ac:dyDescent="0.2">
      <c r="A97" s="1561"/>
      <c r="B97" s="1028" t="s">
        <v>6856</v>
      </c>
      <c r="C97" s="1220" t="s">
        <v>7792</v>
      </c>
      <c r="D97" s="1222" t="s">
        <v>6860</v>
      </c>
      <c r="E97" s="1224" t="s">
        <v>29</v>
      </c>
      <c r="F97" s="279"/>
      <c r="G97" s="330">
        <v>61.8</v>
      </c>
      <c r="H97" s="1225">
        <v>61.8</v>
      </c>
      <c r="I97" s="1225"/>
      <c r="J97" s="1227" t="s">
        <v>6855</v>
      </c>
      <c r="K97" s="1227" t="s">
        <v>7794</v>
      </c>
      <c r="L97" s="1227"/>
      <c r="M97" s="1227"/>
      <c r="N97" s="1227"/>
      <c r="O97" s="1227"/>
      <c r="P97" s="1227"/>
      <c r="Q97" s="1227"/>
      <c r="R97" s="1227"/>
      <c r="S97" s="1227"/>
      <c r="V97" s="128"/>
    </row>
    <row r="98" spans="1:24" ht="90.75" customHeight="1" x14ac:dyDescent="0.2">
      <c r="A98" s="1561"/>
      <c r="B98" s="1028" t="s">
        <v>6857</v>
      </c>
      <c r="C98" s="1220" t="s">
        <v>7793</v>
      </c>
      <c r="D98" s="1222" t="s">
        <v>6862</v>
      </c>
      <c r="E98" s="1224" t="s">
        <v>29</v>
      </c>
      <c r="F98" s="279"/>
      <c r="G98" s="330">
        <v>61.8</v>
      </c>
      <c r="H98" s="1225">
        <v>61.8</v>
      </c>
      <c r="I98" s="1225"/>
      <c r="J98" s="1227" t="s">
        <v>6855</v>
      </c>
      <c r="K98" s="1227" t="s">
        <v>7794</v>
      </c>
      <c r="L98" s="1227"/>
      <c r="M98" s="1227"/>
      <c r="N98" s="1227"/>
      <c r="O98" s="1227"/>
      <c r="P98" s="1227"/>
      <c r="Q98" s="1227"/>
      <c r="R98" s="1227"/>
      <c r="S98" s="1227"/>
      <c r="V98" s="128"/>
    </row>
    <row r="99" spans="1:24" ht="46.5" customHeight="1" x14ac:dyDescent="0.2">
      <c r="A99" s="1561"/>
      <c r="B99" s="1028" t="s">
        <v>6858</v>
      </c>
      <c r="C99" s="1220" t="s">
        <v>6866</v>
      </c>
      <c r="D99" s="1222" t="s">
        <v>6862</v>
      </c>
      <c r="E99" s="1224" t="s">
        <v>29</v>
      </c>
      <c r="F99" s="279"/>
      <c r="G99" s="330">
        <v>61.8</v>
      </c>
      <c r="H99" s="1225">
        <v>61.8</v>
      </c>
      <c r="I99" s="1225"/>
      <c r="J99" s="1227" t="s">
        <v>6855</v>
      </c>
      <c r="K99" s="1227" t="s">
        <v>7795</v>
      </c>
      <c r="L99" s="1227"/>
      <c r="M99" s="1227"/>
      <c r="N99" s="1227"/>
      <c r="O99" s="1227"/>
      <c r="P99" s="1227"/>
      <c r="Q99" s="1227"/>
      <c r="R99" s="1227"/>
      <c r="S99" s="1227"/>
      <c r="V99" s="128"/>
    </row>
    <row r="100" spans="1:24" ht="46.5" customHeight="1" x14ac:dyDescent="0.2">
      <c r="A100" s="1561"/>
      <c r="B100" s="1028" t="s">
        <v>6863</v>
      </c>
      <c r="C100" s="1220" t="s">
        <v>6867</v>
      </c>
      <c r="D100" s="1222" t="s">
        <v>6862</v>
      </c>
      <c r="E100" s="1224" t="s">
        <v>29</v>
      </c>
      <c r="F100" s="279"/>
      <c r="G100" s="330">
        <v>61.8</v>
      </c>
      <c r="H100" s="1225">
        <v>61.8</v>
      </c>
      <c r="I100" s="1225"/>
      <c r="J100" s="1227" t="s">
        <v>6855</v>
      </c>
      <c r="K100" s="1227" t="s">
        <v>7795</v>
      </c>
      <c r="L100" s="1227"/>
      <c r="M100" s="1227"/>
      <c r="N100" s="1227"/>
      <c r="O100" s="1227"/>
      <c r="P100" s="1227"/>
      <c r="Q100" s="1227"/>
      <c r="R100" s="1227"/>
      <c r="S100" s="1227"/>
      <c r="V100" s="128"/>
    </row>
    <row r="101" spans="1:24" ht="46.5" customHeight="1" x14ac:dyDescent="0.2">
      <c r="A101" s="1561"/>
      <c r="B101" s="1028" t="s">
        <v>6864</v>
      </c>
      <c r="C101" s="1220" t="s">
        <v>6868</v>
      </c>
      <c r="D101" s="1222" t="s">
        <v>6862</v>
      </c>
      <c r="E101" s="1224" t="s">
        <v>29</v>
      </c>
      <c r="F101" s="279"/>
      <c r="G101" s="330">
        <v>61.8</v>
      </c>
      <c r="H101" s="1225">
        <v>61.8</v>
      </c>
      <c r="I101" s="1225"/>
      <c r="J101" s="1227" t="s">
        <v>6855</v>
      </c>
      <c r="K101" s="1227" t="s">
        <v>7795</v>
      </c>
      <c r="L101" s="1227"/>
      <c r="M101" s="1227"/>
      <c r="N101" s="1227"/>
      <c r="O101" s="1227"/>
      <c r="P101" s="1227"/>
      <c r="Q101" s="1227"/>
      <c r="R101" s="1227"/>
      <c r="S101" s="1227"/>
      <c r="V101" s="128"/>
    </row>
    <row r="102" spans="1:24" ht="46.5" customHeight="1" x14ac:dyDescent="0.2">
      <c r="A102" s="1561"/>
      <c r="B102" s="1028" t="s">
        <v>6865</v>
      </c>
      <c r="C102" s="1220" t="s">
        <v>6869</v>
      </c>
      <c r="D102" s="1222" t="s">
        <v>6862</v>
      </c>
      <c r="E102" s="1224" t="s">
        <v>29</v>
      </c>
      <c r="F102" s="279"/>
      <c r="G102" s="330">
        <v>82.4</v>
      </c>
      <c r="H102" s="1225">
        <v>82.4</v>
      </c>
      <c r="I102" s="1225"/>
      <c r="J102" s="1227" t="s">
        <v>6870</v>
      </c>
      <c r="K102" s="1227" t="s">
        <v>7796</v>
      </c>
      <c r="L102" s="1227"/>
      <c r="M102" s="1227"/>
      <c r="N102" s="1227"/>
      <c r="O102" s="1227"/>
      <c r="P102" s="1227"/>
      <c r="Q102" s="1227"/>
      <c r="R102" s="1227"/>
      <c r="S102" s="1227"/>
      <c r="V102" s="128"/>
    </row>
    <row r="103" spans="1:24" ht="46.5" customHeight="1" x14ac:dyDescent="0.2">
      <c r="A103" s="1561"/>
      <c r="B103" s="1028" t="s">
        <v>6872</v>
      </c>
      <c r="C103" s="1220" t="s">
        <v>6871</v>
      </c>
      <c r="D103" s="1222" t="s">
        <v>6862</v>
      </c>
      <c r="E103" s="1224" t="s">
        <v>29</v>
      </c>
      <c r="F103" s="279"/>
      <c r="G103" s="330">
        <v>61.8</v>
      </c>
      <c r="H103" s="1225">
        <v>61.8</v>
      </c>
      <c r="I103" s="1225"/>
      <c r="J103" s="1227" t="s">
        <v>6855</v>
      </c>
      <c r="K103" s="1227" t="s">
        <v>7795</v>
      </c>
      <c r="L103" s="1227"/>
      <c r="M103" s="1227"/>
      <c r="N103" s="1227"/>
      <c r="O103" s="1227"/>
      <c r="P103" s="1227"/>
      <c r="Q103" s="1227"/>
      <c r="R103" s="1227"/>
      <c r="S103" s="1227"/>
      <c r="V103" s="128"/>
    </row>
    <row r="104" spans="1:24" ht="46.5" customHeight="1" x14ac:dyDescent="0.2">
      <c r="A104" s="1561"/>
      <c r="B104" s="1028" t="s">
        <v>7680</v>
      </c>
      <c r="C104" s="1220" t="s">
        <v>7681</v>
      </c>
      <c r="D104" s="1222" t="s">
        <v>810</v>
      </c>
      <c r="E104" s="1224" t="s">
        <v>902</v>
      </c>
      <c r="F104" s="279"/>
      <c r="G104" s="330"/>
      <c r="H104" s="1225">
        <v>1499</v>
      </c>
      <c r="I104" s="1225"/>
      <c r="J104" s="1227" t="s">
        <v>7242</v>
      </c>
      <c r="K104" s="1227"/>
      <c r="L104" s="1227"/>
      <c r="M104" s="1227"/>
      <c r="N104" s="1227"/>
      <c r="O104" s="1227"/>
      <c r="P104" s="1227"/>
      <c r="Q104" s="1227"/>
      <c r="R104" s="1227"/>
      <c r="S104" s="1227"/>
      <c r="V104" s="128"/>
    </row>
    <row r="105" spans="1:24" ht="46.5" customHeight="1" x14ac:dyDescent="0.2">
      <c r="A105" s="1561"/>
      <c r="B105" s="1028" t="s">
        <v>7580</v>
      </c>
      <c r="C105" s="1220" t="s">
        <v>7682</v>
      </c>
      <c r="D105" s="1222" t="s">
        <v>810</v>
      </c>
      <c r="E105" s="1224" t="s">
        <v>3435</v>
      </c>
      <c r="F105" s="279"/>
      <c r="G105" s="330"/>
      <c r="H105" s="1225">
        <v>450</v>
      </c>
      <c r="I105" s="1225"/>
      <c r="J105" s="1227" t="s">
        <v>7579</v>
      </c>
      <c r="K105" s="1227"/>
      <c r="L105" s="1227"/>
      <c r="M105" s="1227"/>
      <c r="N105" s="1227"/>
      <c r="O105" s="1227"/>
      <c r="P105" s="1227"/>
      <c r="Q105" s="1227"/>
      <c r="R105" s="1227"/>
      <c r="S105" s="1227"/>
      <c r="V105" s="128"/>
    </row>
    <row r="106" spans="1:24" ht="46.5" customHeight="1" x14ac:dyDescent="0.2">
      <c r="A106" s="1561"/>
      <c r="B106" s="1028" t="s">
        <v>7673</v>
      </c>
      <c r="C106" s="1220" t="s">
        <v>7674</v>
      </c>
      <c r="D106" s="1222" t="s">
        <v>810</v>
      </c>
      <c r="E106" s="1224" t="s">
        <v>902</v>
      </c>
      <c r="F106" s="279"/>
      <c r="G106" s="330"/>
      <c r="H106" s="1225">
        <v>300</v>
      </c>
      <c r="I106" s="1225"/>
      <c r="J106" s="1227" t="s">
        <v>7579</v>
      </c>
      <c r="K106" s="1227"/>
      <c r="L106" s="1227"/>
      <c r="M106" s="1227"/>
      <c r="N106" s="1227"/>
      <c r="O106" s="1227"/>
      <c r="P106" s="1227"/>
      <c r="Q106" s="1227"/>
      <c r="R106" s="1227"/>
      <c r="S106" s="1227"/>
      <c r="V106" s="128"/>
    </row>
    <row r="107" spans="1:24" s="4" customFormat="1" ht="134.25" customHeight="1" x14ac:dyDescent="0.2">
      <c r="A107" s="1561" t="s">
        <v>3131</v>
      </c>
      <c r="B107" s="1220" t="s">
        <v>1735</v>
      </c>
      <c r="C107" s="1027" t="s">
        <v>5767</v>
      </c>
      <c r="D107" s="1224" t="s">
        <v>213</v>
      </c>
      <c r="E107" s="1224" t="s">
        <v>216</v>
      </c>
      <c r="F107" s="1225">
        <v>4615.8</v>
      </c>
      <c r="G107" s="1225">
        <v>1400</v>
      </c>
      <c r="H107" s="1225">
        <v>0</v>
      </c>
      <c r="I107" s="1224"/>
      <c r="J107" s="1226" t="s">
        <v>3037</v>
      </c>
      <c r="K107" s="1226" t="s">
        <v>3276</v>
      </c>
      <c r="L107" s="1226" t="s">
        <v>4121</v>
      </c>
      <c r="M107" s="1234" t="s">
        <v>4445</v>
      </c>
      <c r="N107" s="1234" t="s">
        <v>5515</v>
      </c>
      <c r="O107" s="1234" t="s">
        <v>5946</v>
      </c>
      <c r="P107" s="1234" t="s">
        <v>6617</v>
      </c>
      <c r="Q107" s="1234" t="s">
        <v>8034</v>
      </c>
      <c r="R107" s="1234"/>
      <c r="S107" s="1234"/>
      <c r="T107" s="3" t="s">
        <v>123</v>
      </c>
    </row>
    <row r="108" spans="1:24" s="4" customFormat="1" ht="49.5" customHeight="1" x14ac:dyDescent="0.2">
      <c r="A108" s="1561"/>
      <c r="B108" s="1220" t="s">
        <v>1736</v>
      </c>
      <c r="C108" s="1027" t="s">
        <v>217</v>
      </c>
      <c r="D108" s="1224" t="s">
        <v>213</v>
      </c>
      <c r="E108" s="1219" t="s">
        <v>211</v>
      </c>
      <c r="F108" s="1012"/>
      <c r="G108" s="1225"/>
      <c r="H108" s="1225">
        <v>0</v>
      </c>
      <c r="I108" s="1225">
        <v>5496.6</v>
      </c>
      <c r="J108" s="1227" t="s">
        <v>5749</v>
      </c>
      <c r="K108" s="1227" t="s">
        <v>8031</v>
      </c>
      <c r="L108" s="1227"/>
      <c r="M108" s="1239"/>
      <c r="N108" s="1239"/>
      <c r="O108" s="1239"/>
      <c r="P108" s="1239"/>
      <c r="Q108" s="1239"/>
      <c r="R108" s="1239"/>
      <c r="S108" s="1239"/>
      <c r="T108" s="3" t="s">
        <v>11</v>
      </c>
    </row>
    <row r="109" spans="1:24" s="1" customFormat="1" ht="69" customHeight="1" x14ac:dyDescent="0.2">
      <c r="A109" s="1561"/>
      <c r="B109" s="497" t="s">
        <v>5052</v>
      </c>
      <c r="C109" s="1027" t="s">
        <v>5051</v>
      </c>
      <c r="D109" s="1224" t="s">
        <v>13</v>
      </c>
      <c r="E109" s="1219" t="s">
        <v>211</v>
      </c>
      <c r="F109" s="279"/>
      <c r="G109" s="975">
        <v>100</v>
      </c>
      <c r="H109" s="1225">
        <v>75</v>
      </c>
      <c r="I109" s="1225"/>
      <c r="J109" s="974" t="s">
        <v>5505</v>
      </c>
      <c r="K109" s="1227" t="s">
        <v>7647</v>
      </c>
      <c r="L109" s="1227"/>
      <c r="M109" s="1239"/>
      <c r="N109" s="1239"/>
      <c r="O109" s="1239"/>
      <c r="P109" s="1239"/>
      <c r="Q109" s="1239"/>
      <c r="R109" s="1239"/>
      <c r="S109" s="1239"/>
      <c r="T109" s="3"/>
      <c r="U109" s="86"/>
      <c r="V109" s="86"/>
      <c r="W109" s="86"/>
      <c r="X109" s="86"/>
    </row>
    <row r="110" spans="1:24" s="1" customFormat="1" ht="69" customHeight="1" x14ac:dyDescent="0.2">
      <c r="A110" s="1561"/>
      <c r="B110" s="497" t="s">
        <v>5054</v>
      </c>
      <c r="C110" s="1027" t="s">
        <v>7870</v>
      </c>
      <c r="D110" s="1224" t="s">
        <v>286</v>
      </c>
      <c r="E110" s="1219" t="s">
        <v>3588</v>
      </c>
      <c r="F110" s="279"/>
      <c r="G110" s="975">
        <v>1500</v>
      </c>
      <c r="H110" s="1225">
        <v>1000</v>
      </c>
      <c r="I110" s="1225"/>
      <c r="J110" s="974" t="s">
        <v>5505</v>
      </c>
      <c r="K110" s="1227" t="s">
        <v>7869</v>
      </c>
      <c r="L110" s="1227"/>
      <c r="M110" s="1239"/>
      <c r="N110" s="1239"/>
      <c r="O110" s="1239"/>
      <c r="P110" s="1239"/>
      <c r="Q110" s="1239"/>
      <c r="R110" s="1239"/>
      <c r="S110" s="1239"/>
      <c r="T110" s="3"/>
      <c r="U110" s="86"/>
      <c r="V110" s="86"/>
      <c r="W110" s="86"/>
      <c r="X110" s="86"/>
    </row>
    <row r="111" spans="1:24" s="1" customFormat="1" ht="42" customHeight="1" x14ac:dyDescent="0.2">
      <c r="A111" s="1561"/>
      <c r="B111" s="497" t="s">
        <v>7636</v>
      </c>
      <c r="C111" s="1027" t="s">
        <v>7635</v>
      </c>
      <c r="D111" s="1224" t="s">
        <v>810</v>
      </c>
      <c r="E111" s="1219" t="s">
        <v>3435</v>
      </c>
      <c r="F111" s="279"/>
      <c r="G111" s="975"/>
      <c r="H111" s="1225">
        <v>120</v>
      </c>
      <c r="I111" s="1225"/>
      <c r="J111" s="1227" t="s">
        <v>7072</v>
      </c>
      <c r="K111" s="1227"/>
      <c r="L111" s="1227"/>
      <c r="M111" s="1239"/>
      <c r="N111" s="1239"/>
      <c r="O111" s="1239"/>
      <c r="P111" s="1239"/>
      <c r="Q111" s="1239"/>
      <c r="R111" s="1239"/>
      <c r="S111" s="1239"/>
      <c r="T111" s="3"/>
      <c r="U111" s="86"/>
      <c r="V111" s="86"/>
      <c r="W111" s="86"/>
      <c r="X111" s="86"/>
    </row>
    <row r="112" spans="1:24" s="1" customFormat="1" ht="42" customHeight="1" x14ac:dyDescent="0.2">
      <c r="A112" s="1561"/>
      <c r="B112" s="497" t="s">
        <v>7638</v>
      </c>
      <c r="C112" s="1027" t="s">
        <v>7637</v>
      </c>
      <c r="D112" s="1224" t="s">
        <v>810</v>
      </c>
      <c r="E112" s="1219" t="s">
        <v>3435</v>
      </c>
      <c r="F112" s="279"/>
      <c r="G112" s="975"/>
      <c r="H112" s="1225">
        <v>120</v>
      </c>
      <c r="I112" s="1225"/>
      <c r="J112" s="1227" t="s">
        <v>7072</v>
      </c>
      <c r="K112" s="1227"/>
      <c r="L112" s="1227"/>
      <c r="M112" s="1239"/>
      <c r="N112" s="1239"/>
      <c r="O112" s="1239"/>
      <c r="P112" s="1239"/>
      <c r="Q112" s="1239"/>
      <c r="R112" s="1239"/>
      <c r="S112" s="1239"/>
      <c r="T112" s="3"/>
      <c r="U112" s="86"/>
      <c r="V112" s="86"/>
      <c r="W112" s="86"/>
      <c r="X112" s="86"/>
    </row>
    <row r="113" spans="1:24" s="1" customFormat="1" ht="42" customHeight="1" x14ac:dyDescent="0.2">
      <c r="A113" s="1561"/>
      <c r="B113" s="497" t="s">
        <v>7629</v>
      </c>
      <c r="C113" s="1027" t="s">
        <v>7630</v>
      </c>
      <c r="D113" s="1224" t="s">
        <v>810</v>
      </c>
      <c r="E113" s="1219" t="s">
        <v>3435</v>
      </c>
      <c r="F113" s="279"/>
      <c r="G113" s="975"/>
      <c r="H113" s="1225">
        <v>110</v>
      </c>
      <c r="I113" s="1225"/>
      <c r="J113" s="1227" t="s">
        <v>7217</v>
      </c>
      <c r="K113" s="1227"/>
      <c r="L113" s="1227"/>
      <c r="M113" s="1239"/>
      <c r="N113" s="1239"/>
      <c r="O113" s="1239"/>
      <c r="P113" s="1239"/>
      <c r="Q113" s="1239"/>
      <c r="R113" s="1239"/>
      <c r="S113" s="1239"/>
      <c r="T113" s="3"/>
      <c r="U113" s="86"/>
      <c r="V113" s="86"/>
      <c r="W113" s="86"/>
      <c r="X113" s="86"/>
    </row>
    <row r="114" spans="1:24" s="1" customFormat="1" ht="42" customHeight="1" x14ac:dyDescent="0.2">
      <c r="A114" s="1561"/>
      <c r="B114" s="497" t="s">
        <v>7631</v>
      </c>
      <c r="C114" s="1027" t="s">
        <v>7632</v>
      </c>
      <c r="D114" s="1224" t="s">
        <v>810</v>
      </c>
      <c r="E114" s="1219" t="s">
        <v>3435</v>
      </c>
      <c r="F114" s="279"/>
      <c r="G114" s="975"/>
      <c r="H114" s="1225">
        <v>110</v>
      </c>
      <c r="I114" s="1225"/>
      <c r="J114" s="1227" t="s">
        <v>7072</v>
      </c>
      <c r="K114" s="1227"/>
      <c r="L114" s="1227"/>
      <c r="M114" s="1239"/>
      <c r="N114" s="1239"/>
      <c r="O114" s="1239"/>
      <c r="P114" s="1239"/>
      <c r="Q114" s="1239"/>
      <c r="R114" s="1239"/>
      <c r="S114" s="1239"/>
      <c r="T114" s="3"/>
      <c r="U114" s="86"/>
      <c r="V114" s="86"/>
      <c r="W114" s="86"/>
      <c r="X114" s="86"/>
    </row>
    <row r="115" spans="1:24" s="1" customFormat="1" ht="42" customHeight="1" x14ac:dyDescent="0.2">
      <c r="A115" s="1561"/>
      <c r="B115" s="497" t="s">
        <v>7641</v>
      </c>
      <c r="C115" s="1027" t="s">
        <v>7639</v>
      </c>
      <c r="D115" s="1224" t="s">
        <v>810</v>
      </c>
      <c r="E115" s="1219" t="s">
        <v>3435</v>
      </c>
      <c r="F115" s="279"/>
      <c r="G115" s="975"/>
      <c r="H115" s="1225">
        <v>80</v>
      </c>
      <c r="I115" s="1225"/>
      <c r="J115" s="1227" t="s">
        <v>7066</v>
      </c>
      <c r="K115" s="1227"/>
      <c r="L115" s="1227"/>
      <c r="M115" s="1239"/>
      <c r="N115" s="1239"/>
      <c r="O115" s="1239"/>
      <c r="P115" s="1239"/>
      <c r="Q115" s="1239"/>
      <c r="R115" s="1239"/>
      <c r="S115" s="1239"/>
      <c r="T115" s="3"/>
      <c r="U115" s="86"/>
      <c r="V115" s="86"/>
      <c r="W115" s="86"/>
      <c r="X115" s="86"/>
    </row>
    <row r="116" spans="1:24" s="1" customFormat="1" ht="42" customHeight="1" x14ac:dyDescent="0.2">
      <c r="A116" s="1561"/>
      <c r="B116" s="497" t="s">
        <v>7642</v>
      </c>
      <c r="C116" s="1027" t="s">
        <v>7640</v>
      </c>
      <c r="D116" s="1224" t="s">
        <v>810</v>
      </c>
      <c r="E116" s="1219" t="s">
        <v>3435</v>
      </c>
      <c r="F116" s="279"/>
      <c r="G116" s="975"/>
      <c r="H116" s="1225">
        <v>100</v>
      </c>
      <c r="I116" s="1225"/>
      <c r="J116" s="1227" t="s">
        <v>7066</v>
      </c>
      <c r="K116" s="1227"/>
      <c r="L116" s="1227"/>
      <c r="M116" s="1239"/>
      <c r="N116" s="1239"/>
      <c r="O116" s="1239"/>
      <c r="P116" s="1239"/>
      <c r="Q116" s="1239"/>
      <c r="R116" s="1239"/>
      <c r="S116" s="1239"/>
      <c r="T116" s="3"/>
      <c r="U116" s="86"/>
      <c r="V116" s="86"/>
      <c r="W116" s="86"/>
      <c r="X116" s="86"/>
    </row>
    <row r="117" spans="1:24" s="1" customFormat="1" ht="42" customHeight="1" x14ac:dyDescent="0.2">
      <c r="A117" s="1561"/>
      <c r="B117" s="497" t="s">
        <v>7643</v>
      </c>
      <c r="C117" s="1027" t="s">
        <v>7645</v>
      </c>
      <c r="D117" s="1224" t="s">
        <v>810</v>
      </c>
      <c r="E117" s="1219" t="s">
        <v>3435</v>
      </c>
      <c r="F117" s="279"/>
      <c r="G117" s="975"/>
      <c r="H117" s="1225">
        <v>100</v>
      </c>
      <c r="I117" s="1225"/>
      <c r="J117" s="1227" t="s">
        <v>7066</v>
      </c>
      <c r="K117" s="1227"/>
      <c r="L117" s="1227"/>
      <c r="M117" s="1239"/>
      <c r="N117" s="1239"/>
      <c r="O117" s="1239"/>
      <c r="P117" s="1239"/>
      <c r="Q117" s="1239"/>
      <c r="R117" s="1239"/>
      <c r="S117" s="1239"/>
      <c r="T117" s="3"/>
      <c r="U117" s="86"/>
      <c r="V117" s="86"/>
      <c r="W117" s="86"/>
      <c r="X117" s="86"/>
    </row>
    <row r="118" spans="1:24" s="1" customFormat="1" ht="42" customHeight="1" x14ac:dyDescent="0.2">
      <c r="A118" s="1561"/>
      <c r="B118" s="497" t="s">
        <v>7644</v>
      </c>
      <c r="C118" s="1027" t="s">
        <v>7646</v>
      </c>
      <c r="D118" s="1224" t="s">
        <v>810</v>
      </c>
      <c r="E118" s="1219" t="s">
        <v>3435</v>
      </c>
      <c r="F118" s="279"/>
      <c r="G118" s="975"/>
      <c r="H118" s="1225">
        <v>100</v>
      </c>
      <c r="I118" s="1225"/>
      <c r="J118" s="1227" t="s">
        <v>7066</v>
      </c>
      <c r="K118" s="1227"/>
      <c r="L118" s="1227"/>
      <c r="M118" s="1239"/>
      <c r="N118" s="1239"/>
      <c r="O118" s="1239"/>
      <c r="P118" s="1239"/>
      <c r="Q118" s="1239"/>
      <c r="R118" s="1239"/>
      <c r="S118" s="1239"/>
      <c r="T118" s="3"/>
      <c r="U118" s="86"/>
      <c r="V118" s="86"/>
      <c r="W118" s="86"/>
      <c r="X118" s="86"/>
    </row>
    <row r="119" spans="1:24" s="1" customFormat="1" ht="42" customHeight="1" x14ac:dyDescent="0.2">
      <c r="A119" s="1562"/>
      <c r="B119" s="497" t="s">
        <v>7868</v>
      </c>
      <c r="C119" s="1027" t="s">
        <v>7867</v>
      </c>
      <c r="D119" s="1224" t="s">
        <v>810</v>
      </c>
      <c r="E119" s="1219" t="s">
        <v>7871</v>
      </c>
      <c r="F119" s="279"/>
      <c r="G119" s="975"/>
      <c r="H119" s="1225">
        <v>50</v>
      </c>
      <c r="I119" s="1225"/>
      <c r="J119" s="1227" t="s">
        <v>7066</v>
      </c>
      <c r="K119" s="1227"/>
      <c r="L119" s="1227"/>
      <c r="M119" s="1239"/>
      <c r="N119" s="1239"/>
      <c r="O119" s="1239"/>
      <c r="P119" s="1239"/>
      <c r="Q119" s="1239"/>
      <c r="R119" s="1239"/>
      <c r="S119" s="1239"/>
      <c r="T119" s="3"/>
      <c r="U119" s="86"/>
      <c r="V119" s="86"/>
      <c r="W119" s="86"/>
      <c r="X119" s="86"/>
    </row>
    <row r="120" spans="1:24" s="24" customFormat="1" ht="12" customHeight="1" x14ac:dyDescent="0.2">
      <c r="A120" s="1604" t="s">
        <v>1476</v>
      </c>
      <c r="B120" s="1605"/>
      <c r="C120" s="1605"/>
      <c r="D120" s="1605"/>
      <c r="E120" s="1605"/>
      <c r="F120" s="1605"/>
      <c r="G120" s="1605"/>
      <c r="H120" s="1605"/>
      <c r="I120" s="1606"/>
      <c r="J120" s="254"/>
      <c r="K120" s="254"/>
      <c r="L120" s="254"/>
      <c r="M120" s="140"/>
      <c r="N120" s="140"/>
      <c r="O120" s="140"/>
      <c r="P120" s="140"/>
      <c r="Q120" s="140"/>
      <c r="R120" s="140"/>
      <c r="S120" s="140"/>
      <c r="T120" s="3" t="s">
        <v>11</v>
      </c>
    </row>
    <row r="121" spans="1:24" s="1" customFormat="1" ht="60.75" customHeight="1" x14ac:dyDescent="0.2">
      <c r="A121" s="1563" t="s">
        <v>1477</v>
      </c>
      <c r="B121" s="1220" t="s">
        <v>1756</v>
      </c>
      <c r="C121" s="1220" t="s">
        <v>237</v>
      </c>
      <c r="D121" s="1224" t="s">
        <v>224</v>
      </c>
      <c r="E121" s="1222" t="s">
        <v>22</v>
      </c>
      <c r="F121" s="1225"/>
      <c r="G121" s="1030"/>
      <c r="H121" s="1225">
        <v>0</v>
      </c>
      <c r="I121" s="1225">
        <v>2400</v>
      </c>
      <c r="J121" s="1216" t="s">
        <v>5749</v>
      </c>
      <c r="K121" s="1226" t="s">
        <v>8030</v>
      </c>
      <c r="L121" s="1226"/>
      <c r="M121" s="1234"/>
      <c r="N121" s="1234"/>
      <c r="O121" s="1234"/>
      <c r="P121" s="1234"/>
      <c r="Q121" s="1234"/>
      <c r="R121" s="1234"/>
      <c r="S121" s="1234"/>
      <c r="T121" s="3" t="s">
        <v>11</v>
      </c>
      <c r="U121" s="4"/>
    </row>
    <row r="122" spans="1:24" s="1" customFormat="1" ht="97.5" customHeight="1" x14ac:dyDescent="0.2">
      <c r="A122" s="1561"/>
      <c r="B122" s="1220" t="s">
        <v>1758</v>
      </c>
      <c r="C122" s="1220" t="s">
        <v>3710</v>
      </c>
      <c r="D122" s="1224" t="s">
        <v>224</v>
      </c>
      <c r="E122" s="1222" t="s">
        <v>22</v>
      </c>
      <c r="F122" s="1225">
        <v>1169.5</v>
      </c>
      <c r="G122" s="1225"/>
      <c r="H122" s="1225">
        <v>0</v>
      </c>
      <c r="I122" s="1224"/>
      <c r="J122" s="1226" t="s">
        <v>3284</v>
      </c>
      <c r="K122" s="1226" t="s">
        <v>3709</v>
      </c>
      <c r="L122" s="1226" t="s">
        <v>4329</v>
      </c>
      <c r="M122" s="1234" t="s">
        <v>4668</v>
      </c>
      <c r="N122" s="1234" t="s">
        <v>8030</v>
      </c>
      <c r="O122" s="1234"/>
      <c r="P122" s="1234"/>
      <c r="Q122" s="1234"/>
      <c r="R122" s="1234"/>
      <c r="S122" s="1234"/>
      <c r="T122" s="3" t="s">
        <v>11</v>
      </c>
      <c r="U122" s="4"/>
    </row>
    <row r="123" spans="1:24" s="1" customFormat="1" ht="86.25" customHeight="1" x14ac:dyDescent="0.2">
      <c r="A123" s="1561"/>
      <c r="B123" s="1220" t="s">
        <v>1765</v>
      </c>
      <c r="C123" s="767" t="s">
        <v>248</v>
      </c>
      <c r="D123" s="1222" t="s">
        <v>249</v>
      </c>
      <c r="E123" s="1219" t="s">
        <v>189</v>
      </c>
      <c r="F123" s="1012"/>
      <c r="G123" s="1030"/>
      <c r="H123" s="1225">
        <v>0</v>
      </c>
      <c r="I123" s="1225">
        <v>650</v>
      </c>
      <c r="J123" s="1216"/>
      <c r="K123" s="1226" t="s">
        <v>8030</v>
      </c>
      <c r="L123" s="1226"/>
      <c r="M123" s="1234"/>
      <c r="N123" s="1234"/>
      <c r="O123" s="1234"/>
      <c r="P123" s="1234"/>
      <c r="Q123" s="1234"/>
      <c r="R123" s="1234"/>
      <c r="S123" s="1234"/>
      <c r="T123" s="3" t="s">
        <v>11</v>
      </c>
      <c r="U123" s="4"/>
    </row>
    <row r="124" spans="1:24" s="1" customFormat="1" ht="65.25" customHeight="1" x14ac:dyDescent="0.2">
      <c r="A124" s="1561"/>
      <c r="B124" s="1220" t="s">
        <v>1773</v>
      </c>
      <c r="C124" s="1027" t="s">
        <v>258</v>
      </c>
      <c r="D124" s="1224" t="s">
        <v>257</v>
      </c>
      <c r="E124" s="1219" t="s">
        <v>211</v>
      </c>
      <c r="F124" s="1225"/>
      <c r="G124" s="1030"/>
      <c r="H124" s="1225">
        <v>0</v>
      </c>
      <c r="I124" s="1225">
        <v>1000</v>
      </c>
      <c r="J124" s="1226" t="s">
        <v>5749</v>
      </c>
      <c r="K124" s="1226" t="s">
        <v>8030</v>
      </c>
      <c r="L124" s="1226"/>
      <c r="M124" s="1234"/>
      <c r="N124" s="1234"/>
      <c r="O124" s="1234"/>
      <c r="P124" s="1234"/>
      <c r="Q124" s="1234"/>
      <c r="R124" s="1234"/>
      <c r="S124" s="1234"/>
      <c r="T124" s="3" t="s">
        <v>11</v>
      </c>
    </row>
    <row r="125" spans="1:24" s="1" customFormat="1" ht="126.75" customHeight="1" x14ac:dyDescent="0.2">
      <c r="A125" s="1561"/>
      <c r="B125" s="1220" t="s">
        <v>1789</v>
      </c>
      <c r="C125" s="1027" t="s">
        <v>7626</v>
      </c>
      <c r="D125" s="1224" t="s">
        <v>249</v>
      </c>
      <c r="E125" s="1222" t="s">
        <v>265</v>
      </c>
      <c r="F125" s="1225">
        <v>81</v>
      </c>
      <c r="G125" s="1225"/>
      <c r="H125" s="1225">
        <v>50</v>
      </c>
      <c r="I125" s="497"/>
      <c r="J125" s="1226" t="s">
        <v>7627</v>
      </c>
      <c r="K125" s="1226"/>
      <c r="L125" s="1226"/>
      <c r="M125" s="1234"/>
      <c r="N125" s="1234"/>
      <c r="O125" s="1234"/>
      <c r="P125" s="1234"/>
      <c r="Q125" s="1234"/>
      <c r="R125" s="1234"/>
      <c r="S125" s="1234"/>
      <c r="T125" s="3"/>
      <c r="U125" s="4"/>
    </row>
    <row r="126" spans="1:24" s="1" customFormat="1" ht="113.25" customHeight="1" x14ac:dyDescent="0.2">
      <c r="A126" s="1561"/>
      <c r="B126" s="1220" t="s">
        <v>1792</v>
      </c>
      <c r="C126" s="656" t="s">
        <v>8010</v>
      </c>
      <c r="D126" s="1224" t="s">
        <v>275</v>
      </c>
      <c r="E126" s="1224" t="s">
        <v>276</v>
      </c>
      <c r="F126" s="1012"/>
      <c r="G126" s="1224"/>
      <c r="H126" s="1225">
        <v>1650</v>
      </c>
      <c r="I126" s="657">
        <v>1400</v>
      </c>
      <c r="J126" s="658" t="s">
        <v>8009</v>
      </c>
      <c r="K126" s="658"/>
      <c r="L126" s="658"/>
      <c r="M126" s="145"/>
      <c r="N126" s="145"/>
      <c r="O126" s="145"/>
      <c r="P126" s="145"/>
      <c r="Q126" s="145"/>
      <c r="R126" s="145"/>
      <c r="S126" s="145"/>
      <c r="T126" s="3" t="s">
        <v>11</v>
      </c>
      <c r="U126" s="4"/>
    </row>
    <row r="127" spans="1:24" s="1" customFormat="1" ht="82.5" customHeight="1" x14ac:dyDescent="0.2">
      <c r="A127" s="1561"/>
      <c r="B127" s="1220" t="s">
        <v>1798</v>
      </c>
      <c r="C127" s="1220" t="s">
        <v>283</v>
      </c>
      <c r="D127" s="1224" t="s">
        <v>13</v>
      </c>
      <c r="E127" s="1224" t="s">
        <v>281</v>
      </c>
      <c r="F127" s="1225"/>
      <c r="G127" s="1030"/>
      <c r="H127" s="608">
        <v>0</v>
      </c>
      <c r="I127" s="657"/>
      <c r="J127" s="658" t="s">
        <v>8034</v>
      </c>
      <c r="K127" s="658"/>
      <c r="L127" s="658"/>
      <c r="M127" s="145"/>
      <c r="N127" s="145"/>
      <c r="O127" s="145"/>
      <c r="P127" s="145"/>
      <c r="Q127" s="145"/>
      <c r="R127" s="145"/>
      <c r="S127" s="145"/>
      <c r="T127" s="3" t="s">
        <v>11</v>
      </c>
      <c r="U127" s="4"/>
    </row>
    <row r="128" spans="1:24" s="1" customFormat="1" ht="81" customHeight="1" x14ac:dyDescent="0.2">
      <c r="A128" s="1561"/>
      <c r="B128" s="1220" t="s">
        <v>1813</v>
      </c>
      <c r="C128" s="1027" t="s">
        <v>297</v>
      </c>
      <c r="D128" s="1224" t="s">
        <v>286</v>
      </c>
      <c r="E128" s="1219" t="s">
        <v>298</v>
      </c>
      <c r="F128" s="235"/>
      <c r="G128" s="235"/>
      <c r="H128" s="1225">
        <v>0</v>
      </c>
      <c r="I128" s="235">
        <v>73000</v>
      </c>
      <c r="J128" s="1230" t="s">
        <v>5749</v>
      </c>
      <c r="K128" s="1230" t="s">
        <v>8030</v>
      </c>
      <c r="L128" s="1230"/>
      <c r="M128" s="146"/>
      <c r="N128" s="146"/>
      <c r="O128" s="146"/>
      <c r="P128" s="146"/>
      <c r="Q128" s="146"/>
      <c r="R128" s="146"/>
      <c r="S128" s="146"/>
      <c r="T128" s="3" t="s">
        <v>11</v>
      </c>
    </row>
    <row r="129" spans="1:37" s="1" customFormat="1" ht="130.5" customHeight="1" x14ac:dyDescent="0.2">
      <c r="A129" s="1561"/>
      <c r="B129" s="1220" t="s">
        <v>1814</v>
      </c>
      <c r="C129" s="1027" t="s">
        <v>299</v>
      </c>
      <c r="D129" s="1224" t="s">
        <v>286</v>
      </c>
      <c r="E129" s="1222" t="s">
        <v>300</v>
      </c>
      <c r="F129" s="1225"/>
      <c r="G129" s="1225"/>
      <c r="H129" s="1225">
        <v>0</v>
      </c>
      <c r="I129" s="1225">
        <v>6600</v>
      </c>
      <c r="J129" s="1227" t="s">
        <v>3711</v>
      </c>
      <c r="K129" s="1227" t="s">
        <v>5749</v>
      </c>
      <c r="L129" s="1227" t="s">
        <v>8030</v>
      </c>
      <c r="M129" s="1239"/>
      <c r="N129" s="1239"/>
      <c r="O129" s="1239"/>
      <c r="P129" s="1239"/>
      <c r="Q129" s="1239"/>
      <c r="R129" s="1239"/>
      <c r="S129" s="1239"/>
      <c r="T129" s="3" t="s">
        <v>11</v>
      </c>
    </row>
    <row r="130" spans="1:37" s="1" customFormat="1" ht="67.5" customHeight="1" x14ac:dyDescent="0.2">
      <c r="A130" s="1561"/>
      <c r="B130" s="1220" t="s">
        <v>1821</v>
      </c>
      <c r="C130" s="1220" t="s">
        <v>316</v>
      </c>
      <c r="D130" s="1222" t="s">
        <v>13</v>
      </c>
      <c r="E130" s="1222" t="s">
        <v>312</v>
      </c>
      <c r="F130" s="1012"/>
      <c r="G130" s="1225"/>
      <c r="H130" s="1224">
        <v>190</v>
      </c>
      <c r="I130" s="1225">
        <v>180</v>
      </c>
      <c r="J130" s="1227" t="s">
        <v>7880</v>
      </c>
      <c r="K130" s="1227"/>
      <c r="L130" s="1227"/>
      <c r="M130" s="1239"/>
      <c r="N130" s="1239"/>
      <c r="O130" s="1239"/>
      <c r="P130" s="1239"/>
      <c r="Q130" s="1239"/>
      <c r="R130" s="1239"/>
      <c r="S130" s="1239"/>
      <c r="T130" s="3" t="s">
        <v>11</v>
      </c>
      <c r="U130" s="4"/>
    </row>
    <row r="131" spans="1:37" s="1" customFormat="1" ht="55.5" customHeight="1" x14ac:dyDescent="0.2">
      <c r="A131" s="1561"/>
      <c r="B131" s="1220" t="s">
        <v>1823</v>
      </c>
      <c r="C131" s="1220" t="s">
        <v>318</v>
      </c>
      <c r="D131" s="1222" t="s">
        <v>13</v>
      </c>
      <c r="E131" s="1222" t="s">
        <v>312</v>
      </c>
      <c r="F131" s="1012"/>
      <c r="G131" s="1225"/>
      <c r="H131" s="1225">
        <v>0</v>
      </c>
      <c r="I131" s="1224"/>
      <c r="J131" s="1226" t="s">
        <v>8034</v>
      </c>
      <c r="K131" s="1226"/>
      <c r="L131" s="1226"/>
      <c r="M131" s="1234"/>
      <c r="N131" s="1234"/>
      <c r="O131" s="1234"/>
      <c r="P131" s="1234"/>
      <c r="Q131" s="1234"/>
      <c r="R131" s="1234"/>
      <c r="S131" s="1234"/>
      <c r="T131" s="3" t="s">
        <v>11</v>
      </c>
      <c r="U131" s="4"/>
    </row>
    <row r="132" spans="1:37" s="1" customFormat="1" ht="34.5" customHeight="1" x14ac:dyDescent="0.2">
      <c r="A132" s="1561"/>
      <c r="B132" s="1220" t="s">
        <v>1824</v>
      </c>
      <c r="C132" s="1220" t="s">
        <v>319</v>
      </c>
      <c r="D132" s="1222" t="s">
        <v>13</v>
      </c>
      <c r="E132" s="1222" t="s">
        <v>312</v>
      </c>
      <c r="F132" s="1012"/>
      <c r="G132" s="1225"/>
      <c r="H132" s="1225">
        <v>0</v>
      </c>
      <c r="I132" s="1224"/>
      <c r="J132" s="1226" t="s">
        <v>8030</v>
      </c>
      <c r="K132" s="1226"/>
      <c r="L132" s="1226"/>
      <c r="M132" s="1234"/>
      <c r="N132" s="1234"/>
      <c r="O132" s="1234"/>
      <c r="P132" s="1234"/>
      <c r="Q132" s="1234"/>
      <c r="R132" s="1234"/>
      <c r="S132" s="1234"/>
      <c r="T132" s="3" t="s">
        <v>11</v>
      </c>
      <c r="U132" s="4"/>
    </row>
    <row r="133" spans="1:37" s="1" customFormat="1" ht="75.75" customHeight="1" x14ac:dyDescent="0.2">
      <c r="A133" s="1561"/>
      <c r="B133" s="1220" t="s">
        <v>1830</v>
      </c>
      <c r="C133" s="1220" t="s">
        <v>7877</v>
      </c>
      <c r="D133" s="1222" t="s">
        <v>13</v>
      </c>
      <c r="E133" s="1222" t="s">
        <v>312</v>
      </c>
      <c r="F133" s="1012"/>
      <c r="G133" s="1030"/>
      <c r="H133" s="1225">
        <v>145</v>
      </c>
      <c r="I133" s="1225">
        <v>145</v>
      </c>
      <c r="J133" s="1226" t="s">
        <v>5749</v>
      </c>
      <c r="K133" s="1226" t="s">
        <v>7876</v>
      </c>
      <c r="L133" s="1226"/>
      <c r="M133" s="1234"/>
      <c r="N133" s="1234"/>
      <c r="O133" s="1234"/>
      <c r="P133" s="1234"/>
      <c r="Q133" s="1234"/>
      <c r="R133" s="1234"/>
      <c r="S133" s="1234"/>
      <c r="T133" s="3" t="s">
        <v>11</v>
      </c>
      <c r="U133" s="4"/>
    </row>
    <row r="134" spans="1:37" s="1" customFormat="1" ht="39" customHeight="1" x14ac:dyDescent="0.2">
      <c r="A134" s="1561"/>
      <c r="B134" s="1220" t="s">
        <v>1832</v>
      </c>
      <c r="C134" s="1027" t="s">
        <v>324</v>
      </c>
      <c r="D134" s="336" t="s">
        <v>286</v>
      </c>
      <c r="E134" s="336" t="s">
        <v>325</v>
      </c>
      <c r="F134" s="1225"/>
      <c r="G134" s="1030"/>
      <c r="H134" s="1225">
        <v>0</v>
      </c>
      <c r="I134" s="1225">
        <v>195</v>
      </c>
      <c r="J134" s="1226" t="s">
        <v>5749</v>
      </c>
      <c r="K134" s="1226" t="s">
        <v>8030</v>
      </c>
      <c r="L134" s="1226"/>
      <c r="M134" s="1234"/>
      <c r="N134" s="1234"/>
      <c r="O134" s="1234"/>
      <c r="P134" s="1234"/>
      <c r="Q134" s="1234"/>
      <c r="R134" s="1234"/>
      <c r="S134" s="1234"/>
      <c r="T134" s="4" t="s">
        <v>326</v>
      </c>
      <c r="U134" s="4"/>
    </row>
    <row r="135" spans="1:37" s="1" customFormat="1" ht="132.75" customHeight="1" x14ac:dyDescent="0.2">
      <c r="A135" s="1561"/>
      <c r="B135" s="1224" t="s">
        <v>5185</v>
      </c>
      <c r="C135" s="1027" t="s">
        <v>7947</v>
      </c>
      <c r="D135" s="1224" t="s">
        <v>3137</v>
      </c>
      <c r="E135" s="1219" t="s">
        <v>60</v>
      </c>
      <c r="F135" s="279"/>
      <c r="G135" s="330">
        <v>547.17079000000001</v>
      </c>
      <c r="H135" s="1225">
        <v>8.3652200000000008</v>
      </c>
      <c r="I135" s="1225"/>
      <c r="J135" s="127" t="s">
        <v>6775</v>
      </c>
      <c r="K135" s="1226" t="s">
        <v>7946</v>
      </c>
      <c r="L135" s="1226"/>
      <c r="M135" s="1234"/>
      <c r="N135" s="1234"/>
      <c r="O135" s="1234"/>
      <c r="P135" s="1234"/>
      <c r="Q135" s="1234"/>
      <c r="R135" s="1234"/>
      <c r="S135" s="1234"/>
      <c r="T135" s="9"/>
    </row>
    <row r="136" spans="1:37" s="1" customFormat="1" ht="108" customHeight="1" x14ac:dyDescent="0.2">
      <c r="A136" s="1561"/>
      <c r="B136" s="1224" t="s">
        <v>6756</v>
      </c>
      <c r="C136" s="1027" t="s">
        <v>7960</v>
      </c>
      <c r="D136" s="1224" t="s">
        <v>1240</v>
      </c>
      <c r="E136" s="307" t="s">
        <v>8041</v>
      </c>
      <c r="F136" s="279"/>
      <c r="G136" s="330"/>
      <c r="H136" s="1225">
        <v>10000</v>
      </c>
      <c r="I136" s="1225"/>
      <c r="J136" s="728" t="s">
        <v>6876</v>
      </c>
      <c r="K136" s="1226" t="s">
        <v>7959</v>
      </c>
      <c r="L136" s="1226"/>
      <c r="M136" s="1234"/>
      <c r="N136" s="1234"/>
      <c r="O136" s="1234"/>
      <c r="P136" s="1234"/>
      <c r="Q136" s="1234"/>
      <c r="R136" s="1234"/>
      <c r="S136" s="1234"/>
      <c r="T136" s="9"/>
    </row>
    <row r="137" spans="1:37" s="1" customFormat="1" ht="63.75" customHeight="1" x14ac:dyDescent="0.2">
      <c r="A137" s="1561"/>
      <c r="B137" s="1224" t="s">
        <v>7856</v>
      </c>
      <c r="C137" s="1027" t="s">
        <v>7857</v>
      </c>
      <c r="D137" s="1224" t="s">
        <v>286</v>
      </c>
      <c r="E137" s="1222" t="s">
        <v>7858</v>
      </c>
      <c r="F137" s="279"/>
      <c r="G137" s="330"/>
      <c r="H137" s="1225">
        <v>5000</v>
      </c>
      <c r="I137" s="1225"/>
      <c r="J137" s="127" t="s">
        <v>7066</v>
      </c>
      <c r="K137" s="1226"/>
      <c r="L137" s="1226"/>
      <c r="M137" s="1234"/>
      <c r="N137" s="1234"/>
      <c r="O137" s="1234"/>
      <c r="P137" s="1234"/>
      <c r="Q137" s="1234"/>
      <c r="R137" s="1234"/>
      <c r="S137" s="1234"/>
      <c r="T137" s="9"/>
    </row>
    <row r="138" spans="1:37" s="1" customFormat="1" ht="63.75" customHeight="1" x14ac:dyDescent="0.2">
      <c r="A138" s="1561"/>
      <c r="B138" s="1224" t="s">
        <v>7872</v>
      </c>
      <c r="C138" s="1027" t="s">
        <v>7873</v>
      </c>
      <c r="D138" s="1224" t="s">
        <v>286</v>
      </c>
      <c r="E138" s="1222" t="s">
        <v>7670</v>
      </c>
      <c r="F138" s="279"/>
      <c r="G138" s="330"/>
      <c r="H138" s="1225">
        <v>2000</v>
      </c>
      <c r="I138" s="1225"/>
      <c r="J138" s="127" t="s">
        <v>7066</v>
      </c>
      <c r="K138" s="1226"/>
      <c r="L138" s="1226"/>
      <c r="M138" s="1234"/>
      <c r="N138" s="1234"/>
      <c r="O138" s="1234"/>
      <c r="P138" s="1234"/>
      <c r="Q138" s="1234"/>
      <c r="R138" s="1234"/>
      <c r="S138" s="1234"/>
      <c r="T138" s="9"/>
    </row>
    <row r="139" spans="1:37" s="1" customFormat="1" ht="63.75" customHeight="1" x14ac:dyDescent="0.2">
      <c r="A139" s="1561"/>
      <c r="B139" s="1224" t="s">
        <v>7881</v>
      </c>
      <c r="C139" s="1027" t="s">
        <v>7882</v>
      </c>
      <c r="D139" s="1224" t="s">
        <v>286</v>
      </c>
      <c r="E139" s="1222" t="s">
        <v>3596</v>
      </c>
      <c r="F139" s="279"/>
      <c r="G139" s="330"/>
      <c r="H139" s="1225">
        <v>950</v>
      </c>
      <c r="I139" s="1225"/>
      <c r="J139" s="127" t="s">
        <v>7066</v>
      </c>
      <c r="K139" s="1226"/>
      <c r="L139" s="1226"/>
      <c r="M139" s="1234"/>
      <c r="N139" s="1234"/>
      <c r="O139" s="1234"/>
      <c r="P139" s="1234"/>
      <c r="Q139" s="1234"/>
      <c r="R139" s="1234"/>
      <c r="S139" s="1234"/>
      <c r="T139" s="9"/>
    </row>
    <row r="140" spans="1:37" s="1" customFormat="1" ht="63.75" customHeight="1" x14ac:dyDescent="0.2">
      <c r="A140" s="1561"/>
      <c r="B140" s="1224" t="s">
        <v>7888</v>
      </c>
      <c r="C140" s="1027" t="s">
        <v>7889</v>
      </c>
      <c r="D140" s="1224" t="s">
        <v>286</v>
      </c>
      <c r="E140" s="1222" t="s">
        <v>3596</v>
      </c>
      <c r="F140" s="279"/>
      <c r="G140" s="330"/>
      <c r="H140" s="1225">
        <v>88</v>
      </c>
      <c r="I140" s="1225"/>
      <c r="J140" s="127" t="s">
        <v>7066</v>
      </c>
      <c r="K140" s="1226"/>
      <c r="L140" s="1226"/>
      <c r="M140" s="1234"/>
      <c r="N140" s="1234"/>
      <c r="O140" s="1234"/>
      <c r="P140" s="1234"/>
      <c r="Q140" s="1234"/>
      <c r="R140" s="1234"/>
      <c r="S140" s="1234"/>
      <c r="T140" s="9"/>
    </row>
    <row r="141" spans="1:37" s="1" customFormat="1" ht="63.75" customHeight="1" x14ac:dyDescent="0.2">
      <c r="A141" s="1561"/>
      <c r="B141" s="1224" t="s">
        <v>7891</v>
      </c>
      <c r="C141" s="1027" t="s">
        <v>7890</v>
      </c>
      <c r="D141" s="1224" t="s">
        <v>286</v>
      </c>
      <c r="E141" s="1222" t="s">
        <v>3596</v>
      </c>
      <c r="F141" s="279"/>
      <c r="G141" s="330"/>
      <c r="H141" s="1225">
        <v>198</v>
      </c>
      <c r="I141" s="1225"/>
      <c r="J141" s="127" t="s">
        <v>7066</v>
      </c>
      <c r="K141" s="1226"/>
      <c r="L141" s="1226"/>
      <c r="M141" s="1234"/>
      <c r="N141" s="1234"/>
      <c r="O141" s="1234"/>
      <c r="P141" s="1234"/>
      <c r="Q141" s="1234"/>
      <c r="R141" s="1234"/>
      <c r="S141" s="1234"/>
      <c r="T141" s="9"/>
    </row>
    <row r="142" spans="1:37" s="1" customFormat="1" ht="63.75" customHeight="1" x14ac:dyDescent="0.2">
      <c r="A142" s="1561"/>
      <c r="B142" s="1224" t="s">
        <v>7893</v>
      </c>
      <c r="C142" s="1027" t="s">
        <v>7892</v>
      </c>
      <c r="D142" s="1224" t="s">
        <v>286</v>
      </c>
      <c r="E142" s="1222" t="s">
        <v>3596</v>
      </c>
      <c r="F142" s="279"/>
      <c r="G142" s="330"/>
      <c r="H142" s="1225">
        <v>50</v>
      </c>
      <c r="I142" s="1225"/>
      <c r="J142" s="127" t="s">
        <v>7066</v>
      </c>
      <c r="K142" s="1226"/>
      <c r="L142" s="1226"/>
      <c r="M142" s="1234"/>
      <c r="N142" s="1234"/>
      <c r="O142" s="1234"/>
      <c r="P142" s="1234"/>
      <c r="Q142" s="1234"/>
      <c r="R142" s="1234"/>
      <c r="S142" s="1234"/>
      <c r="T142" s="9"/>
    </row>
    <row r="143" spans="1:37" s="1" customFormat="1" ht="63.75" customHeight="1" x14ac:dyDescent="0.2">
      <c r="A143" s="1562"/>
      <c r="B143" s="1224" t="s">
        <v>7954</v>
      </c>
      <c r="C143" s="1027" t="s">
        <v>7955</v>
      </c>
      <c r="D143" s="1224" t="s">
        <v>810</v>
      </c>
      <c r="E143" s="1222" t="s">
        <v>6763</v>
      </c>
      <c r="F143" s="279"/>
      <c r="G143" s="330"/>
      <c r="H143" s="1225">
        <v>10000</v>
      </c>
      <c r="I143" s="1225"/>
      <c r="J143" s="127" t="s">
        <v>7066</v>
      </c>
      <c r="K143" s="1226"/>
      <c r="L143" s="1226"/>
      <c r="M143" s="1234"/>
      <c r="N143" s="1234"/>
      <c r="O143" s="1234"/>
      <c r="P143" s="1234"/>
      <c r="Q143" s="1234"/>
      <c r="R143" s="1234"/>
      <c r="S143" s="1234"/>
      <c r="T143" s="9"/>
    </row>
    <row r="144" spans="1:37" s="1" customFormat="1" ht="15.75" customHeight="1" x14ac:dyDescent="0.2">
      <c r="A144" s="1583" t="s">
        <v>1478</v>
      </c>
      <c r="B144" s="1591"/>
      <c r="C144" s="1591"/>
      <c r="D144" s="1591"/>
      <c r="E144" s="1591"/>
      <c r="F144" s="1591"/>
      <c r="G144" s="1591"/>
      <c r="H144" s="1591"/>
      <c r="I144" s="1585"/>
      <c r="J144" s="254"/>
      <c r="K144" s="254"/>
      <c r="L144" s="254"/>
      <c r="M144" s="140"/>
      <c r="N144" s="140"/>
      <c r="O144" s="140"/>
      <c r="P144" s="140"/>
      <c r="Q144" s="140"/>
      <c r="R144" s="140"/>
      <c r="S144" s="140"/>
      <c r="T144" s="3"/>
      <c r="U144" s="4"/>
      <c r="V144" s="4"/>
      <c r="W144" s="4"/>
      <c r="X144" s="4"/>
      <c r="Y144" s="4"/>
      <c r="Z144" s="4"/>
      <c r="AA144" s="4"/>
      <c r="AB144" s="4"/>
      <c r="AC144" s="4"/>
      <c r="AD144" s="4"/>
      <c r="AE144" s="4"/>
      <c r="AF144" s="4"/>
      <c r="AG144" s="4"/>
      <c r="AH144" s="4"/>
      <c r="AI144" s="4"/>
      <c r="AJ144" s="4"/>
      <c r="AK144" s="4"/>
    </row>
    <row r="145" spans="1:38" s="10" customFormat="1" ht="105.75" customHeight="1" x14ac:dyDescent="0.2">
      <c r="A145" s="1615" t="s">
        <v>3026</v>
      </c>
      <c r="B145" s="1223" t="s">
        <v>1836</v>
      </c>
      <c r="C145" s="1027" t="s">
        <v>332</v>
      </c>
      <c r="D145" s="336" t="s">
        <v>286</v>
      </c>
      <c r="E145" s="336" t="s">
        <v>325</v>
      </c>
      <c r="F145" s="1225">
        <v>245.76480000000001</v>
      </c>
      <c r="G145" s="1225"/>
      <c r="H145" s="1225">
        <v>0</v>
      </c>
      <c r="I145" s="1224">
        <v>70</v>
      </c>
      <c r="J145" s="1226" t="s">
        <v>4339</v>
      </c>
      <c r="K145" s="1226" t="s">
        <v>5749</v>
      </c>
      <c r="L145" s="1226" t="s">
        <v>8030</v>
      </c>
      <c r="M145" s="1234"/>
      <c r="N145" s="1234"/>
      <c r="O145" s="1234"/>
      <c r="P145" s="1234"/>
      <c r="Q145" s="1234"/>
      <c r="R145" s="1234"/>
      <c r="S145" s="1234"/>
      <c r="T145" s="3" t="s">
        <v>326</v>
      </c>
      <c r="U145" s="4"/>
      <c r="V145" s="4"/>
      <c r="W145" s="4"/>
      <c r="X145" s="4"/>
      <c r="Y145" s="4"/>
      <c r="Z145" s="4"/>
      <c r="AA145" s="4"/>
      <c r="AB145" s="4"/>
      <c r="AC145" s="4"/>
      <c r="AD145" s="4"/>
      <c r="AE145" s="4"/>
      <c r="AF145" s="4"/>
      <c r="AG145" s="4"/>
      <c r="AH145" s="4"/>
      <c r="AI145" s="4"/>
      <c r="AJ145" s="4"/>
      <c r="AK145" s="4"/>
      <c r="AL145" s="27"/>
    </row>
    <row r="146" spans="1:38" s="971" customFormat="1" ht="71.25" customHeight="1" x14ac:dyDescent="0.2">
      <c r="A146" s="1615"/>
      <c r="B146" s="1223" t="s">
        <v>5064</v>
      </c>
      <c r="C146" s="1027" t="s">
        <v>7760</v>
      </c>
      <c r="D146" s="1222" t="s">
        <v>810</v>
      </c>
      <c r="E146" s="1222" t="s">
        <v>3810</v>
      </c>
      <c r="F146" s="279"/>
      <c r="G146" s="279">
        <v>48.985469999999999</v>
      </c>
      <c r="H146" s="1225">
        <v>1655</v>
      </c>
      <c r="I146" s="1224"/>
      <c r="J146" s="1226" t="s">
        <v>5504</v>
      </c>
      <c r="K146" s="1226" t="s">
        <v>6877</v>
      </c>
      <c r="L146" s="1226" t="s">
        <v>7759</v>
      </c>
      <c r="M146" s="1234"/>
      <c r="N146" s="1234"/>
      <c r="O146" s="1234"/>
      <c r="P146" s="1234"/>
      <c r="Q146" s="1234"/>
      <c r="R146" s="1234"/>
      <c r="S146" s="1234"/>
      <c r="T146" s="3"/>
      <c r="U146" s="4"/>
      <c r="V146" s="4"/>
      <c r="W146" s="4"/>
      <c r="X146" s="4"/>
      <c r="Y146" s="4"/>
      <c r="Z146" s="4"/>
      <c r="AA146" s="4"/>
      <c r="AB146" s="4"/>
      <c r="AC146" s="4"/>
      <c r="AD146" s="4"/>
      <c r="AE146" s="4"/>
      <c r="AF146" s="4"/>
      <c r="AG146" s="4"/>
      <c r="AH146" s="4"/>
      <c r="AI146" s="4"/>
      <c r="AJ146" s="4"/>
      <c r="AK146" s="4"/>
      <c r="AL146" s="240"/>
    </row>
    <row r="147" spans="1:38" s="4" customFormat="1" ht="75" customHeight="1" x14ac:dyDescent="0.2">
      <c r="A147" s="1563" t="s">
        <v>1479</v>
      </c>
      <c r="B147" s="1220" t="s">
        <v>8011</v>
      </c>
      <c r="C147" s="1220" t="s">
        <v>8013</v>
      </c>
      <c r="D147" s="1224" t="s">
        <v>333</v>
      </c>
      <c r="E147" s="1224" t="s">
        <v>334</v>
      </c>
      <c r="F147" s="1225"/>
      <c r="G147" s="1224"/>
      <c r="H147" s="1225">
        <v>271</v>
      </c>
      <c r="I147" s="1225"/>
      <c r="J147" s="1227" t="s">
        <v>7066</v>
      </c>
      <c r="K147" s="1227"/>
      <c r="L147" s="1227"/>
      <c r="M147" s="1239"/>
      <c r="N147" s="1239"/>
      <c r="O147" s="1239"/>
      <c r="P147" s="1239"/>
      <c r="Q147" s="1239"/>
      <c r="R147" s="1239"/>
      <c r="S147" s="1239"/>
      <c r="T147" s="3"/>
    </row>
    <row r="148" spans="1:38" s="4" customFormat="1" ht="78" customHeight="1" x14ac:dyDescent="0.2">
      <c r="A148" s="1561"/>
      <c r="B148" s="1220" t="s">
        <v>8012</v>
      </c>
      <c r="C148" s="1220" t="s">
        <v>8014</v>
      </c>
      <c r="D148" s="1224" t="s">
        <v>6880</v>
      </c>
      <c r="E148" s="1224" t="s">
        <v>29</v>
      </c>
      <c r="F148" s="1225"/>
      <c r="G148" s="1224"/>
      <c r="H148" s="1225">
        <v>1200</v>
      </c>
      <c r="I148" s="1225"/>
      <c r="J148" s="1227" t="s">
        <v>7066</v>
      </c>
      <c r="K148" s="1227"/>
      <c r="L148" s="1227"/>
      <c r="M148" s="1239"/>
      <c r="N148" s="1239"/>
      <c r="O148" s="1239"/>
      <c r="P148" s="1239"/>
      <c r="Q148" s="1239"/>
      <c r="R148" s="1239"/>
      <c r="S148" s="1239"/>
      <c r="T148" s="3"/>
    </row>
    <row r="149" spans="1:38" s="1" customFormat="1" ht="105.75" customHeight="1" x14ac:dyDescent="0.2">
      <c r="A149" s="1561" t="s">
        <v>1480</v>
      </c>
      <c r="B149" s="1220" t="s">
        <v>1839</v>
      </c>
      <c r="C149" s="1220" t="s">
        <v>336</v>
      </c>
      <c r="D149" s="1222" t="s">
        <v>213</v>
      </c>
      <c r="E149" s="1222" t="s">
        <v>337</v>
      </c>
      <c r="F149" s="1021"/>
      <c r="G149" s="1030"/>
      <c r="H149" s="1225">
        <v>5000</v>
      </c>
      <c r="I149" s="1225">
        <v>5000</v>
      </c>
      <c r="J149" s="1245" t="s">
        <v>5749</v>
      </c>
      <c r="K149" s="1245" t="s">
        <v>7648</v>
      </c>
      <c r="L149" s="1245"/>
      <c r="M149" s="1235"/>
      <c r="N149" s="1235"/>
      <c r="O149" s="1235"/>
      <c r="P149" s="1235"/>
      <c r="Q149" s="1235"/>
      <c r="R149" s="1235"/>
      <c r="S149" s="1235"/>
      <c r="T149" s="9" t="s">
        <v>11</v>
      </c>
    </row>
    <row r="150" spans="1:38" s="10" customFormat="1" ht="129" customHeight="1" x14ac:dyDescent="0.2">
      <c r="A150" s="1561"/>
      <c r="B150" s="1220" t="s">
        <v>1868</v>
      </c>
      <c r="C150" s="1220" t="s">
        <v>357</v>
      </c>
      <c r="D150" s="1224" t="s">
        <v>275</v>
      </c>
      <c r="E150" s="1222" t="s">
        <v>358</v>
      </c>
      <c r="F150" s="279">
        <v>10698</v>
      </c>
      <c r="G150" s="1225"/>
      <c r="H150" s="1225">
        <v>0</v>
      </c>
      <c r="I150" s="279">
        <v>15000</v>
      </c>
      <c r="J150" s="1245" t="s">
        <v>4687</v>
      </c>
      <c r="K150" s="1245" t="s">
        <v>5749</v>
      </c>
      <c r="L150" s="1245" t="s">
        <v>8030</v>
      </c>
      <c r="M150" s="1235"/>
      <c r="N150" s="1235"/>
      <c r="O150" s="1235"/>
      <c r="P150" s="1235"/>
      <c r="Q150" s="1235"/>
      <c r="R150" s="1235"/>
      <c r="S150" s="1235"/>
      <c r="T150" s="9" t="s">
        <v>11</v>
      </c>
      <c r="U150" s="4"/>
      <c r="V150" s="4"/>
      <c r="W150" s="4"/>
      <c r="X150" s="4"/>
      <c r="Y150" s="4"/>
      <c r="Z150" s="4"/>
      <c r="AA150" s="4"/>
      <c r="AB150" s="4"/>
      <c r="AC150" s="4"/>
      <c r="AD150" s="30"/>
    </row>
    <row r="151" spans="1:38" s="1" customFormat="1" ht="81.75" customHeight="1" x14ac:dyDescent="0.2">
      <c r="A151" s="1561"/>
      <c r="B151" s="1220" t="s">
        <v>1986</v>
      </c>
      <c r="C151" s="656" t="s">
        <v>7999</v>
      </c>
      <c r="D151" s="1224" t="s">
        <v>275</v>
      </c>
      <c r="E151" s="1224" t="s">
        <v>276</v>
      </c>
      <c r="F151" s="1022"/>
      <c r="G151" s="1224"/>
      <c r="H151" s="1225">
        <v>1500</v>
      </c>
      <c r="I151" s="279">
        <v>950</v>
      </c>
      <c r="J151" s="1245" t="s">
        <v>8000</v>
      </c>
      <c r="K151" s="1245"/>
      <c r="L151" s="1245"/>
      <c r="M151" s="1235"/>
      <c r="N151" s="1235"/>
      <c r="O151" s="1235"/>
      <c r="P151" s="1235"/>
      <c r="Q151" s="1235"/>
      <c r="R151" s="1235"/>
      <c r="S151" s="1235"/>
      <c r="T151" s="9" t="s">
        <v>11</v>
      </c>
      <c r="U151" s="4"/>
    </row>
    <row r="152" spans="1:38" s="1" customFormat="1" ht="78.75" customHeight="1" x14ac:dyDescent="0.2">
      <c r="A152" s="1561"/>
      <c r="B152" s="1220" t="s">
        <v>1991</v>
      </c>
      <c r="C152" s="656" t="s">
        <v>8001</v>
      </c>
      <c r="D152" s="1224" t="s">
        <v>275</v>
      </c>
      <c r="E152" s="1224" t="s">
        <v>276</v>
      </c>
      <c r="F152" s="1022"/>
      <c r="G152" s="1224"/>
      <c r="H152" s="1225">
        <v>1490</v>
      </c>
      <c r="I152" s="279">
        <v>1187</v>
      </c>
      <c r="J152" s="1245" t="s">
        <v>8002</v>
      </c>
      <c r="K152" s="1245"/>
      <c r="L152" s="1245"/>
      <c r="M152" s="1235"/>
      <c r="N152" s="1235"/>
      <c r="O152" s="1235"/>
      <c r="P152" s="1235"/>
      <c r="Q152" s="1235"/>
      <c r="R152" s="1235"/>
      <c r="S152" s="1235"/>
      <c r="T152" s="9" t="s">
        <v>11</v>
      </c>
      <c r="U152" s="4"/>
    </row>
    <row r="153" spans="1:38" s="1" customFormat="1" ht="89.25" customHeight="1" x14ac:dyDescent="0.2">
      <c r="A153" s="1561"/>
      <c r="B153" s="1220" t="s">
        <v>2000</v>
      </c>
      <c r="C153" s="656" t="s">
        <v>8003</v>
      </c>
      <c r="D153" s="1224" t="s">
        <v>275</v>
      </c>
      <c r="E153" s="1224" t="s">
        <v>276</v>
      </c>
      <c r="F153" s="1022"/>
      <c r="G153" s="1224"/>
      <c r="H153" s="1225">
        <v>1950</v>
      </c>
      <c r="I153" s="279">
        <v>1627</v>
      </c>
      <c r="J153" s="1245" t="s">
        <v>8004</v>
      </c>
      <c r="K153" s="1245"/>
      <c r="L153" s="1245"/>
      <c r="M153" s="1235"/>
      <c r="N153" s="1235"/>
      <c r="O153" s="1235"/>
      <c r="P153" s="1235"/>
      <c r="Q153" s="1235"/>
      <c r="R153" s="1235"/>
      <c r="S153" s="1235"/>
      <c r="T153" s="9" t="s">
        <v>11</v>
      </c>
      <c r="U153" s="4"/>
    </row>
    <row r="154" spans="1:38" s="1" customFormat="1" ht="111.75" customHeight="1" x14ac:dyDescent="0.2">
      <c r="A154" s="1561"/>
      <c r="B154" s="1220" t="s">
        <v>2008</v>
      </c>
      <c r="C154" s="656" t="s">
        <v>478</v>
      </c>
      <c r="D154" s="1224" t="s">
        <v>275</v>
      </c>
      <c r="E154" s="1224" t="s">
        <v>276</v>
      </c>
      <c r="F154" s="1022"/>
      <c r="G154" s="1224"/>
      <c r="H154" s="1225">
        <v>850</v>
      </c>
      <c r="I154" s="279">
        <v>706.6</v>
      </c>
      <c r="J154" s="1245" t="s">
        <v>7990</v>
      </c>
      <c r="K154" s="1245"/>
      <c r="L154" s="1245"/>
      <c r="M154" s="1235"/>
      <c r="N154" s="1235"/>
      <c r="O154" s="1235"/>
      <c r="P154" s="1235"/>
      <c r="Q154" s="1235"/>
      <c r="R154" s="1235"/>
      <c r="S154" s="1235"/>
      <c r="T154" s="9" t="s">
        <v>11</v>
      </c>
      <c r="U154" s="4"/>
    </row>
    <row r="155" spans="1:38" s="1" customFormat="1" ht="76.5" customHeight="1" x14ac:dyDescent="0.2">
      <c r="A155" s="1561"/>
      <c r="B155" s="1220" t="s">
        <v>2014</v>
      </c>
      <c r="C155" s="656" t="s">
        <v>8006</v>
      </c>
      <c r="D155" s="1224" t="s">
        <v>275</v>
      </c>
      <c r="E155" s="1224" t="s">
        <v>276</v>
      </c>
      <c r="F155" s="1022"/>
      <c r="G155" s="1224"/>
      <c r="H155" s="1225">
        <v>1300</v>
      </c>
      <c r="I155" s="279">
        <v>730.1</v>
      </c>
      <c r="J155" s="1245" t="s">
        <v>8005</v>
      </c>
      <c r="K155" s="1245"/>
      <c r="L155" s="1245"/>
      <c r="M155" s="1235"/>
      <c r="N155" s="1235"/>
      <c r="O155" s="1235"/>
      <c r="P155" s="1235"/>
      <c r="Q155" s="1235"/>
      <c r="R155" s="1235"/>
      <c r="S155" s="1235"/>
      <c r="T155" s="9" t="s">
        <v>11</v>
      </c>
      <c r="U155" s="4"/>
    </row>
    <row r="156" spans="1:38" s="1" customFormat="1" ht="81" customHeight="1" x14ac:dyDescent="0.2">
      <c r="A156" s="1561"/>
      <c r="B156" s="1220" t="s">
        <v>2027</v>
      </c>
      <c r="C156" s="656" t="s">
        <v>8008</v>
      </c>
      <c r="D156" s="1224" t="s">
        <v>275</v>
      </c>
      <c r="E156" s="1224" t="s">
        <v>276</v>
      </c>
      <c r="F156" s="1022"/>
      <c r="G156" s="1224"/>
      <c r="H156" s="1224">
        <v>1700</v>
      </c>
      <c r="I156" s="279">
        <v>3975</v>
      </c>
      <c r="J156" s="1245" t="s">
        <v>8007</v>
      </c>
      <c r="K156" s="1245"/>
      <c r="L156" s="1245"/>
      <c r="M156" s="1235"/>
      <c r="N156" s="1235"/>
      <c r="O156" s="1235"/>
      <c r="P156" s="1235"/>
      <c r="Q156" s="1235"/>
      <c r="R156" s="1235"/>
      <c r="S156" s="1235"/>
      <c r="T156" s="9" t="s">
        <v>11</v>
      </c>
      <c r="U156" s="4"/>
    </row>
    <row r="157" spans="1:38" s="1" customFormat="1" ht="100.5" customHeight="1" x14ac:dyDescent="0.2">
      <c r="A157" s="1561"/>
      <c r="B157" s="1220" t="s">
        <v>2028</v>
      </c>
      <c r="C157" s="656" t="s">
        <v>7650</v>
      </c>
      <c r="D157" s="1224" t="s">
        <v>275</v>
      </c>
      <c r="E157" s="1224" t="s">
        <v>8015</v>
      </c>
      <c r="F157" s="1022"/>
      <c r="G157" s="1224"/>
      <c r="H157" s="1224">
        <v>100</v>
      </c>
      <c r="I157" s="279">
        <v>800</v>
      </c>
      <c r="J157" s="1245" t="s">
        <v>7649</v>
      </c>
      <c r="K157" s="1245"/>
      <c r="L157" s="1245"/>
      <c r="M157" s="1235"/>
      <c r="N157" s="1235"/>
      <c r="O157" s="1235"/>
      <c r="P157" s="1235"/>
      <c r="Q157" s="1235"/>
      <c r="R157" s="1235"/>
      <c r="S157" s="1235"/>
      <c r="T157" s="9" t="s">
        <v>11</v>
      </c>
      <c r="U157" s="4"/>
    </row>
    <row r="158" spans="1:38" s="1" customFormat="1" ht="87.75" customHeight="1" x14ac:dyDescent="0.2">
      <c r="A158" s="1561"/>
      <c r="B158" s="1220" t="s">
        <v>2031</v>
      </c>
      <c r="C158" s="656" t="s">
        <v>6727</v>
      </c>
      <c r="D158" s="1224" t="s">
        <v>275</v>
      </c>
      <c r="E158" s="1224" t="s">
        <v>276</v>
      </c>
      <c r="F158" s="1022"/>
      <c r="G158" s="1225">
        <v>0</v>
      </c>
      <c r="H158" s="1224">
        <v>900</v>
      </c>
      <c r="I158" s="279">
        <v>1350</v>
      </c>
      <c r="J158" s="1245" t="s">
        <v>6726</v>
      </c>
      <c r="K158" s="1245" t="s">
        <v>6887</v>
      </c>
      <c r="L158" s="1245" t="s">
        <v>7989</v>
      </c>
      <c r="M158" s="1235"/>
      <c r="N158" s="1235"/>
      <c r="O158" s="1235"/>
      <c r="P158" s="1235"/>
      <c r="Q158" s="1235"/>
      <c r="R158" s="1235"/>
      <c r="S158" s="1235"/>
      <c r="T158" s="9" t="s">
        <v>11</v>
      </c>
      <c r="U158" s="4"/>
    </row>
    <row r="159" spans="1:38" s="1" customFormat="1" ht="112.5" customHeight="1" x14ac:dyDescent="0.2">
      <c r="A159" s="1561"/>
      <c r="B159" s="1220" t="s">
        <v>2037</v>
      </c>
      <c r="C159" s="656" t="s">
        <v>497</v>
      </c>
      <c r="D159" s="1224" t="s">
        <v>275</v>
      </c>
      <c r="E159" s="1224" t="s">
        <v>276</v>
      </c>
      <c r="F159" s="1022"/>
      <c r="G159" s="1224"/>
      <c r="H159" s="1225">
        <v>570</v>
      </c>
      <c r="I159" s="279">
        <v>352.3</v>
      </c>
      <c r="J159" s="1245" t="s">
        <v>7109</v>
      </c>
      <c r="K159" s="1245"/>
      <c r="L159" s="1245"/>
      <c r="M159" s="1235"/>
      <c r="N159" s="1235"/>
      <c r="O159" s="1235"/>
      <c r="P159" s="1235"/>
      <c r="Q159" s="1235"/>
      <c r="R159" s="1235"/>
      <c r="S159" s="1235"/>
      <c r="T159" s="9" t="s">
        <v>11</v>
      </c>
      <c r="U159" s="4"/>
      <c r="V159" s="4"/>
      <c r="W159" s="4"/>
      <c r="X159" s="4"/>
      <c r="Y159" s="4"/>
      <c r="Z159" s="4"/>
      <c r="AA159" s="4"/>
      <c r="AB159" s="4"/>
    </row>
    <row r="160" spans="1:38" s="10" customFormat="1" ht="70.5" customHeight="1" x14ac:dyDescent="0.2">
      <c r="A160" s="1561"/>
      <c r="B160" s="1220" t="s">
        <v>2040</v>
      </c>
      <c r="C160" s="656" t="s">
        <v>7991</v>
      </c>
      <c r="D160" s="1224" t="s">
        <v>275</v>
      </c>
      <c r="E160" s="1224" t="s">
        <v>276</v>
      </c>
      <c r="F160" s="1022"/>
      <c r="G160" s="1224"/>
      <c r="H160" s="1225">
        <v>550</v>
      </c>
      <c r="I160" s="279">
        <v>307.8</v>
      </c>
      <c r="J160" s="1245" t="s">
        <v>7992</v>
      </c>
      <c r="K160" s="1245"/>
      <c r="L160" s="1245"/>
      <c r="M160" s="1235"/>
      <c r="N160" s="1235"/>
      <c r="O160" s="1235"/>
      <c r="P160" s="1235"/>
      <c r="Q160" s="1235"/>
      <c r="R160" s="1235"/>
      <c r="S160" s="1235"/>
      <c r="T160" s="9" t="s">
        <v>11</v>
      </c>
      <c r="U160" s="4"/>
      <c r="V160" s="4"/>
      <c r="W160" s="4"/>
      <c r="X160" s="4"/>
      <c r="Y160" s="4"/>
      <c r="Z160" s="4"/>
      <c r="AA160" s="4"/>
      <c r="AB160" s="4"/>
      <c r="AC160" s="27"/>
    </row>
    <row r="161" spans="1:38" s="36" customFormat="1" ht="69.75" customHeight="1" x14ac:dyDescent="0.2">
      <c r="A161" s="1561"/>
      <c r="B161" s="1220" t="s">
        <v>2043</v>
      </c>
      <c r="C161" s="656" t="s">
        <v>502</v>
      </c>
      <c r="D161" s="1224" t="s">
        <v>275</v>
      </c>
      <c r="E161" s="1224" t="s">
        <v>276</v>
      </c>
      <c r="F161" s="1022"/>
      <c r="G161" s="1224"/>
      <c r="H161" s="1225">
        <v>800</v>
      </c>
      <c r="I161" s="279">
        <v>265.10000000000002</v>
      </c>
      <c r="J161" s="1245" t="s">
        <v>7993</v>
      </c>
      <c r="K161" s="1245"/>
      <c r="L161" s="1245"/>
      <c r="M161" s="1235"/>
      <c r="N161" s="1235"/>
      <c r="O161" s="1235"/>
      <c r="P161" s="1235"/>
      <c r="Q161" s="1235"/>
      <c r="R161" s="1235"/>
      <c r="S161" s="1235"/>
      <c r="T161" s="9" t="s">
        <v>11</v>
      </c>
      <c r="U161" s="4"/>
      <c r="V161" s="4"/>
      <c r="W161" s="4"/>
      <c r="X161" s="4"/>
      <c r="Y161" s="4"/>
      <c r="Z161" s="4"/>
      <c r="AA161" s="4"/>
      <c r="AB161" s="4"/>
      <c r="AC161" s="35"/>
    </row>
    <row r="162" spans="1:38" s="10" customFormat="1" ht="64.5" customHeight="1" x14ac:dyDescent="0.2">
      <c r="A162" s="1561"/>
      <c r="B162" s="1220" t="s">
        <v>2046</v>
      </c>
      <c r="C162" s="656" t="s">
        <v>504</v>
      </c>
      <c r="D162" s="1224" t="s">
        <v>275</v>
      </c>
      <c r="E162" s="1224" t="s">
        <v>276</v>
      </c>
      <c r="F162" s="1022"/>
      <c r="G162" s="1224"/>
      <c r="H162" s="1225">
        <v>550</v>
      </c>
      <c r="I162" s="279">
        <v>200</v>
      </c>
      <c r="J162" s="1245" t="s">
        <v>7992</v>
      </c>
      <c r="K162" s="1245"/>
      <c r="L162" s="1245"/>
      <c r="M162" s="1235"/>
      <c r="N162" s="1235"/>
      <c r="O162" s="1235"/>
      <c r="P162" s="1235"/>
      <c r="Q162" s="1235"/>
      <c r="R162" s="1235"/>
      <c r="S162" s="1235"/>
      <c r="T162" s="9" t="s">
        <v>11</v>
      </c>
      <c r="U162" s="4"/>
      <c r="V162" s="4"/>
      <c r="W162" s="4"/>
      <c r="X162" s="4"/>
      <c r="Y162" s="4"/>
      <c r="Z162" s="4"/>
      <c r="AA162" s="4"/>
      <c r="AB162" s="4"/>
      <c r="AC162" s="27"/>
    </row>
    <row r="163" spans="1:38" s="10" customFormat="1" ht="96.75" customHeight="1" x14ac:dyDescent="0.2">
      <c r="A163" s="1561"/>
      <c r="B163" s="1220" t="s">
        <v>2070</v>
      </c>
      <c r="C163" s="656" t="s">
        <v>524</v>
      </c>
      <c r="D163" s="1224" t="s">
        <v>275</v>
      </c>
      <c r="E163" s="1224" t="s">
        <v>276</v>
      </c>
      <c r="F163" s="1022"/>
      <c r="G163" s="1224"/>
      <c r="H163" s="1225">
        <v>480</v>
      </c>
      <c r="I163" s="279">
        <v>318</v>
      </c>
      <c r="J163" s="1245" t="s">
        <v>7994</v>
      </c>
      <c r="K163" s="1245"/>
      <c r="L163" s="1245"/>
      <c r="M163" s="1235"/>
      <c r="N163" s="1235"/>
      <c r="O163" s="1235"/>
      <c r="P163" s="1235"/>
      <c r="Q163" s="1235"/>
      <c r="R163" s="1235"/>
      <c r="S163" s="1235"/>
      <c r="T163" s="9" t="s">
        <v>11</v>
      </c>
      <c r="U163" s="4"/>
      <c r="V163" s="4"/>
      <c r="W163" s="4"/>
      <c r="X163" s="4"/>
      <c r="Y163" s="4"/>
      <c r="Z163" s="4"/>
      <c r="AA163" s="4"/>
      <c r="AB163" s="4"/>
      <c r="AC163" s="27"/>
    </row>
    <row r="164" spans="1:38" s="10" customFormat="1" ht="93" customHeight="1" x14ac:dyDescent="0.2">
      <c r="A164" s="1561"/>
      <c r="B164" s="1220" t="s">
        <v>2073</v>
      </c>
      <c r="C164" s="656" t="s">
        <v>7996</v>
      </c>
      <c r="D164" s="1224" t="s">
        <v>275</v>
      </c>
      <c r="E164" s="1224" t="s">
        <v>276</v>
      </c>
      <c r="F164" s="1022"/>
      <c r="G164" s="1224"/>
      <c r="H164" s="1225">
        <v>630</v>
      </c>
      <c r="I164" s="279">
        <v>122.44</v>
      </c>
      <c r="J164" s="1245" t="s">
        <v>7995</v>
      </c>
      <c r="K164" s="1245"/>
      <c r="L164" s="1245"/>
      <c r="M164" s="1235"/>
      <c r="N164" s="1235"/>
      <c r="O164" s="1235"/>
      <c r="P164" s="1235"/>
      <c r="Q164" s="1235"/>
      <c r="R164" s="1235"/>
      <c r="S164" s="1235"/>
      <c r="T164" s="9" t="s">
        <v>11</v>
      </c>
      <c r="U164" s="4"/>
      <c r="V164" s="4"/>
      <c r="W164" s="4"/>
      <c r="X164" s="4"/>
      <c r="Y164" s="4"/>
      <c r="Z164" s="4"/>
      <c r="AA164" s="4"/>
      <c r="AB164" s="4"/>
      <c r="AC164" s="27"/>
    </row>
    <row r="165" spans="1:38" s="1" customFormat="1" ht="101.25" customHeight="1" x14ac:dyDescent="0.2">
      <c r="A165" s="1561"/>
      <c r="B165" s="1220" t="s">
        <v>2089</v>
      </c>
      <c r="C165" s="656" t="s">
        <v>540</v>
      </c>
      <c r="D165" s="1224" t="s">
        <v>275</v>
      </c>
      <c r="E165" s="1224" t="s">
        <v>276</v>
      </c>
      <c r="F165" s="1022"/>
      <c r="G165" s="1224"/>
      <c r="H165" s="1225">
        <v>300</v>
      </c>
      <c r="I165" s="279">
        <v>245.9</v>
      </c>
      <c r="J165" s="1245" t="s">
        <v>7988</v>
      </c>
      <c r="K165" s="1245"/>
      <c r="L165" s="1245"/>
      <c r="M165" s="1235"/>
      <c r="N165" s="1235"/>
      <c r="O165" s="1235"/>
      <c r="P165" s="1235"/>
      <c r="Q165" s="1235"/>
      <c r="R165" s="1235"/>
      <c r="S165" s="1235"/>
      <c r="T165" s="9" t="s">
        <v>11</v>
      </c>
      <c r="U165" s="4"/>
      <c r="V165" s="4"/>
      <c r="W165" s="4"/>
      <c r="X165" s="4"/>
      <c r="Y165" s="4"/>
      <c r="Z165" s="4"/>
      <c r="AA165" s="4"/>
      <c r="AB165" s="4"/>
    </row>
    <row r="166" spans="1:38" s="1" customFormat="1" ht="85.5" customHeight="1" x14ac:dyDescent="0.2">
      <c r="A166" s="1561"/>
      <c r="B166" s="1220" t="s">
        <v>2090</v>
      </c>
      <c r="C166" s="656" t="s">
        <v>541</v>
      </c>
      <c r="D166" s="1224" t="s">
        <v>275</v>
      </c>
      <c r="E166" s="1224" t="s">
        <v>276</v>
      </c>
      <c r="F166" s="1022"/>
      <c r="G166" s="1224"/>
      <c r="H166" s="1225">
        <v>300</v>
      </c>
      <c r="I166" s="279">
        <v>274.39999999999998</v>
      </c>
      <c r="J166" s="1245" t="s">
        <v>7988</v>
      </c>
      <c r="K166" s="1245"/>
      <c r="L166" s="1245"/>
      <c r="M166" s="1235"/>
      <c r="N166" s="1235"/>
      <c r="O166" s="1235"/>
      <c r="P166" s="1235"/>
      <c r="Q166" s="1235"/>
      <c r="R166" s="1235"/>
      <c r="S166" s="1235"/>
      <c r="T166" s="9" t="s">
        <v>11</v>
      </c>
      <c r="U166" s="4"/>
      <c r="V166" s="4"/>
      <c r="W166" s="4"/>
      <c r="X166" s="4"/>
      <c r="Y166" s="4"/>
      <c r="Z166" s="4"/>
      <c r="AA166" s="4"/>
      <c r="AB166" s="4"/>
    </row>
    <row r="167" spans="1:38" s="10" customFormat="1" ht="118.5" customHeight="1" x14ac:dyDescent="0.2">
      <c r="A167" s="1561"/>
      <c r="B167" s="1220" t="s">
        <v>2099</v>
      </c>
      <c r="C167" s="656" t="s">
        <v>549</v>
      </c>
      <c r="D167" s="1224" t="s">
        <v>275</v>
      </c>
      <c r="E167" s="1224" t="s">
        <v>276</v>
      </c>
      <c r="F167" s="279">
        <v>276.964</v>
      </c>
      <c r="G167" s="203"/>
      <c r="H167" s="608">
        <v>0</v>
      </c>
      <c r="I167" s="657">
        <v>1000</v>
      </c>
      <c r="J167" s="1245" t="s">
        <v>4143</v>
      </c>
      <c r="K167" s="1649" t="s">
        <v>5749</v>
      </c>
      <c r="L167" s="1245" t="s">
        <v>8030</v>
      </c>
      <c r="M167" s="1235"/>
      <c r="N167" s="1235"/>
      <c r="O167" s="1235"/>
      <c r="P167" s="1235"/>
      <c r="Q167" s="1235"/>
      <c r="R167" s="1235"/>
      <c r="S167" s="1235"/>
      <c r="T167" s="9" t="s">
        <v>11</v>
      </c>
      <c r="U167" s="4"/>
      <c r="V167" s="4"/>
      <c r="W167" s="4"/>
      <c r="X167" s="4"/>
      <c r="Y167" s="4"/>
      <c r="Z167" s="4"/>
      <c r="AA167" s="4"/>
      <c r="AB167" s="4"/>
      <c r="AC167" s="4"/>
      <c r="AD167" s="4"/>
      <c r="AE167" s="4"/>
      <c r="AF167" s="4"/>
      <c r="AG167" s="4"/>
      <c r="AH167" s="4"/>
      <c r="AI167" s="4"/>
      <c r="AJ167" s="4"/>
      <c r="AK167" s="4"/>
      <c r="AL167" s="27"/>
    </row>
    <row r="168" spans="1:38" s="10" customFormat="1" ht="122.25" customHeight="1" x14ac:dyDescent="0.2">
      <c r="A168" s="1561"/>
      <c r="B168" s="1220" t="s">
        <v>2100</v>
      </c>
      <c r="C168" s="656" t="s">
        <v>550</v>
      </c>
      <c r="D168" s="1224" t="s">
        <v>275</v>
      </c>
      <c r="E168" s="1224" t="s">
        <v>276</v>
      </c>
      <c r="F168" s="279">
        <v>278.02100000000002</v>
      </c>
      <c r="G168" s="203"/>
      <c r="H168" s="608">
        <v>0</v>
      </c>
      <c r="I168" s="657">
        <v>1000</v>
      </c>
      <c r="J168" s="1245" t="s">
        <v>4341</v>
      </c>
      <c r="K168" s="1649"/>
      <c r="L168" s="1245" t="s">
        <v>8030</v>
      </c>
      <c r="M168" s="1235"/>
      <c r="N168" s="1235"/>
      <c r="O168" s="1235"/>
      <c r="P168" s="1235"/>
      <c r="Q168" s="1235"/>
      <c r="R168" s="1235"/>
      <c r="S168" s="1235"/>
      <c r="T168" s="9" t="s">
        <v>11</v>
      </c>
      <c r="U168" s="4"/>
      <c r="V168" s="4"/>
      <c r="W168" s="4"/>
      <c r="X168" s="4"/>
      <c r="Y168" s="4"/>
      <c r="Z168" s="4"/>
      <c r="AA168" s="4"/>
      <c r="AB168" s="4"/>
      <c r="AC168" s="4"/>
      <c r="AD168" s="4"/>
      <c r="AE168" s="4"/>
      <c r="AF168" s="4"/>
      <c r="AG168" s="4"/>
      <c r="AH168" s="4"/>
      <c r="AI168" s="4"/>
      <c r="AJ168" s="4"/>
      <c r="AK168" s="4"/>
      <c r="AL168" s="27"/>
    </row>
    <row r="169" spans="1:38" s="203" customFormat="1" ht="89.25" customHeight="1" x14ac:dyDescent="0.2">
      <c r="A169" s="1561"/>
      <c r="B169" s="1224" t="s">
        <v>5781</v>
      </c>
      <c r="C169" s="1027" t="s">
        <v>5782</v>
      </c>
      <c r="D169" s="1224" t="s">
        <v>810</v>
      </c>
      <c r="E169" s="1224" t="s">
        <v>3435</v>
      </c>
      <c r="F169" s="1040"/>
      <c r="G169" s="279">
        <v>39.339350000000003</v>
      </c>
      <c r="H169" s="1225">
        <v>655</v>
      </c>
      <c r="I169" s="1225"/>
      <c r="J169" s="1245" t="s">
        <v>5957</v>
      </c>
      <c r="K169" s="1245" t="s">
        <v>6903</v>
      </c>
      <c r="L169" s="1245" t="s">
        <v>7986</v>
      </c>
      <c r="M169" s="1235"/>
      <c r="N169" s="1235"/>
      <c r="O169" s="1235"/>
      <c r="P169" s="1235"/>
      <c r="Q169" s="1235"/>
      <c r="R169" s="1235"/>
      <c r="S169" s="1235"/>
      <c r="T169" s="9"/>
      <c r="U169" s="4"/>
      <c r="V169" s="4"/>
      <c r="W169" s="4"/>
      <c r="X169" s="4"/>
      <c r="Y169" s="4"/>
      <c r="Z169" s="4"/>
      <c r="AA169" s="4"/>
      <c r="AB169" s="4"/>
      <c r="AC169" s="4"/>
      <c r="AD169" s="4"/>
      <c r="AE169" s="4"/>
      <c r="AF169" s="4"/>
      <c r="AG169" s="4"/>
      <c r="AH169" s="4"/>
      <c r="AI169" s="4"/>
      <c r="AJ169" s="4"/>
      <c r="AK169" s="4"/>
      <c r="AL169" s="1084"/>
    </row>
    <row r="170" spans="1:38" s="203" customFormat="1" ht="81.75" customHeight="1" x14ac:dyDescent="0.2">
      <c r="A170" s="1561"/>
      <c r="B170" s="1224" t="s">
        <v>5784</v>
      </c>
      <c r="C170" s="1027" t="s">
        <v>5785</v>
      </c>
      <c r="D170" s="1224" t="s">
        <v>810</v>
      </c>
      <c r="E170" s="1224" t="s">
        <v>3435</v>
      </c>
      <c r="F170" s="1040"/>
      <c r="G170" s="279">
        <v>43.486829999999998</v>
      </c>
      <c r="H170" s="1225">
        <v>455</v>
      </c>
      <c r="I170" s="1225"/>
      <c r="J170" s="1245" t="s">
        <v>5958</v>
      </c>
      <c r="K170" s="1245" t="s">
        <v>6904</v>
      </c>
      <c r="L170" s="1245" t="s">
        <v>7987</v>
      </c>
      <c r="M170" s="1235"/>
      <c r="N170" s="1235"/>
      <c r="O170" s="1235"/>
      <c r="P170" s="1235"/>
      <c r="Q170" s="1235"/>
      <c r="R170" s="1235"/>
      <c r="S170" s="1235"/>
      <c r="T170" s="9"/>
      <c r="U170" s="4"/>
      <c r="V170" s="4"/>
      <c r="W170" s="4"/>
      <c r="X170" s="4"/>
      <c r="Y170" s="4"/>
      <c r="Z170" s="4"/>
      <c r="AA170" s="4"/>
      <c r="AB170" s="4"/>
      <c r="AC170" s="4"/>
      <c r="AD170" s="4"/>
      <c r="AE170" s="4"/>
      <c r="AF170" s="4"/>
      <c r="AG170" s="4"/>
      <c r="AH170" s="4"/>
      <c r="AI170" s="4"/>
      <c r="AJ170" s="4"/>
      <c r="AK170" s="4"/>
      <c r="AL170" s="1084"/>
    </row>
    <row r="171" spans="1:38" s="203" customFormat="1" ht="124.5" customHeight="1" x14ac:dyDescent="0.2">
      <c r="A171" s="1561"/>
      <c r="B171" s="1224" t="s">
        <v>5786</v>
      </c>
      <c r="C171" s="1027" t="s">
        <v>5787</v>
      </c>
      <c r="D171" s="1224" t="s">
        <v>810</v>
      </c>
      <c r="E171" s="1224" t="s">
        <v>5788</v>
      </c>
      <c r="F171" s="1040"/>
      <c r="G171" s="279">
        <v>629.38076000000001</v>
      </c>
      <c r="H171" s="1225">
        <v>15.88</v>
      </c>
      <c r="I171" s="1225"/>
      <c r="J171" s="1245" t="s">
        <v>5959</v>
      </c>
      <c r="K171" s="1245" t="s">
        <v>6643</v>
      </c>
      <c r="L171" s="1245" t="s">
        <v>7985</v>
      </c>
      <c r="M171" s="1235"/>
      <c r="N171" s="1235"/>
      <c r="O171" s="1235"/>
      <c r="P171" s="1235"/>
      <c r="Q171" s="1235"/>
      <c r="R171" s="1235"/>
      <c r="S171" s="1235"/>
      <c r="T171" s="9"/>
      <c r="U171" s="4"/>
      <c r="V171" s="4"/>
      <c r="W171" s="4"/>
      <c r="X171" s="4"/>
      <c r="Y171" s="4"/>
      <c r="Z171" s="4"/>
      <c r="AA171" s="4"/>
      <c r="AB171" s="4"/>
      <c r="AC171" s="4"/>
      <c r="AD171" s="4"/>
      <c r="AE171" s="4"/>
      <c r="AF171" s="4"/>
      <c r="AG171" s="4"/>
      <c r="AH171" s="4"/>
      <c r="AI171" s="4"/>
      <c r="AJ171" s="4"/>
      <c r="AK171" s="4"/>
      <c r="AL171" s="1084"/>
    </row>
    <row r="172" spans="1:38" s="203" customFormat="1" ht="83.25" customHeight="1" x14ac:dyDescent="0.2">
      <c r="A172" s="1561"/>
      <c r="B172" s="1224" t="s">
        <v>7961</v>
      </c>
      <c r="C172" s="1027" t="s">
        <v>7965</v>
      </c>
      <c r="D172" s="1224" t="s">
        <v>810</v>
      </c>
      <c r="E172" s="1224" t="s">
        <v>5788</v>
      </c>
      <c r="F172" s="1040"/>
      <c r="G172" s="1143"/>
      <c r="H172" s="1225">
        <v>500</v>
      </c>
      <c r="I172" s="1225"/>
      <c r="J172" s="295" t="s">
        <v>7655</v>
      </c>
      <c r="K172" s="1245"/>
      <c r="L172" s="1245"/>
      <c r="M172" s="1235"/>
      <c r="N172" s="1235"/>
      <c r="O172" s="1235"/>
      <c r="P172" s="1235"/>
      <c r="Q172" s="1235"/>
      <c r="R172" s="1235"/>
      <c r="S172" s="1235"/>
      <c r="T172" s="9"/>
      <c r="U172" s="4"/>
      <c r="V172" s="4"/>
      <c r="W172" s="4"/>
      <c r="X172" s="4"/>
      <c r="Y172" s="4"/>
      <c r="Z172" s="4"/>
      <c r="AA172" s="4"/>
      <c r="AB172" s="4"/>
      <c r="AC172" s="4"/>
      <c r="AD172" s="4"/>
      <c r="AE172" s="4"/>
      <c r="AF172" s="4"/>
      <c r="AG172" s="4"/>
      <c r="AH172" s="4"/>
      <c r="AI172" s="4"/>
      <c r="AJ172" s="4"/>
      <c r="AK172" s="4"/>
      <c r="AL172" s="1084"/>
    </row>
    <row r="173" spans="1:38" s="203" customFormat="1" ht="83.25" customHeight="1" x14ac:dyDescent="0.2">
      <c r="A173" s="1561"/>
      <c r="B173" s="1224" t="s">
        <v>7962</v>
      </c>
      <c r="C173" s="1027" t="s">
        <v>7966</v>
      </c>
      <c r="D173" s="1224" t="s">
        <v>810</v>
      </c>
      <c r="E173" s="1224" t="s">
        <v>5788</v>
      </c>
      <c r="F173" s="1040"/>
      <c r="G173" s="1143"/>
      <c r="H173" s="1225">
        <v>700</v>
      </c>
      <c r="I173" s="1225"/>
      <c r="J173" s="295" t="s">
        <v>7655</v>
      </c>
      <c r="K173" s="1245"/>
      <c r="L173" s="1245"/>
      <c r="M173" s="1235"/>
      <c r="N173" s="1235"/>
      <c r="O173" s="1235"/>
      <c r="P173" s="1235"/>
      <c r="Q173" s="1235"/>
      <c r="R173" s="1235"/>
      <c r="S173" s="1235"/>
      <c r="T173" s="9"/>
      <c r="U173" s="4"/>
      <c r="V173" s="4"/>
      <c r="W173" s="4"/>
      <c r="X173" s="4"/>
      <c r="Y173" s="4"/>
      <c r="Z173" s="4"/>
      <c r="AA173" s="4"/>
      <c r="AB173" s="4"/>
      <c r="AC173" s="4"/>
      <c r="AD173" s="4"/>
      <c r="AE173" s="4"/>
      <c r="AF173" s="4"/>
      <c r="AG173" s="4"/>
      <c r="AH173" s="4"/>
      <c r="AI173" s="4"/>
      <c r="AJ173" s="4"/>
      <c r="AK173" s="4"/>
      <c r="AL173" s="1084"/>
    </row>
    <row r="174" spans="1:38" s="203" customFormat="1" ht="83.25" customHeight="1" x14ac:dyDescent="0.2">
      <c r="A174" s="1561"/>
      <c r="B174" s="1224" t="s">
        <v>7963</v>
      </c>
      <c r="C174" s="1027" t="s">
        <v>7969</v>
      </c>
      <c r="D174" s="1224" t="s">
        <v>810</v>
      </c>
      <c r="E174" s="1224" t="s">
        <v>5788</v>
      </c>
      <c r="F174" s="1040"/>
      <c r="G174" s="1143"/>
      <c r="H174" s="1225">
        <v>900</v>
      </c>
      <c r="I174" s="1225"/>
      <c r="J174" s="295" t="s">
        <v>7655</v>
      </c>
      <c r="K174" s="1245"/>
      <c r="L174" s="1245"/>
      <c r="M174" s="1235"/>
      <c r="N174" s="1235"/>
      <c r="O174" s="1235"/>
      <c r="P174" s="1235"/>
      <c r="Q174" s="1235"/>
      <c r="R174" s="1235"/>
      <c r="S174" s="1235"/>
      <c r="T174" s="9"/>
      <c r="U174" s="4"/>
      <c r="V174" s="4"/>
      <c r="W174" s="4"/>
      <c r="X174" s="4"/>
      <c r="Y174" s="4"/>
      <c r="Z174" s="4"/>
      <c r="AA174" s="4"/>
      <c r="AB174" s="4"/>
      <c r="AC174" s="4"/>
      <c r="AD174" s="4"/>
      <c r="AE174" s="4"/>
      <c r="AF174" s="4"/>
      <c r="AG174" s="4"/>
      <c r="AH174" s="4"/>
      <c r="AI174" s="4"/>
      <c r="AJ174" s="4"/>
      <c r="AK174" s="4"/>
      <c r="AL174" s="1084"/>
    </row>
    <row r="175" spans="1:38" s="203" customFormat="1" ht="83.25" customHeight="1" x14ac:dyDescent="0.2">
      <c r="A175" s="1561"/>
      <c r="B175" s="1224" t="s">
        <v>7964</v>
      </c>
      <c r="C175" s="1027" t="s">
        <v>7970</v>
      </c>
      <c r="D175" s="1224" t="s">
        <v>810</v>
      </c>
      <c r="E175" s="1224" t="s">
        <v>5788</v>
      </c>
      <c r="F175" s="1040"/>
      <c r="G175" s="1143"/>
      <c r="H175" s="1225">
        <v>1340</v>
      </c>
      <c r="I175" s="1225"/>
      <c r="J175" s="295" t="s">
        <v>7655</v>
      </c>
      <c r="K175" s="1245"/>
      <c r="L175" s="1245"/>
      <c r="M175" s="1235"/>
      <c r="N175" s="1235"/>
      <c r="O175" s="1235"/>
      <c r="P175" s="1235"/>
      <c r="Q175" s="1235"/>
      <c r="R175" s="1235"/>
      <c r="S175" s="1235"/>
      <c r="T175" s="9"/>
      <c r="U175" s="4"/>
      <c r="V175" s="4"/>
      <c r="W175" s="4"/>
      <c r="X175" s="4"/>
      <c r="Y175" s="4"/>
      <c r="Z175" s="4"/>
      <c r="AA175" s="4"/>
      <c r="AB175" s="4"/>
      <c r="AC175" s="4"/>
      <c r="AD175" s="4"/>
      <c r="AE175" s="4"/>
      <c r="AF175" s="4"/>
      <c r="AG175" s="4"/>
      <c r="AH175" s="4"/>
      <c r="AI175" s="4"/>
      <c r="AJ175" s="4"/>
      <c r="AK175" s="4"/>
      <c r="AL175" s="1084"/>
    </row>
    <row r="176" spans="1:38" s="203" customFormat="1" ht="83.25" customHeight="1" x14ac:dyDescent="0.2">
      <c r="A176" s="1561"/>
      <c r="B176" s="1224" t="s">
        <v>7967</v>
      </c>
      <c r="C176" s="1027" t="s">
        <v>7971</v>
      </c>
      <c r="D176" s="1224" t="s">
        <v>810</v>
      </c>
      <c r="E176" s="1224" t="s">
        <v>5788</v>
      </c>
      <c r="F176" s="1040"/>
      <c r="G176" s="1143"/>
      <c r="H176" s="1225">
        <v>300</v>
      </c>
      <c r="I176" s="1225"/>
      <c r="J176" s="295" t="s">
        <v>7655</v>
      </c>
      <c r="K176" s="1245"/>
      <c r="L176" s="1245"/>
      <c r="M176" s="1235"/>
      <c r="N176" s="1235"/>
      <c r="O176" s="1235"/>
      <c r="P176" s="1235"/>
      <c r="Q176" s="1235"/>
      <c r="R176" s="1235"/>
      <c r="S176" s="1235"/>
      <c r="T176" s="9"/>
      <c r="U176" s="4"/>
      <c r="V176" s="4"/>
      <c r="W176" s="4"/>
      <c r="X176" s="4"/>
      <c r="Y176" s="4"/>
      <c r="Z176" s="4"/>
      <c r="AA176" s="4"/>
      <c r="AB176" s="4"/>
      <c r="AC176" s="4"/>
      <c r="AD176" s="4"/>
      <c r="AE176" s="4"/>
      <c r="AF176" s="4"/>
      <c r="AG176" s="4"/>
      <c r="AH176" s="4"/>
      <c r="AI176" s="4"/>
      <c r="AJ176" s="4"/>
      <c r="AK176" s="4"/>
      <c r="AL176" s="1084"/>
    </row>
    <row r="177" spans="1:38" s="203" customFormat="1" ht="83.25" customHeight="1" x14ac:dyDescent="0.2">
      <c r="A177" s="1561"/>
      <c r="B177" s="1224" t="s">
        <v>7968</v>
      </c>
      <c r="C177" s="1027" t="s">
        <v>7972</v>
      </c>
      <c r="D177" s="1224" t="s">
        <v>810</v>
      </c>
      <c r="E177" s="1224" t="s">
        <v>5788</v>
      </c>
      <c r="F177" s="1040"/>
      <c r="G177" s="1143"/>
      <c r="H177" s="1225">
        <v>400</v>
      </c>
      <c r="I177" s="1225"/>
      <c r="J177" s="295" t="s">
        <v>7655</v>
      </c>
      <c r="K177" s="1245"/>
      <c r="L177" s="1245"/>
      <c r="M177" s="1235"/>
      <c r="N177" s="1235"/>
      <c r="O177" s="1235"/>
      <c r="P177" s="1235"/>
      <c r="Q177" s="1235"/>
      <c r="R177" s="1235"/>
      <c r="S177" s="1235"/>
      <c r="T177" s="9"/>
      <c r="U177" s="4"/>
      <c r="V177" s="4"/>
      <c r="W177" s="4"/>
      <c r="X177" s="4"/>
      <c r="Y177" s="4"/>
      <c r="Z177" s="4"/>
      <c r="AA177" s="4"/>
      <c r="AB177" s="4"/>
      <c r="AC177" s="4"/>
      <c r="AD177" s="4"/>
      <c r="AE177" s="4"/>
      <c r="AF177" s="4"/>
      <c r="AG177" s="4"/>
      <c r="AH177" s="4"/>
      <c r="AI177" s="4"/>
      <c r="AJ177" s="4"/>
      <c r="AK177" s="4"/>
      <c r="AL177" s="1084"/>
    </row>
    <row r="178" spans="1:38" s="203" customFormat="1" ht="83.25" customHeight="1" x14ac:dyDescent="0.2">
      <c r="A178" s="1561"/>
      <c r="B178" s="1224" t="s">
        <v>7974</v>
      </c>
      <c r="C178" s="1027" t="s">
        <v>7973</v>
      </c>
      <c r="D178" s="1224" t="s">
        <v>810</v>
      </c>
      <c r="E178" s="1224" t="s">
        <v>5788</v>
      </c>
      <c r="F178" s="1040"/>
      <c r="G178" s="1143"/>
      <c r="H178" s="1225">
        <v>350</v>
      </c>
      <c r="I178" s="1225"/>
      <c r="J178" s="295" t="s">
        <v>7655</v>
      </c>
      <c r="K178" s="1245"/>
      <c r="L178" s="1245"/>
      <c r="M178" s="1235"/>
      <c r="N178" s="1235"/>
      <c r="O178" s="1235"/>
      <c r="P178" s="1235"/>
      <c r="Q178" s="1235"/>
      <c r="R178" s="1235"/>
      <c r="S178" s="1235"/>
      <c r="T178" s="9"/>
      <c r="U178" s="4"/>
      <c r="V178" s="4"/>
      <c r="W178" s="4"/>
      <c r="X178" s="4"/>
      <c r="Y178" s="4"/>
      <c r="Z178" s="4"/>
      <c r="AA178" s="4"/>
      <c r="AB178" s="4"/>
      <c r="AC178" s="4"/>
      <c r="AD178" s="4"/>
      <c r="AE178" s="4"/>
      <c r="AF178" s="4"/>
      <c r="AG178" s="4"/>
      <c r="AH178" s="4"/>
      <c r="AI178" s="4"/>
      <c r="AJ178" s="4"/>
      <c r="AK178" s="4"/>
      <c r="AL178" s="1084"/>
    </row>
    <row r="179" spans="1:38" s="203" customFormat="1" ht="83.25" customHeight="1" x14ac:dyDescent="0.2">
      <c r="A179" s="1561"/>
      <c r="B179" s="1224" t="s">
        <v>7975</v>
      </c>
      <c r="C179" s="1027" t="s">
        <v>7978</v>
      </c>
      <c r="D179" s="1224" t="s">
        <v>810</v>
      </c>
      <c r="E179" s="1224" t="s">
        <v>5788</v>
      </c>
      <c r="F179" s="1040"/>
      <c r="G179" s="1143"/>
      <c r="H179" s="1225">
        <v>1500</v>
      </c>
      <c r="I179" s="1225"/>
      <c r="J179" s="295" t="s">
        <v>7655</v>
      </c>
      <c r="K179" s="1245"/>
      <c r="L179" s="1245"/>
      <c r="M179" s="1235"/>
      <c r="N179" s="1235"/>
      <c r="O179" s="1235"/>
      <c r="P179" s="1235"/>
      <c r="Q179" s="1235"/>
      <c r="R179" s="1235"/>
      <c r="S179" s="1235"/>
      <c r="T179" s="9"/>
      <c r="U179" s="4"/>
      <c r="V179" s="4"/>
      <c r="W179" s="4"/>
      <c r="X179" s="4"/>
      <c r="Y179" s="4"/>
      <c r="Z179" s="4"/>
      <c r="AA179" s="4"/>
      <c r="AB179" s="4"/>
      <c r="AC179" s="4"/>
      <c r="AD179" s="4"/>
      <c r="AE179" s="4"/>
      <c r="AF179" s="4"/>
      <c r="AG179" s="4"/>
      <c r="AH179" s="4"/>
      <c r="AI179" s="4"/>
      <c r="AJ179" s="4"/>
      <c r="AK179" s="4"/>
      <c r="AL179" s="1084"/>
    </row>
    <row r="180" spans="1:38" s="203" customFormat="1" ht="83.25" customHeight="1" x14ac:dyDescent="0.2">
      <c r="A180" s="1561"/>
      <c r="B180" s="1224" t="s">
        <v>7976</v>
      </c>
      <c r="C180" s="1027" t="s">
        <v>7979</v>
      </c>
      <c r="D180" s="1224" t="s">
        <v>810</v>
      </c>
      <c r="E180" s="1224" t="s">
        <v>5788</v>
      </c>
      <c r="F180" s="1040"/>
      <c r="G180" s="1143"/>
      <c r="H180" s="1225">
        <v>1500</v>
      </c>
      <c r="I180" s="1225"/>
      <c r="J180" s="295" t="s">
        <v>7655</v>
      </c>
      <c r="K180" s="1245"/>
      <c r="L180" s="1245"/>
      <c r="M180" s="1235"/>
      <c r="N180" s="1235"/>
      <c r="O180" s="1235"/>
      <c r="P180" s="1235"/>
      <c r="Q180" s="1235"/>
      <c r="R180" s="1235"/>
      <c r="S180" s="1235"/>
      <c r="T180" s="9"/>
      <c r="U180" s="4"/>
      <c r="V180" s="4"/>
      <c r="W180" s="4"/>
      <c r="X180" s="4"/>
      <c r="Y180" s="4"/>
      <c r="Z180" s="4"/>
      <c r="AA180" s="4"/>
      <c r="AB180" s="4"/>
      <c r="AC180" s="4"/>
      <c r="AD180" s="4"/>
      <c r="AE180" s="4"/>
      <c r="AF180" s="4"/>
      <c r="AG180" s="4"/>
      <c r="AH180" s="4"/>
      <c r="AI180" s="4"/>
      <c r="AJ180" s="4"/>
      <c r="AK180" s="4"/>
      <c r="AL180" s="1084"/>
    </row>
    <row r="181" spans="1:38" s="203" customFormat="1" ht="83.25" customHeight="1" x14ac:dyDescent="0.2">
      <c r="A181" s="1561"/>
      <c r="B181" s="1224" t="s">
        <v>7977</v>
      </c>
      <c r="C181" s="1027" t="s">
        <v>7984</v>
      </c>
      <c r="D181" s="1224" t="s">
        <v>810</v>
      </c>
      <c r="E181" s="1224" t="s">
        <v>5788</v>
      </c>
      <c r="F181" s="1040"/>
      <c r="G181" s="1143"/>
      <c r="H181" s="1225">
        <v>1800</v>
      </c>
      <c r="I181" s="1225"/>
      <c r="J181" s="295" t="s">
        <v>7655</v>
      </c>
      <c r="K181" s="1245"/>
      <c r="L181" s="1245"/>
      <c r="M181" s="1235"/>
      <c r="N181" s="1235"/>
      <c r="O181" s="1235"/>
      <c r="P181" s="1235"/>
      <c r="Q181" s="1235"/>
      <c r="R181" s="1235"/>
      <c r="S181" s="1235"/>
      <c r="T181" s="9"/>
      <c r="U181" s="4"/>
      <c r="V181" s="4"/>
      <c r="W181" s="4"/>
      <c r="X181" s="4"/>
      <c r="Y181" s="4"/>
      <c r="Z181" s="4"/>
      <c r="AA181" s="4"/>
      <c r="AB181" s="4"/>
      <c r="AC181" s="4"/>
      <c r="AD181" s="4"/>
      <c r="AE181" s="4"/>
      <c r="AF181" s="4"/>
      <c r="AG181" s="4"/>
      <c r="AH181" s="4"/>
      <c r="AI181" s="4"/>
      <c r="AJ181" s="4"/>
      <c r="AK181" s="4"/>
      <c r="AL181" s="1084"/>
    </row>
    <row r="182" spans="1:38" s="203" customFormat="1" ht="83.25" customHeight="1" x14ac:dyDescent="0.2">
      <c r="A182" s="1561"/>
      <c r="B182" s="1224" t="s">
        <v>7664</v>
      </c>
      <c r="C182" s="1027" t="s">
        <v>7665</v>
      </c>
      <c r="D182" s="1224" t="s">
        <v>810</v>
      </c>
      <c r="E182" s="1224" t="s">
        <v>3435</v>
      </c>
      <c r="F182" s="1040"/>
      <c r="G182" s="1143"/>
      <c r="H182" s="1225">
        <v>2000</v>
      </c>
      <c r="I182" s="1225"/>
      <c r="J182" s="295" t="s">
        <v>7655</v>
      </c>
      <c r="K182" s="1245"/>
      <c r="L182" s="1245"/>
      <c r="M182" s="1235"/>
      <c r="N182" s="1235"/>
      <c r="O182" s="1235"/>
      <c r="P182" s="1235"/>
      <c r="Q182" s="1235"/>
      <c r="R182" s="1235"/>
      <c r="S182" s="1235"/>
      <c r="T182" s="9"/>
      <c r="U182" s="4"/>
      <c r="V182" s="4"/>
      <c r="W182" s="4"/>
      <c r="X182" s="4"/>
      <c r="Y182" s="4"/>
      <c r="Z182" s="4"/>
      <c r="AA182" s="4"/>
      <c r="AB182" s="4"/>
      <c r="AC182" s="4"/>
      <c r="AD182" s="4"/>
      <c r="AE182" s="4"/>
      <c r="AF182" s="4"/>
      <c r="AG182" s="4"/>
      <c r="AH182" s="4"/>
      <c r="AI182" s="4"/>
      <c r="AJ182" s="4"/>
      <c r="AK182" s="4"/>
      <c r="AL182" s="845"/>
    </row>
    <row r="183" spans="1:38" s="203" customFormat="1" ht="83.25" customHeight="1" x14ac:dyDescent="0.2">
      <c r="A183" s="1561"/>
      <c r="B183" s="1224" t="s">
        <v>7654</v>
      </c>
      <c r="C183" s="1027" t="s">
        <v>7656</v>
      </c>
      <c r="D183" s="1224" t="s">
        <v>810</v>
      </c>
      <c r="E183" s="1224" t="s">
        <v>3435</v>
      </c>
      <c r="F183" s="1040"/>
      <c r="G183" s="1143"/>
      <c r="H183" s="1225">
        <v>150</v>
      </c>
      <c r="I183" s="1225"/>
      <c r="J183" s="295" t="s">
        <v>7655</v>
      </c>
      <c r="K183" s="1245"/>
      <c r="L183" s="1245"/>
      <c r="M183" s="1235"/>
      <c r="N183" s="1235"/>
      <c r="O183" s="1235"/>
      <c r="P183" s="1235"/>
      <c r="Q183" s="1235"/>
      <c r="R183" s="1235"/>
      <c r="S183" s="1235"/>
      <c r="T183" s="9"/>
      <c r="U183" s="4"/>
      <c r="V183" s="4"/>
      <c r="W183" s="4"/>
      <c r="X183" s="4"/>
      <c r="Y183" s="4"/>
      <c r="Z183" s="4"/>
      <c r="AA183" s="4"/>
      <c r="AB183" s="4"/>
      <c r="AC183" s="4"/>
      <c r="AD183" s="4"/>
      <c r="AE183" s="4"/>
      <c r="AF183" s="4"/>
      <c r="AG183" s="4"/>
      <c r="AH183" s="4"/>
      <c r="AI183" s="4"/>
      <c r="AJ183" s="4"/>
      <c r="AK183" s="4"/>
      <c r="AL183" s="845"/>
    </row>
    <row r="184" spans="1:38" s="203" customFormat="1" ht="83.25" customHeight="1" x14ac:dyDescent="0.2">
      <c r="A184" s="1561"/>
      <c r="B184" s="1224" t="s">
        <v>7651</v>
      </c>
      <c r="C184" s="1027" t="s">
        <v>7652</v>
      </c>
      <c r="D184" s="1224" t="s">
        <v>810</v>
      </c>
      <c r="E184" s="1224" t="s">
        <v>3435</v>
      </c>
      <c r="F184" s="1040"/>
      <c r="G184" s="1143"/>
      <c r="H184" s="1225">
        <v>15.88</v>
      </c>
      <c r="I184" s="1225"/>
      <c r="J184" s="295" t="s">
        <v>7653</v>
      </c>
      <c r="K184" s="1245"/>
      <c r="L184" s="1245"/>
      <c r="M184" s="1235"/>
      <c r="N184" s="1235"/>
      <c r="O184" s="1235"/>
      <c r="P184" s="1235"/>
      <c r="Q184" s="1235"/>
      <c r="R184" s="1235"/>
      <c r="S184" s="1235"/>
      <c r="T184" s="9"/>
      <c r="U184" s="4"/>
      <c r="V184" s="4"/>
      <c r="W184" s="4"/>
      <c r="X184" s="4"/>
      <c r="Y184" s="4"/>
      <c r="Z184" s="4"/>
      <c r="AA184" s="4"/>
      <c r="AB184" s="4"/>
      <c r="AC184" s="4"/>
      <c r="AD184" s="4"/>
      <c r="AE184" s="4"/>
      <c r="AF184" s="4"/>
      <c r="AG184" s="4"/>
      <c r="AH184" s="4"/>
      <c r="AI184" s="4"/>
      <c r="AJ184" s="4"/>
      <c r="AK184" s="4"/>
      <c r="AL184" s="845"/>
    </row>
    <row r="185" spans="1:38" s="203" customFormat="1" ht="83.25" customHeight="1" x14ac:dyDescent="0.2">
      <c r="A185" s="1561"/>
      <c r="B185" s="1224" t="s">
        <v>7657</v>
      </c>
      <c r="C185" s="1027" t="s">
        <v>7659</v>
      </c>
      <c r="D185" s="1224" t="s">
        <v>810</v>
      </c>
      <c r="E185" s="1224" t="s">
        <v>3435</v>
      </c>
      <c r="F185" s="1040"/>
      <c r="G185" s="1143"/>
      <c r="H185" s="1225">
        <v>500</v>
      </c>
      <c r="I185" s="1225"/>
      <c r="J185" s="295" t="s">
        <v>7658</v>
      </c>
      <c r="K185" s="1245"/>
      <c r="L185" s="1245"/>
      <c r="M185" s="1235"/>
      <c r="N185" s="1235"/>
      <c r="O185" s="1235"/>
      <c r="P185" s="1235"/>
      <c r="Q185" s="1235"/>
      <c r="R185" s="1235"/>
      <c r="S185" s="1235"/>
      <c r="T185" s="9"/>
      <c r="U185" s="4"/>
      <c r="V185" s="4"/>
      <c r="W185" s="4"/>
      <c r="X185" s="4"/>
      <c r="Y185" s="4"/>
      <c r="Z185" s="4"/>
      <c r="AA185" s="4"/>
      <c r="AB185" s="4"/>
      <c r="AC185" s="4"/>
      <c r="AD185" s="4"/>
      <c r="AE185" s="4"/>
      <c r="AF185" s="4"/>
      <c r="AG185" s="4"/>
      <c r="AH185" s="4"/>
      <c r="AI185" s="4"/>
      <c r="AJ185" s="4"/>
      <c r="AK185" s="4"/>
      <c r="AL185" s="845"/>
    </row>
    <row r="186" spans="1:38" s="203" customFormat="1" ht="83.25" customHeight="1" x14ac:dyDescent="0.2">
      <c r="A186" s="1561"/>
      <c r="B186" s="1224" t="s">
        <v>7661</v>
      </c>
      <c r="C186" s="1027" t="s">
        <v>7660</v>
      </c>
      <c r="D186" s="1224" t="s">
        <v>810</v>
      </c>
      <c r="E186" s="1224" t="s">
        <v>3435</v>
      </c>
      <c r="F186" s="1040"/>
      <c r="G186" s="1143"/>
      <c r="H186" s="1225">
        <v>300</v>
      </c>
      <c r="I186" s="1225"/>
      <c r="J186" s="295" t="s">
        <v>7658</v>
      </c>
      <c r="K186" s="1245"/>
      <c r="L186" s="1245"/>
      <c r="M186" s="1235"/>
      <c r="N186" s="1235"/>
      <c r="O186" s="1235"/>
      <c r="P186" s="1235"/>
      <c r="Q186" s="1235"/>
      <c r="R186" s="1235"/>
      <c r="S186" s="1235"/>
      <c r="T186" s="9"/>
      <c r="U186" s="4"/>
      <c r="V186" s="4"/>
      <c r="W186" s="4"/>
      <c r="X186" s="4"/>
      <c r="Y186" s="4"/>
      <c r="Z186" s="4"/>
      <c r="AA186" s="4"/>
      <c r="AB186" s="4"/>
      <c r="AC186" s="4"/>
      <c r="AD186" s="4"/>
      <c r="AE186" s="4"/>
      <c r="AF186" s="4"/>
      <c r="AG186" s="4"/>
      <c r="AH186" s="4"/>
      <c r="AI186" s="4"/>
      <c r="AJ186" s="4"/>
      <c r="AK186" s="4"/>
      <c r="AL186" s="845"/>
    </row>
    <row r="187" spans="1:38" s="203" customFormat="1" ht="83.25" customHeight="1" x14ac:dyDescent="0.2">
      <c r="A187" s="1561"/>
      <c r="B187" s="1224" t="s">
        <v>7662</v>
      </c>
      <c r="C187" s="1027" t="s">
        <v>7663</v>
      </c>
      <c r="D187" s="1224" t="s">
        <v>810</v>
      </c>
      <c r="E187" s="1224" t="s">
        <v>3435</v>
      </c>
      <c r="F187" s="1040"/>
      <c r="G187" s="1143"/>
      <c r="H187" s="1225">
        <v>1800</v>
      </c>
      <c r="I187" s="1225"/>
      <c r="J187" s="295" t="s">
        <v>7658</v>
      </c>
      <c r="K187" s="1245"/>
      <c r="L187" s="1245"/>
      <c r="M187" s="1235"/>
      <c r="N187" s="1235"/>
      <c r="O187" s="1235"/>
      <c r="P187" s="1235"/>
      <c r="Q187" s="1235"/>
      <c r="R187" s="1235"/>
      <c r="S187" s="1235"/>
      <c r="T187" s="9"/>
      <c r="U187" s="4"/>
      <c r="V187" s="4"/>
      <c r="W187" s="4"/>
      <c r="X187" s="4"/>
      <c r="Y187" s="4"/>
      <c r="Z187" s="4"/>
      <c r="AA187" s="4"/>
      <c r="AB187" s="4"/>
      <c r="AC187" s="4"/>
      <c r="AD187" s="4"/>
      <c r="AE187" s="4"/>
      <c r="AF187" s="4"/>
      <c r="AG187" s="4"/>
      <c r="AH187" s="4"/>
      <c r="AI187" s="4"/>
      <c r="AJ187" s="4"/>
      <c r="AK187" s="4"/>
      <c r="AL187" s="845"/>
    </row>
    <row r="188" spans="1:38" s="203" customFormat="1" ht="83.25" customHeight="1" x14ac:dyDescent="0.2">
      <c r="A188" s="1561"/>
      <c r="B188" s="1224" t="s">
        <v>7790</v>
      </c>
      <c r="C188" s="1027" t="s">
        <v>7791</v>
      </c>
      <c r="D188" s="1224" t="s">
        <v>810</v>
      </c>
      <c r="E188" s="1224" t="s">
        <v>3435</v>
      </c>
      <c r="F188" s="1040"/>
      <c r="G188" s="1143"/>
      <c r="H188" s="1225">
        <v>400</v>
      </c>
      <c r="I188" s="1225"/>
      <c r="J188" s="295" t="s">
        <v>7658</v>
      </c>
      <c r="K188" s="1245"/>
      <c r="L188" s="1245"/>
      <c r="M188" s="1235"/>
      <c r="N188" s="1235"/>
      <c r="O188" s="1235"/>
      <c r="P188" s="1235"/>
      <c r="Q188" s="1235"/>
      <c r="R188" s="1235"/>
      <c r="S188" s="1235"/>
      <c r="T188" s="9"/>
      <c r="U188" s="4"/>
      <c r="V188" s="4"/>
      <c r="W188" s="4"/>
      <c r="X188" s="4"/>
      <c r="Y188" s="4"/>
      <c r="Z188" s="4"/>
      <c r="AA188" s="4"/>
      <c r="AB188" s="4"/>
      <c r="AC188" s="4"/>
      <c r="AD188" s="4"/>
      <c r="AE188" s="4"/>
      <c r="AF188" s="4"/>
      <c r="AG188" s="4"/>
      <c r="AH188" s="4"/>
      <c r="AI188" s="4"/>
      <c r="AJ188" s="4"/>
      <c r="AK188" s="4"/>
      <c r="AL188" s="1084"/>
    </row>
    <row r="189" spans="1:38" s="203" customFormat="1" ht="83.25" customHeight="1" x14ac:dyDescent="0.2">
      <c r="A189" s="1561"/>
      <c r="B189" s="1224" t="s">
        <v>7980</v>
      </c>
      <c r="C189" s="1027" t="s">
        <v>7982</v>
      </c>
      <c r="D189" s="1224" t="s">
        <v>810</v>
      </c>
      <c r="E189" s="1224" t="s">
        <v>5788</v>
      </c>
      <c r="F189" s="1040"/>
      <c r="G189" s="1143"/>
      <c r="H189" s="1225">
        <v>1620</v>
      </c>
      <c r="I189" s="1225"/>
      <c r="J189" s="295" t="s">
        <v>7655</v>
      </c>
      <c r="K189" s="1245"/>
      <c r="L189" s="1245"/>
      <c r="M189" s="1235"/>
      <c r="N189" s="1235"/>
      <c r="O189" s="1235"/>
      <c r="P189" s="1235"/>
      <c r="Q189" s="1235"/>
      <c r="R189" s="1235"/>
      <c r="S189" s="1235"/>
      <c r="T189" s="9"/>
      <c r="U189" s="4"/>
      <c r="V189" s="4"/>
      <c r="W189" s="4"/>
      <c r="X189" s="4"/>
      <c r="Y189" s="4"/>
      <c r="Z189" s="4"/>
      <c r="AA189" s="4"/>
      <c r="AB189" s="4"/>
      <c r="AC189" s="4"/>
      <c r="AD189" s="4"/>
      <c r="AE189" s="4"/>
      <c r="AF189" s="4"/>
      <c r="AG189" s="4"/>
      <c r="AH189" s="4"/>
      <c r="AI189" s="4"/>
      <c r="AJ189" s="4"/>
      <c r="AK189" s="4"/>
      <c r="AL189" s="1084"/>
    </row>
    <row r="190" spans="1:38" s="203" customFormat="1" ht="83.25" customHeight="1" x14ac:dyDescent="0.2">
      <c r="A190" s="1562"/>
      <c r="B190" s="1224" t="s">
        <v>7981</v>
      </c>
      <c r="C190" s="1027" t="s">
        <v>7983</v>
      </c>
      <c r="D190" s="1224" t="s">
        <v>810</v>
      </c>
      <c r="E190" s="1224" t="s">
        <v>5788</v>
      </c>
      <c r="F190" s="1040"/>
      <c r="G190" s="1143"/>
      <c r="H190" s="1225">
        <v>1100</v>
      </c>
      <c r="I190" s="1225"/>
      <c r="J190" s="295" t="s">
        <v>7655</v>
      </c>
      <c r="K190" s="1245"/>
      <c r="L190" s="1245"/>
      <c r="M190" s="1235"/>
      <c r="N190" s="1235"/>
      <c r="O190" s="1235"/>
      <c r="P190" s="1235"/>
      <c r="Q190" s="1235"/>
      <c r="R190" s="1235"/>
      <c r="S190" s="1235"/>
      <c r="T190" s="9"/>
      <c r="U190" s="4"/>
      <c r="V190" s="4"/>
      <c r="W190" s="4"/>
      <c r="X190" s="4"/>
      <c r="Y190" s="4"/>
      <c r="Z190" s="4"/>
      <c r="AA190" s="4"/>
      <c r="AB190" s="4"/>
      <c r="AC190" s="4"/>
      <c r="AD190" s="4"/>
      <c r="AE190" s="4"/>
      <c r="AF190" s="4"/>
      <c r="AG190" s="4"/>
      <c r="AH190" s="4"/>
      <c r="AI190" s="4"/>
      <c r="AJ190" s="4"/>
      <c r="AK190" s="4"/>
      <c r="AL190" s="1084"/>
    </row>
    <row r="191" spans="1:38" s="10" customFormat="1" ht="66" customHeight="1" x14ac:dyDescent="0.2">
      <c r="A191" s="1564" t="s">
        <v>1481</v>
      </c>
      <c r="B191" s="1220" t="s">
        <v>2103</v>
      </c>
      <c r="C191" s="1220" t="s">
        <v>4047</v>
      </c>
      <c r="D191" s="1222" t="s">
        <v>213</v>
      </c>
      <c r="E191" s="1224" t="s">
        <v>551</v>
      </c>
      <c r="F191" s="1012"/>
      <c r="G191" s="203"/>
      <c r="H191" s="1225">
        <v>0</v>
      </c>
      <c r="I191" s="1225">
        <v>2000</v>
      </c>
      <c r="J191" s="1226" t="s">
        <v>5749</v>
      </c>
      <c r="K191" s="1226" t="s">
        <v>8030</v>
      </c>
      <c r="L191" s="1226"/>
      <c r="M191" s="1234"/>
      <c r="N191" s="1234"/>
      <c r="O191" s="1234"/>
      <c r="P191" s="1234"/>
      <c r="Q191" s="1234"/>
      <c r="R191" s="1234"/>
      <c r="S191" s="1234"/>
      <c r="T191" s="9" t="s">
        <v>11</v>
      </c>
      <c r="U191" s="4"/>
      <c r="V191" s="4"/>
      <c r="W191" s="4"/>
      <c r="X191" s="4"/>
      <c r="Y191" s="4"/>
      <c r="Z191" s="4"/>
      <c r="AA191" s="4"/>
      <c r="AB191" s="4"/>
      <c r="AC191" s="4"/>
      <c r="AD191" s="4"/>
      <c r="AE191" s="4"/>
      <c r="AF191" s="4"/>
      <c r="AG191" s="4"/>
      <c r="AH191" s="4"/>
      <c r="AI191" s="4"/>
      <c r="AJ191" s="4"/>
      <c r="AK191" s="4"/>
      <c r="AL191" s="27"/>
    </row>
    <row r="192" spans="1:38" s="1" customFormat="1" ht="152.25" customHeight="1" x14ac:dyDescent="0.2">
      <c r="A192" s="1564"/>
      <c r="B192" s="1220" t="s">
        <v>2108</v>
      </c>
      <c r="C192" s="1220" t="s">
        <v>555</v>
      </c>
      <c r="D192" s="1222" t="s">
        <v>213</v>
      </c>
      <c r="E192" s="1224" t="s">
        <v>551</v>
      </c>
      <c r="F192" s="1225">
        <v>2888.8471599999998</v>
      </c>
      <c r="G192" s="218">
        <v>1500</v>
      </c>
      <c r="H192" s="571">
        <v>1500</v>
      </c>
      <c r="I192" s="571">
        <v>5000</v>
      </c>
      <c r="J192" s="1226" t="s">
        <v>3759</v>
      </c>
      <c r="K192" s="1226" t="s">
        <v>4462</v>
      </c>
      <c r="L192" s="1226" t="s">
        <v>5749</v>
      </c>
      <c r="M192" s="1234" t="s">
        <v>6765</v>
      </c>
      <c r="N192" s="1234" t="s">
        <v>6925</v>
      </c>
      <c r="O192" s="1234" t="s">
        <v>7958</v>
      </c>
      <c r="P192" s="1234"/>
      <c r="Q192" s="1234"/>
      <c r="R192" s="1234"/>
      <c r="S192" s="1234"/>
      <c r="T192" s="9" t="s">
        <v>11</v>
      </c>
    </row>
    <row r="193" spans="1:28" s="1" customFormat="1" ht="147.75" customHeight="1" x14ac:dyDescent="0.2">
      <c r="A193" s="1563" t="s">
        <v>1482</v>
      </c>
      <c r="B193" s="1220" t="s">
        <v>2111</v>
      </c>
      <c r="C193" s="1027" t="s">
        <v>7728</v>
      </c>
      <c r="D193" s="1224" t="s">
        <v>558</v>
      </c>
      <c r="E193" s="1224" t="s">
        <v>216</v>
      </c>
      <c r="F193" s="309">
        <v>11203.181</v>
      </c>
      <c r="G193" s="330">
        <v>3834</v>
      </c>
      <c r="H193" s="1224">
        <v>9002.7800000000007</v>
      </c>
      <c r="I193" s="1224"/>
      <c r="J193" s="1226" t="s">
        <v>3993</v>
      </c>
      <c r="K193" s="1226" t="s">
        <v>4146</v>
      </c>
      <c r="L193" s="1226" t="s">
        <v>4463</v>
      </c>
      <c r="M193" s="1234" t="s">
        <v>4700</v>
      </c>
      <c r="N193" s="1234" t="s">
        <v>5539</v>
      </c>
      <c r="O193" s="1234" t="s">
        <v>5963</v>
      </c>
      <c r="P193" s="1234" t="s">
        <v>6926</v>
      </c>
      <c r="Q193" s="1234" t="s">
        <v>7729</v>
      </c>
      <c r="R193" s="1234"/>
      <c r="S193" s="1234"/>
      <c r="T193" s="3" t="s">
        <v>123</v>
      </c>
      <c r="U193" s="4"/>
    </row>
    <row r="194" spans="1:28" s="1" customFormat="1" ht="129" customHeight="1" x14ac:dyDescent="0.2">
      <c r="A194" s="1562"/>
      <c r="B194" s="1220" t="s">
        <v>2112</v>
      </c>
      <c r="C194" s="1027" t="s">
        <v>7731</v>
      </c>
      <c r="D194" s="1224" t="s">
        <v>558</v>
      </c>
      <c r="E194" s="1224" t="s">
        <v>216</v>
      </c>
      <c r="F194" s="309">
        <v>98.382999999999996</v>
      </c>
      <c r="G194" s="330">
        <v>15100</v>
      </c>
      <c r="H194" s="1224">
        <v>22317.919999999998</v>
      </c>
      <c r="I194" s="1224"/>
      <c r="J194" s="1226" t="s">
        <v>4342</v>
      </c>
      <c r="K194" s="1226" t="s">
        <v>4905</v>
      </c>
      <c r="L194" s="1226" t="s">
        <v>5540</v>
      </c>
      <c r="M194" s="1234" t="s">
        <v>5964</v>
      </c>
      <c r="N194" s="1234" t="s">
        <v>6927</v>
      </c>
      <c r="O194" s="1234" t="s">
        <v>7730</v>
      </c>
      <c r="P194" s="1234"/>
      <c r="Q194" s="1234"/>
      <c r="R194" s="1234"/>
      <c r="S194" s="1234"/>
      <c r="T194" s="3" t="s">
        <v>123</v>
      </c>
      <c r="U194" s="4"/>
    </row>
    <row r="195" spans="1:28" s="1" customFormat="1" ht="123" customHeight="1" x14ac:dyDescent="0.2">
      <c r="A195" s="1564" t="s">
        <v>1483</v>
      </c>
      <c r="B195" s="1220" t="s">
        <v>2113</v>
      </c>
      <c r="C195" s="1027" t="s">
        <v>7692</v>
      </c>
      <c r="D195" s="1224" t="s">
        <v>275</v>
      </c>
      <c r="E195" s="1224" t="s">
        <v>216</v>
      </c>
      <c r="F195" s="558">
        <v>8750</v>
      </c>
      <c r="G195" s="1225">
        <v>3556</v>
      </c>
      <c r="H195" s="1224">
        <v>1241.8599999999999</v>
      </c>
      <c r="I195" s="1224"/>
      <c r="J195" s="1226" t="s">
        <v>5541</v>
      </c>
      <c r="K195" s="1226" t="s">
        <v>7691</v>
      </c>
      <c r="L195" s="1226"/>
      <c r="M195" s="1234"/>
      <c r="N195" s="1234"/>
      <c r="O195" s="1234"/>
      <c r="P195" s="1234"/>
      <c r="Q195" s="1234"/>
      <c r="R195" s="1234"/>
      <c r="S195" s="1234"/>
      <c r="T195" s="3" t="s">
        <v>123</v>
      </c>
      <c r="U195" s="4"/>
      <c r="W195" s="4"/>
      <c r="X195" s="4"/>
      <c r="Y195" s="4"/>
      <c r="Z195" s="4"/>
      <c r="AA195" s="4"/>
    </row>
    <row r="196" spans="1:28" s="10" customFormat="1" ht="111" customHeight="1" x14ac:dyDescent="0.2">
      <c r="A196" s="1564"/>
      <c r="B196" s="1220" t="s">
        <v>2114</v>
      </c>
      <c r="C196" s="1027" t="s">
        <v>7693</v>
      </c>
      <c r="D196" s="1224" t="s">
        <v>213</v>
      </c>
      <c r="E196" s="1224" t="s">
        <v>216</v>
      </c>
      <c r="F196" s="558">
        <v>10459</v>
      </c>
      <c r="G196" s="1225">
        <v>5963</v>
      </c>
      <c r="H196" s="1224">
        <v>3753.01</v>
      </c>
      <c r="I196" s="1224"/>
      <c r="J196" s="1226" t="s">
        <v>4343</v>
      </c>
      <c r="K196" s="1226" t="s">
        <v>5542</v>
      </c>
      <c r="L196" s="1226" t="s">
        <v>7694</v>
      </c>
      <c r="M196" s="1234"/>
      <c r="N196" s="1234"/>
      <c r="O196" s="1234"/>
      <c r="P196" s="1234"/>
      <c r="Q196" s="1234"/>
      <c r="R196" s="1234"/>
      <c r="S196" s="1234"/>
      <c r="T196" s="3" t="s">
        <v>123</v>
      </c>
      <c r="U196" s="4"/>
      <c r="V196" s="4"/>
      <c r="W196" s="4"/>
      <c r="X196" s="4"/>
      <c r="Y196" s="4"/>
      <c r="Z196" s="4"/>
      <c r="AA196" s="4"/>
      <c r="AB196" s="22"/>
    </row>
    <row r="197" spans="1:28" s="1" customFormat="1" ht="123.75" customHeight="1" x14ac:dyDescent="0.2">
      <c r="A197" s="1564"/>
      <c r="B197" s="1220" t="s">
        <v>2115</v>
      </c>
      <c r="C197" s="1027" t="s">
        <v>7727</v>
      </c>
      <c r="D197" s="1224" t="s">
        <v>213</v>
      </c>
      <c r="E197" s="1224" t="s">
        <v>216</v>
      </c>
      <c r="F197" s="309">
        <v>4516</v>
      </c>
      <c r="G197" s="330">
        <v>41591.900999999998</v>
      </c>
      <c r="H197" s="1224">
        <v>21323.02</v>
      </c>
      <c r="I197" s="1224"/>
      <c r="J197" s="1226" t="s">
        <v>4147</v>
      </c>
      <c r="K197" s="1226" t="s">
        <v>4464</v>
      </c>
      <c r="L197" s="1226" t="s">
        <v>4701</v>
      </c>
      <c r="M197" s="1234" t="s">
        <v>5543</v>
      </c>
      <c r="N197" s="1234" t="s">
        <v>5965</v>
      </c>
      <c r="O197" s="1234" t="s">
        <v>6242</v>
      </c>
      <c r="P197" s="1234" t="s">
        <v>6928</v>
      </c>
      <c r="Q197" s="1234" t="s">
        <v>7726</v>
      </c>
      <c r="R197" s="1234"/>
      <c r="S197" s="1234"/>
      <c r="T197" s="3" t="s">
        <v>123</v>
      </c>
      <c r="U197" s="4"/>
      <c r="W197" s="4"/>
      <c r="X197" s="4"/>
      <c r="Y197" s="4"/>
      <c r="Z197" s="4"/>
      <c r="AA197" s="4"/>
    </row>
    <row r="198" spans="1:28" s="1" customFormat="1" ht="99" customHeight="1" x14ac:dyDescent="0.2">
      <c r="A198" s="760" t="s">
        <v>1484</v>
      </c>
      <c r="B198" s="1220" t="s">
        <v>2117</v>
      </c>
      <c r="C198" s="1027" t="s">
        <v>565</v>
      </c>
      <c r="D198" s="1224" t="s">
        <v>558</v>
      </c>
      <c r="E198" s="1224" t="s">
        <v>216</v>
      </c>
      <c r="F198" s="309">
        <v>1000</v>
      </c>
      <c r="G198" s="279">
        <v>560</v>
      </c>
      <c r="H198" s="309">
        <v>0</v>
      </c>
      <c r="I198" s="1224"/>
      <c r="J198" s="1226" t="s">
        <v>5545</v>
      </c>
      <c r="K198" s="1226" t="s">
        <v>8030</v>
      </c>
      <c r="L198" s="1226"/>
      <c r="M198" s="1234"/>
      <c r="N198" s="1234"/>
      <c r="O198" s="1234"/>
      <c r="P198" s="1234"/>
      <c r="Q198" s="1234"/>
      <c r="R198" s="1234"/>
      <c r="S198" s="1234"/>
      <c r="T198" s="3" t="s">
        <v>123</v>
      </c>
    </row>
    <row r="199" spans="1:28" s="1" customFormat="1" ht="116.25" customHeight="1" x14ac:dyDescent="0.2">
      <c r="A199" s="1563" t="s">
        <v>1485</v>
      </c>
      <c r="B199" s="1220" t="s">
        <v>2138</v>
      </c>
      <c r="C199" s="1027" t="s">
        <v>7702</v>
      </c>
      <c r="D199" s="1224" t="s">
        <v>558</v>
      </c>
      <c r="E199" s="1224" t="s">
        <v>216</v>
      </c>
      <c r="F199" s="309">
        <v>713</v>
      </c>
      <c r="G199" s="218">
        <v>866.82899999999995</v>
      </c>
      <c r="H199" s="1225">
        <v>37000</v>
      </c>
      <c r="I199" s="330">
        <v>22800</v>
      </c>
      <c r="J199" s="1231" t="s">
        <v>4148</v>
      </c>
      <c r="K199" s="1231" t="s">
        <v>5749</v>
      </c>
      <c r="L199" s="1231" t="s">
        <v>5966</v>
      </c>
      <c r="M199" s="151" t="s">
        <v>6243</v>
      </c>
      <c r="N199" s="151" t="s">
        <v>6934</v>
      </c>
      <c r="O199" s="151" t="s">
        <v>7701</v>
      </c>
      <c r="P199" s="151"/>
      <c r="Q199" s="151"/>
      <c r="R199" s="151"/>
      <c r="S199" s="151"/>
      <c r="T199" s="9" t="s">
        <v>123</v>
      </c>
    </row>
    <row r="200" spans="1:28" s="1" customFormat="1" ht="168.75" customHeight="1" x14ac:dyDescent="0.2">
      <c r="A200" s="1561"/>
      <c r="B200" s="1220" t="s">
        <v>2139</v>
      </c>
      <c r="C200" s="1027" t="s">
        <v>5121</v>
      </c>
      <c r="D200" s="1224" t="s">
        <v>558</v>
      </c>
      <c r="E200" s="1224" t="s">
        <v>216</v>
      </c>
      <c r="F200" s="1225">
        <v>48390</v>
      </c>
      <c r="G200" s="279">
        <v>5200</v>
      </c>
      <c r="H200" s="1225">
        <v>0</v>
      </c>
      <c r="I200" s="279"/>
      <c r="J200" s="1245" t="s">
        <v>3303</v>
      </c>
      <c r="K200" s="1231" t="s">
        <v>3762</v>
      </c>
      <c r="L200" s="1231" t="s">
        <v>3885</v>
      </c>
      <c r="M200" s="151" t="s">
        <v>4705</v>
      </c>
      <c r="N200" s="151" t="s">
        <v>5547</v>
      </c>
      <c r="O200" s="151" t="s">
        <v>6930</v>
      </c>
      <c r="P200" s="151" t="s">
        <v>8030</v>
      </c>
      <c r="Q200" s="151"/>
      <c r="R200" s="151"/>
      <c r="S200" s="151"/>
      <c r="T200" s="9" t="s">
        <v>123</v>
      </c>
    </row>
    <row r="201" spans="1:28" s="1" customFormat="1" ht="117.75" customHeight="1" x14ac:dyDescent="0.2">
      <c r="A201" s="1561"/>
      <c r="B201" s="1220" t="s">
        <v>2141</v>
      </c>
      <c r="C201" s="329" t="s">
        <v>5122</v>
      </c>
      <c r="D201" s="1224" t="s">
        <v>558</v>
      </c>
      <c r="E201" s="1224" t="s">
        <v>216</v>
      </c>
      <c r="F201" s="309">
        <v>850</v>
      </c>
      <c r="G201" s="279">
        <v>680</v>
      </c>
      <c r="H201" s="1225">
        <v>0</v>
      </c>
      <c r="I201" s="279"/>
      <c r="J201" s="1245" t="s">
        <v>3304</v>
      </c>
      <c r="K201" s="1231" t="s">
        <v>4149</v>
      </c>
      <c r="L201" s="1231" t="s">
        <v>5548</v>
      </c>
      <c r="M201" s="151" t="s">
        <v>8030</v>
      </c>
      <c r="N201" s="151"/>
      <c r="O201" s="151"/>
      <c r="P201" s="151"/>
      <c r="Q201" s="151"/>
      <c r="R201" s="151"/>
      <c r="S201" s="151"/>
      <c r="T201" s="9" t="s">
        <v>123</v>
      </c>
    </row>
    <row r="202" spans="1:28" s="1" customFormat="1" ht="99.75" customHeight="1" x14ac:dyDescent="0.2">
      <c r="A202" s="1561"/>
      <c r="B202" s="1220" t="s">
        <v>2142</v>
      </c>
      <c r="C202" s="1027" t="s">
        <v>589</v>
      </c>
      <c r="D202" s="1224" t="s">
        <v>558</v>
      </c>
      <c r="E202" s="1224" t="s">
        <v>216</v>
      </c>
      <c r="F202" s="309">
        <v>5000</v>
      </c>
      <c r="G202" s="279">
        <v>150</v>
      </c>
      <c r="H202" s="1225">
        <v>0</v>
      </c>
      <c r="I202" s="306"/>
      <c r="J202" s="1231" t="s">
        <v>5549</v>
      </c>
      <c r="K202" s="1231" t="s">
        <v>8030</v>
      </c>
      <c r="L202" s="1231"/>
      <c r="M202" s="151"/>
      <c r="N202" s="151"/>
      <c r="O202" s="151"/>
      <c r="P202" s="151"/>
      <c r="Q202" s="151"/>
      <c r="R202" s="151"/>
      <c r="S202" s="151"/>
      <c r="T202" s="9" t="s">
        <v>123</v>
      </c>
    </row>
    <row r="203" spans="1:28" s="1" customFormat="1" ht="108" customHeight="1" x14ac:dyDescent="0.2">
      <c r="A203" s="1561"/>
      <c r="B203" s="1224" t="s">
        <v>3763</v>
      </c>
      <c r="C203" s="497" t="s">
        <v>3764</v>
      </c>
      <c r="D203" s="1224" t="s">
        <v>810</v>
      </c>
      <c r="E203" s="1224" t="s">
        <v>3435</v>
      </c>
      <c r="F203" s="1225">
        <v>103</v>
      </c>
      <c r="G203" s="1225"/>
      <c r="H203" s="1225">
        <v>1400</v>
      </c>
      <c r="I203" s="1225"/>
      <c r="J203" s="1227" t="s">
        <v>3765</v>
      </c>
      <c r="K203" s="1227" t="s">
        <v>4467</v>
      </c>
      <c r="L203" s="1227" t="s">
        <v>7853</v>
      </c>
      <c r="M203" s="1239"/>
      <c r="N203" s="1239"/>
      <c r="O203" s="1239"/>
      <c r="P203" s="1239"/>
      <c r="Q203" s="1239"/>
      <c r="R203" s="1239"/>
      <c r="S203" s="1239"/>
      <c r="T203" s="4"/>
      <c r="U203" s="4"/>
    </row>
    <row r="204" spans="1:28" s="1" customFormat="1" ht="120.75" customHeight="1" x14ac:dyDescent="0.2">
      <c r="A204" s="1561"/>
      <c r="B204" s="1224" t="s">
        <v>6403</v>
      </c>
      <c r="C204" s="1027" t="s">
        <v>7725</v>
      </c>
      <c r="D204" s="1224" t="s">
        <v>810</v>
      </c>
      <c r="E204" s="1224" t="s">
        <v>902</v>
      </c>
      <c r="F204" s="330"/>
      <c r="G204" s="279">
        <v>430</v>
      </c>
      <c r="H204" s="1225">
        <v>10000</v>
      </c>
      <c r="I204" s="1014"/>
      <c r="J204" s="1599" t="s">
        <v>6429</v>
      </c>
      <c r="K204" s="1227" t="s">
        <v>7724</v>
      </c>
      <c r="L204" s="1227"/>
      <c r="M204" s="1239"/>
      <c r="N204" s="1239"/>
      <c r="O204" s="1239"/>
      <c r="P204" s="1239"/>
      <c r="Q204" s="1239"/>
      <c r="R204" s="1239"/>
      <c r="S204" s="1239"/>
      <c r="T204" s="4"/>
      <c r="U204" s="4"/>
    </row>
    <row r="205" spans="1:28" s="1" customFormat="1" ht="62.25" customHeight="1" x14ac:dyDescent="0.2">
      <c r="A205" s="1561"/>
      <c r="B205" s="1224" t="s">
        <v>6418</v>
      </c>
      <c r="C205" s="1027" t="s">
        <v>7704</v>
      </c>
      <c r="D205" s="1224" t="s">
        <v>810</v>
      </c>
      <c r="E205" s="1224" t="s">
        <v>902</v>
      </c>
      <c r="F205" s="330"/>
      <c r="G205" s="279">
        <v>500</v>
      </c>
      <c r="H205" s="1225">
        <v>18000</v>
      </c>
      <c r="I205" s="1014"/>
      <c r="J205" s="1599"/>
      <c r="K205" s="1227" t="s">
        <v>7703</v>
      </c>
      <c r="L205" s="1227"/>
      <c r="M205" s="1239"/>
      <c r="N205" s="1239"/>
      <c r="O205" s="1239"/>
      <c r="P205" s="1239"/>
      <c r="Q205" s="1239"/>
      <c r="R205" s="1239"/>
      <c r="S205" s="1239"/>
      <c r="T205" s="4"/>
      <c r="U205" s="4"/>
    </row>
    <row r="206" spans="1:28" s="1" customFormat="1" ht="62.25" customHeight="1" x14ac:dyDescent="0.2">
      <c r="A206" s="1561"/>
      <c r="B206" s="1224" t="s">
        <v>7699</v>
      </c>
      <c r="C206" s="1027" t="s">
        <v>7700</v>
      </c>
      <c r="D206" s="1224" t="s">
        <v>810</v>
      </c>
      <c r="E206" s="1224" t="s">
        <v>902</v>
      </c>
      <c r="F206" s="330"/>
      <c r="G206" s="279"/>
      <c r="H206" s="1225">
        <v>600</v>
      </c>
      <c r="I206" s="1014"/>
      <c r="J206" s="1227" t="s">
        <v>7066</v>
      </c>
      <c r="K206" s="1227"/>
      <c r="L206" s="1227"/>
      <c r="M206" s="1239"/>
      <c r="N206" s="1239"/>
      <c r="O206" s="1239"/>
      <c r="P206" s="1239"/>
      <c r="Q206" s="1239"/>
      <c r="R206" s="1239"/>
      <c r="S206" s="1239"/>
      <c r="T206" s="4"/>
      <c r="U206" s="4"/>
    </row>
    <row r="207" spans="1:28" s="1" customFormat="1" ht="62.25" customHeight="1" x14ac:dyDescent="0.2">
      <c r="A207" s="1561"/>
      <c r="B207" s="1224" t="s">
        <v>7705</v>
      </c>
      <c r="C207" s="1027" t="s">
        <v>7706</v>
      </c>
      <c r="D207" s="1224" t="s">
        <v>810</v>
      </c>
      <c r="E207" s="1224" t="s">
        <v>902</v>
      </c>
      <c r="F207" s="330"/>
      <c r="G207" s="279"/>
      <c r="H207" s="1225">
        <v>2000</v>
      </c>
      <c r="I207" s="1014"/>
      <c r="J207" s="1227" t="s">
        <v>7066</v>
      </c>
      <c r="K207" s="1227"/>
      <c r="L207" s="1227"/>
      <c r="M207" s="1239"/>
      <c r="N207" s="1239"/>
      <c r="O207" s="1239"/>
      <c r="P207" s="1239"/>
      <c r="Q207" s="1239"/>
      <c r="R207" s="1239"/>
      <c r="S207" s="1239"/>
      <c r="T207" s="4"/>
      <c r="U207" s="4"/>
    </row>
    <row r="208" spans="1:28" s="1" customFormat="1" ht="62.25" customHeight="1" x14ac:dyDescent="0.2">
      <c r="A208" s="1561"/>
      <c r="B208" s="1224" t="s">
        <v>7707</v>
      </c>
      <c r="C208" s="1027" t="s">
        <v>7709</v>
      </c>
      <c r="D208" s="1224" t="s">
        <v>810</v>
      </c>
      <c r="E208" s="1224" t="s">
        <v>902</v>
      </c>
      <c r="F208" s="330"/>
      <c r="G208" s="279"/>
      <c r="H208" s="1225">
        <v>700</v>
      </c>
      <c r="I208" s="1014"/>
      <c r="J208" s="1227" t="s">
        <v>7066</v>
      </c>
      <c r="K208" s="1227"/>
      <c r="L208" s="1227"/>
      <c r="M208" s="1239"/>
      <c r="N208" s="1239"/>
      <c r="O208" s="1239"/>
      <c r="P208" s="1239"/>
      <c r="Q208" s="1239"/>
      <c r="R208" s="1239"/>
      <c r="S208" s="1239"/>
      <c r="T208" s="4"/>
      <c r="U208" s="4"/>
    </row>
    <row r="209" spans="1:21" s="1" customFormat="1" ht="62.25" customHeight="1" x14ac:dyDescent="0.2">
      <c r="A209" s="1561"/>
      <c r="B209" s="1224" t="s">
        <v>7708</v>
      </c>
      <c r="C209" s="1027" t="s">
        <v>7710</v>
      </c>
      <c r="D209" s="1224" t="s">
        <v>810</v>
      </c>
      <c r="E209" s="1224" t="s">
        <v>902</v>
      </c>
      <c r="F209" s="330"/>
      <c r="G209" s="279"/>
      <c r="H209" s="1225">
        <v>950</v>
      </c>
      <c r="I209" s="1014"/>
      <c r="J209" s="1227" t="s">
        <v>7066</v>
      </c>
      <c r="K209" s="1227"/>
      <c r="L209" s="1227"/>
      <c r="M209" s="1239"/>
      <c r="N209" s="1239"/>
      <c r="O209" s="1239"/>
      <c r="P209" s="1239"/>
      <c r="Q209" s="1239"/>
      <c r="R209" s="1239"/>
      <c r="S209" s="1239"/>
      <c r="T209" s="4"/>
      <c r="U209" s="4"/>
    </row>
    <row r="210" spans="1:21" s="1" customFormat="1" ht="62.25" customHeight="1" x14ac:dyDescent="0.2">
      <c r="A210" s="1561"/>
      <c r="B210" s="1224" t="s">
        <v>7803</v>
      </c>
      <c r="C210" s="1027" t="s">
        <v>7802</v>
      </c>
      <c r="D210" s="1224" t="s">
        <v>810</v>
      </c>
      <c r="E210" s="1224" t="s">
        <v>3435</v>
      </c>
      <c r="F210" s="330"/>
      <c r="G210" s="279"/>
      <c r="H210" s="1225">
        <v>600</v>
      </c>
      <c r="I210" s="1014"/>
      <c r="J210" s="1227" t="s">
        <v>7066</v>
      </c>
      <c r="K210" s="1227"/>
      <c r="L210" s="1227"/>
      <c r="M210" s="1239"/>
      <c r="N210" s="1239"/>
      <c r="O210" s="1239"/>
      <c r="P210" s="1239"/>
      <c r="Q210" s="1239"/>
      <c r="R210" s="1239"/>
      <c r="S210" s="1239"/>
      <c r="T210" s="4"/>
      <c r="U210" s="4"/>
    </row>
    <row r="211" spans="1:21" s="1" customFormat="1" ht="62.25" customHeight="1" x14ac:dyDescent="0.2">
      <c r="A211" s="1561"/>
      <c r="B211" s="1224" t="s">
        <v>7855</v>
      </c>
      <c r="C211" s="1027" t="s">
        <v>7854</v>
      </c>
      <c r="D211" s="1224" t="s">
        <v>810</v>
      </c>
      <c r="E211" s="1224" t="s">
        <v>3435</v>
      </c>
      <c r="F211" s="330"/>
      <c r="G211" s="279"/>
      <c r="H211" s="1225">
        <v>1400</v>
      </c>
      <c r="I211" s="1014"/>
      <c r="J211" s="1227" t="s">
        <v>7066</v>
      </c>
      <c r="K211" s="1227"/>
      <c r="L211" s="1227"/>
      <c r="M211" s="1239"/>
      <c r="N211" s="1239"/>
      <c r="O211" s="1239"/>
      <c r="P211" s="1239"/>
      <c r="Q211" s="1239"/>
      <c r="R211" s="1239"/>
      <c r="S211" s="1239"/>
      <c r="T211" s="4"/>
      <c r="U211" s="4"/>
    </row>
    <row r="212" spans="1:21" s="1" customFormat="1" ht="62.25" customHeight="1" x14ac:dyDescent="0.2">
      <c r="A212" s="1561"/>
      <c r="B212" s="1224" t="s">
        <v>7847</v>
      </c>
      <c r="C212" s="1027" t="s">
        <v>7848</v>
      </c>
      <c r="D212" s="1224" t="s">
        <v>810</v>
      </c>
      <c r="E212" s="1224" t="s">
        <v>3435</v>
      </c>
      <c r="F212" s="330"/>
      <c r="G212" s="279"/>
      <c r="H212" s="1225">
        <v>1000</v>
      </c>
      <c r="I212" s="1014"/>
      <c r="J212" s="1227" t="s">
        <v>7066</v>
      </c>
      <c r="K212" s="1227"/>
      <c r="L212" s="1227"/>
      <c r="M212" s="1239"/>
      <c r="N212" s="1239"/>
      <c r="O212" s="1239"/>
      <c r="P212" s="1239"/>
      <c r="Q212" s="1239"/>
      <c r="R212" s="1239"/>
      <c r="S212" s="1239"/>
      <c r="T212" s="4"/>
      <c r="U212" s="4"/>
    </row>
    <row r="213" spans="1:21" s="1" customFormat="1" ht="62.25" customHeight="1" x14ac:dyDescent="0.2">
      <c r="A213" s="1561"/>
      <c r="B213" s="1224" t="s">
        <v>7845</v>
      </c>
      <c r="C213" s="1027" t="s">
        <v>7846</v>
      </c>
      <c r="D213" s="1224" t="s">
        <v>810</v>
      </c>
      <c r="E213" s="1224" t="s">
        <v>3435</v>
      </c>
      <c r="F213" s="330"/>
      <c r="G213" s="279"/>
      <c r="H213" s="1225">
        <v>800</v>
      </c>
      <c r="I213" s="1014"/>
      <c r="J213" s="1227" t="s">
        <v>7066</v>
      </c>
      <c r="K213" s="1227"/>
      <c r="L213" s="1227"/>
      <c r="M213" s="1239"/>
      <c r="N213" s="1239"/>
      <c r="O213" s="1239"/>
      <c r="P213" s="1239"/>
      <c r="Q213" s="1239"/>
      <c r="R213" s="1239"/>
      <c r="S213" s="1239"/>
      <c r="T213" s="4"/>
      <c r="U213" s="4"/>
    </row>
    <row r="214" spans="1:21" s="1" customFormat="1" ht="62.25" customHeight="1" x14ac:dyDescent="0.2">
      <c r="A214" s="1561"/>
      <c r="B214" s="1224" t="s">
        <v>7849</v>
      </c>
      <c r="C214" s="1027" t="s">
        <v>7850</v>
      </c>
      <c r="D214" s="1224" t="s">
        <v>810</v>
      </c>
      <c r="E214" s="1224" t="s">
        <v>3435</v>
      </c>
      <c r="F214" s="330"/>
      <c r="G214" s="279"/>
      <c r="H214" s="1225">
        <v>700</v>
      </c>
      <c r="I214" s="1014"/>
      <c r="J214" s="1227" t="s">
        <v>7066</v>
      </c>
      <c r="K214" s="1227"/>
      <c r="L214" s="1227"/>
      <c r="M214" s="1239"/>
      <c r="N214" s="1239"/>
      <c r="O214" s="1239"/>
      <c r="P214" s="1239"/>
      <c r="Q214" s="1239"/>
      <c r="R214" s="1239"/>
      <c r="S214" s="1239"/>
      <c r="T214" s="4"/>
      <c r="U214" s="4"/>
    </row>
    <row r="215" spans="1:21" s="1" customFormat="1" ht="62.25" customHeight="1" x14ac:dyDescent="0.2">
      <c r="A215" s="1562"/>
      <c r="B215" s="1224" t="s">
        <v>7851</v>
      </c>
      <c r="C215" s="1027" t="s">
        <v>7852</v>
      </c>
      <c r="D215" s="1224" t="s">
        <v>810</v>
      </c>
      <c r="E215" s="1224" t="s">
        <v>3435</v>
      </c>
      <c r="F215" s="330"/>
      <c r="G215" s="279"/>
      <c r="H215" s="1225">
        <v>29.943000000000001</v>
      </c>
      <c r="I215" s="1014"/>
      <c r="J215" s="1227" t="s">
        <v>7066</v>
      </c>
      <c r="K215" s="1227"/>
      <c r="L215" s="1227"/>
      <c r="M215" s="1239"/>
      <c r="N215" s="1239"/>
      <c r="O215" s="1239"/>
      <c r="P215" s="1239"/>
      <c r="Q215" s="1239"/>
      <c r="R215" s="1239"/>
      <c r="S215" s="1239"/>
      <c r="T215" s="4"/>
      <c r="U215" s="4"/>
    </row>
    <row r="216" spans="1:21" s="1" customFormat="1" ht="114.75" customHeight="1" x14ac:dyDescent="0.2">
      <c r="A216" s="1563" t="s">
        <v>1486</v>
      </c>
      <c r="B216" s="1220" t="s">
        <v>2176</v>
      </c>
      <c r="C216" s="1027" t="s">
        <v>5127</v>
      </c>
      <c r="D216" s="1224" t="s">
        <v>213</v>
      </c>
      <c r="E216" s="307" t="s">
        <v>551</v>
      </c>
      <c r="F216" s="1225">
        <v>15097.567999999999</v>
      </c>
      <c r="G216" s="1225"/>
      <c r="H216" s="1225">
        <v>0</v>
      </c>
      <c r="I216" s="235"/>
      <c r="J216" s="1230" t="s">
        <v>3766</v>
      </c>
      <c r="K216" s="1230" t="s">
        <v>3995</v>
      </c>
      <c r="L216" s="1230" t="s">
        <v>4710</v>
      </c>
      <c r="M216" s="146" t="s">
        <v>5557</v>
      </c>
      <c r="N216" s="146" t="s">
        <v>8030</v>
      </c>
      <c r="O216" s="146"/>
      <c r="P216" s="146"/>
      <c r="Q216" s="146"/>
      <c r="R216" s="146"/>
      <c r="S216" s="146"/>
      <c r="T216" s="4" t="s">
        <v>11</v>
      </c>
      <c r="U216" s="4"/>
    </row>
    <row r="217" spans="1:21" s="4" customFormat="1" ht="113.25" customHeight="1" x14ac:dyDescent="0.2">
      <c r="A217" s="1561"/>
      <c r="B217" s="1220" t="s">
        <v>2194</v>
      </c>
      <c r="C217" s="1027" t="s">
        <v>635</v>
      </c>
      <c r="D217" s="1222" t="s">
        <v>213</v>
      </c>
      <c r="E217" s="1222" t="s">
        <v>551</v>
      </c>
      <c r="F217" s="1225">
        <v>192</v>
      </c>
      <c r="G217" s="203"/>
      <c r="H217" s="1225">
        <v>0</v>
      </c>
      <c r="I217" s="1225">
        <v>1500</v>
      </c>
      <c r="J217" s="1230" t="s">
        <v>4161</v>
      </c>
      <c r="K217" s="1230" t="s">
        <v>4477</v>
      </c>
      <c r="L217" s="1608" t="s">
        <v>5749</v>
      </c>
      <c r="M217" s="146" t="s">
        <v>8030</v>
      </c>
      <c r="N217" s="146"/>
      <c r="O217" s="146"/>
      <c r="P217" s="146"/>
      <c r="Q217" s="146"/>
      <c r="R217" s="146"/>
      <c r="S217" s="146"/>
      <c r="T217" s="4" t="s">
        <v>11</v>
      </c>
    </row>
    <row r="218" spans="1:21" s="4" customFormat="1" ht="97.5" customHeight="1" x14ac:dyDescent="0.2">
      <c r="A218" s="1561"/>
      <c r="B218" s="1220" t="s">
        <v>2195</v>
      </c>
      <c r="C218" s="1027" t="s">
        <v>636</v>
      </c>
      <c r="D218" s="1222" t="s">
        <v>213</v>
      </c>
      <c r="E218" s="1222" t="s">
        <v>551</v>
      </c>
      <c r="F218" s="1225">
        <v>1019.32111</v>
      </c>
      <c r="G218" s="203"/>
      <c r="H218" s="1225">
        <v>0</v>
      </c>
      <c r="I218" s="1225">
        <v>1500</v>
      </c>
      <c r="J218" s="1230" t="s">
        <v>3772</v>
      </c>
      <c r="K218" s="1230" t="s">
        <v>4478</v>
      </c>
      <c r="L218" s="1608"/>
      <c r="M218" s="146" t="s">
        <v>8030</v>
      </c>
      <c r="N218" s="146"/>
      <c r="O218" s="146"/>
      <c r="P218" s="146"/>
      <c r="Q218" s="146"/>
      <c r="R218" s="146"/>
      <c r="S218" s="146"/>
      <c r="T218" s="4" t="s">
        <v>11</v>
      </c>
    </row>
    <row r="219" spans="1:21" s="4" customFormat="1" ht="231" customHeight="1" x14ac:dyDescent="0.2">
      <c r="A219" s="1561"/>
      <c r="B219" s="1220" t="s">
        <v>2197</v>
      </c>
      <c r="C219" s="1027" t="s">
        <v>5797</v>
      </c>
      <c r="D219" s="1224" t="s">
        <v>558</v>
      </c>
      <c r="E219" s="1224" t="s">
        <v>216</v>
      </c>
      <c r="F219" s="309">
        <v>307</v>
      </c>
      <c r="G219" s="330">
        <v>32505</v>
      </c>
      <c r="H219" s="1225">
        <v>0</v>
      </c>
      <c r="I219" s="1224"/>
      <c r="J219" s="1226" t="s">
        <v>3773</v>
      </c>
      <c r="K219" s="1226" t="s">
        <v>4713</v>
      </c>
      <c r="L219" s="1226" t="s">
        <v>5564</v>
      </c>
      <c r="M219" s="1234" t="s">
        <v>5969</v>
      </c>
      <c r="N219" s="1234" t="s">
        <v>6241</v>
      </c>
      <c r="O219" s="1234" t="s">
        <v>6933</v>
      </c>
      <c r="P219" s="1234"/>
      <c r="Q219" s="1234"/>
      <c r="R219" s="1234"/>
      <c r="S219" s="1234"/>
      <c r="T219" s="3" t="s">
        <v>123</v>
      </c>
    </row>
    <row r="220" spans="1:21" s="4" customFormat="1" ht="132.75" customHeight="1" x14ac:dyDescent="0.2">
      <c r="A220" s="1561"/>
      <c r="B220" s="1220" t="s">
        <v>2198</v>
      </c>
      <c r="C220" s="1027" t="s">
        <v>6936</v>
      </c>
      <c r="D220" s="1224" t="s">
        <v>558</v>
      </c>
      <c r="E220" s="1224" t="s">
        <v>216</v>
      </c>
      <c r="F220" s="309">
        <v>387.5</v>
      </c>
      <c r="G220" s="1225">
        <v>10600</v>
      </c>
      <c r="H220" s="1225">
        <v>20000</v>
      </c>
      <c r="I220" s="1224"/>
      <c r="J220" s="1226" t="s">
        <v>4907</v>
      </c>
      <c r="K220" s="1226" t="s">
        <v>5565</v>
      </c>
      <c r="L220" s="1226" t="s">
        <v>5970</v>
      </c>
      <c r="M220" s="1234" t="s">
        <v>6935</v>
      </c>
      <c r="N220" s="1234" t="s">
        <v>7690</v>
      </c>
      <c r="O220" s="1234"/>
      <c r="P220" s="1234"/>
      <c r="Q220" s="1234"/>
      <c r="R220" s="1234"/>
      <c r="S220" s="1234"/>
      <c r="T220" s="3" t="s">
        <v>123</v>
      </c>
    </row>
    <row r="221" spans="1:21" s="1" customFormat="1" ht="73.5" customHeight="1" x14ac:dyDescent="0.2">
      <c r="A221" s="1561"/>
      <c r="B221" s="1220" t="s">
        <v>2215</v>
      </c>
      <c r="C221" s="1027" t="s">
        <v>656</v>
      </c>
      <c r="D221" s="1222" t="s">
        <v>213</v>
      </c>
      <c r="E221" s="1222" t="s">
        <v>551</v>
      </c>
      <c r="F221" s="1012"/>
      <c r="G221" s="1224"/>
      <c r="H221" s="1225">
        <v>0</v>
      </c>
      <c r="I221" s="608"/>
      <c r="J221" s="672" t="s">
        <v>8030</v>
      </c>
      <c r="K221" s="672"/>
      <c r="L221" s="672"/>
      <c r="M221" s="149"/>
      <c r="N221" s="149"/>
      <c r="O221" s="149"/>
      <c r="P221" s="149"/>
      <c r="Q221" s="149"/>
      <c r="R221" s="149"/>
      <c r="S221" s="149"/>
      <c r="T221" s="3" t="s">
        <v>11</v>
      </c>
      <c r="U221" s="4"/>
    </row>
    <row r="222" spans="1:21" s="1" customFormat="1" ht="117.75" customHeight="1" x14ac:dyDescent="0.2">
      <c r="A222" s="1561"/>
      <c r="B222" s="1220" t="s">
        <v>2255</v>
      </c>
      <c r="C222" s="1027" t="s">
        <v>5178</v>
      </c>
      <c r="D222" s="1222" t="s">
        <v>213</v>
      </c>
      <c r="E222" s="1222" t="s">
        <v>551</v>
      </c>
      <c r="F222" s="608">
        <v>70</v>
      </c>
      <c r="G222" s="306">
        <v>905.65599999999995</v>
      </c>
      <c r="H222" s="1224">
        <v>242.41683</v>
      </c>
      <c r="I222" s="608">
        <v>70</v>
      </c>
      <c r="J222" s="672" t="s">
        <v>5566</v>
      </c>
      <c r="K222" s="672" t="s">
        <v>7819</v>
      </c>
      <c r="L222" s="672"/>
      <c r="M222" s="149"/>
      <c r="N222" s="149"/>
      <c r="O222" s="149"/>
      <c r="P222" s="149"/>
      <c r="Q222" s="149"/>
      <c r="R222" s="149"/>
      <c r="S222" s="149"/>
      <c r="T222" s="3" t="s">
        <v>11</v>
      </c>
      <c r="U222" s="4"/>
    </row>
    <row r="223" spans="1:21" s="1" customFormat="1" ht="68.25" customHeight="1" x14ac:dyDescent="0.2">
      <c r="A223" s="1561"/>
      <c r="B223" s="1220" t="s">
        <v>2262</v>
      </c>
      <c r="C223" s="1027" t="s">
        <v>700</v>
      </c>
      <c r="D223" s="1224" t="s">
        <v>213</v>
      </c>
      <c r="E223" s="307" t="s">
        <v>551</v>
      </c>
      <c r="F223" s="1225"/>
      <c r="G223" s="1030"/>
      <c r="H223" s="1225">
        <v>0</v>
      </c>
      <c r="I223" s="1225">
        <v>9000</v>
      </c>
      <c r="J223" s="1230" t="s">
        <v>5749</v>
      </c>
      <c r="K223" s="1230" t="s">
        <v>8030</v>
      </c>
      <c r="L223" s="1230"/>
      <c r="M223" s="146"/>
      <c r="N223" s="146"/>
      <c r="O223" s="146"/>
      <c r="P223" s="146"/>
      <c r="Q223" s="146"/>
      <c r="R223" s="146"/>
      <c r="S223" s="146"/>
      <c r="T223" s="3" t="s">
        <v>11</v>
      </c>
      <c r="U223" s="4"/>
    </row>
    <row r="224" spans="1:21" s="4" customFormat="1" ht="126" customHeight="1" x14ac:dyDescent="0.2">
      <c r="A224" s="1561"/>
      <c r="B224" s="1220" t="s">
        <v>2272</v>
      </c>
      <c r="C224" s="1027" t="s">
        <v>707</v>
      </c>
      <c r="D224" s="287" t="s">
        <v>213</v>
      </c>
      <c r="E224" s="287" t="s">
        <v>551</v>
      </c>
      <c r="F224" s="1225">
        <v>40.054630000000003</v>
      </c>
      <c r="G224" s="1225">
        <v>650</v>
      </c>
      <c r="H224" s="1225">
        <v>112</v>
      </c>
      <c r="I224" s="235"/>
      <c r="J224" s="1230" t="s">
        <v>4488</v>
      </c>
      <c r="K224" s="1230" t="s">
        <v>4717</v>
      </c>
      <c r="L224" s="1230" t="s">
        <v>5567</v>
      </c>
      <c r="M224" s="146" t="s">
        <v>7842</v>
      </c>
      <c r="N224" s="146"/>
      <c r="O224" s="146"/>
      <c r="P224" s="146"/>
      <c r="Q224" s="146"/>
      <c r="R224" s="146"/>
      <c r="S224" s="146"/>
      <c r="T224" s="3" t="s">
        <v>11</v>
      </c>
    </row>
    <row r="225" spans="1:21" s="1" customFormat="1" ht="93.75" customHeight="1" x14ac:dyDescent="0.2">
      <c r="A225" s="1561"/>
      <c r="B225" s="1220" t="s">
        <v>2302</v>
      </c>
      <c r="C225" s="1027" t="s">
        <v>7715</v>
      </c>
      <c r="D225" s="1224" t="s">
        <v>213</v>
      </c>
      <c r="E225" s="307" t="s">
        <v>216</v>
      </c>
      <c r="F225" s="1012"/>
      <c r="G225" s="306"/>
      <c r="H225" s="1225">
        <v>1000</v>
      </c>
      <c r="I225" s="1225">
        <v>852.85599999999999</v>
      </c>
      <c r="J225" s="1227" t="s">
        <v>8029</v>
      </c>
      <c r="K225" s="1227"/>
      <c r="L225" s="1227"/>
      <c r="M225" s="1239"/>
      <c r="N225" s="1239"/>
      <c r="O225" s="1239"/>
      <c r="P225" s="1239"/>
      <c r="Q225" s="1239"/>
      <c r="R225" s="1239"/>
      <c r="S225" s="1239"/>
      <c r="T225" s="3" t="s">
        <v>11</v>
      </c>
      <c r="U225" s="4"/>
    </row>
    <row r="226" spans="1:21" s="1" customFormat="1" ht="96" customHeight="1" x14ac:dyDescent="0.2">
      <c r="A226" s="1561"/>
      <c r="B226" s="1220" t="s">
        <v>2315</v>
      </c>
      <c r="C226" s="1027" t="s">
        <v>737</v>
      </c>
      <c r="D226" s="1224" t="s">
        <v>213</v>
      </c>
      <c r="E226" s="307" t="s">
        <v>551</v>
      </c>
      <c r="F226" s="1225"/>
      <c r="G226" s="1030"/>
      <c r="H226" s="1225">
        <v>0</v>
      </c>
      <c r="I226" s="1225">
        <v>13000</v>
      </c>
      <c r="J226" s="1230" t="s">
        <v>3091</v>
      </c>
      <c r="K226" s="1230" t="s">
        <v>5749</v>
      </c>
      <c r="L226" s="1230" t="s">
        <v>8030</v>
      </c>
      <c r="M226" s="146"/>
      <c r="N226" s="146"/>
      <c r="O226" s="146"/>
      <c r="P226" s="146"/>
      <c r="Q226" s="146"/>
      <c r="R226" s="146"/>
      <c r="S226" s="146"/>
      <c r="T226" s="3" t="s">
        <v>11</v>
      </c>
    </row>
    <row r="227" spans="1:21" s="1" customFormat="1" ht="135" customHeight="1" x14ac:dyDescent="0.2">
      <c r="A227" s="1561"/>
      <c r="B227" s="1220" t="s">
        <v>2321</v>
      </c>
      <c r="C227" s="1027" t="s">
        <v>7829</v>
      </c>
      <c r="D227" s="1222" t="s">
        <v>213</v>
      </c>
      <c r="E227" s="1222" t="s">
        <v>551</v>
      </c>
      <c r="F227" s="1225">
        <v>650</v>
      </c>
      <c r="G227" s="1225"/>
      <c r="H227" s="1225">
        <v>360.834</v>
      </c>
      <c r="I227" s="235"/>
      <c r="J227" s="1230" t="s">
        <v>4722</v>
      </c>
      <c r="K227" s="1230" t="s">
        <v>7828</v>
      </c>
      <c r="L227" s="1230"/>
      <c r="M227" s="146"/>
      <c r="N227" s="146"/>
      <c r="O227" s="146"/>
      <c r="P227" s="146"/>
      <c r="Q227" s="146"/>
      <c r="R227" s="146"/>
      <c r="S227" s="146"/>
      <c r="T227" s="3" t="s">
        <v>11</v>
      </c>
      <c r="U227" s="4"/>
    </row>
    <row r="228" spans="1:21" s="1" customFormat="1" ht="138.75" customHeight="1" x14ac:dyDescent="0.2">
      <c r="A228" s="1561"/>
      <c r="B228" s="497" t="s">
        <v>3479</v>
      </c>
      <c r="C228" s="497" t="s">
        <v>3480</v>
      </c>
      <c r="D228" s="1224" t="s">
        <v>810</v>
      </c>
      <c r="E228" s="1224" t="s">
        <v>902</v>
      </c>
      <c r="F228" s="1225">
        <v>500</v>
      </c>
      <c r="G228" s="1225">
        <v>1330</v>
      </c>
      <c r="H228" s="1225">
        <v>0</v>
      </c>
      <c r="I228" s="1225">
        <v>0</v>
      </c>
      <c r="J228" s="1230" t="s">
        <v>3481</v>
      </c>
      <c r="K228" s="1227" t="s">
        <v>5581</v>
      </c>
      <c r="L228" s="1232" t="s">
        <v>5971</v>
      </c>
      <c r="M228" s="1239" t="s">
        <v>8030</v>
      </c>
      <c r="N228" s="142"/>
      <c r="O228" s="142"/>
      <c r="P228" s="142"/>
      <c r="Q228" s="142"/>
      <c r="R228" s="142"/>
      <c r="S228" s="142"/>
      <c r="T228" s="3"/>
      <c r="U228" s="4"/>
    </row>
    <row r="229" spans="1:21" s="1" customFormat="1" ht="96.75" customHeight="1" x14ac:dyDescent="0.2">
      <c r="A229" s="1561"/>
      <c r="B229" s="1224" t="s">
        <v>3794</v>
      </c>
      <c r="C229" s="497" t="s">
        <v>7687</v>
      </c>
      <c r="D229" s="1224" t="s">
        <v>810</v>
      </c>
      <c r="E229" s="1224" t="s">
        <v>902</v>
      </c>
      <c r="F229" s="1225">
        <v>260</v>
      </c>
      <c r="G229" s="1225">
        <v>5863.8860000000004</v>
      </c>
      <c r="H229" s="1225">
        <v>1703.2</v>
      </c>
      <c r="I229" s="1225"/>
      <c r="J229" s="1230" t="s">
        <v>3796</v>
      </c>
      <c r="K229" s="1227" t="s">
        <v>4347</v>
      </c>
      <c r="L229" s="1232" t="s">
        <v>4909</v>
      </c>
      <c r="M229" s="1146" t="s">
        <v>5972</v>
      </c>
      <c r="N229" s="1239" t="s">
        <v>6407</v>
      </c>
      <c r="O229" s="1239" t="s">
        <v>7686</v>
      </c>
      <c r="P229" s="142"/>
      <c r="Q229" s="142"/>
      <c r="R229" s="142"/>
      <c r="S229" s="142"/>
      <c r="T229" s="3"/>
      <c r="U229" s="4"/>
    </row>
    <row r="230" spans="1:21" s="1" customFormat="1" ht="123.75" customHeight="1" x14ac:dyDescent="0.2">
      <c r="A230" s="1561"/>
      <c r="B230" s="1028" t="s">
        <v>5141</v>
      </c>
      <c r="C230" s="1027" t="s">
        <v>7821</v>
      </c>
      <c r="D230" s="1222" t="s">
        <v>213</v>
      </c>
      <c r="E230" s="1222" t="s">
        <v>551</v>
      </c>
      <c r="F230" s="279">
        <v>2650.7449999999999</v>
      </c>
      <c r="G230" s="330">
        <v>600</v>
      </c>
      <c r="H230" s="1225">
        <v>134.745</v>
      </c>
      <c r="I230" s="1225"/>
      <c r="J230" s="1612"/>
      <c r="K230" s="1227" t="s">
        <v>7820</v>
      </c>
      <c r="L230" s="485"/>
      <c r="M230" s="142"/>
      <c r="N230" s="142"/>
      <c r="O230" s="142"/>
      <c r="P230" s="142"/>
      <c r="Q230" s="142"/>
      <c r="R230" s="142"/>
      <c r="S230" s="142"/>
      <c r="T230" s="3"/>
      <c r="U230" s="4"/>
    </row>
    <row r="231" spans="1:21" s="1" customFormat="1" ht="111" customHeight="1" x14ac:dyDescent="0.2">
      <c r="A231" s="1561"/>
      <c r="B231" s="1028" t="s">
        <v>5156</v>
      </c>
      <c r="C231" s="1220" t="s">
        <v>5155</v>
      </c>
      <c r="D231" s="1224" t="s">
        <v>213</v>
      </c>
      <c r="E231" s="307" t="s">
        <v>551</v>
      </c>
      <c r="F231" s="279"/>
      <c r="G231" s="330">
        <v>312.23811990000002</v>
      </c>
      <c r="H231" s="1225">
        <v>3.7090000000000001</v>
      </c>
      <c r="I231" s="1225"/>
      <c r="J231" s="1612"/>
      <c r="K231" s="1227" t="s">
        <v>6647</v>
      </c>
      <c r="L231" s="1227" t="s">
        <v>6939</v>
      </c>
      <c r="M231" s="1239" t="s">
        <v>7843</v>
      </c>
      <c r="N231" s="142"/>
      <c r="O231" s="142"/>
      <c r="P231" s="142"/>
      <c r="Q231" s="142"/>
      <c r="R231" s="142"/>
      <c r="S231" s="142"/>
      <c r="T231" s="3"/>
      <c r="U231" s="4"/>
    </row>
    <row r="232" spans="1:21" s="1" customFormat="1" ht="116.25" customHeight="1" x14ac:dyDescent="0.2">
      <c r="A232" s="1561"/>
      <c r="B232" s="1028" t="s">
        <v>5164</v>
      </c>
      <c r="C232" s="1027" t="s">
        <v>5163</v>
      </c>
      <c r="D232" s="1224" t="s">
        <v>810</v>
      </c>
      <c r="E232" s="1224" t="s">
        <v>3435</v>
      </c>
      <c r="F232" s="279"/>
      <c r="G232" s="330">
        <v>1588.6020000000001</v>
      </c>
      <c r="H232" s="1225">
        <v>1430</v>
      </c>
      <c r="I232" s="1225"/>
      <c r="J232" s="1612"/>
      <c r="K232" s="1227" t="s">
        <v>6650</v>
      </c>
      <c r="L232" s="1227" t="s">
        <v>7844</v>
      </c>
      <c r="M232" s="142"/>
      <c r="N232" s="142"/>
      <c r="O232" s="142"/>
      <c r="P232" s="142"/>
      <c r="Q232" s="142"/>
      <c r="R232" s="142"/>
      <c r="S232" s="142"/>
      <c r="T232" s="3"/>
      <c r="U232" s="4"/>
    </row>
    <row r="233" spans="1:21" s="1" customFormat="1" ht="62.25" customHeight="1" x14ac:dyDescent="0.2">
      <c r="A233" s="1561"/>
      <c r="B233" s="1028" t="s">
        <v>7695</v>
      </c>
      <c r="C233" s="1027" t="s">
        <v>7696</v>
      </c>
      <c r="D233" s="1224" t="s">
        <v>810</v>
      </c>
      <c r="E233" s="1224" t="s">
        <v>902</v>
      </c>
      <c r="F233" s="279"/>
      <c r="G233" s="330"/>
      <c r="H233" s="1225">
        <v>1000</v>
      </c>
      <c r="I233" s="1225"/>
      <c r="J233" s="1230" t="s">
        <v>7579</v>
      </c>
      <c r="K233" s="1227"/>
      <c r="L233" s="485"/>
      <c r="M233" s="142"/>
      <c r="N233" s="142"/>
      <c r="O233" s="142"/>
      <c r="P233" s="142"/>
      <c r="Q233" s="142"/>
      <c r="R233" s="142"/>
      <c r="S233" s="142"/>
      <c r="T233" s="3"/>
      <c r="U233" s="4"/>
    </row>
    <row r="234" spans="1:21" s="1" customFormat="1" ht="62.25" customHeight="1" x14ac:dyDescent="0.2">
      <c r="A234" s="1561"/>
      <c r="B234" s="1028" t="s">
        <v>7713</v>
      </c>
      <c r="C234" s="1027" t="s">
        <v>7714</v>
      </c>
      <c r="D234" s="1224" t="s">
        <v>810</v>
      </c>
      <c r="E234" s="1224" t="s">
        <v>902</v>
      </c>
      <c r="F234" s="279"/>
      <c r="G234" s="330"/>
      <c r="H234" s="1225">
        <v>2000</v>
      </c>
      <c r="I234" s="1225"/>
      <c r="J234" s="1230" t="s">
        <v>7579</v>
      </c>
      <c r="K234" s="1227"/>
      <c r="L234" s="485"/>
      <c r="M234" s="142"/>
      <c r="N234" s="142"/>
      <c r="O234" s="142"/>
      <c r="P234" s="142"/>
      <c r="Q234" s="142"/>
      <c r="R234" s="142"/>
      <c r="S234" s="142"/>
      <c r="T234" s="3"/>
      <c r="U234" s="4"/>
    </row>
    <row r="235" spans="1:21" s="1" customFormat="1" ht="62.25" customHeight="1" x14ac:dyDescent="0.2">
      <c r="A235" s="1561"/>
      <c r="B235" s="1028" t="s">
        <v>7716</v>
      </c>
      <c r="C235" s="1027" t="s">
        <v>7717</v>
      </c>
      <c r="D235" s="1224" t="s">
        <v>810</v>
      </c>
      <c r="E235" s="1224" t="s">
        <v>902</v>
      </c>
      <c r="F235" s="279"/>
      <c r="G235" s="330"/>
      <c r="H235" s="1225">
        <v>2000</v>
      </c>
      <c r="I235" s="1225"/>
      <c r="J235" s="1230" t="s">
        <v>7579</v>
      </c>
      <c r="K235" s="1227"/>
      <c r="L235" s="485"/>
      <c r="M235" s="142"/>
      <c r="N235" s="142"/>
      <c r="O235" s="142"/>
      <c r="P235" s="142"/>
      <c r="Q235" s="142"/>
      <c r="R235" s="142"/>
      <c r="S235" s="142"/>
      <c r="T235" s="3"/>
      <c r="U235" s="4"/>
    </row>
    <row r="236" spans="1:21" s="1" customFormat="1" ht="62.25" customHeight="1" x14ac:dyDescent="0.2">
      <c r="A236" s="1561"/>
      <c r="B236" s="1028" t="s">
        <v>7718</v>
      </c>
      <c r="C236" s="1027" t="s">
        <v>7719</v>
      </c>
      <c r="D236" s="1224" t="s">
        <v>810</v>
      </c>
      <c r="E236" s="1224" t="s">
        <v>902</v>
      </c>
      <c r="F236" s="279"/>
      <c r="G236" s="330"/>
      <c r="H236" s="1225">
        <v>1500</v>
      </c>
      <c r="I236" s="1225"/>
      <c r="J236" s="1230" t="s">
        <v>7579</v>
      </c>
      <c r="K236" s="1227"/>
      <c r="L236" s="485"/>
      <c r="M236" s="142"/>
      <c r="N236" s="142"/>
      <c r="O236" s="142"/>
      <c r="P236" s="142"/>
      <c r="Q236" s="142"/>
      <c r="R236" s="142"/>
      <c r="S236" s="142"/>
      <c r="T236" s="3"/>
      <c r="U236" s="4"/>
    </row>
    <row r="237" spans="1:21" s="1" customFormat="1" ht="62.25" customHeight="1" x14ac:dyDescent="0.2">
      <c r="A237" s="1561"/>
      <c r="B237" s="1028" t="s">
        <v>7720</v>
      </c>
      <c r="C237" s="1027" t="s">
        <v>7722</v>
      </c>
      <c r="D237" s="1224" t="s">
        <v>810</v>
      </c>
      <c r="E237" s="1224" t="s">
        <v>902</v>
      </c>
      <c r="F237" s="279"/>
      <c r="G237" s="330"/>
      <c r="H237" s="1225">
        <v>30000</v>
      </c>
      <c r="I237" s="1225"/>
      <c r="J237" s="1230" t="s">
        <v>7579</v>
      </c>
      <c r="K237" s="1227"/>
      <c r="L237" s="485"/>
      <c r="M237" s="142"/>
      <c r="N237" s="142"/>
      <c r="O237" s="142"/>
      <c r="P237" s="142"/>
      <c r="Q237" s="142"/>
      <c r="R237" s="142"/>
      <c r="S237" s="142"/>
      <c r="T237" s="3"/>
      <c r="U237" s="4"/>
    </row>
    <row r="238" spans="1:21" s="1" customFormat="1" ht="62.25" customHeight="1" x14ac:dyDescent="0.2">
      <c r="A238" s="1561"/>
      <c r="B238" s="1028" t="s">
        <v>7721</v>
      </c>
      <c r="C238" s="1027" t="s">
        <v>7723</v>
      </c>
      <c r="D238" s="1224" t="s">
        <v>810</v>
      </c>
      <c r="E238" s="1224" t="s">
        <v>902</v>
      </c>
      <c r="F238" s="279"/>
      <c r="G238" s="330"/>
      <c r="H238" s="1225">
        <v>40000</v>
      </c>
      <c r="I238" s="1225"/>
      <c r="J238" s="1230" t="s">
        <v>7579</v>
      </c>
      <c r="K238" s="1227"/>
      <c r="L238" s="485"/>
      <c r="M238" s="142"/>
      <c r="N238" s="142"/>
      <c r="O238" s="142"/>
      <c r="P238" s="142"/>
      <c r="Q238" s="142"/>
      <c r="R238" s="142"/>
      <c r="S238" s="142"/>
      <c r="T238" s="3"/>
      <c r="U238" s="4"/>
    </row>
    <row r="239" spans="1:21" s="1" customFormat="1" ht="62.25" customHeight="1" x14ac:dyDescent="0.2">
      <c r="A239" s="1561"/>
      <c r="B239" s="1028" t="s">
        <v>7799</v>
      </c>
      <c r="C239" s="1027" t="s">
        <v>7798</v>
      </c>
      <c r="D239" s="1224" t="s">
        <v>810</v>
      </c>
      <c r="E239" s="1224" t="s">
        <v>3435</v>
      </c>
      <c r="F239" s="279"/>
      <c r="G239" s="330"/>
      <c r="H239" s="1225">
        <v>1500</v>
      </c>
      <c r="I239" s="1225"/>
      <c r="J239" s="1230" t="s">
        <v>7579</v>
      </c>
      <c r="K239" s="1227"/>
      <c r="L239" s="485"/>
      <c r="M239" s="142"/>
      <c r="N239" s="142"/>
      <c r="O239" s="142"/>
      <c r="P239" s="142"/>
      <c r="Q239" s="142"/>
      <c r="R239" s="142"/>
      <c r="S239" s="142"/>
      <c r="T239" s="3"/>
      <c r="U239" s="4"/>
    </row>
    <row r="240" spans="1:21" s="1" customFormat="1" ht="62.25" customHeight="1" x14ac:dyDescent="0.2">
      <c r="A240" s="1561"/>
      <c r="B240" s="1028" t="s">
        <v>7805</v>
      </c>
      <c r="C240" s="1027" t="s">
        <v>7804</v>
      </c>
      <c r="D240" s="1224" t="s">
        <v>810</v>
      </c>
      <c r="E240" s="1224" t="s">
        <v>3435</v>
      </c>
      <c r="F240" s="279"/>
      <c r="G240" s="330"/>
      <c r="H240" s="1225">
        <v>300</v>
      </c>
      <c r="I240" s="1225"/>
      <c r="J240" s="1230" t="s">
        <v>7579</v>
      </c>
      <c r="K240" s="1227"/>
      <c r="L240" s="485"/>
      <c r="M240" s="142"/>
      <c r="N240" s="142"/>
      <c r="O240" s="142"/>
      <c r="P240" s="142"/>
      <c r="Q240" s="142"/>
      <c r="R240" s="142"/>
      <c r="S240" s="142"/>
      <c r="T240" s="3"/>
      <c r="U240" s="4"/>
    </row>
    <row r="241" spans="1:21" s="1" customFormat="1" ht="62.25" customHeight="1" x14ac:dyDescent="0.2">
      <c r="A241" s="1561"/>
      <c r="B241" s="1028" t="s">
        <v>7806</v>
      </c>
      <c r="C241" s="1027" t="s">
        <v>7807</v>
      </c>
      <c r="D241" s="1224" t="s">
        <v>810</v>
      </c>
      <c r="E241" s="1224" t="s">
        <v>3435</v>
      </c>
      <c r="F241" s="279"/>
      <c r="G241" s="330"/>
      <c r="H241" s="1225">
        <v>550</v>
      </c>
      <c r="I241" s="1225"/>
      <c r="J241" s="1230" t="s">
        <v>7579</v>
      </c>
      <c r="K241" s="1227"/>
      <c r="L241" s="485"/>
      <c r="M241" s="142"/>
      <c r="N241" s="142"/>
      <c r="O241" s="142"/>
      <c r="P241" s="142"/>
      <c r="Q241" s="142"/>
      <c r="R241" s="142"/>
      <c r="S241" s="142"/>
      <c r="T241" s="3"/>
      <c r="U241" s="4"/>
    </row>
    <row r="242" spans="1:21" s="1" customFormat="1" ht="62.25" customHeight="1" x14ac:dyDescent="0.2">
      <c r="A242" s="1561"/>
      <c r="B242" s="1028" t="s">
        <v>7808</v>
      </c>
      <c r="C242" s="1027" t="s">
        <v>7809</v>
      </c>
      <c r="D242" s="1224" t="s">
        <v>810</v>
      </c>
      <c r="E242" s="1224" t="s">
        <v>3435</v>
      </c>
      <c r="F242" s="279"/>
      <c r="G242" s="330"/>
      <c r="H242" s="1225">
        <v>1400</v>
      </c>
      <c r="I242" s="1225"/>
      <c r="J242" s="1230" t="s">
        <v>7579</v>
      </c>
      <c r="K242" s="1227"/>
      <c r="L242" s="485"/>
      <c r="M242" s="142"/>
      <c r="N242" s="142"/>
      <c r="O242" s="142"/>
      <c r="P242" s="142"/>
      <c r="Q242" s="142"/>
      <c r="R242" s="142"/>
      <c r="S242" s="142"/>
      <c r="T242" s="3"/>
      <c r="U242" s="4"/>
    </row>
    <row r="243" spans="1:21" s="1" customFormat="1" ht="62.25" customHeight="1" x14ac:dyDescent="0.2">
      <c r="A243" s="1561"/>
      <c r="B243" s="1028" t="s">
        <v>7810</v>
      </c>
      <c r="C243" s="1027" t="s">
        <v>7813</v>
      </c>
      <c r="D243" s="1224" t="s">
        <v>810</v>
      </c>
      <c r="E243" s="1224" t="s">
        <v>3435</v>
      </c>
      <c r="F243" s="279"/>
      <c r="G243" s="330"/>
      <c r="H243" s="1225">
        <v>400</v>
      </c>
      <c r="I243" s="1225"/>
      <c r="J243" s="1230" t="s">
        <v>7579</v>
      </c>
      <c r="K243" s="1227"/>
      <c r="L243" s="485"/>
      <c r="M243" s="142"/>
      <c r="N243" s="142"/>
      <c r="O243" s="142"/>
      <c r="P243" s="142"/>
      <c r="Q243" s="142"/>
      <c r="R243" s="142"/>
      <c r="S243" s="142"/>
      <c r="T243" s="3"/>
      <c r="U243" s="4"/>
    </row>
    <row r="244" spans="1:21" s="1" customFormat="1" ht="62.25" customHeight="1" x14ac:dyDescent="0.2">
      <c r="A244" s="1561"/>
      <c r="B244" s="1028" t="s">
        <v>7811</v>
      </c>
      <c r="C244" s="1027" t="s">
        <v>7814</v>
      </c>
      <c r="D244" s="1224" t="s">
        <v>810</v>
      </c>
      <c r="E244" s="1224" t="s">
        <v>3435</v>
      </c>
      <c r="F244" s="279"/>
      <c r="G244" s="330"/>
      <c r="H244" s="1225">
        <v>1450</v>
      </c>
      <c r="I244" s="1225"/>
      <c r="J244" s="1230" t="s">
        <v>7579</v>
      </c>
      <c r="K244" s="1227"/>
      <c r="L244" s="485"/>
      <c r="M244" s="142"/>
      <c r="N244" s="142"/>
      <c r="O244" s="142"/>
      <c r="P244" s="142"/>
      <c r="Q244" s="142"/>
      <c r="R244" s="142"/>
      <c r="S244" s="142"/>
      <c r="T244" s="3"/>
      <c r="U244" s="4"/>
    </row>
    <row r="245" spans="1:21" s="1" customFormat="1" ht="62.25" customHeight="1" x14ac:dyDescent="0.2">
      <c r="A245" s="1561"/>
      <c r="B245" s="1028" t="s">
        <v>7812</v>
      </c>
      <c r="C245" s="1027" t="s">
        <v>7816</v>
      </c>
      <c r="D245" s="1224" t="s">
        <v>810</v>
      </c>
      <c r="E245" s="1224" t="s">
        <v>3435</v>
      </c>
      <c r="F245" s="279"/>
      <c r="G245" s="330"/>
      <c r="H245" s="1225">
        <v>375</v>
      </c>
      <c r="I245" s="1225"/>
      <c r="J245" s="1230" t="s">
        <v>7579</v>
      </c>
      <c r="K245" s="1227"/>
      <c r="L245" s="485"/>
      <c r="M245" s="142"/>
      <c r="N245" s="142"/>
      <c r="O245" s="142"/>
      <c r="P245" s="142"/>
      <c r="Q245" s="142"/>
      <c r="R245" s="142"/>
      <c r="S245" s="142"/>
      <c r="T245" s="3"/>
      <c r="U245" s="4"/>
    </row>
    <row r="246" spans="1:21" s="1" customFormat="1" ht="62.25" customHeight="1" x14ac:dyDescent="0.2">
      <c r="A246" s="1561"/>
      <c r="B246" s="1028" t="s">
        <v>7817</v>
      </c>
      <c r="C246" s="1027" t="s">
        <v>7818</v>
      </c>
      <c r="D246" s="1224" t="s">
        <v>810</v>
      </c>
      <c r="E246" s="1224" t="s">
        <v>3435</v>
      </c>
      <c r="F246" s="279"/>
      <c r="G246" s="330"/>
      <c r="H246" s="1225">
        <v>375</v>
      </c>
      <c r="I246" s="1225"/>
      <c r="J246" s="1230" t="s">
        <v>7579</v>
      </c>
      <c r="K246" s="1227"/>
      <c r="L246" s="485"/>
      <c r="M246" s="142"/>
      <c r="N246" s="142"/>
      <c r="O246" s="142"/>
      <c r="P246" s="142"/>
      <c r="Q246" s="142"/>
      <c r="R246" s="142"/>
      <c r="S246" s="142"/>
      <c r="T246" s="3"/>
      <c r="U246" s="4"/>
    </row>
    <row r="247" spans="1:21" s="1" customFormat="1" ht="62.25" customHeight="1" x14ac:dyDescent="0.2">
      <c r="A247" s="1561"/>
      <c r="B247" s="1028" t="s">
        <v>7841</v>
      </c>
      <c r="C247" s="1027" t="s">
        <v>7840</v>
      </c>
      <c r="D247" s="1224" t="s">
        <v>810</v>
      </c>
      <c r="E247" s="1224" t="s">
        <v>3435</v>
      </c>
      <c r="F247" s="279"/>
      <c r="G247" s="330"/>
      <c r="H247" s="1225">
        <v>3700</v>
      </c>
      <c r="I247" s="1225"/>
      <c r="J247" s="1230"/>
      <c r="K247" s="1227"/>
      <c r="L247" s="485"/>
      <c r="M247" s="142"/>
      <c r="N247" s="142"/>
      <c r="O247" s="142"/>
      <c r="P247" s="142"/>
      <c r="Q247" s="142"/>
      <c r="R247" s="142"/>
      <c r="S247" s="142"/>
      <c r="T247" s="3"/>
      <c r="U247" s="4"/>
    </row>
    <row r="248" spans="1:21" s="1" customFormat="1" ht="62.25" customHeight="1" x14ac:dyDescent="0.2">
      <c r="A248" s="1561"/>
      <c r="B248" s="1028" t="s">
        <v>7827</v>
      </c>
      <c r="C248" s="1027" t="s">
        <v>7826</v>
      </c>
      <c r="D248" s="1224" t="s">
        <v>810</v>
      </c>
      <c r="E248" s="1224" t="s">
        <v>3435</v>
      </c>
      <c r="F248" s="279"/>
      <c r="G248" s="330"/>
      <c r="H248" s="1225">
        <v>760</v>
      </c>
      <c r="I248" s="1225"/>
      <c r="J248" s="1230"/>
      <c r="K248" s="1227"/>
      <c r="L248" s="485"/>
      <c r="M248" s="142"/>
      <c r="N248" s="142"/>
      <c r="O248" s="142"/>
      <c r="P248" s="142"/>
      <c r="Q248" s="142"/>
      <c r="R248" s="142"/>
      <c r="S248" s="142"/>
      <c r="T248" s="3"/>
      <c r="U248" s="4"/>
    </row>
    <row r="249" spans="1:21" s="1" customFormat="1" ht="62.25" customHeight="1" x14ac:dyDescent="0.2">
      <c r="A249" s="1561"/>
      <c r="B249" s="1028" t="s">
        <v>7833</v>
      </c>
      <c r="C249" s="1027" t="s">
        <v>7832</v>
      </c>
      <c r="D249" s="1224" t="s">
        <v>810</v>
      </c>
      <c r="E249" s="1224" t="s">
        <v>3435</v>
      </c>
      <c r="F249" s="279"/>
      <c r="G249" s="330"/>
      <c r="H249" s="1225">
        <v>760</v>
      </c>
      <c r="I249" s="1225"/>
      <c r="J249" s="1230"/>
      <c r="K249" s="1227"/>
      <c r="L249" s="485"/>
      <c r="M249" s="142"/>
      <c r="N249" s="142"/>
      <c r="O249" s="142"/>
      <c r="P249" s="142"/>
      <c r="Q249" s="142"/>
      <c r="R249" s="142"/>
      <c r="S249" s="142"/>
      <c r="T249" s="3"/>
      <c r="U249" s="4"/>
    </row>
    <row r="250" spans="1:21" s="1" customFormat="1" ht="62.25" customHeight="1" x14ac:dyDescent="0.2">
      <c r="A250" s="1561"/>
      <c r="B250" s="1028" t="s">
        <v>7834</v>
      </c>
      <c r="C250" s="1027" t="s">
        <v>7835</v>
      </c>
      <c r="D250" s="1224" t="s">
        <v>810</v>
      </c>
      <c r="E250" s="1224" t="s">
        <v>3435</v>
      </c>
      <c r="F250" s="279"/>
      <c r="G250" s="330"/>
      <c r="H250" s="1225">
        <v>1490</v>
      </c>
      <c r="I250" s="1225"/>
      <c r="J250" s="1230"/>
      <c r="K250" s="1227"/>
      <c r="L250" s="485"/>
      <c r="M250" s="142"/>
      <c r="N250" s="142"/>
      <c r="O250" s="142"/>
      <c r="P250" s="142"/>
      <c r="Q250" s="142"/>
      <c r="R250" s="142"/>
      <c r="S250" s="142"/>
      <c r="T250" s="3"/>
      <c r="U250" s="4"/>
    </row>
    <row r="251" spans="1:21" s="1" customFormat="1" ht="62.25" customHeight="1" x14ac:dyDescent="0.2">
      <c r="A251" s="1561"/>
      <c r="B251" s="1028" t="s">
        <v>7836</v>
      </c>
      <c r="C251" s="1027" t="s">
        <v>7837</v>
      </c>
      <c r="D251" s="1224" t="s">
        <v>810</v>
      </c>
      <c r="E251" s="1224" t="s">
        <v>3435</v>
      </c>
      <c r="F251" s="279"/>
      <c r="G251" s="330"/>
      <c r="H251" s="1225">
        <v>1490</v>
      </c>
      <c r="I251" s="1225"/>
      <c r="J251" s="1230"/>
      <c r="K251" s="1227"/>
      <c r="L251" s="485"/>
      <c r="M251" s="142"/>
      <c r="N251" s="142"/>
      <c r="O251" s="142"/>
      <c r="P251" s="142"/>
      <c r="Q251" s="142"/>
      <c r="R251" s="142"/>
      <c r="S251" s="142"/>
      <c r="T251" s="3"/>
      <c r="U251" s="4"/>
    </row>
    <row r="252" spans="1:21" s="1" customFormat="1" ht="62.25" customHeight="1" x14ac:dyDescent="0.2">
      <c r="A252" s="1561"/>
      <c r="B252" s="1028" t="s">
        <v>7831</v>
      </c>
      <c r="C252" s="1027" t="s">
        <v>7830</v>
      </c>
      <c r="D252" s="1224" t="s">
        <v>810</v>
      </c>
      <c r="E252" s="1224" t="s">
        <v>3435</v>
      </c>
      <c r="F252" s="279"/>
      <c r="G252" s="330"/>
      <c r="H252" s="1225">
        <v>1490</v>
      </c>
      <c r="I252" s="1225"/>
      <c r="J252" s="1230"/>
      <c r="K252" s="1227"/>
      <c r="L252" s="485"/>
      <c r="M252" s="142"/>
      <c r="N252" s="142"/>
      <c r="O252" s="142"/>
      <c r="P252" s="142"/>
      <c r="Q252" s="142"/>
      <c r="R252" s="142"/>
      <c r="S252" s="142"/>
      <c r="T252" s="3"/>
      <c r="U252" s="4"/>
    </row>
    <row r="253" spans="1:21" s="1" customFormat="1" ht="62.25" customHeight="1" x14ac:dyDescent="0.2">
      <c r="A253" s="1561"/>
      <c r="B253" s="1028" t="s">
        <v>7825</v>
      </c>
      <c r="C253" s="1027" t="s">
        <v>7824</v>
      </c>
      <c r="D253" s="1224" t="s">
        <v>810</v>
      </c>
      <c r="E253" s="1224" t="s">
        <v>3435</v>
      </c>
      <c r="F253" s="279"/>
      <c r="G253" s="330"/>
      <c r="H253" s="1225">
        <v>1490</v>
      </c>
      <c r="I253" s="1225"/>
      <c r="J253" s="1230"/>
      <c r="K253" s="1227"/>
      <c r="L253" s="485"/>
      <c r="M253" s="142"/>
      <c r="N253" s="142"/>
      <c r="O253" s="142"/>
      <c r="P253" s="142"/>
      <c r="Q253" s="142"/>
      <c r="R253" s="142"/>
      <c r="S253" s="142"/>
      <c r="T253" s="3"/>
      <c r="U253" s="4"/>
    </row>
    <row r="254" spans="1:21" s="1" customFormat="1" ht="62.25" customHeight="1" x14ac:dyDescent="0.2">
      <c r="A254" s="1561"/>
      <c r="B254" s="1028" t="s">
        <v>7839</v>
      </c>
      <c r="C254" s="1027" t="s">
        <v>7838</v>
      </c>
      <c r="D254" s="1224" t="s">
        <v>810</v>
      </c>
      <c r="E254" s="1224" t="s">
        <v>3435</v>
      </c>
      <c r="F254" s="279"/>
      <c r="G254" s="330"/>
      <c r="H254" s="1225">
        <v>300</v>
      </c>
      <c r="I254" s="1225"/>
      <c r="J254" s="1230"/>
      <c r="K254" s="1227"/>
      <c r="L254" s="485"/>
      <c r="M254" s="142"/>
      <c r="N254" s="142"/>
      <c r="O254" s="142"/>
      <c r="P254" s="142"/>
      <c r="Q254" s="142"/>
      <c r="R254" s="142"/>
      <c r="S254" s="142"/>
      <c r="T254" s="3"/>
      <c r="U254" s="4"/>
    </row>
    <row r="255" spans="1:21" s="1" customFormat="1" ht="62.25" customHeight="1" x14ac:dyDescent="0.2">
      <c r="A255" s="1562"/>
      <c r="B255" s="1028" t="s">
        <v>7823</v>
      </c>
      <c r="C255" s="1027" t="s">
        <v>7822</v>
      </c>
      <c r="D255" s="1224" t="s">
        <v>810</v>
      </c>
      <c r="E255" s="1224" t="s">
        <v>3435</v>
      </c>
      <c r="F255" s="279"/>
      <c r="G255" s="330"/>
      <c r="H255" s="1225">
        <v>2500</v>
      </c>
      <c r="I255" s="1225"/>
      <c r="J255" s="1230"/>
      <c r="K255" s="1227"/>
      <c r="L255" s="485"/>
      <c r="M255" s="142"/>
      <c r="N255" s="142"/>
      <c r="O255" s="142"/>
      <c r="P255" s="142"/>
      <c r="Q255" s="142"/>
      <c r="R255" s="142"/>
      <c r="S255" s="142"/>
      <c r="T255" s="3"/>
      <c r="U255" s="4"/>
    </row>
    <row r="256" spans="1:21" s="1" customFormat="1" ht="198.75" customHeight="1" x14ac:dyDescent="0.2">
      <c r="A256" s="1220" t="s">
        <v>1487</v>
      </c>
      <c r="B256" s="1220" t="s">
        <v>2390</v>
      </c>
      <c r="C256" s="329" t="s">
        <v>5778</v>
      </c>
      <c r="D256" s="1224" t="s">
        <v>558</v>
      </c>
      <c r="E256" s="1224" t="s">
        <v>216</v>
      </c>
      <c r="F256" s="309">
        <v>1295</v>
      </c>
      <c r="G256" s="330">
        <v>507.97499900000003</v>
      </c>
      <c r="H256" s="1225">
        <v>0</v>
      </c>
      <c r="I256" s="235"/>
      <c r="J256" s="1230" t="s">
        <v>3351</v>
      </c>
      <c r="K256" s="1226" t="s">
        <v>5582</v>
      </c>
      <c r="L256" s="1226" t="s">
        <v>5976</v>
      </c>
      <c r="M256" s="1234" t="s">
        <v>8034</v>
      </c>
      <c r="N256" s="1234"/>
      <c r="O256" s="1234"/>
      <c r="P256" s="1234"/>
      <c r="Q256" s="1234"/>
      <c r="R256" s="1234"/>
      <c r="S256" s="1234"/>
      <c r="T256" s="9" t="s">
        <v>123</v>
      </c>
    </row>
    <row r="257" spans="1:24" s="1" customFormat="1" ht="106.5" customHeight="1" x14ac:dyDescent="0.2">
      <c r="A257" s="1564" t="s">
        <v>1488</v>
      </c>
      <c r="B257" s="1220" t="s">
        <v>2395</v>
      </c>
      <c r="C257" s="1220" t="s">
        <v>3154</v>
      </c>
      <c r="D257" s="1224" t="s">
        <v>810</v>
      </c>
      <c r="E257" s="1222" t="s">
        <v>302</v>
      </c>
      <c r="F257" s="1225">
        <f>2000-1000</f>
        <v>1000</v>
      </c>
      <c r="G257" s="1225">
        <v>1000</v>
      </c>
      <c r="H257" s="1225">
        <v>0</v>
      </c>
      <c r="I257" s="1225">
        <f>2162.9+1000</f>
        <v>3162.9</v>
      </c>
      <c r="J257" s="1227" t="s">
        <v>3352</v>
      </c>
      <c r="K257" s="1227" t="s">
        <v>5583</v>
      </c>
      <c r="L257" s="1227" t="s">
        <v>8030</v>
      </c>
      <c r="M257" s="1239"/>
      <c r="N257" s="1239"/>
      <c r="O257" s="1239"/>
      <c r="P257" s="1239"/>
      <c r="Q257" s="1239"/>
      <c r="R257" s="1239"/>
      <c r="S257" s="1239"/>
      <c r="T257" s="9" t="s">
        <v>11</v>
      </c>
    </row>
    <row r="258" spans="1:24" s="1" customFormat="1" ht="53.25" customHeight="1" x14ac:dyDescent="0.2">
      <c r="A258" s="1564"/>
      <c r="B258" s="1220" t="s">
        <v>2399</v>
      </c>
      <c r="C258" s="1220" t="s">
        <v>814</v>
      </c>
      <c r="D258" s="1207" t="s">
        <v>213</v>
      </c>
      <c r="E258" s="1247" t="s">
        <v>300</v>
      </c>
      <c r="F258" s="1012"/>
      <c r="G258" s="1225"/>
      <c r="H258" s="1225">
        <v>0</v>
      </c>
      <c r="I258" s="1225">
        <v>100</v>
      </c>
      <c r="J258" s="1227" t="s">
        <v>8030</v>
      </c>
      <c r="K258" s="1227"/>
      <c r="L258" s="1227"/>
      <c r="M258" s="1239"/>
      <c r="N258" s="1239"/>
      <c r="O258" s="1239"/>
      <c r="P258" s="1239"/>
      <c r="Q258" s="1239"/>
      <c r="R258" s="1239"/>
      <c r="S258" s="1239"/>
      <c r="T258" s="9" t="s">
        <v>11</v>
      </c>
    </row>
    <row r="259" spans="1:24" s="1" customFormat="1" ht="72" customHeight="1" x14ac:dyDescent="0.2">
      <c r="A259" s="1564"/>
      <c r="B259" s="1220" t="s">
        <v>2401</v>
      </c>
      <c r="C259" s="1027" t="s">
        <v>816</v>
      </c>
      <c r="D259" s="1224" t="s">
        <v>213</v>
      </c>
      <c r="E259" s="1222" t="s">
        <v>300</v>
      </c>
      <c r="F259" s="1012"/>
      <c r="G259" s="1225"/>
      <c r="H259" s="1225">
        <v>0</v>
      </c>
      <c r="I259" s="1225">
        <v>5856.3</v>
      </c>
      <c r="J259" s="728" t="s">
        <v>5749</v>
      </c>
      <c r="K259" s="1227" t="s">
        <v>8030</v>
      </c>
      <c r="L259" s="1227"/>
      <c r="M259" s="1239"/>
      <c r="N259" s="1239"/>
      <c r="O259" s="1239"/>
      <c r="P259" s="1239"/>
      <c r="Q259" s="1239"/>
      <c r="R259" s="1239"/>
      <c r="S259" s="1239"/>
      <c r="T259" s="9" t="s">
        <v>11</v>
      </c>
    </row>
    <row r="260" spans="1:24" s="4" customFormat="1" ht="111" customHeight="1" x14ac:dyDescent="0.2">
      <c r="A260" s="1237" t="s">
        <v>1489</v>
      </c>
      <c r="B260" s="1220" t="s">
        <v>7669</v>
      </c>
      <c r="C260" s="1027" t="s">
        <v>7668</v>
      </c>
      <c r="D260" s="1224" t="s">
        <v>213</v>
      </c>
      <c r="E260" s="351" t="s">
        <v>7670</v>
      </c>
      <c r="F260" s="279"/>
      <c r="G260" s="330"/>
      <c r="H260" s="1224">
        <v>2800</v>
      </c>
      <c r="I260" s="1225"/>
      <c r="J260" s="1227" t="s">
        <v>7242</v>
      </c>
      <c r="K260" s="1227"/>
      <c r="L260" s="1227"/>
      <c r="M260" s="1239"/>
      <c r="N260" s="1239"/>
      <c r="O260" s="1239"/>
      <c r="P260" s="1239"/>
      <c r="Q260" s="1239"/>
      <c r="R260" s="1239"/>
      <c r="S260" s="1239"/>
      <c r="T260" s="9"/>
    </row>
    <row r="261" spans="1:24" ht="84" customHeight="1" x14ac:dyDescent="0.2">
      <c r="A261" s="1563" t="s">
        <v>2408</v>
      </c>
      <c r="B261" s="1223" t="s">
        <v>2409</v>
      </c>
      <c r="C261" s="1027" t="s">
        <v>825</v>
      </c>
      <c r="D261" s="1222" t="s">
        <v>213</v>
      </c>
      <c r="E261" s="1222" t="s">
        <v>551</v>
      </c>
      <c r="F261" s="1225">
        <v>4013.2467999999999</v>
      </c>
      <c r="G261" s="294"/>
      <c r="H261" s="1225">
        <v>0</v>
      </c>
      <c r="I261" s="1225">
        <f>8000+2000</f>
        <v>10000</v>
      </c>
      <c r="J261" s="1226" t="s">
        <v>3800</v>
      </c>
      <c r="K261" s="1226" t="s">
        <v>3912</v>
      </c>
      <c r="L261" s="1226" t="s">
        <v>5749</v>
      </c>
      <c r="M261" s="1226" t="s">
        <v>8030</v>
      </c>
      <c r="N261" s="1226"/>
      <c r="O261" s="1226"/>
      <c r="P261" s="1226"/>
      <c r="Q261" s="1226"/>
      <c r="R261" s="1226"/>
      <c r="S261" s="1226"/>
      <c r="T261" s="95" t="s">
        <v>11</v>
      </c>
      <c r="U261" s="96"/>
    </row>
    <row r="262" spans="1:24" s="1" customFormat="1" ht="96.75" customHeight="1" x14ac:dyDescent="0.2">
      <c r="A262" s="1562"/>
      <c r="B262" s="1223" t="s">
        <v>6349</v>
      </c>
      <c r="C262" s="1220" t="s">
        <v>6351</v>
      </c>
      <c r="D262" s="1224" t="s">
        <v>986</v>
      </c>
      <c r="E262" s="307" t="s">
        <v>60</v>
      </c>
      <c r="F262" s="279"/>
      <c r="G262" s="279">
        <v>650</v>
      </c>
      <c r="H262" s="1224">
        <v>1000</v>
      </c>
      <c r="I262" s="1224"/>
      <c r="J262" s="1226" t="s">
        <v>6350</v>
      </c>
      <c r="K262" s="1226" t="s">
        <v>7815</v>
      </c>
      <c r="L262" s="1226"/>
      <c r="M262" s="1234"/>
      <c r="N262" s="1234"/>
      <c r="O262" s="1234"/>
      <c r="P262" s="1234"/>
      <c r="Q262" s="1234"/>
      <c r="R262" s="1234"/>
      <c r="S262" s="1234"/>
      <c r="T262" s="9"/>
      <c r="U262" s="86"/>
      <c r="V262" s="86"/>
      <c r="W262" s="86"/>
      <c r="X262" s="86"/>
    </row>
    <row r="263" spans="1:24" s="1" customFormat="1" ht="57" customHeight="1" x14ac:dyDescent="0.2">
      <c r="A263" s="1563" t="s">
        <v>7062</v>
      </c>
      <c r="B263" s="1223" t="s">
        <v>6811</v>
      </c>
      <c r="C263" s="1220" t="s">
        <v>6805</v>
      </c>
      <c r="D263" s="1224" t="s">
        <v>286</v>
      </c>
      <c r="E263" s="307" t="s">
        <v>4131</v>
      </c>
      <c r="F263" s="279"/>
      <c r="G263" s="279"/>
      <c r="H263" s="1225">
        <v>0</v>
      </c>
      <c r="I263" s="1224"/>
      <c r="J263" s="1592" t="s">
        <v>6817</v>
      </c>
      <c r="K263" s="1226" t="s">
        <v>8030</v>
      </c>
      <c r="L263" s="1226"/>
      <c r="M263" s="1234"/>
      <c r="N263" s="1234"/>
      <c r="O263" s="1234"/>
      <c r="P263" s="1234"/>
      <c r="Q263" s="1234"/>
      <c r="R263" s="1234"/>
      <c r="S263" s="1234"/>
      <c r="T263" s="9"/>
      <c r="U263" s="86"/>
      <c r="V263" s="86"/>
      <c r="W263" s="86"/>
      <c r="X263" s="86"/>
    </row>
    <row r="264" spans="1:24" s="1" customFormat="1" ht="57" customHeight="1" x14ac:dyDescent="0.2">
      <c r="A264" s="1561"/>
      <c r="B264" s="1223" t="s">
        <v>6812</v>
      </c>
      <c r="C264" s="1220" t="s">
        <v>6806</v>
      </c>
      <c r="D264" s="1224" t="s">
        <v>286</v>
      </c>
      <c r="E264" s="307" t="s">
        <v>4131</v>
      </c>
      <c r="F264" s="279"/>
      <c r="G264" s="279"/>
      <c r="H264" s="1225">
        <v>0</v>
      </c>
      <c r="I264" s="1224"/>
      <c r="J264" s="1592"/>
      <c r="K264" s="1226" t="s">
        <v>8030</v>
      </c>
      <c r="L264" s="1226"/>
      <c r="M264" s="1234"/>
      <c r="N264" s="1234"/>
      <c r="O264" s="1234"/>
      <c r="P264" s="1234"/>
      <c r="Q264" s="1234"/>
      <c r="R264" s="1234"/>
      <c r="S264" s="1234"/>
      <c r="T264" s="9"/>
      <c r="U264" s="86"/>
      <c r="V264" s="86"/>
      <c r="W264" s="86"/>
      <c r="X264" s="86"/>
    </row>
    <row r="265" spans="1:24" s="1" customFormat="1" ht="57" customHeight="1" x14ac:dyDescent="0.2">
      <c r="A265" s="1561"/>
      <c r="B265" s="1223" t="s">
        <v>6813</v>
      </c>
      <c r="C265" s="1220" t="s">
        <v>6807</v>
      </c>
      <c r="D265" s="1224" t="s">
        <v>286</v>
      </c>
      <c r="E265" s="307" t="s">
        <v>4131</v>
      </c>
      <c r="F265" s="279"/>
      <c r="G265" s="279"/>
      <c r="H265" s="1225">
        <v>0</v>
      </c>
      <c r="I265" s="1224"/>
      <c r="J265" s="1592"/>
      <c r="K265" s="1226" t="s">
        <v>8030</v>
      </c>
      <c r="L265" s="1226"/>
      <c r="M265" s="1234"/>
      <c r="N265" s="1234"/>
      <c r="O265" s="1234"/>
      <c r="P265" s="1234"/>
      <c r="Q265" s="1234"/>
      <c r="R265" s="1234"/>
      <c r="S265" s="1234"/>
      <c r="T265" s="9"/>
      <c r="U265" s="86"/>
      <c r="V265" s="86"/>
      <c r="W265" s="86"/>
      <c r="X265" s="86"/>
    </row>
    <row r="266" spans="1:24" s="1" customFormat="1" ht="57" customHeight="1" x14ac:dyDescent="0.2">
      <c r="A266" s="1561"/>
      <c r="B266" s="1223" t="s">
        <v>6814</v>
      </c>
      <c r="C266" s="1220" t="s">
        <v>6808</v>
      </c>
      <c r="D266" s="1224" t="s">
        <v>286</v>
      </c>
      <c r="E266" s="307" t="s">
        <v>4131</v>
      </c>
      <c r="F266" s="279"/>
      <c r="G266" s="279"/>
      <c r="H266" s="1225">
        <v>0</v>
      </c>
      <c r="I266" s="1224"/>
      <c r="J266" s="1592"/>
      <c r="K266" s="1226" t="s">
        <v>8030</v>
      </c>
      <c r="L266" s="1226"/>
      <c r="M266" s="1234"/>
      <c r="N266" s="1234"/>
      <c r="O266" s="1234"/>
      <c r="P266" s="1234"/>
      <c r="Q266" s="1234"/>
      <c r="R266" s="1234"/>
      <c r="S266" s="1234"/>
      <c r="T266" s="9"/>
      <c r="U266" s="86"/>
      <c r="V266" s="86"/>
      <c r="W266" s="86"/>
      <c r="X266" s="86"/>
    </row>
    <row r="267" spans="1:24" s="1" customFormat="1" ht="57" customHeight="1" x14ac:dyDescent="0.2">
      <c r="A267" s="1561"/>
      <c r="B267" s="1223" t="s">
        <v>6815</v>
      </c>
      <c r="C267" s="1220" t="s">
        <v>6809</v>
      </c>
      <c r="D267" s="1224" t="s">
        <v>286</v>
      </c>
      <c r="E267" s="307" t="s">
        <v>4131</v>
      </c>
      <c r="F267" s="279"/>
      <c r="G267" s="279"/>
      <c r="H267" s="1225">
        <v>0</v>
      </c>
      <c r="I267" s="1224"/>
      <c r="J267" s="1592"/>
      <c r="K267" s="1226" t="s">
        <v>8030</v>
      </c>
      <c r="L267" s="1226"/>
      <c r="M267" s="1234"/>
      <c r="N267" s="1234"/>
      <c r="O267" s="1234"/>
      <c r="P267" s="1234"/>
      <c r="Q267" s="1234"/>
      <c r="R267" s="1234"/>
      <c r="S267" s="1234"/>
      <c r="T267" s="9"/>
      <c r="U267" s="86"/>
      <c r="V267" s="86"/>
      <c r="W267" s="86"/>
      <c r="X267" s="86"/>
    </row>
    <row r="268" spans="1:24" s="1" customFormat="1" ht="57" customHeight="1" x14ac:dyDescent="0.2">
      <c r="A268" s="1562"/>
      <c r="B268" s="1223" t="s">
        <v>6816</v>
      </c>
      <c r="C268" s="1220" t="s">
        <v>6810</v>
      </c>
      <c r="D268" s="1224" t="s">
        <v>286</v>
      </c>
      <c r="E268" s="307" t="s">
        <v>4131</v>
      </c>
      <c r="F268" s="279"/>
      <c r="G268" s="279"/>
      <c r="H268" s="1225">
        <v>0</v>
      </c>
      <c r="I268" s="1224"/>
      <c r="J268" s="1592"/>
      <c r="K268" s="1226" t="s">
        <v>8034</v>
      </c>
      <c r="L268" s="1226"/>
      <c r="M268" s="1234"/>
      <c r="N268" s="1234"/>
      <c r="O268" s="1234"/>
      <c r="P268" s="1234"/>
      <c r="Q268" s="1234"/>
      <c r="R268" s="1234"/>
      <c r="S268" s="1234"/>
      <c r="T268" s="9"/>
      <c r="U268" s="86"/>
      <c r="V268" s="86"/>
      <c r="W268" s="86"/>
      <c r="X268" s="86"/>
    </row>
    <row r="269" spans="1:24" s="4" customFormat="1" ht="14.25" customHeight="1" x14ac:dyDescent="0.2">
      <c r="A269" s="1604" t="s">
        <v>1490</v>
      </c>
      <c r="B269" s="1605"/>
      <c r="C269" s="1605"/>
      <c r="D269" s="1605"/>
      <c r="E269" s="1605"/>
      <c r="F269" s="1605"/>
      <c r="G269" s="1605"/>
      <c r="H269" s="1605"/>
      <c r="I269" s="1606"/>
      <c r="J269" s="254"/>
      <c r="K269" s="254"/>
      <c r="L269" s="254"/>
      <c r="M269" s="140"/>
      <c r="N269" s="140"/>
      <c r="O269" s="140"/>
      <c r="P269" s="140"/>
      <c r="Q269" s="140"/>
      <c r="R269" s="140"/>
      <c r="S269" s="140"/>
      <c r="T269" s="3" t="s">
        <v>8</v>
      </c>
    </row>
    <row r="270" spans="1:24" s="1" customFormat="1" ht="118.5" customHeight="1" x14ac:dyDescent="0.2">
      <c r="A270" s="1563" t="s">
        <v>1491</v>
      </c>
      <c r="B270" s="1220" t="s">
        <v>2425</v>
      </c>
      <c r="C270" s="1220" t="s">
        <v>7940</v>
      </c>
      <c r="D270" s="1224" t="s">
        <v>21</v>
      </c>
      <c r="E270" s="351" t="s">
        <v>312</v>
      </c>
      <c r="F270" s="1225"/>
      <c r="G270" s="1225"/>
      <c r="H270" s="1225">
        <v>12100</v>
      </c>
      <c r="I270" s="279">
        <v>6000.66</v>
      </c>
      <c r="J270" s="1245" t="s">
        <v>4179</v>
      </c>
      <c r="K270" s="1245" t="s">
        <v>4523</v>
      </c>
      <c r="L270" s="1245" t="s">
        <v>4729</v>
      </c>
      <c r="M270" s="1235" t="s">
        <v>7939</v>
      </c>
      <c r="N270" s="1235"/>
      <c r="O270" s="1235"/>
      <c r="P270" s="1235"/>
      <c r="Q270" s="1235"/>
      <c r="R270" s="1235"/>
      <c r="S270" s="1235"/>
      <c r="T270" s="9"/>
      <c r="U270" s="4"/>
    </row>
    <row r="271" spans="1:24" s="1" customFormat="1" ht="96" customHeight="1" x14ac:dyDescent="0.2">
      <c r="A271" s="1561"/>
      <c r="B271" s="1220" t="s">
        <v>2430</v>
      </c>
      <c r="C271" s="495" t="s">
        <v>844</v>
      </c>
      <c r="D271" s="1224" t="s">
        <v>13</v>
      </c>
      <c r="E271" s="351" t="s">
        <v>312</v>
      </c>
      <c r="F271" s="496"/>
      <c r="G271" s="496"/>
      <c r="H271" s="496">
        <v>0</v>
      </c>
      <c r="I271" s="1224">
        <v>500</v>
      </c>
      <c r="J271" s="1226" t="s">
        <v>8030</v>
      </c>
      <c r="K271" s="1226"/>
      <c r="L271" s="1226"/>
      <c r="M271" s="1234"/>
      <c r="N271" s="1234"/>
      <c r="O271" s="1234"/>
      <c r="P271" s="1234"/>
      <c r="Q271" s="1234"/>
      <c r="R271" s="1234"/>
      <c r="S271" s="1234"/>
      <c r="T271" s="9" t="s">
        <v>11</v>
      </c>
      <c r="U271" s="4"/>
    </row>
    <row r="272" spans="1:24" s="1" customFormat="1" ht="82.5" customHeight="1" x14ac:dyDescent="0.2">
      <c r="A272" s="1561"/>
      <c r="B272" s="1220" t="s">
        <v>2450</v>
      </c>
      <c r="C272" s="1220" t="s">
        <v>863</v>
      </c>
      <c r="D272" s="1222" t="s">
        <v>13</v>
      </c>
      <c r="E272" s="1222" t="s">
        <v>312</v>
      </c>
      <c r="F272" s="1012"/>
      <c r="G272" s="1012"/>
      <c r="H272" s="1225">
        <v>0</v>
      </c>
      <c r="I272" s="1224"/>
      <c r="J272" s="1226" t="s">
        <v>8030</v>
      </c>
      <c r="K272" s="1226"/>
      <c r="L272" s="1226"/>
      <c r="M272" s="1234"/>
      <c r="N272" s="1234"/>
      <c r="O272" s="1234"/>
      <c r="P272" s="1234"/>
      <c r="Q272" s="1234"/>
      <c r="R272" s="1234"/>
      <c r="S272" s="1234"/>
      <c r="T272" s="3" t="s">
        <v>11</v>
      </c>
      <c r="U272" s="4"/>
    </row>
    <row r="273" spans="1:21" s="1" customFormat="1" ht="114.75" customHeight="1" x14ac:dyDescent="0.2">
      <c r="A273" s="1561"/>
      <c r="B273" s="1220" t="s">
        <v>2451</v>
      </c>
      <c r="C273" s="1220" t="s">
        <v>864</v>
      </c>
      <c r="D273" s="1222" t="s">
        <v>13</v>
      </c>
      <c r="E273" s="1222" t="s">
        <v>312</v>
      </c>
      <c r="F273" s="1225">
        <v>7995.9717199999996</v>
      </c>
      <c r="G273" s="1225">
        <v>1241</v>
      </c>
      <c r="H273" s="1225">
        <v>1241</v>
      </c>
      <c r="I273" s="1224"/>
      <c r="J273" s="1226" t="s">
        <v>3092</v>
      </c>
      <c r="K273" s="1226" t="s">
        <v>3913</v>
      </c>
      <c r="L273" s="1226" t="s">
        <v>4181</v>
      </c>
      <c r="M273" s="1234" t="s">
        <v>4525</v>
      </c>
      <c r="N273" s="1234" t="s">
        <v>5586</v>
      </c>
      <c r="O273" s="1234" t="s">
        <v>7943</v>
      </c>
      <c r="P273" s="1234"/>
      <c r="Q273" s="1234"/>
      <c r="R273" s="1234"/>
      <c r="S273" s="1234"/>
      <c r="T273" s="3" t="s">
        <v>11</v>
      </c>
      <c r="U273" s="4"/>
    </row>
    <row r="274" spans="1:21" s="1" customFormat="1" ht="102" customHeight="1" x14ac:dyDescent="0.2">
      <c r="A274" s="1561"/>
      <c r="B274" s="1220" t="s">
        <v>2454</v>
      </c>
      <c r="C274" s="1220" t="s">
        <v>867</v>
      </c>
      <c r="D274" s="1222" t="s">
        <v>13</v>
      </c>
      <c r="E274" s="1222" t="s">
        <v>312</v>
      </c>
      <c r="F274" s="1012"/>
      <c r="G274" s="1225"/>
      <c r="H274" s="1225">
        <v>0</v>
      </c>
      <c r="I274" s="1224"/>
      <c r="J274" s="1226" t="s">
        <v>8034</v>
      </c>
      <c r="K274" s="1226"/>
      <c r="L274" s="1226"/>
      <c r="M274" s="1234"/>
      <c r="N274" s="1234"/>
      <c r="O274" s="1234"/>
      <c r="P274" s="1234"/>
      <c r="Q274" s="1234"/>
      <c r="R274" s="1234"/>
      <c r="S274" s="1234"/>
      <c r="T274" s="3" t="s">
        <v>11</v>
      </c>
      <c r="U274" s="4"/>
    </row>
    <row r="275" spans="1:21" s="1" customFormat="1" ht="76.5" customHeight="1" x14ac:dyDescent="0.2">
      <c r="A275" s="1561"/>
      <c r="B275" s="1220" t="s">
        <v>2456</v>
      </c>
      <c r="C275" s="1220" t="s">
        <v>869</v>
      </c>
      <c r="D275" s="1222" t="s">
        <v>13</v>
      </c>
      <c r="E275" s="1222" t="s">
        <v>312</v>
      </c>
      <c r="F275" s="1012"/>
      <c r="G275" s="1225"/>
      <c r="H275" s="1225">
        <v>0</v>
      </c>
      <c r="I275" s="1224"/>
      <c r="J275" s="1226" t="s">
        <v>5749</v>
      </c>
      <c r="K275" s="1226" t="s">
        <v>8030</v>
      </c>
      <c r="L275" s="1226"/>
      <c r="M275" s="1234"/>
      <c r="N275" s="1234"/>
      <c r="O275" s="1234"/>
      <c r="P275" s="1234"/>
      <c r="Q275" s="1234"/>
      <c r="R275" s="1234"/>
      <c r="S275" s="1234"/>
      <c r="T275" s="3" t="s">
        <v>11</v>
      </c>
      <c r="U275" s="4"/>
    </row>
    <row r="276" spans="1:21" s="1" customFormat="1" ht="91.5" customHeight="1" x14ac:dyDescent="0.2">
      <c r="A276" s="1561"/>
      <c r="B276" s="1220" t="s">
        <v>2461</v>
      </c>
      <c r="C276" s="1220" t="s">
        <v>874</v>
      </c>
      <c r="D276" s="1222" t="s">
        <v>13</v>
      </c>
      <c r="E276" s="1222" t="s">
        <v>312</v>
      </c>
      <c r="F276" s="1012"/>
      <c r="G276" s="1225"/>
      <c r="H276" s="1225">
        <v>0</v>
      </c>
      <c r="I276" s="1224"/>
      <c r="J276" s="1226" t="s">
        <v>8034</v>
      </c>
      <c r="K276" s="1226"/>
      <c r="L276" s="1226"/>
      <c r="M276" s="1234"/>
      <c r="N276" s="1234"/>
      <c r="O276" s="1234"/>
      <c r="P276" s="1234"/>
      <c r="Q276" s="1234"/>
      <c r="R276" s="1234"/>
      <c r="S276" s="1234"/>
      <c r="T276" s="3" t="s">
        <v>11</v>
      </c>
      <c r="U276" s="4"/>
    </row>
    <row r="277" spans="1:21" s="1" customFormat="1" ht="102.75" customHeight="1" x14ac:dyDescent="0.2">
      <c r="A277" s="1561"/>
      <c r="B277" s="1220" t="s">
        <v>2463</v>
      </c>
      <c r="C277" s="1220" t="s">
        <v>876</v>
      </c>
      <c r="D277" s="1222" t="s">
        <v>13</v>
      </c>
      <c r="E277" s="1222" t="s">
        <v>312</v>
      </c>
      <c r="F277" s="1012"/>
      <c r="G277" s="1225"/>
      <c r="H277" s="1225">
        <v>0</v>
      </c>
      <c r="I277" s="1224"/>
      <c r="J277" s="1226" t="s">
        <v>8030</v>
      </c>
      <c r="K277" s="1226"/>
      <c r="L277" s="1226"/>
      <c r="M277" s="1234"/>
      <c r="N277" s="1234"/>
      <c r="O277" s="1234"/>
      <c r="P277" s="1234"/>
      <c r="Q277" s="1234"/>
      <c r="R277" s="1234"/>
      <c r="S277" s="1234"/>
      <c r="T277" s="3" t="s">
        <v>11</v>
      </c>
      <c r="U277" s="4"/>
    </row>
    <row r="278" spans="1:21" s="1" customFormat="1" ht="94.5" customHeight="1" x14ac:dyDescent="0.2">
      <c r="A278" s="1561"/>
      <c r="B278" s="1220" t="s">
        <v>2464</v>
      </c>
      <c r="C278" s="1220" t="s">
        <v>7941</v>
      </c>
      <c r="D278" s="1222" t="s">
        <v>13</v>
      </c>
      <c r="E278" s="1222" t="s">
        <v>312</v>
      </c>
      <c r="F278" s="1012"/>
      <c r="G278" s="1030"/>
      <c r="H278" s="1224">
        <v>3200</v>
      </c>
      <c r="I278" s="1225">
        <v>2796</v>
      </c>
      <c r="J278" s="1216" t="s">
        <v>5749</v>
      </c>
      <c r="K278" s="1226" t="s">
        <v>7942</v>
      </c>
      <c r="L278" s="1226"/>
      <c r="M278" s="1234"/>
      <c r="N278" s="1234"/>
      <c r="O278" s="1234"/>
      <c r="P278" s="1234"/>
      <c r="Q278" s="1234"/>
      <c r="R278" s="1234"/>
      <c r="S278" s="1234"/>
      <c r="T278" s="3" t="s">
        <v>11</v>
      </c>
      <c r="U278" s="4"/>
    </row>
    <row r="279" spans="1:21" s="1" customFormat="1" ht="69.75" customHeight="1" x14ac:dyDescent="0.2">
      <c r="A279" s="1561"/>
      <c r="B279" s="1220" t="s">
        <v>2466</v>
      </c>
      <c r="C279" s="1220" t="s">
        <v>878</v>
      </c>
      <c r="D279" s="1222" t="s">
        <v>13</v>
      </c>
      <c r="E279" s="1222" t="s">
        <v>312</v>
      </c>
      <c r="F279" s="1012"/>
      <c r="G279" s="1225"/>
      <c r="H279" s="1225">
        <v>0</v>
      </c>
      <c r="I279" s="1224"/>
      <c r="J279" s="1226" t="s">
        <v>8030</v>
      </c>
      <c r="K279" s="1226"/>
      <c r="L279" s="1226"/>
      <c r="M279" s="1234"/>
      <c r="N279" s="1234"/>
      <c r="O279" s="1234"/>
      <c r="P279" s="1234"/>
      <c r="Q279" s="1234"/>
      <c r="R279" s="1234"/>
      <c r="S279" s="1234"/>
      <c r="T279" s="3" t="s">
        <v>11</v>
      </c>
      <c r="U279" s="4"/>
    </row>
    <row r="280" spans="1:21" s="1" customFormat="1" ht="101.25" customHeight="1" x14ac:dyDescent="0.2">
      <c r="A280" s="1561"/>
      <c r="B280" s="1220" t="s">
        <v>2468</v>
      </c>
      <c r="C280" s="1220" t="s">
        <v>7902</v>
      </c>
      <c r="D280" s="1222" t="s">
        <v>13</v>
      </c>
      <c r="E280" s="1222" t="s">
        <v>312</v>
      </c>
      <c r="F280" s="1012"/>
      <c r="G280" s="1225"/>
      <c r="H280" s="1224">
        <v>420</v>
      </c>
      <c r="I280" s="1225">
        <v>3465</v>
      </c>
      <c r="J280" s="1227" t="s">
        <v>7901</v>
      </c>
      <c r="K280" s="1227"/>
      <c r="L280" s="1227"/>
      <c r="M280" s="1239"/>
      <c r="N280" s="1239"/>
      <c r="O280" s="1239"/>
      <c r="P280" s="1239"/>
      <c r="Q280" s="1239"/>
      <c r="R280" s="1239"/>
      <c r="S280" s="1239"/>
      <c r="T280" s="3" t="s">
        <v>11</v>
      </c>
      <c r="U280" s="4"/>
    </row>
    <row r="281" spans="1:21" s="1" customFormat="1" ht="57" customHeight="1" x14ac:dyDescent="0.2">
      <c r="A281" s="1561"/>
      <c r="B281" s="1220" t="s">
        <v>2470</v>
      </c>
      <c r="C281" s="1220" t="s">
        <v>881</v>
      </c>
      <c r="D281" s="1222" t="s">
        <v>13</v>
      </c>
      <c r="E281" s="1222" t="s">
        <v>312</v>
      </c>
      <c r="F281" s="1012"/>
      <c r="G281" s="1030"/>
      <c r="H281" s="1225">
        <v>0</v>
      </c>
      <c r="I281" s="1225">
        <v>100</v>
      </c>
      <c r="J281" s="1216"/>
      <c r="K281" s="1226" t="s">
        <v>8030</v>
      </c>
      <c r="L281" s="1226"/>
      <c r="M281" s="1234"/>
      <c r="N281" s="1234"/>
      <c r="O281" s="1234"/>
      <c r="P281" s="1234"/>
      <c r="Q281" s="1234"/>
      <c r="R281" s="1234"/>
      <c r="S281" s="1234"/>
      <c r="T281" s="3" t="s">
        <v>11</v>
      </c>
      <c r="U281" s="4"/>
    </row>
    <row r="282" spans="1:21" s="1" customFormat="1" ht="93" customHeight="1" x14ac:dyDescent="0.2">
      <c r="A282" s="1561"/>
      <c r="B282" s="1220" t="s">
        <v>2472</v>
      </c>
      <c r="C282" s="1220" t="s">
        <v>883</v>
      </c>
      <c r="D282" s="1222" t="s">
        <v>13</v>
      </c>
      <c r="E282" s="1222" t="s">
        <v>312</v>
      </c>
      <c r="F282" s="1225"/>
      <c r="G282" s="1012"/>
      <c r="H282" s="1225">
        <v>0</v>
      </c>
      <c r="I282" s="1224"/>
      <c r="J282" s="1226" t="s">
        <v>8034</v>
      </c>
      <c r="K282" s="1226"/>
      <c r="L282" s="1226"/>
      <c r="M282" s="1234"/>
      <c r="N282" s="1234"/>
      <c r="O282" s="1234"/>
      <c r="P282" s="1234"/>
      <c r="Q282" s="1234"/>
      <c r="R282" s="1234"/>
      <c r="S282" s="1234"/>
      <c r="T282" s="3" t="s">
        <v>11</v>
      </c>
      <c r="U282" s="4"/>
    </row>
    <row r="283" spans="1:21" s="1" customFormat="1" ht="117" customHeight="1" x14ac:dyDescent="0.2">
      <c r="A283" s="1561"/>
      <c r="B283" s="1220" t="s">
        <v>2475</v>
      </c>
      <c r="C283" s="1220" t="s">
        <v>7915</v>
      </c>
      <c r="D283" s="1222" t="s">
        <v>286</v>
      </c>
      <c r="E283" s="1222" t="s">
        <v>312</v>
      </c>
      <c r="F283" s="1012"/>
      <c r="G283" s="1225"/>
      <c r="H283" s="1224">
        <v>190</v>
      </c>
      <c r="I283" s="1225">
        <v>192</v>
      </c>
      <c r="J283" s="1227" t="s">
        <v>7916</v>
      </c>
      <c r="K283" s="1227"/>
      <c r="L283" s="1227"/>
      <c r="M283" s="1239"/>
      <c r="N283" s="1239"/>
      <c r="O283" s="1239"/>
      <c r="P283" s="1239"/>
      <c r="Q283" s="1239"/>
      <c r="R283" s="1239"/>
      <c r="S283" s="1239"/>
      <c r="T283" s="3" t="s">
        <v>11</v>
      </c>
      <c r="U283" s="4"/>
    </row>
    <row r="284" spans="1:21" s="1" customFormat="1" ht="110.25" customHeight="1" x14ac:dyDescent="0.2">
      <c r="A284" s="1561"/>
      <c r="B284" s="1220" t="s">
        <v>2481</v>
      </c>
      <c r="C284" s="1220" t="s">
        <v>7909</v>
      </c>
      <c r="D284" s="1222" t="s">
        <v>13</v>
      </c>
      <c r="E284" s="1222" t="s">
        <v>312</v>
      </c>
      <c r="F284" s="1012"/>
      <c r="G284" s="1225"/>
      <c r="H284" s="1225">
        <v>570</v>
      </c>
      <c r="I284" s="1225">
        <v>293</v>
      </c>
      <c r="J284" s="1227" t="s">
        <v>7910</v>
      </c>
      <c r="K284" s="1227"/>
      <c r="L284" s="1227"/>
      <c r="M284" s="1239"/>
      <c r="N284" s="1239"/>
      <c r="O284" s="1239"/>
      <c r="P284" s="1239"/>
      <c r="Q284" s="1239"/>
      <c r="R284" s="1239"/>
      <c r="S284" s="1239"/>
      <c r="T284" s="3" t="s">
        <v>11</v>
      </c>
      <c r="U284" s="4"/>
    </row>
    <row r="285" spans="1:21" s="1" customFormat="1" ht="106.5" customHeight="1" x14ac:dyDescent="0.2">
      <c r="A285" s="1561"/>
      <c r="B285" s="1028" t="s">
        <v>4530</v>
      </c>
      <c r="C285" s="455" t="s">
        <v>7924</v>
      </c>
      <c r="D285" s="1028" t="s">
        <v>286</v>
      </c>
      <c r="E285" s="1028" t="s">
        <v>4529</v>
      </c>
      <c r="F285" s="1238">
        <v>55</v>
      </c>
      <c r="G285" s="1224"/>
      <c r="H285" s="1224">
        <v>65</v>
      </c>
      <c r="I285" s="1224"/>
      <c r="J285" s="1227" t="s">
        <v>7923</v>
      </c>
      <c r="K285" s="1227"/>
      <c r="L285" s="1227"/>
      <c r="M285" s="1239"/>
      <c r="N285" s="1239"/>
      <c r="O285" s="1239"/>
      <c r="P285" s="1239"/>
      <c r="Q285" s="1239"/>
      <c r="R285" s="1239"/>
      <c r="S285" s="1239"/>
      <c r="T285" s="3"/>
      <c r="U285" s="4"/>
    </row>
    <row r="286" spans="1:21" s="1" customFormat="1" ht="107.25" customHeight="1" x14ac:dyDescent="0.2">
      <c r="A286" s="1561"/>
      <c r="B286" s="1028" t="s">
        <v>4540</v>
      </c>
      <c r="C286" s="455" t="s">
        <v>7879</v>
      </c>
      <c r="D286" s="1028" t="s">
        <v>286</v>
      </c>
      <c r="E286" s="1028" t="s">
        <v>4529</v>
      </c>
      <c r="F286" s="1238">
        <v>190</v>
      </c>
      <c r="G286" s="1224"/>
      <c r="H286" s="1225">
        <v>185</v>
      </c>
      <c r="I286" s="1224"/>
      <c r="J286" s="1227" t="s">
        <v>7878</v>
      </c>
      <c r="K286" s="1227"/>
      <c r="L286" s="1227"/>
      <c r="M286" s="1239"/>
      <c r="N286" s="1239"/>
      <c r="O286" s="1239"/>
      <c r="P286" s="1239"/>
      <c r="Q286" s="1239"/>
      <c r="R286" s="1239"/>
      <c r="S286" s="1239"/>
      <c r="T286" s="3"/>
      <c r="U286" s="4"/>
    </row>
    <row r="287" spans="1:21" s="1" customFormat="1" ht="141.75" customHeight="1" x14ac:dyDescent="0.2">
      <c r="A287" s="1561"/>
      <c r="B287" s="1028" t="s">
        <v>5183</v>
      </c>
      <c r="C287" s="1220" t="s">
        <v>6683</v>
      </c>
      <c r="D287" s="1222" t="s">
        <v>13</v>
      </c>
      <c r="E287" s="1222" t="s">
        <v>312</v>
      </c>
      <c r="F287" s="279"/>
      <c r="G287" s="279">
        <v>2350</v>
      </c>
      <c r="H287" s="1224">
        <v>829.41160000000002</v>
      </c>
      <c r="I287" s="1224"/>
      <c r="J287" s="1597" t="s">
        <v>5505</v>
      </c>
      <c r="K287" s="1227" t="s">
        <v>6768</v>
      </c>
      <c r="L287" s="1227" t="s">
        <v>7945</v>
      </c>
      <c r="M287" s="1239"/>
      <c r="N287" s="1239"/>
      <c r="O287" s="1239"/>
      <c r="P287" s="1239"/>
      <c r="Q287" s="1239"/>
      <c r="R287" s="1239"/>
      <c r="S287" s="1239"/>
      <c r="T287" s="3"/>
      <c r="U287" s="4"/>
    </row>
    <row r="288" spans="1:21" s="1" customFormat="1" ht="117.75" customHeight="1" x14ac:dyDescent="0.2">
      <c r="A288" s="1561"/>
      <c r="B288" s="1028" t="s">
        <v>5187</v>
      </c>
      <c r="C288" s="1220" t="s">
        <v>7934</v>
      </c>
      <c r="D288" s="1224" t="s">
        <v>810</v>
      </c>
      <c r="E288" s="1222" t="s">
        <v>4529</v>
      </c>
      <c r="F288" s="279"/>
      <c r="G288" s="330">
        <v>700</v>
      </c>
      <c r="H288" s="1224">
        <v>700</v>
      </c>
      <c r="I288" s="1224"/>
      <c r="J288" s="1597"/>
      <c r="K288" s="1227" t="s">
        <v>7933</v>
      </c>
      <c r="L288" s="1227"/>
      <c r="M288" s="1239"/>
      <c r="N288" s="1239"/>
      <c r="O288" s="1239"/>
      <c r="P288" s="1239"/>
      <c r="Q288" s="1239"/>
      <c r="R288" s="1239"/>
      <c r="S288" s="1239"/>
      <c r="T288" s="3"/>
      <c r="U288" s="4"/>
    </row>
    <row r="289" spans="1:21" s="1" customFormat="1" ht="85.5" customHeight="1" x14ac:dyDescent="0.2">
      <c r="A289" s="1561"/>
      <c r="B289" s="1028" t="s">
        <v>5807</v>
      </c>
      <c r="C289" s="1220" t="s">
        <v>7948</v>
      </c>
      <c r="D289" s="1224" t="s">
        <v>810</v>
      </c>
      <c r="E289" s="1222" t="s">
        <v>5806</v>
      </c>
      <c r="F289" s="279"/>
      <c r="G289" s="330">
        <v>50</v>
      </c>
      <c r="H289" s="1224">
        <v>198.70179999999999</v>
      </c>
      <c r="I289" s="1224"/>
      <c r="J289" s="1227" t="s">
        <v>5981</v>
      </c>
      <c r="K289" s="1227" t="s">
        <v>7949</v>
      </c>
      <c r="L289" s="1227"/>
      <c r="M289" s="1239"/>
      <c r="N289" s="1239"/>
      <c r="O289" s="1239"/>
      <c r="P289" s="1239"/>
      <c r="Q289" s="1239"/>
      <c r="R289" s="1239"/>
      <c r="S289" s="1239"/>
      <c r="T289" s="3"/>
      <c r="U289" s="4"/>
    </row>
    <row r="290" spans="1:21" s="1" customFormat="1" ht="84.75" customHeight="1" x14ac:dyDescent="0.2">
      <c r="A290" s="1561"/>
      <c r="B290" s="1028" t="s">
        <v>5810</v>
      </c>
      <c r="C290" s="1220" t="s">
        <v>7950</v>
      </c>
      <c r="D290" s="1224" t="s">
        <v>810</v>
      </c>
      <c r="E290" s="1222" t="s">
        <v>5806</v>
      </c>
      <c r="F290" s="279"/>
      <c r="G290" s="330">
        <v>350</v>
      </c>
      <c r="H290" s="1225">
        <v>1868</v>
      </c>
      <c r="I290" s="1224"/>
      <c r="J290" s="1227" t="s">
        <v>5982</v>
      </c>
      <c r="K290" s="1227" t="s">
        <v>7951</v>
      </c>
      <c r="L290" s="1227"/>
      <c r="M290" s="1239"/>
      <c r="N290" s="1239"/>
      <c r="O290" s="1239"/>
      <c r="P290" s="1239"/>
      <c r="Q290" s="1239"/>
      <c r="R290" s="1239"/>
      <c r="S290" s="1239"/>
      <c r="T290" s="3"/>
      <c r="U290" s="4"/>
    </row>
    <row r="291" spans="1:21" s="1" customFormat="1" ht="67.5" customHeight="1" x14ac:dyDescent="0.2">
      <c r="A291" s="1561"/>
      <c r="B291" s="1028" t="s">
        <v>6342</v>
      </c>
      <c r="C291" s="1220" t="s">
        <v>6343</v>
      </c>
      <c r="D291" s="1224" t="s">
        <v>810</v>
      </c>
      <c r="E291" s="1222" t="s">
        <v>5806</v>
      </c>
      <c r="F291" s="279"/>
      <c r="G291" s="330">
        <v>164.02799999999999</v>
      </c>
      <c r="H291" s="1224">
        <v>90.987539999999996</v>
      </c>
      <c r="I291" s="1224"/>
      <c r="J291" s="1227" t="s">
        <v>6344</v>
      </c>
      <c r="K291" s="1227" t="s">
        <v>7944</v>
      </c>
      <c r="L291" s="1227"/>
      <c r="M291" s="1239"/>
      <c r="N291" s="1239"/>
      <c r="O291" s="1239"/>
      <c r="P291" s="1239"/>
      <c r="Q291" s="1239"/>
      <c r="R291" s="1239"/>
      <c r="S291" s="1239"/>
      <c r="T291" s="3"/>
      <c r="U291" s="4"/>
    </row>
    <row r="292" spans="1:21" s="1" customFormat="1" ht="108.75" customHeight="1" x14ac:dyDescent="0.2">
      <c r="A292" s="1561"/>
      <c r="B292" s="1028" t="s">
        <v>6773</v>
      </c>
      <c r="C292" s="1220" t="s">
        <v>7926</v>
      </c>
      <c r="D292" s="1224" t="s">
        <v>810</v>
      </c>
      <c r="E292" s="1222" t="s">
        <v>5806</v>
      </c>
      <c r="F292" s="279"/>
      <c r="G292" s="330">
        <v>50</v>
      </c>
      <c r="H292" s="1224">
        <v>55</v>
      </c>
      <c r="I292" s="1224"/>
      <c r="J292" s="1227" t="s">
        <v>6523</v>
      </c>
      <c r="K292" s="1227" t="s">
        <v>7925</v>
      </c>
      <c r="L292" s="1227"/>
      <c r="M292" s="1239"/>
      <c r="N292" s="1239"/>
      <c r="O292" s="1239"/>
      <c r="P292" s="1239"/>
      <c r="Q292" s="1239"/>
      <c r="R292" s="1239"/>
      <c r="S292" s="1239"/>
      <c r="T292" s="3"/>
      <c r="U292" s="4"/>
    </row>
    <row r="293" spans="1:21" s="1" customFormat="1" ht="131.25" customHeight="1" x14ac:dyDescent="0.2">
      <c r="A293" s="1561"/>
      <c r="B293" s="1028" t="s">
        <v>6776</v>
      </c>
      <c r="C293" s="1220" t="s">
        <v>7904</v>
      </c>
      <c r="D293" s="1224" t="s">
        <v>810</v>
      </c>
      <c r="E293" s="1222" t="s">
        <v>5806</v>
      </c>
      <c r="F293" s="279"/>
      <c r="G293" s="330">
        <v>30</v>
      </c>
      <c r="H293" s="1225">
        <v>230</v>
      </c>
      <c r="I293" s="1224"/>
      <c r="J293" s="1227" t="s">
        <v>6523</v>
      </c>
      <c r="K293" s="1227" t="s">
        <v>7903</v>
      </c>
      <c r="L293" s="1227"/>
      <c r="M293" s="1239"/>
      <c r="N293" s="1239"/>
      <c r="O293" s="1239"/>
      <c r="P293" s="1239"/>
      <c r="Q293" s="1239"/>
      <c r="R293" s="1239"/>
      <c r="S293" s="1239"/>
      <c r="T293" s="3"/>
      <c r="U293" s="4"/>
    </row>
    <row r="294" spans="1:21" s="1" customFormat="1" ht="90" customHeight="1" x14ac:dyDescent="0.2">
      <c r="A294" s="1561"/>
      <c r="B294" s="1028" t="s">
        <v>6947</v>
      </c>
      <c r="C294" s="1220" t="s">
        <v>6946</v>
      </c>
      <c r="D294" s="1224" t="s">
        <v>6862</v>
      </c>
      <c r="E294" s="1222" t="s">
        <v>6960</v>
      </c>
      <c r="F294" s="279"/>
      <c r="G294" s="330">
        <v>412</v>
      </c>
      <c r="H294" s="1225">
        <v>412</v>
      </c>
      <c r="I294" s="1224"/>
      <c r="J294" s="1227" t="s">
        <v>6952</v>
      </c>
      <c r="K294" s="1227" t="s">
        <v>7797</v>
      </c>
      <c r="L294" s="1227"/>
      <c r="M294" s="1239"/>
      <c r="N294" s="1239"/>
      <c r="O294" s="1239"/>
      <c r="P294" s="1239"/>
      <c r="Q294" s="1239"/>
      <c r="R294" s="1239"/>
      <c r="S294" s="1239"/>
      <c r="T294" s="3"/>
      <c r="U294" s="4"/>
    </row>
    <row r="295" spans="1:21" s="1" customFormat="1" ht="50.25" customHeight="1" x14ac:dyDescent="0.2">
      <c r="A295" s="1561"/>
      <c r="B295" s="1028" t="s">
        <v>7732</v>
      </c>
      <c r="C295" s="1220" t="s">
        <v>7733</v>
      </c>
      <c r="D295" s="1224" t="s">
        <v>810</v>
      </c>
      <c r="E295" s="1222" t="s">
        <v>902</v>
      </c>
      <c r="F295" s="279"/>
      <c r="G295" s="330"/>
      <c r="H295" s="1225">
        <v>3300</v>
      </c>
      <c r="I295" s="1224"/>
      <c r="J295" s="1227" t="s">
        <v>7242</v>
      </c>
      <c r="K295" s="1227"/>
      <c r="L295" s="1227"/>
      <c r="M295" s="1239"/>
      <c r="N295" s="1239"/>
      <c r="O295" s="1239"/>
      <c r="P295" s="1239"/>
      <c r="Q295" s="1239"/>
      <c r="R295" s="1239"/>
      <c r="S295" s="1239"/>
      <c r="T295" s="3"/>
      <c r="U295" s="4"/>
    </row>
    <row r="296" spans="1:21" s="1" customFormat="1" ht="50.25" customHeight="1" x14ac:dyDescent="0.2">
      <c r="A296" s="1561"/>
      <c r="B296" s="1028" t="s">
        <v>7698</v>
      </c>
      <c r="C296" s="1220" t="s">
        <v>7697</v>
      </c>
      <c r="D296" s="1224" t="s">
        <v>810</v>
      </c>
      <c r="E296" s="1222" t="s">
        <v>902</v>
      </c>
      <c r="F296" s="279"/>
      <c r="G296" s="330"/>
      <c r="H296" s="1225">
        <v>500</v>
      </c>
      <c r="I296" s="1224"/>
      <c r="J296" s="1227" t="s">
        <v>7242</v>
      </c>
      <c r="K296" s="1227"/>
      <c r="L296" s="1227"/>
      <c r="M296" s="1239"/>
      <c r="N296" s="1239"/>
      <c r="O296" s="1239"/>
      <c r="P296" s="1239"/>
      <c r="Q296" s="1239"/>
      <c r="R296" s="1239"/>
      <c r="S296" s="1239"/>
      <c r="T296" s="3"/>
      <c r="U296" s="4"/>
    </row>
    <row r="297" spans="1:21" s="1" customFormat="1" ht="50.25" customHeight="1" x14ac:dyDescent="0.2">
      <c r="A297" s="1561"/>
      <c r="B297" s="1028" t="s">
        <v>7711</v>
      </c>
      <c r="C297" s="1220" t="s">
        <v>7712</v>
      </c>
      <c r="D297" s="1224" t="s">
        <v>810</v>
      </c>
      <c r="E297" s="1222" t="s">
        <v>902</v>
      </c>
      <c r="F297" s="279"/>
      <c r="G297" s="330"/>
      <c r="H297" s="1225">
        <v>1000</v>
      </c>
      <c r="I297" s="1224"/>
      <c r="J297" s="1227" t="s">
        <v>7242</v>
      </c>
      <c r="K297" s="1227"/>
      <c r="L297" s="1227"/>
      <c r="M297" s="1239"/>
      <c r="N297" s="1239"/>
      <c r="O297" s="1239"/>
      <c r="P297" s="1239"/>
      <c r="Q297" s="1239"/>
      <c r="R297" s="1239"/>
      <c r="S297" s="1239"/>
      <c r="T297" s="3"/>
      <c r="U297" s="4"/>
    </row>
    <row r="298" spans="1:21" s="1" customFormat="1" ht="75" customHeight="1" x14ac:dyDescent="0.2">
      <c r="A298" s="1561"/>
      <c r="B298" s="1028" t="s">
        <v>7874</v>
      </c>
      <c r="C298" s="1220" t="s">
        <v>7875</v>
      </c>
      <c r="D298" s="1224" t="s">
        <v>286</v>
      </c>
      <c r="E298" s="1222" t="s">
        <v>5806</v>
      </c>
      <c r="F298" s="279"/>
      <c r="G298" s="330"/>
      <c r="H298" s="1225">
        <v>74.2</v>
      </c>
      <c r="I298" s="1224"/>
      <c r="J298" s="1227" t="s">
        <v>7242</v>
      </c>
      <c r="K298" s="1227"/>
      <c r="L298" s="1227"/>
      <c r="M298" s="1239"/>
      <c r="N298" s="1239"/>
      <c r="O298" s="1239"/>
      <c r="P298" s="1239"/>
      <c r="Q298" s="1239"/>
      <c r="R298" s="1239"/>
      <c r="S298" s="1239"/>
      <c r="T298" s="3"/>
      <c r="U298" s="4"/>
    </row>
    <row r="299" spans="1:21" s="1" customFormat="1" ht="75" customHeight="1" x14ac:dyDescent="0.2">
      <c r="A299" s="1561"/>
      <c r="B299" s="1028" t="s">
        <v>7883</v>
      </c>
      <c r="C299" s="1220" t="s">
        <v>7884</v>
      </c>
      <c r="D299" s="1224" t="s">
        <v>286</v>
      </c>
      <c r="E299" s="1222" t="s">
        <v>5806</v>
      </c>
      <c r="F299" s="279"/>
      <c r="G299" s="330"/>
      <c r="H299" s="1225">
        <v>197</v>
      </c>
      <c r="I299" s="1224"/>
      <c r="J299" s="1227" t="s">
        <v>7242</v>
      </c>
      <c r="K299" s="1227"/>
      <c r="L299" s="1227"/>
      <c r="M299" s="1239"/>
      <c r="N299" s="1239"/>
      <c r="O299" s="1239"/>
      <c r="P299" s="1239"/>
      <c r="Q299" s="1239"/>
      <c r="R299" s="1239"/>
      <c r="S299" s="1239"/>
      <c r="T299" s="3"/>
      <c r="U299" s="4"/>
    </row>
    <row r="300" spans="1:21" s="1" customFormat="1" ht="75" customHeight="1" x14ac:dyDescent="0.2">
      <c r="A300" s="1561"/>
      <c r="B300" s="1028" t="s">
        <v>7885</v>
      </c>
      <c r="C300" s="1220" t="s">
        <v>7886</v>
      </c>
      <c r="D300" s="1224" t="s">
        <v>286</v>
      </c>
      <c r="E300" s="1222" t="s">
        <v>5806</v>
      </c>
      <c r="F300" s="279"/>
      <c r="G300" s="330"/>
      <c r="H300" s="1225">
        <v>198</v>
      </c>
      <c r="I300" s="1224"/>
      <c r="J300" s="1227" t="s">
        <v>7242</v>
      </c>
      <c r="K300" s="1227"/>
      <c r="L300" s="1227"/>
      <c r="M300" s="1239"/>
      <c r="N300" s="1239"/>
      <c r="O300" s="1239"/>
      <c r="P300" s="1239"/>
      <c r="Q300" s="1239"/>
      <c r="R300" s="1239"/>
      <c r="S300" s="1239"/>
      <c r="T300" s="3"/>
      <c r="U300" s="4"/>
    </row>
    <row r="301" spans="1:21" s="1" customFormat="1" ht="75" customHeight="1" x14ac:dyDescent="0.2">
      <c r="A301" s="1561"/>
      <c r="B301" s="1028" t="s">
        <v>7887</v>
      </c>
      <c r="C301" s="1220" t="s">
        <v>7894</v>
      </c>
      <c r="D301" s="1224" t="s">
        <v>286</v>
      </c>
      <c r="E301" s="1222" t="s">
        <v>5806</v>
      </c>
      <c r="F301" s="279"/>
      <c r="G301" s="330"/>
      <c r="H301" s="1225">
        <v>198.5</v>
      </c>
      <c r="I301" s="1224"/>
      <c r="J301" s="1227" t="s">
        <v>7242</v>
      </c>
      <c r="K301" s="1227"/>
      <c r="L301" s="1227"/>
      <c r="M301" s="1239"/>
      <c r="N301" s="1239"/>
      <c r="O301" s="1239"/>
      <c r="P301" s="1239"/>
      <c r="Q301" s="1239"/>
      <c r="R301" s="1239"/>
      <c r="S301" s="1239"/>
      <c r="T301" s="3"/>
      <c r="U301" s="4"/>
    </row>
    <row r="302" spans="1:21" s="1" customFormat="1" ht="75" customHeight="1" x14ac:dyDescent="0.2">
      <c r="A302" s="1561"/>
      <c r="B302" s="1028" t="s">
        <v>7895</v>
      </c>
      <c r="C302" s="1220" t="s">
        <v>7896</v>
      </c>
      <c r="D302" s="1224" t="s">
        <v>810</v>
      </c>
      <c r="E302" s="1222" t="s">
        <v>5806</v>
      </c>
      <c r="F302" s="279"/>
      <c r="G302" s="330"/>
      <c r="H302" s="1225">
        <v>1620</v>
      </c>
      <c r="I302" s="1224"/>
      <c r="J302" s="1227" t="s">
        <v>7242</v>
      </c>
      <c r="K302" s="1227"/>
      <c r="L302" s="1227"/>
      <c r="M302" s="1239"/>
      <c r="N302" s="1239"/>
      <c r="O302" s="1239"/>
      <c r="P302" s="1239"/>
      <c r="Q302" s="1239"/>
      <c r="R302" s="1239"/>
      <c r="S302" s="1239"/>
      <c r="T302" s="3"/>
      <c r="U302" s="4"/>
    </row>
    <row r="303" spans="1:21" s="1" customFormat="1" ht="75" customHeight="1" x14ac:dyDescent="0.2">
      <c r="A303" s="1561"/>
      <c r="B303" s="1028" t="s">
        <v>7897</v>
      </c>
      <c r="C303" s="1220" t="s">
        <v>7898</v>
      </c>
      <c r="D303" s="1224" t="s">
        <v>810</v>
      </c>
      <c r="E303" s="1222" t="s">
        <v>5806</v>
      </c>
      <c r="F303" s="279"/>
      <c r="G303" s="330"/>
      <c r="H303" s="1225">
        <v>250</v>
      </c>
      <c r="I303" s="1224"/>
      <c r="J303" s="1227" t="s">
        <v>7242</v>
      </c>
      <c r="K303" s="1227"/>
      <c r="L303" s="1227"/>
      <c r="M303" s="1239"/>
      <c r="N303" s="1239"/>
      <c r="O303" s="1239"/>
      <c r="P303" s="1239"/>
      <c r="Q303" s="1239"/>
      <c r="R303" s="1239"/>
      <c r="S303" s="1239"/>
      <c r="T303" s="3"/>
      <c r="U303" s="4"/>
    </row>
    <row r="304" spans="1:21" s="1" customFormat="1" ht="75" customHeight="1" x14ac:dyDescent="0.2">
      <c r="A304" s="1561"/>
      <c r="B304" s="1028" t="s">
        <v>7899</v>
      </c>
      <c r="C304" s="1220" t="s">
        <v>7900</v>
      </c>
      <c r="D304" s="1224" t="s">
        <v>810</v>
      </c>
      <c r="E304" s="1222" t="s">
        <v>5806</v>
      </c>
      <c r="F304" s="279"/>
      <c r="G304" s="330"/>
      <c r="H304" s="1225">
        <v>1450</v>
      </c>
      <c r="I304" s="1224"/>
      <c r="J304" s="1227" t="s">
        <v>7242</v>
      </c>
      <c r="K304" s="1227"/>
      <c r="L304" s="1227"/>
      <c r="M304" s="1239"/>
      <c r="N304" s="1239"/>
      <c r="O304" s="1239"/>
      <c r="P304" s="1239"/>
      <c r="Q304" s="1239"/>
      <c r="R304" s="1239"/>
      <c r="S304" s="1239"/>
      <c r="T304" s="3"/>
      <c r="U304" s="4"/>
    </row>
    <row r="305" spans="1:21" s="1" customFormat="1" ht="75" customHeight="1" x14ac:dyDescent="0.2">
      <c r="A305" s="1561"/>
      <c r="B305" s="1028" t="s">
        <v>7905</v>
      </c>
      <c r="C305" s="1220" t="s">
        <v>7906</v>
      </c>
      <c r="D305" s="1224" t="s">
        <v>810</v>
      </c>
      <c r="E305" s="1222" t="s">
        <v>5806</v>
      </c>
      <c r="F305" s="279"/>
      <c r="G305" s="330"/>
      <c r="H305" s="1225">
        <v>150</v>
      </c>
      <c r="I305" s="1224"/>
      <c r="J305" s="1227" t="s">
        <v>7242</v>
      </c>
      <c r="K305" s="1227"/>
      <c r="L305" s="1227"/>
      <c r="M305" s="1239"/>
      <c r="N305" s="1239"/>
      <c r="O305" s="1239"/>
      <c r="P305" s="1239"/>
      <c r="Q305" s="1239"/>
      <c r="R305" s="1239"/>
      <c r="S305" s="1239"/>
      <c r="T305" s="3"/>
      <c r="U305" s="4"/>
    </row>
    <row r="306" spans="1:21" s="1" customFormat="1" ht="75" customHeight="1" x14ac:dyDescent="0.2">
      <c r="A306" s="1561"/>
      <c r="B306" s="1028" t="s">
        <v>7907</v>
      </c>
      <c r="C306" s="1220" t="s">
        <v>7908</v>
      </c>
      <c r="D306" s="1224" t="s">
        <v>810</v>
      </c>
      <c r="E306" s="1222" t="s">
        <v>5806</v>
      </c>
      <c r="F306" s="279"/>
      <c r="G306" s="330"/>
      <c r="H306" s="1225">
        <v>600</v>
      </c>
      <c r="I306" s="1224"/>
      <c r="J306" s="1227" t="s">
        <v>7242</v>
      </c>
      <c r="K306" s="1227"/>
      <c r="L306" s="1227"/>
      <c r="M306" s="1239"/>
      <c r="N306" s="1239"/>
      <c r="O306" s="1239"/>
      <c r="P306" s="1239"/>
      <c r="Q306" s="1239"/>
      <c r="R306" s="1239"/>
      <c r="S306" s="1239"/>
      <c r="T306" s="3"/>
      <c r="U306" s="4"/>
    </row>
    <row r="307" spans="1:21" s="1" customFormat="1" ht="75" customHeight="1" x14ac:dyDescent="0.2">
      <c r="A307" s="1561"/>
      <c r="B307" s="1028" t="s">
        <v>7911</v>
      </c>
      <c r="C307" s="1220" t="s">
        <v>7912</v>
      </c>
      <c r="D307" s="1224" t="s">
        <v>810</v>
      </c>
      <c r="E307" s="1222" t="s">
        <v>5806</v>
      </c>
      <c r="F307" s="279"/>
      <c r="G307" s="330"/>
      <c r="H307" s="1225">
        <v>390</v>
      </c>
      <c r="I307" s="1224"/>
      <c r="J307" s="1227" t="s">
        <v>7242</v>
      </c>
      <c r="K307" s="1227"/>
      <c r="L307" s="1227"/>
      <c r="M307" s="1239"/>
      <c r="N307" s="1239"/>
      <c r="O307" s="1239"/>
      <c r="P307" s="1239"/>
      <c r="Q307" s="1239"/>
      <c r="R307" s="1239"/>
      <c r="S307" s="1239"/>
      <c r="T307" s="3"/>
      <c r="U307" s="4"/>
    </row>
    <row r="308" spans="1:21" s="1" customFormat="1" ht="75" customHeight="1" x14ac:dyDescent="0.2">
      <c r="A308" s="1561"/>
      <c r="B308" s="1028" t="s">
        <v>7914</v>
      </c>
      <c r="C308" s="1220" t="s">
        <v>7913</v>
      </c>
      <c r="D308" s="1224" t="s">
        <v>810</v>
      </c>
      <c r="E308" s="1222" t="s">
        <v>5806</v>
      </c>
      <c r="F308" s="279"/>
      <c r="G308" s="330"/>
      <c r="H308" s="1225">
        <v>390</v>
      </c>
      <c r="I308" s="1224"/>
      <c r="J308" s="1227" t="s">
        <v>7242</v>
      </c>
      <c r="K308" s="1227"/>
      <c r="L308" s="1227"/>
      <c r="M308" s="1239"/>
      <c r="N308" s="1239"/>
      <c r="O308" s="1239"/>
      <c r="P308" s="1239"/>
      <c r="Q308" s="1239"/>
      <c r="R308" s="1239"/>
      <c r="S308" s="1239"/>
      <c r="T308" s="3"/>
      <c r="U308" s="4"/>
    </row>
    <row r="309" spans="1:21" s="1" customFormat="1" ht="75" customHeight="1" x14ac:dyDescent="0.2">
      <c r="A309" s="1561"/>
      <c r="B309" s="1028" t="s">
        <v>7917</v>
      </c>
      <c r="C309" s="1220" t="s">
        <v>7918</v>
      </c>
      <c r="D309" s="1224" t="s">
        <v>810</v>
      </c>
      <c r="E309" s="1222" t="s">
        <v>5806</v>
      </c>
      <c r="F309" s="279"/>
      <c r="G309" s="330"/>
      <c r="H309" s="1225">
        <v>500</v>
      </c>
      <c r="I309" s="1224"/>
      <c r="J309" s="1227" t="s">
        <v>7242</v>
      </c>
      <c r="K309" s="1227"/>
      <c r="L309" s="1227"/>
      <c r="M309" s="1239"/>
      <c r="N309" s="1239"/>
      <c r="O309" s="1239"/>
      <c r="P309" s="1239"/>
      <c r="Q309" s="1239"/>
      <c r="R309" s="1239"/>
      <c r="S309" s="1239"/>
      <c r="T309" s="3"/>
      <c r="U309" s="4"/>
    </row>
    <row r="310" spans="1:21" s="1" customFormat="1" ht="75" customHeight="1" x14ac:dyDescent="0.2">
      <c r="A310" s="1561"/>
      <c r="B310" s="1028" t="s">
        <v>7919</v>
      </c>
      <c r="C310" s="1220" t="s">
        <v>7920</v>
      </c>
      <c r="D310" s="1224" t="s">
        <v>810</v>
      </c>
      <c r="E310" s="1222" t="s">
        <v>5806</v>
      </c>
      <c r="F310" s="279"/>
      <c r="G310" s="330"/>
      <c r="H310" s="1225">
        <v>200</v>
      </c>
      <c r="I310" s="1224"/>
      <c r="J310" s="1227" t="s">
        <v>7242</v>
      </c>
      <c r="K310" s="1227"/>
      <c r="L310" s="1227"/>
      <c r="M310" s="1239"/>
      <c r="N310" s="1239"/>
      <c r="O310" s="1239"/>
      <c r="P310" s="1239"/>
      <c r="Q310" s="1239"/>
      <c r="R310" s="1239"/>
      <c r="S310" s="1239"/>
      <c r="T310" s="3"/>
      <c r="U310" s="4"/>
    </row>
    <row r="311" spans="1:21" s="1" customFormat="1" ht="75" customHeight="1" x14ac:dyDescent="0.2">
      <c r="A311" s="1561"/>
      <c r="B311" s="1028" t="s">
        <v>7921</v>
      </c>
      <c r="C311" s="1220" t="s">
        <v>7922</v>
      </c>
      <c r="D311" s="1224" t="s">
        <v>810</v>
      </c>
      <c r="E311" s="1222" t="s">
        <v>5806</v>
      </c>
      <c r="F311" s="279"/>
      <c r="G311" s="330"/>
      <c r="H311" s="1225">
        <v>390</v>
      </c>
      <c r="I311" s="1224"/>
      <c r="J311" s="1227" t="s">
        <v>7242</v>
      </c>
      <c r="K311" s="1227"/>
      <c r="L311" s="1227"/>
      <c r="M311" s="1239"/>
      <c r="N311" s="1239"/>
      <c r="O311" s="1239"/>
      <c r="P311" s="1239"/>
      <c r="Q311" s="1239"/>
      <c r="R311" s="1239"/>
      <c r="S311" s="1239"/>
      <c r="T311" s="3"/>
      <c r="U311" s="4"/>
    </row>
    <row r="312" spans="1:21" s="1" customFormat="1" ht="75" customHeight="1" x14ac:dyDescent="0.2">
      <c r="A312" s="1561"/>
      <c r="B312" s="1028" t="s">
        <v>7927</v>
      </c>
      <c r="C312" s="1220" t="s">
        <v>7928</v>
      </c>
      <c r="D312" s="1224" t="s">
        <v>286</v>
      </c>
      <c r="E312" s="1222" t="s">
        <v>5806</v>
      </c>
      <c r="F312" s="279"/>
      <c r="G312" s="330"/>
      <c r="H312" s="1225">
        <v>180</v>
      </c>
      <c r="I312" s="1224"/>
      <c r="J312" s="1227" t="s">
        <v>7242</v>
      </c>
      <c r="K312" s="1227"/>
      <c r="L312" s="1227"/>
      <c r="M312" s="1239"/>
      <c r="N312" s="1239"/>
      <c r="O312" s="1239"/>
      <c r="P312" s="1239"/>
      <c r="Q312" s="1239"/>
      <c r="R312" s="1239"/>
      <c r="S312" s="1239"/>
      <c r="T312" s="3"/>
      <c r="U312" s="4"/>
    </row>
    <row r="313" spans="1:21" s="1" customFormat="1" ht="75" customHeight="1" x14ac:dyDescent="0.2">
      <c r="A313" s="1561"/>
      <c r="B313" s="1028" t="s">
        <v>7930</v>
      </c>
      <c r="C313" s="1220" t="s">
        <v>7929</v>
      </c>
      <c r="D313" s="1224" t="s">
        <v>810</v>
      </c>
      <c r="E313" s="1222" t="s">
        <v>5806</v>
      </c>
      <c r="F313" s="279"/>
      <c r="G313" s="330"/>
      <c r="H313" s="1225">
        <v>1900</v>
      </c>
      <c r="I313" s="1224"/>
      <c r="J313" s="1227" t="s">
        <v>7242</v>
      </c>
      <c r="K313" s="1227"/>
      <c r="L313" s="1227"/>
      <c r="M313" s="1239"/>
      <c r="N313" s="1239"/>
      <c r="O313" s="1239"/>
      <c r="P313" s="1239"/>
      <c r="Q313" s="1239"/>
      <c r="R313" s="1239"/>
      <c r="S313" s="1239"/>
      <c r="T313" s="3"/>
      <c r="U313" s="4"/>
    </row>
    <row r="314" spans="1:21" s="1" customFormat="1" ht="75" customHeight="1" x14ac:dyDescent="0.2">
      <c r="A314" s="1561"/>
      <c r="B314" s="1028" t="s">
        <v>7931</v>
      </c>
      <c r="C314" s="1220" t="s">
        <v>7932</v>
      </c>
      <c r="D314" s="1224" t="s">
        <v>810</v>
      </c>
      <c r="E314" s="1222" t="s">
        <v>5806</v>
      </c>
      <c r="F314" s="279"/>
      <c r="G314" s="330"/>
      <c r="H314" s="1225">
        <v>1000</v>
      </c>
      <c r="I314" s="1224"/>
      <c r="J314" s="1227" t="s">
        <v>7242</v>
      </c>
      <c r="K314" s="1227"/>
      <c r="L314" s="1227"/>
      <c r="M314" s="1239"/>
      <c r="N314" s="1239"/>
      <c r="O314" s="1239"/>
      <c r="P314" s="1239"/>
      <c r="Q314" s="1239"/>
      <c r="R314" s="1239"/>
      <c r="S314" s="1239"/>
      <c r="T314" s="3"/>
      <c r="U314" s="4"/>
    </row>
    <row r="315" spans="1:21" s="1" customFormat="1" ht="75" customHeight="1" x14ac:dyDescent="0.2">
      <c r="A315" s="1561"/>
      <c r="B315" s="1028" t="s">
        <v>7935</v>
      </c>
      <c r="C315" s="1220" t="s">
        <v>7936</v>
      </c>
      <c r="D315" s="1224" t="s">
        <v>810</v>
      </c>
      <c r="E315" s="1222" t="s">
        <v>5806</v>
      </c>
      <c r="F315" s="279"/>
      <c r="G315" s="330"/>
      <c r="H315" s="1225">
        <v>4000</v>
      </c>
      <c r="I315" s="1224"/>
      <c r="J315" s="1227" t="s">
        <v>7242</v>
      </c>
      <c r="K315" s="1227"/>
      <c r="L315" s="1227"/>
      <c r="M315" s="1239"/>
      <c r="N315" s="1239"/>
      <c r="O315" s="1239"/>
      <c r="P315" s="1239"/>
      <c r="Q315" s="1239"/>
      <c r="R315" s="1239"/>
      <c r="S315" s="1239"/>
      <c r="T315" s="3"/>
      <c r="U315" s="4"/>
    </row>
    <row r="316" spans="1:21" s="1" customFormat="1" ht="75" customHeight="1" x14ac:dyDescent="0.2">
      <c r="A316" s="1561"/>
      <c r="B316" s="1028" t="s">
        <v>7937</v>
      </c>
      <c r="C316" s="1220" t="s">
        <v>7952</v>
      </c>
      <c r="D316" s="1224" t="s">
        <v>810</v>
      </c>
      <c r="E316" s="1222" t="s">
        <v>5806</v>
      </c>
      <c r="F316" s="279"/>
      <c r="G316" s="330"/>
      <c r="H316" s="1225">
        <v>500</v>
      </c>
      <c r="I316" s="1224"/>
      <c r="J316" s="1227" t="s">
        <v>7242</v>
      </c>
      <c r="K316" s="1227"/>
      <c r="L316" s="1227"/>
      <c r="M316" s="1239"/>
      <c r="N316" s="1239"/>
      <c r="O316" s="1239"/>
      <c r="P316" s="1239"/>
      <c r="Q316" s="1239"/>
      <c r="R316" s="1239"/>
      <c r="S316" s="1239"/>
      <c r="T316" s="3"/>
      <c r="U316" s="4"/>
    </row>
    <row r="317" spans="1:21" s="1" customFormat="1" ht="75" customHeight="1" x14ac:dyDescent="0.2">
      <c r="A317" s="1562"/>
      <c r="B317" s="1028" t="s">
        <v>7938</v>
      </c>
      <c r="C317" s="1220" t="s">
        <v>7953</v>
      </c>
      <c r="D317" s="1224" t="s">
        <v>810</v>
      </c>
      <c r="E317" s="1222" t="s">
        <v>5806</v>
      </c>
      <c r="F317" s="279"/>
      <c r="G317" s="330"/>
      <c r="H317" s="1225">
        <v>1219</v>
      </c>
      <c r="I317" s="1224"/>
      <c r="J317" s="1227" t="s">
        <v>7242</v>
      </c>
      <c r="K317" s="1227"/>
      <c r="L317" s="1227"/>
      <c r="M317" s="1239"/>
      <c r="N317" s="1239"/>
      <c r="O317" s="1239"/>
      <c r="P317" s="1239"/>
      <c r="Q317" s="1239"/>
      <c r="R317" s="1239"/>
      <c r="S317" s="1239"/>
      <c r="T317" s="3"/>
      <c r="U317" s="4"/>
    </row>
    <row r="318" spans="1:21" s="1" customFormat="1" ht="116.25" customHeight="1" x14ac:dyDescent="0.2">
      <c r="A318" s="1248" t="s">
        <v>1492</v>
      </c>
      <c r="B318" s="1220" t="s">
        <v>2492</v>
      </c>
      <c r="C318" s="1220" t="s">
        <v>6399</v>
      </c>
      <c r="D318" s="1222" t="s">
        <v>810</v>
      </c>
      <c r="E318" s="1224" t="s">
        <v>6825</v>
      </c>
      <c r="F318" s="279">
        <v>300</v>
      </c>
      <c r="G318" s="279">
        <v>200</v>
      </c>
      <c r="H318" s="279">
        <v>215.63</v>
      </c>
      <c r="I318" s="306"/>
      <c r="J318" s="1231" t="s">
        <v>5588</v>
      </c>
      <c r="K318" s="1231" t="s">
        <v>6826</v>
      </c>
      <c r="L318" s="1231" t="s">
        <v>7677</v>
      </c>
      <c r="M318" s="151"/>
      <c r="N318" s="151"/>
      <c r="O318" s="151"/>
      <c r="P318" s="151"/>
      <c r="Q318" s="151"/>
      <c r="R318" s="151"/>
      <c r="S318" s="151"/>
      <c r="T318" s="9"/>
    </row>
    <row r="319" spans="1:21" s="1" customFormat="1" ht="75" customHeight="1" x14ac:dyDescent="0.2">
      <c r="A319" s="1563" t="s">
        <v>1493</v>
      </c>
      <c r="B319" s="1220" t="s">
        <v>2496</v>
      </c>
      <c r="C319" s="1220" t="s">
        <v>907</v>
      </c>
      <c r="D319" s="1222" t="s">
        <v>810</v>
      </c>
      <c r="E319" s="1224" t="s">
        <v>902</v>
      </c>
      <c r="F319" s="279"/>
      <c r="G319" s="1030"/>
      <c r="H319" s="279">
        <v>0</v>
      </c>
      <c r="I319" s="279">
        <v>110</v>
      </c>
      <c r="J319" s="1227" t="s">
        <v>5749</v>
      </c>
      <c r="K319" s="1227" t="s">
        <v>8030</v>
      </c>
      <c r="L319" s="1227"/>
      <c r="M319" s="1239"/>
      <c r="N319" s="1239"/>
      <c r="O319" s="1239"/>
      <c r="P319" s="1239"/>
      <c r="Q319" s="1239"/>
      <c r="R319" s="1239"/>
      <c r="S319" s="1239"/>
      <c r="T319" s="9" t="s">
        <v>123</v>
      </c>
    </row>
    <row r="320" spans="1:21" s="1" customFormat="1" ht="112.5" customHeight="1" x14ac:dyDescent="0.2">
      <c r="A320" s="1561"/>
      <c r="B320" s="1220" t="s">
        <v>2497</v>
      </c>
      <c r="C320" s="1220" t="s">
        <v>3918</v>
      </c>
      <c r="D320" s="1222" t="s">
        <v>810</v>
      </c>
      <c r="E320" s="1224" t="s">
        <v>901</v>
      </c>
      <c r="F320" s="279">
        <v>30</v>
      </c>
      <c r="G320" s="1030"/>
      <c r="H320" s="279">
        <v>0</v>
      </c>
      <c r="I320" s="279">
        <v>185</v>
      </c>
      <c r="J320" s="1227" t="s">
        <v>3917</v>
      </c>
      <c r="K320" s="1227" t="s">
        <v>8030</v>
      </c>
      <c r="L320" s="1227"/>
      <c r="M320" s="1239"/>
      <c r="N320" s="1239"/>
      <c r="O320" s="1239"/>
      <c r="P320" s="1239"/>
      <c r="Q320" s="1239"/>
      <c r="R320" s="1239"/>
      <c r="S320" s="1239"/>
      <c r="T320" s="9" t="s">
        <v>123</v>
      </c>
    </row>
    <row r="321" spans="1:21" s="1" customFormat="1" ht="98.25" customHeight="1" x14ac:dyDescent="0.2">
      <c r="A321" s="1561"/>
      <c r="B321" s="1220" t="s">
        <v>2499</v>
      </c>
      <c r="C321" s="1220" t="s">
        <v>905</v>
      </c>
      <c r="D321" s="1222" t="s">
        <v>810</v>
      </c>
      <c r="E321" s="1224" t="s">
        <v>906</v>
      </c>
      <c r="F321" s="279"/>
      <c r="G321" s="1030"/>
      <c r="H321" s="279">
        <v>0</v>
      </c>
      <c r="I321" s="279">
        <v>190</v>
      </c>
      <c r="J321" s="1221"/>
      <c r="K321" s="1231" t="s">
        <v>8030</v>
      </c>
      <c r="L321" s="1231"/>
      <c r="M321" s="151"/>
      <c r="N321" s="151"/>
      <c r="O321" s="151"/>
      <c r="P321" s="151"/>
      <c r="Q321" s="151"/>
      <c r="R321" s="151"/>
      <c r="S321" s="151"/>
      <c r="T321" s="9" t="s">
        <v>123</v>
      </c>
    </row>
    <row r="322" spans="1:21" s="47" customFormat="1" ht="15" customHeight="1" x14ac:dyDescent="0.25">
      <c r="A322" s="1583" t="s">
        <v>1494</v>
      </c>
      <c r="B322" s="1591"/>
      <c r="C322" s="1591"/>
      <c r="D322" s="1591"/>
      <c r="E322" s="1591"/>
      <c r="F322" s="1591"/>
      <c r="G322" s="1591"/>
      <c r="H322" s="1591"/>
      <c r="I322" s="1585"/>
      <c r="J322" s="254"/>
      <c r="K322" s="254"/>
      <c r="L322" s="254"/>
      <c r="M322" s="140"/>
      <c r="N322" s="140"/>
      <c r="O322" s="140"/>
      <c r="P322" s="140"/>
      <c r="Q322" s="140"/>
      <c r="R322" s="140"/>
      <c r="S322" s="140"/>
      <c r="T322" s="46" t="s">
        <v>8</v>
      </c>
      <c r="U322" s="46"/>
    </row>
    <row r="323" spans="1:21" s="1" customFormat="1" ht="113.25" customHeight="1" x14ac:dyDescent="0.2">
      <c r="A323" s="1563" t="s">
        <v>1495</v>
      </c>
      <c r="B323" s="1220" t="s">
        <v>2504</v>
      </c>
      <c r="C323" s="1027" t="s">
        <v>7998</v>
      </c>
      <c r="D323" s="1222" t="s">
        <v>213</v>
      </c>
      <c r="E323" s="1222" t="s">
        <v>337</v>
      </c>
      <c r="F323" s="1012"/>
      <c r="G323" s="1030"/>
      <c r="H323" s="1224">
        <v>1440</v>
      </c>
      <c r="I323" s="1225">
        <v>700</v>
      </c>
      <c r="J323" s="1216"/>
      <c r="K323" s="127" t="s">
        <v>7997</v>
      </c>
      <c r="L323" s="1226"/>
      <c r="M323" s="1234"/>
      <c r="N323" s="1234"/>
      <c r="O323" s="1234"/>
      <c r="P323" s="1234"/>
      <c r="Q323" s="1234"/>
      <c r="R323" s="1234"/>
      <c r="S323" s="1234"/>
      <c r="T323" s="3" t="s">
        <v>11</v>
      </c>
      <c r="U323" s="4"/>
    </row>
    <row r="324" spans="1:21" s="1" customFormat="1" ht="92.25" customHeight="1" x14ac:dyDescent="0.2">
      <c r="A324" s="1561"/>
      <c r="B324" s="1220" t="s">
        <v>2507</v>
      </c>
      <c r="C324" s="1027" t="s">
        <v>7678</v>
      </c>
      <c r="D324" s="1224" t="s">
        <v>213</v>
      </c>
      <c r="E324" s="1224" t="s">
        <v>216</v>
      </c>
      <c r="F324" s="1225">
        <v>100</v>
      </c>
      <c r="G324" s="1030"/>
      <c r="H324" s="1224">
        <v>80</v>
      </c>
      <c r="I324" s="309">
        <v>9760</v>
      </c>
      <c r="J324" s="1226" t="s">
        <v>5749</v>
      </c>
      <c r="K324" s="1226" t="s">
        <v>7679</v>
      </c>
      <c r="L324" s="1226"/>
      <c r="M324" s="1234"/>
      <c r="N324" s="1234"/>
      <c r="O324" s="1234"/>
      <c r="P324" s="1234"/>
      <c r="Q324" s="1234"/>
      <c r="R324" s="1234"/>
      <c r="S324" s="1234"/>
      <c r="T324" s="9" t="s">
        <v>123</v>
      </c>
    </row>
    <row r="325" spans="1:21" s="1" customFormat="1" ht="118.5" customHeight="1" x14ac:dyDescent="0.2">
      <c r="A325" s="1561"/>
      <c r="B325" s="1220" t="s">
        <v>2509</v>
      </c>
      <c r="C325" s="1027" t="s">
        <v>919</v>
      </c>
      <c r="D325" s="336" t="s">
        <v>810</v>
      </c>
      <c r="E325" s="336" t="s">
        <v>325</v>
      </c>
      <c r="F325" s="1225">
        <v>3431.4859999999999</v>
      </c>
      <c r="G325" s="1030"/>
      <c r="H325" s="1225">
        <v>0</v>
      </c>
      <c r="I325" s="1225">
        <v>2000</v>
      </c>
      <c r="J325" s="1227" t="s">
        <v>4189</v>
      </c>
      <c r="K325" s="1227" t="s">
        <v>5749</v>
      </c>
      <c r="L325" s="1227" t="s">
        <v>8030</v>
      </c>
      <c r="M325" s="1239"/>
      <c r="N325" s="1239"/>
      <c r="O325" s="1239"/>
      <c r="P325" s="1239"/>
      <c r="Q325" s="1239"/>
      <c r="R325" s="1239"/>
      <c r="S325" s="1239"/>
      <c r="T325" s="3" t="s">
        <v>326</v>
      </c>
    </row>
    <row r="326" spans="1:21" s="1" customFormat="1" ht="87.75" customHeight="1" x14ac:dyDescent="0.2">
      <c r="A326" s="1561"/>
      <c r="B326" s="1220" t="s">
        <v>2510</v>
      </c>
      <c r="C326" s="1027" t="s">
        <v>6799</v>
      </c>
      <c r="D326" s="1224" t="s">
        <v>921</v>
      </c>
      <c r="E326" s="1224" t="s">
        <v>4190</v>
      </c>
      <c r="F326" s="1225">
        <v>248.083</v>
      </c>
      <c r="G326" s="1225"/>
      <c r="H326" s="1225">
        <v>4200</v>
      </c>
      <c r="I326" s="1225"/>
      <c r="J326" s="1227" t="s">
        <v>4191</v>
      </c>
      <c r="K326" s="1227" t="s">
        <v>6800</v>
      </c>
      <c r="L326" s="1227" t="s">
        <v>6963</v>
      </c>
      <c r="M326" s="1239" t="s">
        <v>7770</v>
      </c>
      <c r="N326" s="1239"/>
      <c r="O326" s="1239"/>
      <c r="P326" s="1239"/>
      <c r="Q326" s="1239"/>
      <c r="R326" s="1239"/>
      <c r="S326" s="1239"/>
      <c r="T326" s="3"/>
    </row>
    <row r="327" spans="1:21" s="1" customFormat="1" ht="108" customHeight="1" x14ac:dyDescent="0.2">
      <c r="A327" s="1561"/>
      <c r="B327" s="1028" t="s">
        <v>5816</v>
      </c>
      <c r="C327" s="991" t="s">
        <v>7758</v>
      </c>
      <c r="D327" s="992" t="s">
        <v>810</v>
      </c>
      <c r="E327" s="993" t="s">
        <v>3810</v>
      </c>
      <c r="F327" s="994"/>
      <c r="G327" s="994"/>
      <c r="H327" s="1225">
        <v>200</v>
      </c>
      <c r="I327" s="1224" t="s">
        <v>5818</v>
      </c>
      <c r="J327" s="1227" t="s">
        <v>5986</v>
      </c>
      <c r="K327" s="1226" t="s">
        <v>7757</v>
      </c>
      <c r="L327" s="1226"/>
      <c r="M327" s="1234"/>
      <c r="N327" s="1234"/>
      <c r="O327" s="1234"/>
      <c r="P327" s="1234"/>
      <c r="Q327" s="1234"/>
      <c r="R327" s="1234"/>
      <c r="S327" s="1234"/>
      <c r="T327" s="9"/>
    </row>
    <row r="328" spans="1:21" s="1" customFormat="1" ht="122.25" customHeight="1" x14ac:dyDescent="0.2">
      <c r="A328" s="1561"/>
      <c r="B328" s="1028" t="s">
        <v>6762</v>
      </c>
      <c r="C328" s="991" t="s">
        <v>7956</v>
      </c>
      <c r="D328" s="992" t="s">
        <v>810</v>
      </c>
      <c r="E328" s="993" t="s">
        <v>6763</v>
      </c>
      <c r="F328" s="994"/>
      <c r="G328" s="994">
        <v>1200</v>
      </c>
      <c r="H328" s="1225">
        <v>335</v>
      </c>
      <c r="I328" s="1224"/>
      <c r="J328" s="1227" t="s">
        <v>6481</v>
      </c>
      <c r="K328" s="1226" t="s">
        <v>7957</v>
      </c>
      <c r="L328" s="1226"/>
      <c r="M328" s="1234"/>
      <c r="N328" s="1234"/>
      <c r="O328" s="1234"/>
      <c r="P328" s="1234"/>
      <c r="Q328" s="1234"/>
      <c r="R328" s="1234"/>
      <c r="S328" s="1234"/>
      <c r="T328" s="9"/>
    </row>
    <row r="329" spans="1:21" s="1" customFormat="1" ht="59.25" customHeight="1" x14ac:dyDescent="0.2">
      <c r="A329" s="1561"/>
      <c r="B329" s="1028" t="s">
        <v>7772</v>
      </c>
      <c r="C329" s="991" t="s">
        <v>7777</v>
      </c>
      <c r="D329" s="992" t="s">
        <v>810</v>
      </c>
      <c r="E329" s="993" t="s">
        <v>7771</v>
      </c>
      <c r="F329" s="994"/>
      <c r="G329" s="994"/>
      <c r="H329" s="1225">
        <v>390</v>
      </c>
      <c r="I329" s="1224"/>
      <c r="J329" s="1227" t="s">
        <v>7066</v>
      </c>
      <c r="K329" s="1226"/>
      <c r="L329" s="1226"/>
      <c r="M329" s="1234"/>
      <c r="N329" s="1234"/>
      <c r="O329" s="1234"/>
      <c r="P329" s="1234"/>
      <c r="Q329" s="1234"/>
      <c r="R329" s="1234"/>
      <c r="S329" s="1234"/>
      <c r="T329" s="9"/>
    </row>
    <row r="330" spans="1:21" s="1" customFormat="1" ht="59.25" customHeight="1" x14ac:dyDescent="0.2">
      <c r="A330" s="1561"/>
      <c r="B330" s="1028" t="s">
        <v>7773</v>
      </c>
      <c r="C330" s="991" t="s">
        <v>7778</v>
      </c>
      <c r="D330" s="992" t="s">
        <v>3490</v>
      </c>
      <c r="E330" s="993" t="s">
        <v>7771</v>
      </c>
      <c r="F330" s="994"/>
      <c r="G330" s="994"/>
      <c r="H330" s="1225">
        <v>185</v>
      </c>
      <c r="I330" s="1224"/>
      <c r="J330" s="1227" t="s">
        <v>7066</v>
      </c>
      <c r="K330" s="1226"/>
      <c r="L330" s="1226"/>
      <c r="M330" s="1234"/>
      <c r="N330" s="1234"/>
      <c r="O330" s="1234"/>
      <c r="P330" s="1234"/>
      <c r="Q330" s="1234"/>
      <c r="R330" s="1234"/>
      <c r="S330" s="1234"/>
      <c r="T330" s="9"/>
    </row>
    <row r="331" spans="1:21" s="1" customFormat="1" ht="59.25" customHeight="1" x14ac:dyDescent="0.2">
      <c r="A331" s="1561"/>
      <c r="B331" s="1028" t="s">
        <v>7774</v>
      </c>
      <c r="C331" s="991" t="s">
        <v>7779</v>
      </c>
      <c r="D331" s="992" t="s">
        <v>810</v>
      </c>
      <c r="E331" s="993" t="s">
        <v>7771</v>
      </c>
      <c r="F331" s="994"/>
      <c r="G331" s="994"/>
      <c r="H331" s="1225">
        <v>120</v>
      </c>
      <c r="I331" s="1224"/>
      <c r="J331" s="1227" t="s">
        <v>7066</v>
      </c>
      <c r="K331" s="1226"/>
      <c r="L331" s="1226"/>
      <c r="M331" s="1234"/>
      <c r="N331" s="1234"/>
      <c r="O331" s="1234"/>
      <c r="P331" s="1234"/>
      <c r="Q331" s="1234"/>
      <c r="R331" s="1234"/>
      <c r="S331" s="1234"/>
      <c r="T331" s="9"/>
    </row>
    <row r="332" spans="1:21" s="1" customFormat="1" ht="59.25" customHeight="1" x14ac:dyDescent="0.2">
      <c r="A332" s="1561"/>
      <c r="B332" s="1028" t="s">
        <v>7775</v>
      </c>
      <c r="C332" s="991" t="s">
        <v>7780</v>
      </c>
      <c r="D332" s="992" t="s">
        <v>3490</v>
      </c>
      <c r="E332" s="993" t="s">
        <v>7771</v>
      </c>
      <c r="F332" s="994"/>
      <c r="G332" s="994"/>
      <c r="H332" s="1225">
        <v>100</v>
      </c>
      <c r="I332" s="1224"/>
      <c r="J332" s="1227" t="s">
        <v>7066</v>
      </c>
      <c r="K332" s="1226"/>
      <c r="L332" s="1226"/>
      <c r="M332" s="1234"/>
      <c r="N332" s="1234"/>
      <c r="O332" s="1234"/>
      <c r="P332" s="1234"/>
      <c r="Q332" s="1234"/>
      <c r="R332" s="1234"/>
      <c r="S332" s="1234"/>
      <c r="T332" s="9"/>
    </row>
    <row r="333" spans="1:21" s="1" customFormat="1" ht="59.25" customHeight="1" x14ac:dyDescent="0.2">
      <c r="A333" s="1561"/>
      <c r="B333" s="1028" t="s">
        <v>7776</v>
      </c>
      <c r="C333" s="991" t="s">
        <v>7781</v>
      </c>
      <c r="D333" s="992" t="s">
        <v>810</v>
      </c>
      <c r="E333" s="993" t="s">
        <v>7771</v>
      </c>
      <c r="F333" s="994"/>
      <c r="G333" s="994"/>
      <c r="H333" s="1225">
        <v>5300</v>
      </c>
      <c r="I333" s="1224"/>
      <c r="J333" s="1227" t="s">
        <v>7066</v>
      </c>
      <c r="K333" s="1226"/>
      <c r="L333" s="1226"/>
      <c r="M333" s="1234"/>
      <c r="N333" s="1234"/>
      <c r="O333" s="1234"/>
      <c r="P333" s="1234"/>
      <c r="Q333" s="1234"/>
      <c r="R333" s="1234"/>
      <c r="S333" s="1234"/>
      <c r="T333" s="9"/>
    </row>
    <row r="334" spans="1:21" s="1" customFormat="1" ht="78.75" customHeight="1" x14ac:dyDescent="0.2">
      <c r="A334" s="1561"/>
      <c r="B334" s="1028" t="s">
        <v>7783</v>
      </c>
      <c r="C334" s="991" t="s">
        <v>7782</v>
      </c>
      <c r="D334" s="992" t="s">
        <v>3490</v>
      </c>
      <c r="E334" s="993" t="s">
        <v>7771</v>
      </c>
      <c r="F334" s="994"/>
      <c r="G334" s="994"/>
      <c r="H334" s="1225">
        <v>380</v>
      </c>
      <c r="I334" s="1224"/>
      <c r="J334" s="1227" t="s">
        <v>7066</v>
      </c>
      <c r="K334" s="1226"/>
      <c r="L334" s="1226"/>
      <c r="M334" s="1234"/>
      <c r="N334" s="1234"/>
      <c r="O334" s="1234"/>
      <c r="P334" s="1234"/>
      <c r="Q334" s="1234"/>
      <c r="R334" s="1234"/>
      <c r="S334" s="1234"/>
      <c r="T334" s="9"/>
    </row>
    <row r="335" spans="1:21" s="1" customFormat="1" ht="59.25" customHeight="1" x14ac:dyDescent="0.2">
      <c r="A335" s="1561"/>
      <c r="B335" s="1028" t="s">
        <v>7784</v>
      </c>
      <c r="C335" s="991" t="s">
        <v>7787</v>
      </c>
      <c r="D335" s="992" t="s">
        <v>3490</v>
      </c>
      <c r="E335" s="993" t="s">
        <v>7771</v>
      </c>
      <c r="F335" s="994"/>
      <c r="G335" s="994"/>
      <c r="H335" s="1225">
        <v>220</v>
      </c>
      <c r="I335" s="1224"/>
      <c r="J335" s="1227" t="s">
        <v>7066</v>
      </c>
      <c r="K335" s="1226"/>
      <c r="L335" s="1226"/>
      <c r="M335" s="1234"/>
      <c r="N335" s="1234"/>
      <c r="O335" s="1234"/>
      <c r="P335" s="1234"/>
      <c r="Q335" s="1234"/>
      <c r="R335" s="1234"/>
      <c r="S335" s="1234"/>
      <c r="T335" s="9"/>
    </row>
    <row r="336" spans="1:21" s="1" customFormat="1" ht="59.25" customHeight="1" x14ac:dyDescent="0.2">
      <c r="A336" s="1561"/>
      <c r="B336" s="1028" t="s">
        <v>7785</v>
      </c>
      <c r="C336" s="991" t="s">
        <v>7788</v>
      </c>
      <c r="D336" s="992" t="s">
        <v>921</v>
      </c>
      <c r="E336" s="993" t="s">
        <v>7771</v>
      </c>
      <c r="F336" s="994"/>
      <c r="G336" s="994"/>
      <c r="H336" s="1225">
        <v>120</v>
      </c>
      <c r="I336" s="1224"/>
      <c r="J336" s="1227" t="s">
        <v>7066</v>
      </c>
      <c r="K336" s="1226"/>
      <c r="L336" s="1226"/>
      <c r="M336" s="1234"/>
      <c r="N336" s="1234"/>
      <c r="O336" s="1234"/>
      <c r="P336" s="1234"/>
      <c r="Q336" s="1234"/>
      <c r="R336" s="1234"/>
      <c r="S336" s="1234"/>
      <c r="T336" s="9"/>
    </row>
    <row r="337" spans="1:21" s="1" customFormat="1" ht="59.25" customHeight="1" x14ac:dyDescent="0.2">
      <c r="A337" s="1561"/>
      <c r="B337" s="1028" t="s">
        <v>7786</v>
      </c>
      <c r="C337" s="991" t="s">
        <v>7789</v>
      </c>
      <c r="D337" s="992" t="s">
        <v>921</v>
      </c>
      <c r="E337" s="993" t="s">
        <v>7771</v>
      </c>
      <c r="F337" s="994"/>
      <c r="G337" s="994"/>
      <c r="H337" s="1225">
        <v>180</v>
      </c>
      <c r="I337" s="1224"/>
      <c r="J337" s="1227" t="s">
        <v>7066</v>
      </c>
      <c r="K337" s="1226"/>
      <c r="L337" s="1226"/>
      <c r="M337" s="1234"/>
      <c r="N337" s="1234"/>
      <c r="O337" s="1234"/>
      <c r="P337" s="1234"/>
      <c r="Q337" s="1234"/>
      <c r="R337" s="1234"/>
      <c r="S337" s="1234"/>
      <c r="T337" s="9"/>
    </row>
    <row r="338" spans="1:21" s="1" customFormat="1" ht="59.25" customHeight="1" x14ac:dyDescent="0.2">
      <c r="A338" s="1561"/>
      <c r="B338" s="1028" t="s">
        <v>7688</v>
      </c>
      <c r="C338" s="991" t="s">
        <v>7689</v>
      </c>
      <c r="D338" s="992" t="s">
        <v>810</v>
      </c>
      <c r="E338" s="993" t="s">
        <v>902</v>
      </c>
      <c r="F338" s="994"/>
      <c r="G338" s="994"/>
      <c r="H338" s="1224">
        <v>299.5</v>
      </c>
      <c r="I338" s="1224"/>
      <c r="J338" s="1227" t="s">
        <v>7066</v>
      </c>
      <c r="K338" s="1226"/>
      <c r="L338" s="1226"/>
      <c r="M338" s="1234"/>
      <c r="N338" s="1234"/>
      <c r="O338" s="1234"/>
      <c r="P338" s="1234"/>
      <c r="Q338" s="1234"/>
      <c r="R338" s="1234"/>
      <c r="S338" s="1234"/>
      <c r="T338" s="9"/>
    </row>
    <row r="339" spans="1:21" s="1" customFormat="1" ht="66.75" customHeight="1" x14ac:dyDescent="0.2">
      <c r="A339" s="1561" t="s">
        <v>1496</v>
      </c>
      <c r="B339" s="1220" t="s">
        <v>2514</v>
      </c>
      <c r="C339" s="1027" t="s">
        <v>924</v>
      </c>
      <c r="D339" s="336" t="s">
        <v>810</v>
      </c>
      <c r="E339" s="1222" t="s">
        <v>325</v>
      </c>
      <c r="F339" s="1225"/>
      <c r="G339" s="1225"/>
      <c r="H339" s="1225">
        <v>0</v>
      </c>
      <c r="I339" s="1224"/>
      <c r="J339" s="1226" t="s">
        <v>8030</v>
      </c>
      <c r="K339" s="1226"/>
      <c r="L339" s="1226"/>
      <c r="M339" s="1234"/>
      <c r="N339" s="1234"/>
      <c r="O339" s="1234"/>
      <c r="P339" s="1234"/>
      <c r="Q339" s="1234"/>
      <c r="R339" s="1234"/>
      <c r="S339" s="1234"/>
      <c r="T339" s="3" t="s">
        <v>326</v>
      </c>
      <c r="U339" s="4"/>
    </row>
    <row r="340" spans="1:21" s="1" customFormat="1" ht="88.5" customHeight="1" x14ac:dyDescent="0.2">
      <c r="A340" s="1561"/>
      <c r="B340" s="1220" t="s">
        <v>2521</v>
      </c>
      <c r="C340" s="1027" t="s">
        <v>931</v>
      </c>
      <c r="D340" s="336" t="s">
        <v>810</v>
      </c>
      <c r="E340" s="336" t="s">
        <v>325</v>
      </c>
      <c r="F340" s="1225"/>
      <c r="G340" s="1030"/>
      <c r="H340" s="1225">
        <v>0</v>
      </c>
      <c r="I340" s="309">
        <v>950</v>
      </c>
      <c r="J340" s="1216"/>
      <c r="K340" s="1226" t="s">
        <v>8030</v>
      </c>
      <c r="L340" s="1226"/>
      <c r="M340" s="1234"/>
      <c r="N340" s="1234"/>
      <c r="O340" s="1234"/>
      <c r="P340" s="1234"/>
      <c r="Q340" s="1234"/>
      <c r="R340" s="1234"/>
      <c r="S340" s="1234"/>
      <c r="T340" s="9" t="s">
        <v>326</v>
      </c>
    </row>
    <row r="341" spans="1:21" s="1" customFormat="1" ht="151.5" customHeight="1" x14ac:dyDescent="0.2">
      <c r="A341" s="1561"/>
      <c r="B341" s="1220" t="s">
        <v>2523</v>
      </c>
      <c r="C341" s="547" t="s">
        <v>7676</v>
      </c>
      <c r="D341" s="1224" t="s">
        <v>121</v>
      </c>
      <c r="E341" s="1224" t="s">
        <v>216</v>
      </c>
      <c r="F341" s="309">
        <v>1050</v>
      </c>
      <c r="G341" s="309">
        <v>1618.1890000000001</v>
      </c>
      <c r="H341" s="1224">
        <v>170</v>
      </c>
      <c r="I341" s="1224"/>
      <c r="J341" s="1226" t="s">
        <v>3805</v>
      </c>
      <c r="K341" s="1226" t="s">
        <v>5592</v>
      </c>
      <c r="L341" s="1226" t="s">
        <v>6404</v>
      </c>
      <c r="M341" s="1234" t="s">
        <v>7675</v>
      </c>
      <c r="N341" s="1234"/>
      <c r="O341" s="1234"/>
      <c r="P341" s="1234"/>
      <c r="Q341" s="1234"/>
      <c r="R341" s="1234"/>
      <c r="S341" s="1234"/>
      <c r="T341" s="9" t="s">
        <v>123</v>
      </c>
    </row>
    <row r="342" spans="1:21" s="1" customFormat="1" ht="54.75" customHeight="1" x14ac:dyDescent="0.2">
      <c r="A342" s="1561"/>
      <c r="B342" s="1028" t="s">
        <v>7745</v>
      </c>
      <c r="C342" s="982" t="s">
        <v>7746</v>
      </c>
      <c r="D342" s="1222" t="s">
        <v>810</v>
      </c>
      <c r="E342" s="1222" t="s">
        <v>3810</v>
      </c>
      <c r="F342" s="279"/>
      <c r="G342" s="279"/>
      <c r="H342" s="1225">
        <v>1200</v>
      </c>
      <c r="I342" s="1225"/>
      <c r="J342" s="1227" t="s">
        <v>7066</v>
      </c>
      <c r="K342" s="1226"/>
      <c r="L342" s="1226"/>
      <c r="M342" s="1234"/>
      <c r="N342" s="1234"/>
      <c r="O342" s="1234"/>
      <c r="P342" s="1234"/>
      <c r="Q342" s="1234"/>
      <c r="R342" s="1234"/>
      <c r="S342" s="1234"/>
      <c r="T342" s="9"/>
    </row>
    <row r="343" spans="1:21" s="1" customFormat="1" ht="54.75" customHeight="1" x14ac:dyDescent="0.2">
      <c r="A343" s="1561"/>
      <c r="B343" s="1028" t="s">
        <v>7747</v>
      </c>
      <c r="C343" s="982" t="s">
        <v>7748</v>
      </c>
      <c r="D343" s="1222" t="s">
        <v>810</v>
      </c>
      <c r="E343" s="1222" t="s">
        <v>3810</v>
      </c>
      <c r="F343" s="279"/>
      <c r="G343" s="279"/>
      <c r="H343" s="1225">
        <v>1400</v>
      </c>
      <c r="I343" s="1225"/>
      <c r="J343" s="1227" t="s">
        <v>7066</v>
      </c>
      <c r="K343" s="1226"/>
      <c r="L343" s="1226"/>
      <c r="M343" s="1234"/>
      <c r="N343" s="1234"/>
      <c r="O343" s="1234"/>
      <c r="P343" s="1234"/>
      <c r="Q343" s="1234"/>
      <c r="R343" s="1234"/>
      <c r="S343" s="1234"/>
      <c r="T343" s="9"/>
    </row>
    <row r="344" spans="1:21" s="1" customFormat="1" ht="54.75" customHeight="1" x14ac:dyDescent="0.2">
      <c r="A344" s="1562"/>
      <c r="B344" s="1028" t="s">
        <v>7756</v>
      </c>
      <c r="C344" s="982" t="s">
        <v>7755</v>
      </c>
      <c r="D344" s="1222" t="s">
        <v>810</v>
      </c>
      <c r="E344" s="1222" t="s">
        <v>3810</v>
      </c>
      <c r="F344" s="279"/>
      <c r="G344" s="279"/>
      <c r="H344" s="1225">
        <v>200</v>
      </c>
      <c r="I344" s="1225"/>
      <c r="J344" s="1227" t="s">
        <v>7066</v>
      </c>
      <c r="K344" s="1226"/>
      <c r="L344" s="1226"/>
      <c r="M344" s="1234"/>
      <c r="N344" s="1234"/>
      <c r="O344" s="1234"/>
      <c r="P344" s="1234"/>
      <c r="Q344" s="1234"/>
      <c r="R344" s="1234"/>
      <c r="S344" s="1234"/>
      <c r="T344" s="9"/>
    </row>
    <row r="345" spans="1:21" s="1" customFormat="1" ht="130.5" customHeight="1" x14ac:dyDescent="0.2">
      <c r="A345" s="1563" t="s">
        <v>1497</v>
      </c>
      <c r="B345" s="1220" t="s">
        <v>2532</v>
      </c>
      <c r="C345" s="1027" t="s">
        <v>3568</v>
      </c>
      <c r="D345" s="336" t="s">
        <v>810</v>
      </c>
      <c r="E345" s="1222" t="s">
        <v>325</v>
      </c>
      <c r="F345" s="1225">
        <v>0</v>
      </c>
      <c r="G345" s="1030"/>
      <c r="H345" s="1225">
        <v>0</v>
      </c>
      <c r="I345" s="1225">
        <v>200</v>
      </c>
      <c r="J345" s="1227" t="s">
        <v>3624</v>
      </c>
      <c r="K345" s="1227" t="s">
        <v>4203</v>
      </c>
      <c r="L345" s="1227" t="s">
        <v>8030</v>
      </c>
      <c r="M345" s="1239"/>
      <c r="N345" s="1239"/>
      <c r="O345" s="1239"/>
      <c r="P345" s="1239"/>
      <c r="Q345" s="1239"/>
      <c r="R345" s="1239"/>
      <c r="S345" s="1239"/>
      <c r="T345" s="3" t="s">
        <v>326</v>
      </c>
    </row>
    <row r="346" spans="1:21" s="1" customFormat="1" ht="73.5" customHeight="1" x14ac:dyDescent="0.2">
      <c r="A346" s="1561"/>
      <c r="B346" s="1220" t="s">
        <v>7749</v>
      </c>
      <c r="C346" s="1027" t="s">
        <v>7750</v>
      </c>
      <c r="D346" s="1222" t="s">
        <v>810</v>
      </c>
      <c r="E346" s="1222" t="s">
        <v>3810</v>
      </c>
      <c r="F346" s="279"/>
      <c r="G346" s="279"/>
      <c r="H346" s="1225">
        <v>350</v>
      </c>
      <c r="I346" s="1225"/>
      <c r="J346" s="1227" t="s">
        <v>7066</v>
      </c>
      <c r="K346" s="1227"/>
      <c r="L346" s="1227"/>
      <c r="M346" s="1239"/>
      <c r="N346" s="1239"/>
      <c r="O346" s="1239"/>
      <c r="P346" s="1239"/>
      <c r="Q346" s="1239"/>
      <c r="R346" s="1239"/>
      <c r="S346" s="1239"/>
      <c r="T346" s="3"/>
    </row>
    <row r="347" spans="1:21" s="1" customFormat="1" ht="73.5" customHeight="1" x14ac:dyDescent="0.2">
      <c r="A347" s="1561"/>
      <c r="B347" s="1220" t="s">
        <v>7751</v>
      </c>
      <c r="C347" s="1027" t="s">
        <v>7752</v>
      </c>
      <c r="D347" s="1222" t="s">
        <v>810</v>
      </c>
      <c r="E347" s="1222" t="s">
        <v>3810</v>
      </c>
      <c r="F347" s="279"/>
      <c r="G347" s="279"/>
      <c r="H347" s="1225">
        <v>65</v>
      </c>
      <c r="I347" s="1225"/>
      <c r="J347" s="1227" t="s">
        <v>7066</v>
      </c>
      <c r="K347" s="1227"/>
      <c r="L347" s="1227"/>
      <c r="M347" s="1239"/>
      <c r="N347" s="1239"/>
      <c r="O347" s="1239"/>
      <c r="P347" s="1239"/>
      <c r="Q347" s="1239"/>
      <c r="R347" s="1239"/>
      <c r="S347" s="1239"/>
      <c r="T347" s="3"/>
    </row>
    <row r="348" spans="1:21" s="1" customFormat="1" ht="73.5" customHeight="1" x14ac:dyDescent="0.2">
      <c r="A348" s="1562"/>
      <c r="B348" s="1220" t="s">
        <v>7754</v>
      </c>
      <c r="C348" s="1027" t="s">
        <v>7753</v>
      </c>
      <c r="D348" s="1222" t="s">
        <v>810</v>
      </c>
      <c r="E348" s="1222" t="s">
        <v>3810</v>
      </c>
      <c r="F348" s="279"/>
      <c r="G348" s="279"/>
      <c r="H348" s="1225">
        <v>100</v>
      </c>
      <c r="I348" s="1225"/>
      <c r="J348" s="1227" t="s">
        <v>7066</v>
      </c>
      <c r="K348" s="1227"/>
      <c r="L348" s="1227"/>
      <c r="M348" s="1239"/>
      <c r="N348" s="1239"/>
      <c r="O348" s="1239"/>
      <c r="P348" s="1239"/>
      <c r="Q348" s="1239"/>
      <c r="R348" s="1239"/>
      <c r="S348" s="1239"/>
      <c r="T348" s="3"/>
    </row>
    <row r="349" spans="1:21" ht="141" customHeight="1" x14ac:dyDescent="0.2">
      <c r="A349" s="1248" t="s">
        <v>1498</v>
      </c>
      <c r="B349" s="1220" t="s">
        <v>5228</v>
      </c>
      <c r="C349" s="991" t="s">
        <v>6977</v>
      </c>
      <c r="D349" s="992" t="s">
        <v>810</v>
      </c>
      <c r="E349" s="993" t="s">
        <v>5824</v>
      </c>
      <c r="F349" s="1086"/>
      <c r="G349" s="994">
        <v>1400</v>
      </c>
      <c r="H349" s="1225">
        <v>600</v>
      </c>
      <c r="I349" s="1224"/>
      <c r="J349" s="1226" t="s">
        <v>5505</v>
      </c>
      <c r="K349" s="1226" t="s">
        <v>5987</v>
      </c>
      <c r="L349" s="1226" t="s">
        <v>6801</v>
      </c>
      <c r="M349" s="1226" t="s">
        <v>6976</v>
      </c>
      <c r="N349" s="1226" t="s">
        <v>7564</v>
      </c>
      <c r="O349" s="1226"/>
      <c r="P349" s="1226"/>
      <c r="Q349" s="1226"/>
      <c r="R349" s="1226"/>
      <c r="S349" s="1226"/>
      <c r="T349" s="95"/>
      <c r="U349" s="96"/>
    </row>
    <row r="350" spans="1:21" ht="129" customHeight="1" x14ac:dyDescent="0.2">
      <c r="A350" s="1561" t="s">
        <v>2542</v>
      </c>
      <c r="B350" s="1220" t="s">
        <v>5217</v>
      </c>
      <c r="C350" s="991" t="s">
        <v>7563</v>
      </c>
      <c r="D350" s="993" t="s">
        <v>921</v>
      </c>
      <c r="E350" s="993" t="s">
        <v>5216</v>
      </c>
      <c r="F350" s="994"/>
      <c r="G350" s="975">
        <v>1200</v>
      </c>
      <c r="H350" s="1225">
        <v>1750</v>
      </c>
      <c r="I350" s="1224"/>
      <c r="J350" s="1226" t="s">
        <v>5504</v>
      </c>
      <c r="K350" s="1226" t="s">
        <v>6830</v>
      </c>
      <c r="L350" s="1226" t="s">
        <v>7562</v>
      </c>
      <c r="M350" s="1226"/>
      <c r="N350" s="1226"/>
      <c r="O350" s="1226"/>
      <c r="P350" s="1226"/>
      <c r="Q350" s="1226"/>
      <c r="R350" s="1226"/>
      <c r="S350" s="1226"/>
      <c r="T350" s="95"/>
      <c r="U350" s="96"/>
    </row>
    <row r="351" spans="1:21" ht="57" customHeight="1" x14ac:dyDescent="0.2">
      <c r="A351" s="1561"/>
      <c r="B351" s="1220" t="s">
        <v>7762</v>
      </c>
      <c r="C351" s="991" t="s">
        <v>7764</v>
      </c>
      <c r="D351" s="351" t="s">
        <v>810</v>
      </c>
      <c r="E351" s="336" t="s">
        <v>950</v>
      </c>
      <c r="F351" s="994"/>
      <c r="G351" s="975"/>
      <c r="H351" s="1225">
        <v>500</v>
      </c>
      <c r="I351" s="1224"/>
      <c r="J351" s="1226" t="s">
        <v>7066</v>
      </c>
      <c r="K351" s="1226"/>
      <c r="L351" s="1226"/>
      <c r="M351" s="1226"/>
      <c r="N351" s="1226"/>
      <c r="O351" s="1226"/>
      <c r="P351" s="1226"/>
      <c r="Q351" s="1226"/>
      <c r="R351" s="1226"/>
      <c r="S351" s="1226"/>
      <c r="T351" s="95"/>
      <c r="U351" s="96"/>
    </row>
    <row r="352" spans="1:21" ht="57" customHeight="1" x14ac:dyDescent="0.2">
      <c r="A352" s="1562"/>
      <c r="B352" s="1220" t="s">
        <v>7763</v>
      </c>
      <c r="C352" s="991" t="s">
        <v>7765</v>
      </c>
      <c r="D352" s="351" t="s">
        <v>810</v>
      </c>
      <c r="E352" s="336" t="s">
        <v>950</v>
      </c>
      <c r="F352" s="994"/>
      <c r="G352" s="975"/>
      <c r="H352" s="1225">
        <v>200</v>
      </c>
      <c r="I352" s="1224"/>
      <c r="J352" s="1226" t="s">
        <v>7066</v>
      </c>
      <c r="K352" s="1226"/>
      <c r="L352" s="1226"/>
      <c r="M352" s="1226"/>
      <c r="N352" s="1226"/>
      <c r="O352" s="1226"/>
      <c r="P352" s="1226"/>
      <c r="Q352" s="1226"/>
      <c r="R352" s="1226"/>
      <c r="S352" s="1226"/>
      <c r="T352" s="95"/>
      <c r="U352" s="96"/>
    </row>
    <row r="353" spans="1:24" s="1" customFormat="1" ht="45" customHeight="1" x14ac:dyDescent="0.2">
      <c r="A353" s="1220" t="s">
        <v>1501</v>
      </c>
      <c r="B353" s="1220" t="s">
        <v>7766</v>
      </c>
      <c r="C353" s="1027" t="s">
        <v>7767</v>
      </c>
      <c r="D353" s="351" t="s">
        <v>810</v>
      </c>
      <c r="E353" s="336" t="s">
        <v>950</v>
      </c>
      <c r="F353" s="309"/>
      <c r="G353" s="1030"/>
      <c r="H353" s="1225">
        <v>500</v>
      </c>
      <c r="I353" s="306"/>
      <c r="J353" s="1227" t="s">
        <v>7066</v>
      </c>
      <c r="K353" s="485"/>
      <c r="L353" s="485"/>
      <c r="M353" s="142"/>
      <c r="N353" s="142"/>
      <c r="O353" s="142"/>
      <c r="P353" s="142"/>
      <c r="Q353" s="142"/>
      <c r="R353" s="142"/>
      <c r="S353" s="142"/>
      <c r="T353" s="9"/>
    </row>
    <row r="354" spans="1:24" s="1" customFormat="1" ht="45.75" customHeight="1" x14ac:dyDescent="0.2">
      <c r="A354" s="1027" t="s">
        <v>1502</v>
      </c>
      <c r="B354" s="643" t="s">
        <v>7768</v>
      </c>
      <c r="C354" s="339" t="s">
        <v>7769</v>
      </c>
      <c r="D354" s="351" t="s">
        <v>810</v>
      </c>
      <c r="E354" s="336" t="s">
        <v>950</v>
      </c>
      <c r="F354" s="1225"/>
      <c r="G354" s="1030"/>
      <c r="H354" s="1225">
        <v>200</v>
      </c>
      <c r="I354" s="1224"/>
      <c r="J354" s="1226" t="s">
        <v>7066</v>
      </c>
      <c r="K354" s="1226"/>
      <c r="L354" s="1226"/>
      <c r="M354" s="1234"/>
      <c r="N354" s="1234"/>
      <c r="O354" s="1234"/>
      <c r="P354" s="1234"/>
      <c r="Q354" s="1234"/>
      <c r="R354" s="1234"/>
      <c r="S354" s="1234"/>
      <c r="T354" s="9"/>
    </row>
    <row r="355" spans="1:24" s="4" customFormat="1" ht="116.25" customHeight="1" x14ac:dyDescent="0.2">
      <c r="A355" s="1027" t="s">
        <v>2563</v>
      </c>
      <c r="B355" s="1220" t="s">
        <v>5222</v>
      </c>
      <c r="C355" s="578" t="s">
        <v>5819</v>
      </c>
      <c r="D355" s="1224" t="s">
        <v>213</v>
      </c>
      <c r="E355" s="1224" t="s">
        <v>216</v>
      </c>
      <c r="F355" s="279"/>
      <c r="G355" s="330">
        <v>3000</v>
      </c>
      <c r="H355" s="1224">
        <v>3000</v>
      </c>
      <c r="I355" s="1224"/>
      <c r="J355" s="1226"/>
      <c r="K355" s="1226" t="s">
        <v>5991</v>
      </c>
      <c r="L355" s="1226" t="s">
        <v>7734</v>
      </c>
      <c r="M355" s="1234"/>
      <c r="N355" s="1234"/>
      <c r="O355" s="1234"/>
      <c r="P355" s="1234"/>
      <c r="Q355" s="1234"/>
      <c r="R355" s="1234"/>
      <c r="S355" s="1234"/>
      <c r="T355" s="9"/>
      <c r="U355" s="87"/>
      <c r="V355" s="87"/>
      <c r="W355" s="87"/>
      <c r="X355" s="87"/>
    </row>
    <row r="356" spans="1:24" s="1" customFormat="1" ht="11.25" customHeight="1" x14ac:dyDescent="0.2">
      <c r="A356" s="96"/>
      <c r="B356" s="96"/>
      <c r="C356" s="96"/>
      <c r="D356" s="96"/>
      <c r="E356" s="96"/>
      <c r="F356" s="1015"/>
      <c r="G356" s="1015"/>
      <c r="H356" s="1015"/>
      <c r="I356" s="1015"/>
      <c r="J356" s="243"/>
      <c r="K356" s="243"/>
      <c r="L356" s="243"/>
      <c r="M356" s="137"/>
      <c r="N356" s="137"/>
      <c r="O356" s="137"/>
      <c r="P356" s="137"/>
      <c r="Q356" s="137"/>
      <c r="R356" s="137"/>
      <c r="S356" s="137"/>
      <c r="T356" s="9"/>
    </row>
    <row r="357" spans="1:24" s="1" customFormat="1" ht="12.75" customHeight="1" x14ac:dyDescent="0.2">
      <c r="A357" s="1642" t="s">
        <v>1505</v>
      </c>
      <c r="B357" s="1642"/>
      <c r="C357" s="1642"/>
      <c r="D357" s="1642"/>
      <c r="E357" s="1642"/>
      <c r="F357" s="1642"/>
      <c r="G357" s="1642"/>
      <c r="H357" s="1642"/>
      <c r="I357" s="1642"/>
      <c r="J357" s="349"/>
      <c r="K357" s="349"/>
      <c r="L357" s="349"/>
      <c r="M357" s="154"/>
      <c r="N357" s="154"/>
      <c r="O357" s="154"/>
      <c r="P357" s="154"/>
      <c r="Q357" s="154"/>
      <c r="R357" s="154"/>
      <c r="S357" s="154"/>
      <c r="T357" s="54" t="s">
        <v>8</v>
      </c>
    </row>
    <row r="358" spans="1:24" s="1" customFormat="1" ht="15" customHeight="1" x14ac:dyDescent="0.2">
      <c r="A358" s="1576" t="s">
        <v>2</v>
      </c>
      <c r="B358" s="1576" t="s">
        <v>3</v>
      </c>
      <c r="C358" s="1576"/>
      <c r="D358" s="1576" t="s">
        <v>4</v>
      </c>
      <c r="E358" s="1576" t="s">
        <v>5</v>
      </c>
      <c r="F358" s="1576" t="s">
        <v>6</v>
      </c>
      <c r="G358" s="1576"/>
      <c r="H358" s="1576"/>
      <c r="I358" s="1576" t="s">
        <v>7</v>
      </c>
      <c r="J358" s="1226"/>
      <c r="K358" s="1226"/>
      <c r="L358" s="1226"/>
      <c r="M358" s="1234"/>
      <c r="N358" s="1234"/>
      <c r="O358" s="1234"/>
      <c r="P358" s="1234"/>
      <c r="Q358" s="1234"/>
      <c r="R358" s="1234"/>
      <c r="S358" s="1234"/>
      <c r="T358" s="9"/>
    </row>
    <row r="359" spans="1:24" s="1" customFormat="1" ht="6.75" customHeight="1" x14ac:dyDescent="0.2">
      <c r="A359" s="1576"/>
      <c r="B359" s="1576"/>
      <c r="C359" s="1576"/>
      <c r="D359" s="1576"/>
      <c r="E359" s="1576"/>
      <c r="F359" s="1576"/>
      <c r="G359" s="1576"/>
      <c r="H359" s="1576"/>
      <c r="I359" s="1576"/>
      <c r="J359" s="1226"/>
      <c r="K359" s="1226"/>
      <c r="L359" s="1226"/>
      <c r="M359" s="1234"/>
      <c r="N359" s="1234"/>
      <c r="O359" s="1234"/>
      <c r="P359" s="1234"/>
      <c r="Q359" s="1234"/>
      <c r="R359" s="1234"/>
      <c r="S359" s="1234"/>
      <c r="T359" s="9"/>
    </row>
    <row r="360" spans="1:24" s="1" customFormat="1" ht="11.25" customHeight="1" x14ac:dyDescent="0.2">
      <c r="A360" s="1576"/>
      <c r="B360" s="1576"/>
      <c r="C360" s="1576"/>
      <c r="D360" s="1576"/>
      <c r="E360" s="1576"/>
      <c r="F360" s="1576">
        <v>2017</v>
      </c>
      <c r="G360" s="1601">
        <v>2018</v>
      </c>
      <c r="H360" s="1576">
        <v>2019</v>
      </c>
      <c r="I360" s="1576"/>
      <c r="J360" s="1226"/>
      <c r="K360" s="1226"/>
      <c r="L360" s="1226"/>
      <c r="M360" s="1234"/>
      <c r="N360" s="1234"/>
      <c r="O360" s="1234"/>
      <c r="P360" s="1234"/>
      <c r="Q360" s="1234"/>
      <c r="R360" s="1234"/>
      <c r="S360" s="1234"/>
      <c r="T360" s="9"/>
    </row>
    <row r="361" spans="1:24" s="1" customFormat="1" ht="3.75" customHeight="1" x14ac:dyDescent="0.2">
      <c r="A361" s="1576"/>
      <c r="B361" s="1576"/>
      <c r="C361" s="1576"/>
      <c r="D361" s="1576"/>
      <c r="E361" s="1576"/>
      <c r="F361" s="1576"/>
      <c r="G361" s="1601"/>
      <c r="H361" s="1576"/>
      <c r="I361" s="1576"/>
      <c r="J361" s="1226"/>
      <c r="K361" s="1226"/>
      <c r="L361" s="1226"/>
      <c r="M361" s="1234"/>
      <c r="N361" s="1234"/>
      <c r="O361" s="1234"/>
      <c r="P361" s="1234"/>
      <c r="Q361" s="1234"/>
      <c r="R361" s="1234"/>
      <c r="S361" s="1234"/>
      <c r="T361" s="9"/>
    </row>
    <row r="362" spans="1:24" s="1" customFormat="1" ht="13.5" customHeight="1" x14ac:dyDescent="0.2">
      <c r="A362" s="1214">
        <v>1</v>
      </c>
      <c r="B362" s="1576">
        <v>2</v>
      </c>
      <c r="C362" s="1576"/>
      <c r="D362" s="1214">
        <v>3</v>
      </c>
      <c r="E362" s="1214">
        <v>4</v>
      </c>
      <c r="F362" s="1214">
        <v>5</v>
      </c>
      <c r="G362" s="973">
        <v>6</v>
      </c>
      <c r="H362" s="1214">
        <v>7</v>
      </c>
      <c r="I362" s="1214">
        <v>8</v>
      </c>
      <c r="J362" s="1226"/>
      <c r="K362" s="1226"/>
      <c r="L362" s="1226"/>
      <c r="M362" s="1234"/>
      <c r="N362" s="1234"/>
      <c r="O362" s="1234"/>
      <c r="P362" s="1234"/>
      <c r="Q362" s="1234"/>
      <c r="R362" s="1234"/>
      <c r="S362" s="1234"/>
      <c r="T362" s="9"/>
    </row>
    <row r="363" spans="1:24" s="55" customFormat="1" ht="12.75" customHeight="1" x14ac:dyDescent="0.2">
      <c r="A363" s="1646" t="s">
        <v>1506</v>
      </c>
      <c r="B363" s="1647"/>
      <c r="C363" s="1647"/>
      <c r="D363" s="1647"/>
      <c r="E363" s="1647"/>
      <c r="F363" s="1647"/>
      <c r="G363" s="1647"/>
      <c r="H363" s="1647"/>
      <c r="I363" s="1648"/>
      <c r="J363" s="349"/>
      <c r="K363" s="349"/>
      <c r="L363" s="349"/>
      <c r="M363" s="154"/>
      <c r="N363" s="154"/>
      <c r="O363" s="154"/>
      <c r="P363" s="154"/>
      <c r="Q363" s="154"/>
      <c r="R363" s="154"/>
      <c r="S363" s="154"/>
    </row>
    <row r="364" spans="1:24" s="1" customFormat="1" ht="100.5" customHeight="1" x14ac:dyDescent="0.2">
      <c r="A364" s="1242" t="s">
        <v>1507</v>
      </c>
      <c r="B364" s="1213" t="s">
        <v>2573</v>
      </c>
      <c r="C364" s="1215" t="s">
        <v>3179</v>
      </c>
      <c r="D364" s="1032" t="s">
        <v>121</v>
      </c>
      <c r="E364" s="1244" t="s">
        <v>1290</v>
      </c>
      <c r="F364" s="114">
        <v>300</v>
      </c>
      <c r="G364" s="114"/>
      <c r="H364" s="114">
        <v>0</v>
      </c>
      <c r="I364" s="114">
        <v>6700</v>
      </c>
      <c r="J364" s="1226" t="s">
        <v>3369</v>
      </c>
      <c r="K364" s="1227" t="s">
        <v>4216</v>
      </c>
      <c r="L364" s="1227" t="s">
        <v>5749</v>
      </c>
      <c r="M364" s="1239" t="s">
        <v>8030</v>
      </c>
      <c r="N364" s="1239"/>
      <c r="O364" s="1239"/>
      <c r="P364" s="1239"/>
      <c r="Q364" s="1239"/>
      <c r="R364" s="1239"/>
      <c r="S364" s="1239"/>
      <c r="T364" s="3"/>
    </row>
    <row r="365" spans="1:24" s="1" customFormat="1" ht="12.75" customHeight="1" x14ac:dyDescent="0.2">
      <c r="A365" s="1652" t="s">
        <v>1508</v>
      </c>
      <c r="B365" s="1653"/>
      <c r="C365" s="1653"/>
      <c r="D365" s="1653"/>
      <c r="E365" s="1653"/>
      <c r="F365" s="1653"/>
      <c r="G365" s="1653"/>
      <c r="H365" s="1653"/>
      <c r="I365" s="1654"/>
      <c r="J365" s="254"/>
      <c r="K365" s="254"/>
      <c r="L365" s="254"/>
      <c r="M365" s="140"/>
      <c r="N365" s="140"/>
      <c r="O365" s="140"/>
      <c r="P365" s="140"/>
      <c r="Q365" s="140"/>
      <c r="R365" s="140"/>
      <c r="S365" s="140"/>
      <c r="T365" s="9"/>
    </row>
    <row r="366" spans="1:24" ht="133.5" customHeight="1" x14ac:dyDescent="0.2">
      <c r="A366" s="1565" t="s">
        <v>1509</v>
      </c>
      <c r="B366" s="1213" t="s">
        <v>2578</v>
      </c>
      <c r="C366" s="1213" t="s">
        <v>7266</v>
      </c>
      <c r="D366" s="1214" t="s">
        <v>891</v>
      </c>
      <c r="E366" s="1214" t="s">
        <v>972</v>
      </c>
      <c r="F366" s="1087">
        <v>23.414000000000001</v>
      </c>
      <c r="G366" s="1080">
        <v>22.26</v>
      </c>
      <c r="H366" s="1214">
        <v>22.26</v>
      </c>
      <c r="I366" s="1034"/>
      <c r="J366" s="1226" t="s">
        <v>3372</v>
      </c>
      <c r="K366" s="1227" t="s">
        <v>5994</v>
      </c>
      <c r="L366" s="1227" t="s">
        <v>7265</v>
      </c>
      <c r="M366" s="1227"/>
      <c r="N366" s="1227"/>
      <c r="O366" s="1227"/>
      <c r="P366" s="1227"/>
      <c r="Q366" s="1227"/>
      <c r="R366" s="1227"/>
      <c r="S366" s="1227"/>
      <c r="T366" s="95"/>
      <c r="U366" s="96"/>
    </row>
    <row r="367" spans="1:24" s="1" customFormat="1" ht="111" customHeight="1" x14ac:dyDescent="0.2">
      <c r="A367" s="1566"/>
      <c r="B367" s="1236" t="s">
        <v>4760</v>
      </c>
      <c r="C367" s="920" t="s">
        <v>7488</v>
      </c>
      <c r="D367" s="1236" t="s">
        <v>810</v>
      </c>
      <c r="E367" s="1236" t="s">
        <v>972</v>
      </c>
      <c r="F367" s="1236">
        <v>749.90599999999995</v>
      </c>
      <c r="G367" s="1080">
        <v>1472</v>
      </c>
      <c r="H367" s="998">
        <v>5.88</v>
      </c>
      <c r="I367" s="114"/>
      <c r="J367" s="1227" t="s">
        <v>4768</v>
      </c>
      <c r="K367" s="1227" t="s">
        <v>5604</v>
      </c>
      <c r="L367" s="1227" t="s">
        <v>6981</v>
      </c>
      <c r="M367" s="1239" t="s">
        <v>7487</v>
      </c>
      <c r="N367" s="1239"/>
      <c r="O367" s="1239"/>
      <c r="P367" s="1239"/>
      <c r="Q367" s="1239"/>
      <c r="R367" s="1239"/>
      <c r="S367" s="1239"/>
      <c r="T367" s="9"/>
    </row>
    <row r="368" spans="1:24" s="1" customFormat="1" ht="117.75" customHeight="1" x14ac:dyDescent="0.2">
      <c r="A368" s="1566"/>
      <c r="B368" s="1236" t="s">
        <v>5420</v>
      </c>
      <c r="C368" s="1215" t="s">
        <v>7422</v>
      </c>
      <c r="D368" s="1214" t="s">
        <v>21</v>
      </c>
      <c r="E368" s="1244" t="s">
        <v>5419</v>
      </c>
      <c r="F368" s="998"/>
      <c r="G368" s="1175"/>
      <c r="H368" s="998">
        <v>300</v>
      </c>
      <c r="I368" s="998">
        <v>4000</v>
      </c>
      <c r="J368" s="1232" t="s">
        <v>7423</v>
      </c>
      <c r="K368" s="1227"/>
      <c r="L368" s="1227"/>
      <c r="M368" s="1239"/>
      <c r="N368" s="1239"/>
      <c r="O368" s="1239"/>
      <c r="P368" s="1239"/>
      <c r="Q368" s="1239"/>
      <c r="R368" s="1239"/>
      <c r="S368" s="1239"/>
      <c r="T368" s="9"/>
    </row>
    <row r="369" spans="1:20" s="1" customFormat="1" ht="105.75" customHeight="1" x14ac:dyDescent="0.2">
      <c r="A369" s="1566"/>
      <c r="B369" s="1236" t="s">
        <v>5835</v>
      </c>
      <c r="C369" s="1215" t="s">
        <v>6666</v>
      </c>
      <c r="D369" s="1214" t="s">
        <v>810</v>
      </c>
      <c r="E369" s="1244" t="s">
        <v>972</v>
      </c>
      <c r="F369" s="998"/>
      <c r="G369" s="1174">
        <v>2000</v>
      </c>
      <c r="H369" s="114">
        <v>1839.5</v>
      </c>
      <c r="I369" s="114"/>
      <c r="J369" s="1232" t="s">
        <v>5995</v>
      </c>
      <c r="K369" s="1227" t="s">
        <v>6665</v>
      </c>
      <c r="L369" s="1227" t="s">
        <v>7484</v>
      </c>
      <c r="M369" s="1239"/>
      <c r="N369" s="1239"/>
      <c r="O369" s="1239"/>
      <c r="P369" s="1239"/>
      <c r="Q369" s="1239"/>
      <c r="R369" s="1239"/>
      <c r="S369" s="1239"/>
      <c r="T369" s="9"/>
    </row>
    <row r="370" spans="1:20" s="1" customFormat="1" ht="96.75" customHeight="1" x14ac:dyDescent="0.2">
      <c r="A370" s="1566"/>
      <c r="B370" s="1236" t="s">
        <v>6149</v>
      </c>
      <c r="C370" s="1215" t="s">
        <v>7683</v>
      </c>
      <c r="D370" s="1214" t="s">
        <v>810</v>
      </c>
      <c r="E370" s="1214" t="s">
        <v>902</v>
      </c>
      <c r="F370" s="998"/>
      <c r="G370" s="1174">
        <v>265.5</v>
      </c>
      <c r="H370" s="114">
        <v>20000</v>
      </c>
      <c r="I370" s="114"/>
      <c r="J370" s="1232" t="s">
        <v>6152</v>
      </c>
      <c r="K370" s="1227" t="s">
        <v>8028</v>
      </c>
      <c r="L370" s="1227"/>
      <c r="M370" s="1239"/>
      <c r="N370" s="1239"/>
      <c r="O370" s="1239"/>
      <c r="P370" s="1239"/>
      <c r="Q370" s="1239"/>
      <c r="R370" s="1239"/>
      <c r="S370" s="1239"/>
      <c r="T370" s="9"/>
    </row>
    <row r="371" spans="1:20" s="1" customFormat="1" ht="102" customHeight="1" x14ac:dyDescent="0.2">
      <c r="A371" s="1566"/>
      <c r="B371" s="1236" t="s">
        <v>6221</v>
      </c>
      <c r="C371" s="1215" t="s">
        <v>6222</v>
      </c>
      <c r="D371" s="1214" t="s">
        <v>286</v>
      </c>
      <c r="E371" s="1214" t="s">
        <v>972</v>
      </c>
      <c r="F371" s="998"/>
      <c r="G371" s="1174">
        <v>100</v>
      </c>
      <c r="H371" s="114">
        <v>400</v>
      </c>
      <c r="I371" s="114"/>
      <c r="J371" s="1232" t="s">
        <v>6200</v>
      </c>
      <c r="K371" s="1227" t="s">
        <v>7068</v>
      </c>
      <c r="L371" s="1227"/>
      <c r="M371" s="1239"/>
      <c r="N371" s="1239"/>
      <c r="O371" s="1239"/>
      <c r="P371" s="1239"/>
      <c r="Q371" s="1239"/>
      <c r="R371" s="1239"/>
      <c r="S371" s="1239"/>
      <c r="T371" s="9"/>
    </row>
    <row r="372" spans="1:20" s="1" customFormat="1" ht="110.25" customHeight="1" x14ac:dyDescent="0.2">
      <c r="A372" s="1566"/>
      <c r="B372" s="1236" t="s">
        <v>6987</v>
      </c>
      <c r="C372" s="1215" t="s">
        <v>7492</v>
      </c>
      <c r="D372" s="1214" t="s">
        <v>286</v>
      </c>
      <c r="E372" s="1214" t="s">
        <v>972</v>
      </c>
      <c r="F372" s="998"/>
      <c r="G372" s="1174">
        <v>1030</v>
      </c>
      <c r="H372" s="114">
        <v>1654</v>
      </c>
      <c r="I372" s="114"/>
      <c r="J372" s="1232" t="s">
        <v>6991</v>
      </c>
      <c r="K372" s="1227" t="s">
        <v>7491</v>
      </c>
      <c r="L372" s="1227"/>
      <c r="M372" s="1239"/>
      <c r="N372" s="1239"/>
      <c r="O372" s="1239"/>
      <c r="P372" s="1239"/>
      <c r="Q372" s="1239"/>
      <c r="R372" s="1239"/>
      <c r="S372" s="1239"/>
      <c r="T372" s="9"/>
    </row>
    <row r="373" spans="1:20" s="1" customFormat="1" ht="54" customHeight="1" x14ac:dyDescent="0.2">
      <c r="A373" s="1566"/>
      <c r="B373" s="1236" t="s">
        <v>7258</v>
      </c>
      <c r="C373" s="1215" t="s">
        <v>7257</v>
      </c>
      <c r="D373" s="1214" t="s">
        <v>810</v>
      </c>
      <c r="E373" s="1214" t="s">
        <v>972</v>
      </c>
      <c r="F373" s="998"/>
      <c r="G373" s="1174"/>
      <c r="H373" s="998">
        <v>1.69</v>
      </c>
      <c r="I373" s="114"/>
      <c r="J373" s="1232" t="s">
        <v>7066</v>
      </c>
      <c r="K373" s="1227"/>
      <c r="L373" s="1227"/>
      <c r="M373" s="1239"/>
      <c r="N373" s="1239"/>
      <c r="O373" s="1239"/>
      <c r="P373" s="1239"/>
      <c r="Q373" s="1239"/>
      <c r="R373" s="1239"/>
      <c r="S373" s="1239"/>
      <c r="T373" s="9"/>
    </row>
    <row r="374" spans="1:20" s="1" customFormat="1" ht="69.75" customHeight="1" x14ac:dyDescent="0.2">
      <c r="A374" s="1566"/>
      <c r="B374" s="1236" t="s">
        <v>7485</v>
      </c>
      <c r="C374" s="1215" t="s">
        <v>7486</v>
      </c>
      <c r="D374" s="1214" t="s">
        <v>810</v>
      </c>
      <c r="E374" s="1214" t="s">
        <v>972</v>
      </c>
      <c r="F374" s="998"/>
      <c r="G374" s="1174"/>
      <c r="H374" s="998">
        <v>2000</v>
      </c>
      <c r="I374" s="114"/>
      <c r="J374" s="1232" t="s">
        <v>7066</v>
      </c>
      <c r="K374" s="1227"/>
      <c r="L374" s="1227"/>
      <c r="M374" s="1239"/>
      <c r="N374" s="1239"/>
      <c r="O374" s="1239"/>
      <c r="P374" s="1239"/>
      <c r="Q374" s="1239"/>
      <c r="R374" s="1239"/>
      <c r="S374" s="1239"/>
      <c r="T374" s="9"/>
    </row>
    <row r="375" spans="1:20" s="1" customFormat="1" ht="54" customHeight="1" x14ac:dyDescent="0.2">
      <c r="A375" s="1566"/>
      <c r="B375" s="1236" t="s">
        <v>7424</v>
      </c>
      <c r="C375" s="1215" t="s">
        <v>7425</v>
      </c>
      <c r="D375" s="1214" t="s">
        <v>810</v>
      </c>
      <c r="E375" s="1214" t="s">
        <v>972</v>
      </c>
      <c r="F375" s="998"/>
      <c r="G375" s="1174"/>
      <c r="H375" s="998">
        <v>988</v>
      </c>
      <c r="I375" s="114"/>
      <c r="J375" s="1232" t="s">
        <v>7066</v>
      </c>
      <c r="K375" s="1227"/>
      <c r="L375" s="1227"/>
      <c r="M375" s="1239"/>
      <c r="N375" s="1239"/>
      <c r="O375" s="1239"/>
      <c r="P375" s="1239"/>
      <c r="Q375" s="1239"/>
      <c r="R375" s="1239"/>
      <c r="S375" s="1239"/>
      <c r="T375" s="9"/>
    </row>
    <row r="376" spans="1:20" s="1" customFormat="1" ht="54" customHeight="1" x14ac:dyDescent="0.2">
      <c r="A376" s="1566"/>
      <c r="B376" s="1236" t="s">
        <v>7172</v>
      </c>
      <c r="C376" s="1215" t="s">
        <v>7173</v>
      </c>
      <c r="D376" s="1214" t="s">
        <v>286</v>
      </c>
      <c r="E376" s="1214" t="s">
        <v>972</v>
      </c>
      <c r="F376" s="998"/>
      <c r="G376" s="1174"/>
      <c r="H376" s="114">
        <v>150</v>
      </c>
      <c r="I376" s="114"/>
      <c r="J376" s="1232" t="s">
        <v>7066</v>
      </c>
      <c r="K376" s="1227"/>
      <c r="L376" s="1227"/>
      <c r="M376" s="1239"/>
      <c r="N376" s="1239"/>
      <c r="O376" s="1239"/>
      <c r="P376" s="1239"/>
      <c r="Q376" s="1239"/>
      <c r="R376" s="1239"/>
      <c r="S376" s="1239"/>
      <c r="T376" s="9"/>
    </row>
    <row r="377" spans="1:20" s="1" customFormat="1" ht="54" customHeight="1" x14ac:dyDescent="0.2">
      <c r="A377" s="1566"/>
      <c r="B377" s="1236" t="s">
        <v>7175</v>
      </c>
      <c r="C377" s="1215" t="s">
        <v>7174</v>
      </c>
      <c r="D377" s="1214" t="s">
        <v>286</v>
      </c>
      <c r="E377" s="1214" t="s">
        <v>972</v>
      </c>
      <c r="F377" s="998"/>
      <c r="G377" s="1174"/>
      <c r="H377" s="114">
        <v>500</v>
      </c>
      <c r="I377" s="114"/>
      <c r="J377" s="1232" t="s">
        <v>7066</v>
      </c>
      <c r="K377" s="1227"/>
      <c r="L377" s="1227"/>
      <c r="M377" s="1239"/>
      <c r="N377" s="1239"/>
      <c r="O377" s="1239"/>
      <c r="P377" s="1239"/>
      <c r="Q377" s="1239"/>
      <c r="R377" s="1239"/>
      <c r="S377" s="1239"/>
      <c r="T377" s="9"/>
    </row>
    <row r="378" spans="1:20" s="1" customFormat="1" ht="54" customHeight="1" x14ac:dyDescent="0.2">
      <c r="A378" s="1566"/>
      <c r="B378" s="1236" t="s">
        <v>7177</v>
      </c>
      <c r="C378" s="1215" t="s">
        <v>7176</v>
      </c>
      <c r="D378" s="1214" t="s">
        <v>286</v>
      </c>
      <c r="E378" s="1214" t="s">
        <v>972</v>
      </c>
      <c r="F378" s="998"/>
      <c r="G378" s="1174"/>
      <c r="H378" s="114">
        <v>870</v>
      </c>
      <c r="I378" s="114"/>
      <c r="J378" s="1232" t="s">
        <v>7066</v>
      </c>
      <c r="K378" s="1227"/>
      <c r="L378" s="1227"/>
      <c r="M378" s="1239"/>
      <c r="N378" s="1239"/>
      <c r="O378" s="1239"/>
      <c r="P378" s="1239"/>
      <c r="Q378" s="1239"/>
      <c r="R378" s="1239"/>
      <c r="S378" s="1239"/>
      <c r="T378" s="9"/>
    </row>
    <row r="379" spans="1:20" s="1" customFormat="1" ht="54" customHeight="1" x14ac:dyDescent="0.2">
      <c r="A379" s="1566"/>
      <c r="B379" s="1236" t="s">
        <v>7179</v>
      </c>
      <c r="C379" s="1215" t="s">
        <v>7178</v>
      </c>
      <c r="D379" s="1214" t="s">
        <v>286</v>
      </c>
      <c r="E379" s="1214" t="s">
        <v>972</v>
      </c>
      <c r="F379" s="998"/>
      <c r="G379" s="1174"/>
      <c r="H379" s="114">
        <v>120</v>
      </c>
      <c r="I379" s="114"/>
      <c r="J379" s="1232" t="s">
        <v>7066</v>
      </c>
      <c r="K379" s="1227"/>
      <c r="L379" s="1227"/>
      <c r="M379" s="1239"/>
      <c r="N379" s="1239"/>
      <c r="O379" s="1239"/>
      <c r="P379" s="1239"/>
      <c r="Q379" s="1239"/>
      <c r="R379" s="1239"/>
      <c r="S379" s="1239"/>
      <c r="T379" s="9"/>
    </row>
    <row r="380" spans="1:20" s="1" customFormat="1" ht="54" customHeight="1" x14ac:dyDescent="0.2">
      <c r="A380" s="1566"/>
      <c r="B380" s="1236" t="s">
        <v>7276</v>
      </c>
      <c r="C380" s="1215" t="s">
        <v>7275</v>
      </c>
      <c r="D380" s="1214" t="s">
        <v>810</v>
      </c>
      <c r="E380" s="1214" t="s">
        <v>972</v>
      </c>
      <c r="F380" s="998"/>
      <c r="G380" s="1174"/>
      <c r="H380" s="114">
        <v>2390</v>
      </c>
      <c r="I380" s="114"/>
      <c r="J380" s="1232" t="s">
        <v>7066</v>
      </c>
      <c r="K380" s="1227"/>
      <c r="L380" s="1227"/>
      <c r="M380" s="1239"/>
      <c r="N380" s="1239"/>
      <c r="O380" s="1239"/>
      <c r="P380" s="1239"/>
      <c r="Q380" s="1239"/>
      <c r="R380" s="1239"/>
      <c r="S380" s="1239"/>
      <c r="T380" s="9"/>
    </row>
    <row r="381" spans="1:20" s="1" customFormat="1" ht="54" customHeight="1" x14ac:dyDescent="0.2">
      <c r="A381" s="1566"/>
      <c r="B381" s="1236" t="s">
        <v>7277</v>
      </c>
      <c r="C381" s="1215" t="s">
        <v>7278</v>
      </c>
      <c r="D381" s="1214" t="s">
        <v>286</v>
      </c>
      <c r="E381" s="1214" t="s">
        <v>972</v>
      </c>
      <c r="F381" s="998"/>
      <c r="G381" s="1174"/>
      <c r="H381" s="114">
        <v>70</v>
      </c>
      <c r="I381" s="114"/>
      <c r="J381" s="1232" t="s">
        <v>7066</v>
      </c>
      <c r="K381" s="1227"/>
      <c r="L381" s="1227"/>
      <c r="M381" s="1239"/>
      <c r="N381" s="1239"/>
      <c r="O381" s="1239"/>
      <c r="P381" s="1239"/>
      <c r="Q381" s="1239"/>
      <c r="R381" s="1239"/>
      <c r="S381" s="1239"/>
      <c r="T381" s="9"/>
    </row>
    <row r="382" spans="1:20" s="1" customFormat="1" ht="54" customHeight="1" x14ac:dyDescent="0.2">
      <c r="A382" s="1566"/>
      <c r="B382" s="1236" t="s">
        <v>7279</v>
      </c>
      <c r="C382" s="1215" t="s">
        <v>7280</v>
      </c>
      <c r="D382" s="1214" t="s">
        <v>286</v>
      </c>
      <c r="E382" s="1214" t="s">
        <v>972</v>
      </c>
      <c r="F382" s="998"/>
      <c r="G382" s="1174"/>
      <c r="H382" s="114">
        <v>13</v>
      </c>
      <c r="I382" s="114"/>
      <c r="J382" s="1232" t="s">
        <v>7066</v>
      </c>
      <c r="K382" s="1227"/>
      <c r="L382" s="1227"/>
      <c r="M382" s="1239"/>
      <c r="N382" s="1239"/>
      <c r="O382" s="1239"/>
      <c r="P382" s="1239"/>
      <c r="Q382" s="1239"/>
      <c r="R382" s="1239"/>
      <c r="S382" s="1239"/>
      <c r="T382" s="9"/>
    </row>
    <row r="383" spans="1:20" s="1" customFormat="1" ht="54" customHeight="1" x14ac:dyDescent="0.2">
      <c r="A383" s="1566"/>
      <c r="B383" s="1236" t="s">
        <v>7282</v>
      </c>
      <c r="C383" s="1215" t="s">
        <v>7281</v>
      </c>
      <c r="D383" s="1214" t="s">
        <v>286</v>
      </c>
      <c r="E383" s="1214" t="s">
        <v>972</v>
      </c>
      <c r="F383" s="998"/>
      <c r="G383" s="1174"/>
      <c r="H383" s="114">
        <v>11</v>
      </c>
      <c r="I383" s="114"/>
      <c r="J383" s="1232" t="s">
        <v>7066</v>
      </c>
      <c r="K383" s="1227"/>
      <c r="L383" s="1227"/>
      <c r="M383" s="1239"/>
      <c r="N383" s="1239"/>
      <c r="O383" s="1239"/>
      <c r="P383" s="1239"/>
      <c r="Q383" s="1239"/>
      <c r="R383" s="1239"/>
      <c r="S383" s="1239"/>
      <c r="T383" s="9"/>
    </row>
    <row r="384" spans="1:20" s="1" customFormat="1" ht="54" customHeight="1" x14ac:dyDescent="0.2">
      <c r="A384" s="1566"/>
      <c r="B384" s="1236" t="s">
        <v>7286</v>
      </c>
      <c r="C384" s="1215" t="s">
        <v>7283</v>
      </c>
      <c r="D384" s="1214" t="s">
        <v>286</v>
      </c>
      <c r="E384" s="1214" t="s">
        <v>972</v>
      </c>
      <c r="F384" s="998"/>
      <c r="G384" s="1174"/>
      <c r="H384" s="114">
        <v>7</v>
      </c>
      <c r="I384" s="114"/>
      <c r="J384" s="1232" t="s">
        <v>7066</v>
      </c>
      <c r="K384" s="1227"/>
      <c r="L384" s="1227"/>
      <c r="M384" s="1239"/>
      <c r="N384" s="1239"/>
      <c r="O384" s="1239"/>
      <c r="P384" s="1239"/>
      <c r="Q384" s="1239"/>
      <c r="R384" s="1239"/>
      <c r="S384" s="1239"/>
      <c r="T384" s="9"/>
    </row>
    <row r="385" spans="1:20" s="1" customFormat="1" ht="54" customHeight="1" x14ac:dyDescent="0.2">
      <c r="A385" s="1566"/>
      <c r="B385" s="1236" t="s">
        <v>7287</v>
      </c>
      <c r="C385" s="1215" t="s">
        <v>7284</v>
      </c>
      <c r="D385" s="1214" t="s">
        <v>286</v>
      </c>
      <c r="E385" s="1214" t="s">
        <v>972</v>
      </c>
      <c r="F385" s="998"/>
      <c r="G385" s="1174"/>
      <c r="H385" s="114">
        <v>20</v>
      </c>
      <c r="I385" s="114"/>
      <c r="J385" s="1232" t="s">
        <v>7066</v>
      </c>
      <c r="K385" s="1227"/>
      <c r="L385" s="1227"/>
      <c r="M385" s="1239"/>
      <c r="N385" s="1239"/>
      <c r="O385" s="1239"/>
      <c r="P385" s="1239"/>
      <c r="Q385" s="1239"/>
      <c r="R385" s="1239"/>
      <c r="S385" s="1239"/>
      <c r="T385" s="9"/>
    </row>
    <row r="386" spans="1:20" s="1" customFormat="1" ht="54" customHeight="1" x14ac:dyDescent="0.2">
      <c r="A386" s="1566"/>
      <c r="B386" s="1236" t="s">
        <v>7288</v>
      </c>
      <c r="C386" s="1215" t="s">
        <v>7285</v>
      </c>
      <c r="D386" s="1214" t="s">
        <v>286</v>
      </c>
      <c r="E386" s="1214" t="s">
        <v>972</v>
      </c>
      <c r="F386" s="998"/>
      <c r="G386" s="1174"/>
      <c r="H386" s="114">
        <v>12</v>
      </c>
      <c r="I386" s="114"/>
      <c r="J386" s="1232" t="s">
        <v>7066</v>
      </c>
      <c r="K386" s="1227"/>
      <c r="L386" s="1227"/>
      <c r="M386" s="1239"/>
      <c r="N386" s="1239"/>
      <c r="O386" s="1239"/>
      <c r="P386" s="1239"/>
      <c r="Q386" s="1239"/>
      <c r="R386" s="1239"/>
      <c r="S386" s="1239"/>
      <c r="T386" s="9"/>
    </row>
    <row r="387" spans="1:20" s="1" customFormat="1" ht="54" customHeight="1" x14ac:dyDescent="0.2">
      <c r="A387" s="1566"/>
      <c r="B387" s="1236" t="s">
        <v>7292</v>
      </c>
      <c r="C387" s="1215" t="s">
        <v>7289</v>
      </c>
      <c r="D387" s="1214" t="s">
        <v>286</v>
      </c>
      <c r="E387" s="1214" t="s">
        <v>972</v>
      </c>
      <c r="F387" s="998"/>
      <c r="G387" s="1174"/>
      <c r="H387" s="114">
        <v>70</v>
      </c>
      <c r="I387" s="114"/>
      <c r="J387" s="1232" t="s">
        <v>7066</v>
      </c>
      <c r="K387" s="1227"/>
      <c r="L387" s="1227"/>
      <c r="M387" s="1239"/>
      <c r="N387" s="1239"/>
      <c r="O387" s="1239"/>
      <c r="P387" s="1239"/>
      <c r="Q387" s="1239"/>
      <c r="R387" s="1239"/>
      <c r="S387" s="1239"/>
      <c r="T387" s="9"/>
    </row>
    <row r="388" spans="1:20" s="1" customFormat="1" ht="54" customHeight="1" x14ac:dyDescent="0.2">
      <c r="A388" s="1566"/>
      <c r="B388" s="1236" t="s">
        <v>7293</v>
      </c>
      <c r="C388" s="1215" t="s">
        <v>7290</v>
      </c>
      <c r="D388" s="1214" t="s">
        <v>286</v>
      </c>
      <c r="E388" s="1214" t="s">
        <v>972</v>
      </c>
      <c r="F388" s="998"/>
      <c r="G388" s="1174"/>
      <c r="H388" s="998">
        <v>7.95</v>
      </c>
      <c r="I388" s="114"/>
      <c r="J388" s="1232" t="s">
        <v>7066</v>
      </c>
      <c r="K388" s="1227"/>
      <c r="L388" s="1227"/>
      <c r="M388" s="1239"/>
      <c r="N388" s="1239"/>
      <c r="O388" s="1239"/>
      <c r="P388" s="1239"/>
      <c r="Q388" s="1239"/>
      <c r="R388" s="1239"/>
      <c r="S388" s="1239"/>
      <c r="T388" s="9"/>
    </row>
    <row r="389" spans="1:20" s="1" customFormat="1" ht="54" customHeight="1" x14ac:dyDescent="0.2">
      <c r="A389" s="1566"/>
      <c r="B389" s="1236" t="s">
        <v>7294</v>
      </c>
      <c r="C389" s="1215" t="s">
        <v>7291</v>
      </c>
      <c r="D389" s="1214" t="s">
        <v>286</v>
      </c>
      <c r="E389" s="1214" t="s">
        <v>972</v>
      </c>
      <c r="F389" s="998"/>
      <c r="G389" s="1174"/>
      <c r="H389" s="114">
        <v>34</v>
      </c>
      <c r="I389" s="114"/>
      <c r="J389" s="1232" t="s">
        <v>7066</v>
      </c>
      <c r="K389" s="1227"/>
      <c r="L389" s="1227"/>
      <c r="M389" s="1239"/>
      <c r="N389" s="1239"/>
      <c r="O389" s="1239"/>
      <c r="P389" s="1239"/>
      <c r="Q389" s="1239"/>
      <c r="R389" s="1239"/>
      <c r="S389" s="1239"/>
      <c r="T389" s="9"/>
    </row>
    <row r="390" spans="1:20" s="1" customFormat="1" ht="54" customHeight="1" x14ac:dyDescent="0.2">
      <c r="A390" s="1566"/>
      <c r="B390" s="1236" t="s">
        <v>7299</v>
      </c>
      <c r="C390" s="1215" t="s">
        <v>7295</v>
      </c>
      <c r="D390" s="1214" t="s">
        <v>286</v>
      </c>
      <c r="E390" s="1214" t="s">
        <v>972</v>
      </c>
      <c r="F390" s="998"/>
      <c r="G390" s="1174"/>
      <c r="H390" s="114">
        <v>20</v>
      </c>
      <c r="I390" s="114"/>
      <c r="J390" s="1232" t="s">
        <v>7066</v>
      </c>
      <c r="K390" s="1227"/>
      <c r="L390" s="1227"/>
      <c r="M390" s="1239"/>
      <c r="N390" s="1239"/>
      <c r="O390" s="1239"/>
      <c r="P390" s="1239"/>
      <c r="Q390" s="1239"/>
      <c r="R390" s="1239"/>
      <c r="S390" s="1239"/>
      <c r="T390" s="9"/>
    </row>
    <row r="391" spans="1:20" s="1" customFormat="1" ht="54" customHeight="1" x14ac:dyDescent="0.2">
      <c r="A391" s="1566"/>
      <c r="B391" s="1236" t="s">
        <v>7300</v>
      </c>
      <c r="C391" s="1215" t="s">
        <v>7296</v>
      </c>
      <c r="D391" s="1214" t="s">
        <v>286</v>
      </c>
      <c r="E391" s="1214" t="s">
        <v>972</v>
      </c>
      <c r="F391" s="998"/>
      <c r="G391" s="1174"/>
      <c r="H391" s="114">
        <v>7.4</v>
      </c>
      <c r="I391" s="114"/>
      <c r="J391" s="1232" t="s">
        <v>7066</v>
      </c>
      <c r="K391" s="1227"/>
      <c r="L391" s="1227"/>
      <c r="M391" s="1239"/>
      <c r="N391" s="1239"/>
      <c r="O391" s="1239"/>
      <c r="P391" s="1239"/>
      <c r="Q391" s="1239"/>
      <c r="R391" s="1239"/>
      <c r="S391" s="1239"/>
      <c r="T391" s="9"/>
    </row>
    <row r="392" spans="1:20" s="1" customFormat="1" ht="54" customHeight="1" x14ac:dyDescent="0.2">
      <c r="A392" s="1566"/>
      <c r="B392" s="1236" t="s">
        <v>7301</v>
      </c>
      <c r="C392" s="1215" t="s">
        <v>7297</v>
      </c>
      <c r="D392" s="1214" t="s">
        <v>286</v>
      </c>
      <c r="E392" s="1214" t="s">
        <v>972</v>
      </c>
      <c r="F392" s="998"/>
      <c r="G392" s="1174"/>
      <c r="H392" s="114">
        <v>8</v>
      </c>
      <c r="I392" s="114"/>
      <c r="J392" s="1232" t="s">
        <v>7066</v>
      </c>
      <c r="K392" s="1227"/>
      <c r="L392" s="1227"/>
      <c r="M392" s="1239"/>
      <c r="N392" s="1239"/>
      <c r="O392" s="1239"/>
      <c r="P392" s="1239"/>
      <c r="Q392" s="1239"/>
      <c r="R392" s="1239"/>
      <c r="S392" s="1239"/>
      <c r="T392" s="9"/>
    </row>
    <row r="393" spans="1:20" s="1" customFormat="1" ht="54" customHeight="1" x14ac:dyDescent="0.2">
      <c r="A393" s="1566"/>
      <c r="B393" s="1236" t="s">
        <v>7302</v>
      </c>
      <c r="C393" s="1215" t="s">
        <v>7298</v>
      </c>
      <c r="D393" s="1214" t="s">
        <v>286</v>
      </c>
      <c r="E393" s="1214" t="s">
        <v>972</v>
      </c>
      <c r="F393" s="998"/>
      <c r="G393" s="1174"/>
      <c r="H393" s="114">
        <v>14</v>
      </c>
      <c r="I393" s="114"/>
      <c r="J393" s="1232" t="s">
        <v>7066</v>
      </c>
      <c r="K393" s="1227"/>
      <c r="L393" s="1227"/>
      <c r="M393" s="1239"/>
      <c r="N393" s="1239"/>
      <c r="O393" s="1239"/>
      <c r="P393" s="1239"/>
      <c r="Q393" s="1239"/>
      <c r="R393" s="1239"/>
      <c r="S393" s="1239"/>
      <c r="T393" s="9"/>
    </row>
    <row r="394" spans="1:20" s="1" customFormat="1" ht="54" customHeight="1" x14ac:dyDescent="0.2">
      <c r="A394" s="1566"/>
      <c r="B394" s="1236" t="s">
        <v>7306</v>
      </c>
      <c r="C394" s="1215" t="s">
        <v>7303</v>
      </c>
      <c r="D394" s="1214" t="s">
        <v>810</v>
      </c>
      <c r="E394" s="1214" t="s">
        <v>972</v>
      </c>
      <c r="F394" s="998"/>
      <c r="G394" s="1174"/>
      <c r="H394" s="114">
        <v>300</v>
      </c>
      <c r="I394" s="114"/>
      <c r="J394" s="1232" t="s">
        <v>7066</v>
      </c>
      <c r="K394" s="1227"/>
      <c r="L394" s="1227"/>
      <c r="M394" s="1239"/>
      <c r="N394" s="1239"/>
      <c r="O394" s="1239"/>
      <c r="P394" s="1239"/>
      <c r="Q394" s="1239"/>
      <c r="R394" s="1239"/>
      <c r="S394" s="1239"/>
      <c r="T394" s="9"/>
    </row>
    <row r="395" spans="1:20" s="1" customFormat="1" ht="54" customHeight="1" x14ac:dyDescent="0.2">
      <c r="A395" s="1566"/>
      <c r="B395" s="1236" t="s">
        <v>7307</v>
      </c>
      <c r="C395" s="1215" t="s">
        <v>7304</v>
      </c>
      <c r="D395" s="1214" t="s">
        <v>286</v>
      </c>
      <c r="E395" s="1214" t="s">
        <v>972</v>
      </c>
      <c r="F395" s="998"/>
      <c r="G395" s="1174"/>
      <c r="H395" s="114">
        <v>12</v>
      </c>
      <c r="I395" s="114"/>
      <c r="J395" s="1232" t="s">
        <v>7066</v>
      </c>
      <c r="K395" s="1227"/>
      <c r="L395" s="1227"/>
      <c r="M395" s="1239"/>
      <c r="N395" s="1239"/>
      <c r="O395" s="1239"/>
      <c r="P395" s="1239"/>
      <c r="Q395" s="1239"/>
      <c r="R395" s="1239"/>
      <c r="S395" s="1239"/>
      <c r="T395" s="9"/>
    </row>
    <row r="396" spans="1:20" s="1" customFormat="1" ht="54" customHeight="1" x14ac:dyDescent="0.2">
      <c r="A396" s="1566"/>
      <c r="B396" s="1236" t="s">
        <v>7308</v>
      </c>
      <c r="C396" s="1215" t="s">
        <v>7305</v>
      </c>
      <c r="D396" s="1214" t="s">
        <v>810</v>
      </c>
      <c r="E396" s="1214" t="s">
        <v>972</v>
      </c>
      <c r="F396" s="998"/>
      <c r="G396" s="1174"/>
      <c r="H396" s="114">
        <v>250</v>
      </c>
      <c r="I396" s="114"/>
      <c r="J396" s="1232" t="s">
        <v>7066</v>
      </c>
      <c r="K396" s="1227"/>
      <c r="L396" s="1227"/>
      <c r="M396" s="1239"/>
      <c r="N396" s="1239"/>
      <c r="O396" s="1239"/>
      <c r="P396" s="1239"/>
      <c r="Q396" s="1239"/>
      <c r="R396" s="1239"/>
      <c r="S396" s="1239"/>
      <c r="T396" s="9"/>
    </row>
    <row r="397" spans="1:20" s="1" customFormat="1" ht="54" customHeight="1" x14ac:dyDescent="0.2">
      <c r="A397" s="1566"/>
      <c r="B397" s="1236" t="s">
        <v>7309</v>
      </c>
      <c r="C397" s="1215" t="s">
        <v>7310</v>
      </c>
      <c r="D397" s="1214" t="s">
        <v>810</v>
      </c>
      <c r="E397" s="1214" t="s">
        <v>972</v>
      </c>
      <c r="F397" s="998"/>
      <c r="G397" s="1174"/>
      <c r="H397" s="114">
        <v>250</v>
      </c>
      <c r="I397" s="114"/>
      <c r="J397" s="1232" t="s">
        <v>7066</v>
      </c>
      <c r="K397" s="1227"/>
      <c r="L397" s="1227"/>
      <c r="M397" s="1239"/>
      <c r="N397" s="1239"/>
      <c r="O397" s="1239"/>
      <c r="P397" s="1239"/>
      <c r="Q397" s="1239"/>
      <c r="R397" s="1239"/>
      <c r="S397" s="1239"/>
      <c r="T397" s="9"/>
    </row>
    <row r="398" spans="1:20" s="1" customFormat="1" ht="54" customHeight="1" x14ac:dyDescent="0.2">
      <c r="A398" s="1566"/>
      <c r="B398" s="1236" t="s">
        <v>7312</v>
      </c>
      <c r="C398" s="1215" t="s">
        <v>7311</v>
      </c>
      <c r="D398" s="1214" t="s">
        <v>286</v>
      </c>
      <c r="E398" s="1214" t="s">
        <v>972</v>
      </c>
      <c r="F398" s="998"/>
      <c r="G398" s="1174"/>
      <c r="H398" s="114">
        <v>9</v>
      </c>
      <c r="I398" s="114"/>
      <c r="J398" s="1232" t="s">
        <v>7066</v>
      </c>
      <c r="K398" s="1227"/>
      <c r="L398" s="1227"/>
      <c r="M398" s="1239"/>
      <c r="N398" s="1239"/>
      <c r="O398" s="1239"/>
      <c r="P398" s="1239"/>
      <c r="Q398" s="1239"/>
      <c r="R398" s="1239"/>
      <c r="S398" s="1239"/>
      <c r="T398" s="9"/>
    </row>
    <row r="399" spans="1:20" s="1" customFormat="1" ht="54" customHeight="1" x14ac:dyDescent="0.2">
      <c r="A399" s="1566"/>
      <c r="B399" s="1236" t="s">
        <v>7408</v>
      </c>
      <c r="C399" s="1215" t="s">
        <v>7407</v>
      </c>
      <c r="D399" s="1214" t="s">
        <v>810</v>
      </c>
      <c r="E399" s="1214" t="s">
        <v>972</v>
      </c>
      <c r="F399" s="998"/>
      <c r="G399" s="1174"/>
      <c r="H399" s="114">
        <v>190</v>
      </c>
      <c r="I399" s="114"/>
      <c r="J399" s="1232" t="s">
        <v>7066</v>
      </c>
      <c r="K399" s="1227"/>
      <c r="L399" s="1227"/>
      <c r="M399" s="1239"/>
      <c r="N399" s="1239"/>
      <c r="O399" s="1239"/>
      <c r="P399" s="1239"/>
      <c r="Q399" s="1239"/>
      <c r="R399" s="1239"/>
      <c r="S399" s="1239"/>
      <c r="T399" s="9"/>
    </row>
    <row r="400" spans="1:20" s="1" customFormat="1" ht="54" customHeight="1" x14ac:dyDescent="0.2">
      <c r="A400" s="1566"/>
      <c r="B400" s="1236" t="s">
        <v>7410</v>
      </c>
      <c r="C400" s="1215" t="s">
        <v>7409</v>
      </c>
      <c r="D400" s="1214" t="s">
        <v>810</v>
      </c>
      <c r="E400" s="1214" t="s">
        <v>972</v>
      </c>
      <c r="F400" s="998"/>
      <c r="G400" s="1174"/>
      <c r="H400" s="114">
        <v>750</v>
      </c>
      <c r="I400" s="114"/>
      <c r="J400" s="1232" t="s">
        <v>7066</v>
      </c>
      <c r="K400" s="1227"/>
      <c r="L400" s="1227"/>
      <c r="M400" s="1239"/>
      <c r="N400" s="1239"/>
      <c r="O400" s="1239"/>
      <c r="P400" s="1239"/>
      <c r="Q400" s="1239"/>
      <c r="R400" s="1239"/>
      <c r="S400" s="1239"/>
      <c r="T400" s="9"/>
    </row>
    <row r="401" spans="1:20" s="1" customFormat="1" ht="54" customHeight="1" x14ac:dyDescent="0.2">
      <c r="A401" s="1566"/>
      <c r="B401" s="1236" t="s">
        <v>7314</v>
      </c>
      <c r="C401" s="1215" t="s">
        <v>7313</v>
      </c>
      <c r="D401" s="1214" t="s">
        <v>286</v>
      </c>
      <c r="E401" s="1214" t="s">
        <v>972</v>
      </c>
      <c r="F401" s="998"/>
      <c r="G401" s="1174"/>
      <c r="H401" s="114">
        <v>42</v>
      </c>
      <c r="I401" s="114"/>
      <c r="J401" s="1232" t="s">
        <v>7066</v>
      </c>
      <c r="K401" s="1227"/>
      <c r="L401" s="1227"/>
      <c r="M401" s="1239"/>
      <c r="N401" s="1239"/>
      <c r="O401" s="1239"/>
      <c r="P401" s="1239"/>
      <c r="Q401" s="1239"/>
      <c r="R401" s="1239"/>
      <c r="S401" s="1239"/>
      <c r="T401" s="9"/>
    </row>
    <row r="402" spans="1:20" s="1" customFormat="1" ht="54" customHeight="1" x14ac:dyDescent="0.2">
      <c r="A402" s="1566"/>
      <c r="B402" s="1236" t="s">
        <v>7315</v>
      </c>
      <c r="C402" s="1215" t="s">
        <v>7316</v>
      </c>
      <c r="D402" s="1214" t="s">
        <v>286</v>
      </c>
      <c r="E402" s="1214" t="s">
        <v>972</v>
      </c>
      <c r="F402" s="998"/>
      <c r="G402" s="1174"/>
      <c r="H402" s="114">
        <v>35</v>
      </c>
      <c r="I402" s="114"/>
      <c r="J402" s="1232" t="s">
        <v>7066</v>
      </c>
      <c r="K402" s="1227"/>
      <c r="L402" s="1227"/>
      <c r="M402" s="1239"/>
      <c r="N402" s="1239"/>
      <c r="O402" s="1239"/>
      <c r="P402" s="1239"/>
      <c r="Q402" s="1239"/>
      <c r="R402" s="1239"/>
      <c r="S402" s="1239"/>
      <c r="T402" s="9"/>
    </row>
    <row r="403" spans="1:20" s="1" customFormat="1" ht="54" customHeight="1" x14ac:dyDescent="0.2">
      <c r="A403" s="1566"/>
      <c r="B403" s="1236" t="s">
        <v>7317</v>
      </c>
      <c r="C403" s="1215" t="s">
        <v>7318</v>
      </c>
      <c r="D403" s="1214" t="s">
        <v>286</v>
      </c>
      <c r="E403" s="1214" t="s">
        <v>972</v>
      </c>
      <c r="F403" s="998"/>
      <c r="G403" s="1174"/>
      <c r="H403" s="114">
        <v>15.5</v>
      </c>
      <c r="I403" s="114"/>
      <c r="J403" s="1232" t="s">
        <v>7066</v>
      </c>
      <c r="K403" s="1227"/>
      <c r="L403" s="1227"/>
      <c r="M403" s="1239"/>
      <c r="N403" s="1239"/>
      <c r="O403" s="1239"/>
      <c r="P403" s="1239"/>
      <c r="Q403" s="1239"/>
      <c r="R403" s="1239"/>
      <c r="S403" s="1239"/>
      <c r="T403" s="9"/>
    </row>
    <row r="404" spans="1:20" s="1" customFormat="1" ht="54" customHeight="1" x14ac:dyDescent="0.2">
      <c r="A404" s="1566"/>
      <c r="B404" s="1236" t="s">
        <v>7319</v>
      </c>
      <c r="C404" s="1215" t="s">
        <v>7320</v>
      </c>
      <c r="D404" s="1214" t="s">
        <v>286</v>
      </c>
      <c r="E404" s="1214" t="s">
        <v>972</v>
      </c>
      <c r="F404" s="998"/>
      <c r="G404" s="1174"/>
      <c r="H404" s="114">
        <v>20</v>
      </c>
      <c r="I404" s="114"/>
      <c r="J404" s="1232" t="s">
        <v>7066</v>
      </c>
      <c r="K404" s="1227"/>
      <c r="L404" s="1227"/>
      <c r="M404" s="1239"/>
      <c r="N404" s="1239"/>
      <c r="O404" s="1239"/>
      <c r="P404" s="1239"/>
      <c r="Q404" s="1239"/>
      <c r="R404" s="1239"/>
      <c r="S404" s="1239"/>
      <c r="T404" s="9"/>
    </row>
    <row r="405" spans="1:20" s="1" customFormat="1" ht="54" customHeight="1" x14ac:dyDescent="0.2">
      <c r="A405" s="1566"/>
      <c r="B405" s="1236" t="s">
        <v>7322</v>
      </c>
      <c r="C405" s="1215" t="s">
        <v>7321</v>
      </c>
      <c r="D405" s="1214" t="s">
        <v>286</v>
      </c>
      <c r="E405" s="1214" t="s">
        <v>972</v>
      </c>
      <c r="F405" s="998"/>
      <c r="G405" s="1174"/>
      <c r="H405" s="114">
        <v>20</v>
      </c>
      <c r="I405" s="114"/>
      <c r="J405" s="1232" t="s">
        <v>7066</v>
      </c>
      <c r="K405" s="1227"/>
      <c r="L405" s="1227"/>
      <c r="M405" s="1239"/>
      <c r="N405" s="1239"/>
      <c r="O405" s="1239"/>
      <c r="P405" s="1239"/>
      <c r="Q405" s="1239"/>
      <c r="R405" s="1239"/>
      <c r="S405" s="1239"/>
      <c r="T405" s="9"/>
    </row>
    <row r="406" spans="1:20" s="1" customFormat="1" ht="54" customHeight="1" x14ac:dyDescent="0.2">
      <c r="A406" s="1566"/>
      <c r="B406" s="1236" t="s">
        <v>7323</v>
      </c>
      <c r="C406" s="1215" t="s">
        <v>7324</v>
      </c>
      <c r="D406" s="1214" t="s">
        <v>286</v>
      </c>
      <c r="E406" s="1214" t="s">
        <v>972</v>
      </c>
      <c r="F406" s="998"/>
      <c r="G406" s="1174"/>
      <c r="H406" s="114">
        <v>15</v>
      </c>
      <c r="I406" s="114"/>
      <c r="J406" s="1232" t="s">
        <v>7066</v>
      </c>
      <c r="K406" s="1227"/>
      <c r="L406" s="1227"/>
      <c r="M406" s="1239"/>
      <c r="N406" s="1239"/>
      <c r="O406" s="1239"/>
      <c r="P406" s="1239"/>
      <c r="Q406" s="1239"/>
      <c r="R406" s="1239"/>
      <c r="S406" s="1239"/>
      <c r="T406" s="9"/>
    </row>
    <row r="407" spans="1:20" s="1" customFormat="1" ht="54" customHeight="1" x14ac:dyDescent="0.2">
      <c r="A407" s="1566"/>
      <c r="B407" s="1236" t="s">
        <v>7325</v>
      </c>
      <c r="C407" s="1215" t="s">
        <v>7326</v>
      </c>
      <c r="D407" s="1214" t="s">
        <v>286</v>
      </c>
      <c r="E407" s="1214" t="s">
        <v>972</v>
      </c>
      <c r="F407" s="998"/>
      <c r="G407" s="1174"/>
      <c r="H407" s="114">
        <v>20</v>
      </c>
      <c r="I407" s="114"/>
      <c r="J407" s="1232" t="s">
        <v>7066</v>
      </c>
      <c r="K407" s="1227"/>
      <c r="L407" s="1227"/>
      <c r="M407" s="1239"/>
      <c r="N407" s="1239"/>
      <c r="O407" s="1239"/>
      <c r="P407" s="1239"/>
      <c r="Q407" s="1239"/>
      <c r="R407" s="1239"/>
      <c r="S407" s="1239"/>
      <c r="T407" s="9"/>
    </row>
    <row r="408" spans="1:20" s="1" customFormat="1" ht="54" customHeight="1" x14ac:dyDescent="0.2">
      <c r="A408" s="1566"/>
      <c r="B408" s="1236" t="s">
        <v>7328</v>
      </c>
      <c r="C408" s="1215" t="s">
        <v>7327</v>
      </c>
      <c r="D408" s="1214" t="s">
        <v>286</v>
      </c>
      <c r="E408" s="1214" t="s">
        <v>972</v>
      </c>
      <c r="F408" s="998"/>
      <c r="G408" s="1174"/>
      <c r="H408" s="114">
        <v>20</v>
      </c>
      <c r="I408" s="114"/>
      <c r="J408" s="1232" t="s">
        <v>7066</v>
      </c>
      <c r="K408" s="1227"/>
      <c r="L408" s="1227"/>
      <c r="M408" s="1239"/>
      <c r="N408" s="1239"/>
      <c r="O408" s="1239"/>
      <c r="P408" s="1239"/>
      <c r="Q408" s="1239"/>
      <c r="R408" s="1239"/>
      <c r="S408" s="1239"/>
      <c r="T408" s="9"/>
    </row>
    <row r="409" spans="1:20" s="1" customFormat="1" ht="54" customHeight="1" x14ac:dyDescent="0.2">
      <c r="A409" s="1566"/>
      <c r="B409" s="1236" t="s">
        <v>7334</v>
      </c>
      <c r="C409" s="1215" t="s">
        <v>7329</v>
      </c>
      <c r="D409" s="1214" t="s">
        <v>286</v>
      </c>
      <c r="E409" s="1214" t="s">
        <v>972</v>
      </c>
      <c r="F409" s="998"/>
      <c r="G409" s="1174"/>
      <c r="H409" s="114">
        <v>30</v>
      </c>
      <c r="I409" s="114"/>
      <c r="J409" s="1232" t="s">
        <v>7066</v>
      </c>
      <c r="K409" s="1227"/>
      <c r="L409" s="1227"/>
      <c r="M409" s="1239"/>
      <c r="N409" s="1239"/>
      <c r="O409" s="1239"/>
      <c r="P409" s="1239"/>
      <c r="Q409" s="1239"/>
      <c r="R409" s="1239"/>
      <c r="S409" s="1239"/>
      <c r="T409" s="9"/>
    </row>
    <row r="410" spans="1:20" s="1" customFormat="1" ht="54" customHeight="1" x14ac:dyDescent="0.2">
      <c r="A410" s="1566"/>
      <c r="B410" s="1236" t="s">
        <v>7335</v>
      </c>
      <c r="C410" s="1215" t="s">
        <v>7330</v>
      </c>
      <c r="D410" s="1214" t="s">
        <v>286</v>
      </c>
      <c r="E410" s="1214" t="s">
        <v>972</v>
      </c>
      <c r="F410" s="998"/>
      <c r="G410" s="1174"/>
      <c r="H410" s="114">
        <v>16</v>
      </c>
      <c r="I410" s="114"/>
      <c r="J410" s="1232" t="s">
        <v>7066</v>
      </c>
      <c r="K410" s="1227"/>
      <c r="L410" s="1227"/>
      <c r="M410" s="1239"/>
      <c r="N410" s="1239"/>
      <c r="O410" s="1239"/>
      <c r="P410" s="1239"/>
      <c r="Q410" s="1239"/>
      <c r="R410" s="1239"/>
      <c r="S410" s="1239"/>
      <c r="T410" s="9"/>
    </row>
    <row r="411" spans="1:20" s="1" customFormat="1" ht="54" customHeight="1" x14ac:dyDescent="0.2">
      <c r="A411" s="1566"/>
      <c r="B411" s="1236" t="s">
        <v>7336</v>
      </c>
      <c r="C411" s="1215" t="s">
        <v>7331</v>
      </c>
      <c r="D411" s="1214" t="s">
        <v>286</v>
      </c>
      <c r="E411" s="1214" t="s">
        <v>972</v>
      </c>
      <c r="F411" s="998"/>
      <c r="G411" s="1174"/>
      <c r="H411" s="114">
        <v>15</v>
      </c>
      <c r="I411" s="114"/>
      <c r="J411" s="1232" t="s">
        <v>7066</v>
      </c>
      <c r="K411" s="1227"/>
      <c r="L411" s="1227"/>
      <c r="M411" s="1239"/>
      <c r="N411" s="1239"/>
      <c r="O411" s="1239"/>
      <c r="P411" s="1239"/>
      <c r="Q411" s="1239"/>
      <c r="R411" s="1239"/>
      <c r="S411" s="1239"/>
      <c r="T411" s="9"/>
    </row>
    <row r="412" spans="1:20" s="1" customFormat="1" ht="54" customHeight="1" x14ac:dyDescent="0.2">
      <c r="A412" s="1566"/>
      <c r="B412" s="1236" t="s">
        <v>7337</v>
      </c>
      <c r="C412" s="1215" t="s">
        <v>7332</v>
      </c>
      <c r="D412" s="1214" t="s">
        <v>286</v>
      </c>
      <c r="E412" s="1214" t="s">
        <v>972</v>
      </c>
      <c r="F412" s="998"/>
      <c r="G412" s="1174"/>
      <c r="H412" s="114">
        <v>28.7</v>
      </c>
      <c r="I412" s="114"/>
      <c r="J412" s="1232" t="s">
        <v>7066</v>
      </c>
      <c r="K412" s="1227"/>
      <c r="L412" s="1227"/>
      <c r="M412" s="1239"/>
      <c r="N412" s="1239"/>
      <c r="O412" s="1239"/>
      <c r="P412" s="1239"/>
      <c r="Q412" s="1239"/>
      <c r="R412" s="1239"/>
      <c r="S412" s="1239"/>
      <c r="T412" s="9"/>
    </row>
    <row r="413" spans="1:20" s="1" customFormat="1" ht="54" customHeight="1" x14ac:dyDescent="0.2">
      <c r="A413" s="1566"/>
      <c r="B413" s="1236" t="s">
        <v>7338</v>
      </c>
      <c r="C413" s="1215" t="s">
        <v>7333</v>
      </c>
      <c r="D413" s="1214" t="s">
        <v>286</v>
      </c>
      <c r="E413" s="1214" t="s">
        <v>972</v>
      </c>
      <c r="F413" s="998"/>
      <c r="G413" s="1174"/>
      <c r="H413" s="114">
        <v>14</v>
      </c>
      <c r="I413" s="114"/>
      <c r="J413" s="1232" t="s">
        <v>7066</v>
      </c>
      <c r="K413" s="1227"/>
      <c r="L413" s="1227"/>
      <c r="M413" s="1239"/>
      <c r="N413" s="1239"/>
      <c r="O413" s="1239"/>
      <c r="P413" s="1239"/>
      <c r="Q413" s="1239"/>
      <c r="R413" s="1239"/>
      <c r="S413" s="1239"/>
      <c r="T413" s="9"/>
    </row>
    <row r="414" spans="1:20" s="1" customFormat="1" ht="54" customHeight="1" x14ac:dyDescent="0.2">
      <c r="A414" s="1566"/>
      <c r="B414" s="1236" t="s">
        <v>7344</v>
      </c>
      <c r="C414" s="1215" t="s">
        <v>7339</v>
      </c>
      <c r="D414" s="1214" t="s">
        <v>286</v>
      </c>
      <c r="E414" s="1214" t="s">
        <v>972</v>
      </c>
      <c r="F414" s="998"/>
      <c r="G414" s="1174"/>
      <c r="H414" s="114">
        <v>60</v>
      </c>
      <c r="I414" s="114"/>
      <c r="J414" s="1232" t="s">
        <v>7066</v>
      </c>
      <c r="K414" s="1227"/>
      <c r="L414" s="1227"/>
      <c r="M414" s="1239"/>
      <c r="N414" s="1239"/>
      <c r="O414" s="1239"/>
      <c r="P414" s="1239"/>
      <c r="Q414" s="1239"/>
      <c r="R414" s="1239"/>
      <c r="S414" s="1239"/>
      <c r="T414" s="9"/>
    </row>
    <row r="415" spans="1:20" s="1" customFormat="1" ht="54" customHeight="1" x14ac:dyDescent="0.2">
      <c r="A415" s="1566"/>
      <c r="B415" s="1236" t="s">
        <v>7345</v>
      </c>
      <c r="C415" s="1215" t="s">
        <v>7340</v>
      </c>
      <c r="D415" s="1214" t="s">
        <v>286</v>
      </c>
      <c r="E415" s="1214" t="s">
        <v>972</v>
      </c>
      <c r="F415" s="998"/>
      <c r="G415" s="1174"/>
      <c r="H415" s="114">
        <v>36</v>
      </c>
      <c r="I415" s="114"/>
      <c r="J415" s="1232" t="s">
        <v>7066</v>
      </c>
      <c r="K415" s="1227"/>
      <c r="L415" s="1227"/>
      <c r="M415" s="1239"/>
      <c r="N415" s="1239"/>
      <c r="O415" s="1239"/>
      <c r="P415" s="1239"/>
      <c r="Q415" s="1239"/>
      <c r="R415" s="1239"/>
      <c r="S415" s="1239"/>
      <c r="T415" s="9"/>
    </row>
    <row r="416" spans="1:20" s="1" customFormat="1" ht="54" customHeight="1" x14ac:dyDescent="0.2">
      <c r="A416" s="1566"/>
      <c r="B416" s="1236" t="s">
        <v>7346</v>
      </c>
      <c r="C416" s="1215" t="s">
        <v>7341</v>
      </c>
      <c r="D416" s="1214" t="s">
        <v>286</v>
      </c>
      <c r="E416" s="1214" t="s">
        <v>972</v>
      </c>
      <c r="F416" s="998"/>
      <c r="G416" s="1174"/>
      <c r="H416" s="114">
        <v>40</v>
      </c>
      <c r="I416" s="114"/>
      <c r="J416" s="1232" t="s">
        <v>7066</v>
      </c>
      <c r="K416" s="1227"/>
      <c r="L416" s="1227"/>
      <c r="M416" s="1239"/>
      <c r="N416" s="1239"/>
      <c r="O416" s="1239"/>
      <c r="P416" s="1239"/>
      <c r="Q416" s="1239"/>
      <c r="R416" s="1239"/>
      <c r="S416" s="1239"/>
      <c r="T416" s="9"/>
    </row>
    <row r="417" spans="1:20" s="1" customFormat="1" ht="54" customHeight="1" x14ac:dyDescent="0.2">
      <c r="A417" s="1566"/>
      <c r="B417" s="1236" t="s">
        <v>7347</v>
      </c>
      <c r="C417" s="1215" t="s">
        <v>7342</v>
      </c>
      <c r="D417" s="1214" t="s">
        <v>286</v>
      </c>
      <c r="E417" s="1214" t="s">
        <v>972</v>
      </c>
      <c r="F417" s="998"/>
      <c r="G417" s="1174"/>
      <c r="H417" s="114">
        <v>150</v>
      </c>
      <c r="I417" s="114"/>
      <c r="J417" s="1232" t="s">
        <v>7066</v>
      </c>
      <c r="K417" s="1227"/>
      <c r="L417" s="1227"/>
      <c r="M417" s="1239"/>
      <c r="N417" s="1239"/>
      <c r="O417" s="1239"/>
      <c r="P417" s="1239"/>
      <c r="Q417" s="1239"/>
      <c r="R417" s="1239"/>
      <c r="S417" s="1239"/>
      <c r="T417" s="9"/>
    </row>
    <row r="418" spans="1:20" s="1" customFormat="1" ht="54" customHeight="1" x14ac:dyDescent="0.2">
      <c r="A418" s="1566"/>
      <c r="B418" s="1236" t="s">
        <v>7348</v>
      </c>
      <c r="C418" s="1215" t="s">
        <v>7343</v>
      </c>
      <c r="D418" s="1214" t="s">
        <v>286</v>
      </c>
      <c r="E418" s="1214" t="s">
        <v>972</v>
      </c>
      <c r="F418" s="998"/>
      <c r="G418" s="1174"/>
      <c r="H418" s="114">
        <v>270</v>
      </c>
      <c r="I418" s="114"/>
      <c r="J418" s="1232" t="s">
        <v>7066</v>
      </c>
      <c r="K418" s="1227"/>
      <c r="L418" s="1227"/>
      <c r="M418" s="1239"/>
      <c r="N418" s="1239"/>
      <c r="O418" s="1239"/>
      <c r="P418" s="1239"/>
      <c r="Q418" s="1239"/>
      <c r="R418" s="1239"/>
      <c r="S418" s="1239"/>
      <c r="T418" s="9"/>
    </row>
    <row r="419" spans="1:20" s="1" customFormat="1" ht="54" customHeight="1" x14ac:dyDescent="0.2">
      <c r="A419" s="1566"/>
      <c r="B419" s="1236" t="s">
        <v>7349</v>
      </c>
      <c r="C419" s="1215" t="s">
        <v>7352</v>
      </c>
      <c r="D419" s="1214" t="s">
        <v>286</v>
      </c>
      <c r="E419" s="1214" t="s">
        <v>972</v>
      </c>
      <c r="F419" s="998"/>
      <c r="G419" s="1174"/>
      <c r="H419" s="114">
        <v>100</v>
      </c>
      <c r="I419" s="114"/>
      <c r="J419" s="1232" t="s">
        <v>7066</v>
      </c>
      <c r="K419" s="1227"/>
      <c r="L419" s="1227"/>
      <c r="M419" s="1239"/>
      <c r="N419" s="1239"/>
      <c r="O419" s="1239"/>
      <c r="P419" s="1239"/>
      <c r="Q419" s="1239"/>
      <c r="R419" s="1239"/>
      <c r="S419" s="1239"/>
      <c r="T419" s="9"/>
    </row>
    <row r="420" spans="1:20" s="1" customFormat="1" ht="54" customHeight="1" x14ac:dyDescent="0.2">
      <c r="A420" s="1566"/>
      <c r="B420" s="1236" t="s">
        <v>7350</v>
      </c>
      <c r="C420" s="1215" t="s">
        <v>7353</v>
      </c>
      <c r="D420" s="1214" t="s">
        <v>286</v>
      </c>
      <c r="E420" s="1214" t="s">
        <v>972</v>
      </c>
      <c r="F420" s="998"/>
      <c r="G420" s="1174"/>
      <c r="H420" s="114">
        <v>100</v>
      </c>
      <c r="I420" s="114"/>
      <c r="J420" s="1232" t="s">
        <v>7066</v>
      </c>
      <c r="K420" s="1227"/>
      <c r="L420" s="1227"/>
      <c r="M420" s="1239"/>
      <c r="N420" s="1239"/>
      <c r="O420" s="1239"/>
      <c r="P420" s="1239"/>
      <c r="Q420" s="1239"/>
      <c r="R420" s="1239"/>
      <c r="S420" s="1239"/>
      <c r="T420" s="9"/>
    </row>
    <row r="421" spans="1:20" s="1" customFormat="1" ht="54" customHeight="1" x14ac:dyDescent="0.2">
      <c r="A421" s="1566"/>
      <c r="B421" s="1236" t="s">
        <v>7351</v>
      </c>
      <c r="C421" s="1215" t="s">
        <v>7354</v>
      </c>
      <c r="D421" s="1214" t="s">
        <v>286</v>
      </c>
      <c r="E421" s="1214" t="s">
        <v>972</v>
      </c>
      <c r="F421" s="998"/>
      <c r="G421" s="1174"/>
      <c r="H421" s="114">
        <v>75</v>
      </c>
      <c r="I421" s="114"/>
      <c r="J421" s="1232" t="s">
        <v>7066</v>
      </c>
      <c r="K421" s="1227"/>
      <c r="L421" s="1227"/>
      <c r="M421" s="1239"/>
      <c r="N421" s="1239"/>
      <c r="O421" s="1239"/>
      <c r="P421" s="1239"/>
      <c r="Q421" s="1239"/>
      <c r="R421" s="1239"/>
      <c r="S421" s="1239"/>
      <c r="T421" s="9"/>
    </row>
    <row r="422" spans="1:20" s="1" customFormat="1" ht="54" customHeight="1" x14ac:dyDescent="0.2">
      <c r="A422" s="1566"/>
      <c r="B422" s="1236" t="s">
        <v>7356</v>
      </c>
      <c r="C422" s="1215" t="s">
        <v>7355</v>
      </c>
      <c r="D422" s="1214" t="s">
        <v>286</v>
      </c>
      <c r="E422" s="1214" t="s">
        <v>972</v>
      </c>
      <c r="F422" s="998"/>
      <c r="G422" s="1174"/>
      <c r="H422" s="114">
        <v>120</v>
      </c>
      <c r="I422" s="114"/>
      <c r="J422" s="1232" t="s">
        <v>7066</v>
      </c>
      <c r="K422" s="1227"/>
      <c r="L422" s="1227"/>
      <c r="M422" s="1239"/>
      <c r="N422" s="1239"/>
      <c r="O422" s="1239"/>
      <c r="P422" s="1239"/>
      <c r="Q422" s="1239"/>
      <c r="R422" s="1239"/>
      <c r="S422" s="1239"/>
      <c r="T422" s="9"/>
    </row>
    <row r="423" spans="1:20" s="1" customFormat="1" ht="54" customHeight="1" x14ac:dyDescent="0.2">
      <c r="A423" s="1566"/>
      <c r="B423" s="1236" t="s">
        <v>7357</v>
      </c>
      <c r="C423" s="1215" t="s">
        <v>7358</v>
      </c>
      <c r="D423" s="1214" t="s">
        <v>286</v>
      </c>
      <c r="E423" s="1214" t="s">
        <v>972</v>
      </c>
      <c r="F423" s="998"/>
      <c r="G423" s="1174"/>
      <c r="H423" s="114">
        <v>310</v>
      </c>
      <c r="I423" s="114"/>
      <c r="J423" s="1232" t="s">
        <v>7066</v>
      </c>
      <c r="K423" s="1227"/>
      <c r="L423" s="1227"/>
      <c r="M423" s="1239"/>
      <c r="N423" s="1239"/>
      <c r="O423" s="1239"/>
      <c r="P423" s="1239"/>
      <c r="Q423" s="1239"/>
      <c r="R423" s="1239"/>
      <c r="S423" s="1239"/>
      <c r="T423" s="9"/>
    </row>
    <row r="424" spans="1:20" s="1" customFormat="1" ht="54" customHeight="1" x14ac:dyDescent="0.2">
      <c r="A424" s="1566"/>
      <c r="B424" s="1236" t="s">
        <v>7360</v>
      </c>
      <c r="C424" s="1215" t="s">
        <v>7359</v>
      </c>
      <c r="D424" s="1214" t="s">
        <v>286</v>
      </c>
      <c r="E424" s="1214" t="s">
        <v>972</v>
      </c>
      <c r="F424" s="998"/>
      <c r="G424" s="1174"/>
      <c r="H424" s="114">
        <v>50</v>
      </c>
      <c r="I424" s="114"/>
      <c r="J424" s="1232" t="s">
        <v>7066</v>
      </c>
      <c r="K424" s="1227"/>
      <c r="L424" s="1227"/>
      <c r="M424" s="1239"/>
      <c r="N424" s="1239"/>
      <c r="O424" s="1239"/>
      <c r="P424" s="1239"/>
      <c r="Q424" s="1239"/>
      <c r="R424" s="1239"/>
      <c r="S424" s="1239"/>
      <c r="T424" s="9"/>
    </row>
    <row r="425" spans="1:20" s="1" customFormat="1" ht="54" customHeight="1" x14ac:dyDescent="0.2">
      <c r="A425" s="1566"/>
      <c r="B425" s="1236" t="s">
        <v>7361</v>
      </c>
      <c r="C425" s="1215" t="s">
        <v>7363</v>
      </c>
      <c r="D425" s="1214" t="s">
        <v>286</v>
      </c>
      <c r="E425" s="1214" t="s">
        <v>972</v>
      </c>
      <c r="F425" s="998"/>
      <c r="G425" s="1174"/>
      <c r="H425" s="114">
        <v>20</v>
      </c>
      <c r="I425" s="114"/>
      <c r="J425" s="1232" t="s">
        <v>7066</v>
      </c>
      <c r="K425" s="1227"/>
      <c r="L425" s="1227"/>
      <c r="M425" s="1239"/>
      <c r="N425" s="1239"/>
      <c r="O425" s="1239"/>
      <c r="P425" s="1239"/>
      <c r="Q425" s="1239"/>
      <c r="R425" s="1239"/>
      <c r="S425" s="1239"/>
      <c r="T425" s="9"/>
    </row>
    <row r="426" spans="1:20" s="1" customFormat="1" ht="54" customHeight="1" x14ac:dyDescent="0.2">
      <c r="A426" s="1566"/>
      <c r="B426" s="1236" t="s">
        <v>7362</v>
      </c>
      <c r="C426" s="1215" t="s">
        <v>7364</v>
      </c>
      <c r="D426" s="1214" t="s">
        <v>286</v>
      </c>
      <c r="E426" s="1214" t="s">
        <v>972</v>
      </c>
      <c r="F426" s="998"/>
      <c r="G426" s="1174"/>
      <c r="H426" s="114">
        <v>12</v>
      </c>
      <c r="I426" s="114"/>
      <c r="J426" s="1232" t="s">
        <v>7066</v>
      </c>
      <c r="K426" s="1227"/>
      <c r="L426" s="1227"/>
      <c r="M426" s="1239"/>
      <c r="N426" s="1239"/>
      <c r="O426" s="1239"/>
      <c r="P426" s="1239"/>
      <c r="Q426" s="1239"/>
      <c r="R426" s="1239"/>
      <c r="S426" s="1239"/>
      <c r="T426" s="9"/>
    </row>
    <row r="427" spans="1:20" s="1" customFormat="1" ht="54" customHeight="1" x14ac:dyDescent="0.2">
      <c r="A427" s="1566"/>
      <c r="B427" s="1236" t="s">
        <v>7366</v>
      </c>
      <c r="C427" s="1215" t="s">
        <v>7365</v>
      </c>
      <c r="D427" s="1214" t="s">
        <v>286</v>
      </c>
      <c r="E427" s="1214" t="s">
        <v>972</v>
      </c>
      <c r="F427" s="998"/>
      <c r="G427" s="1174"/>
      <c r="H427" s="114">
        <v>130</v>
      </c>
      <c r="I427" s="114"/>
      <c r="J427" s="1232" t="s">
        <v>7066</v>
      </c>
      <c r="K427" s="1227"/>
      <c r="L427" s="1227"/>
      <c r="M427" s="1239"/>
      <c r="N427" s="1239"/>
      <c r="O427" s="1239"/>
      <c r="P427" s="1239"/>
      <c r="Q427" s="1239"/>
      <c r="R427" s="1239"/>
      <c r="S427" s="1239"/>
      <c r="T427" s="9"/>
    </row>
    <row r="428" spans="1:20" s="1" customFormat="1" ht="54" customHeight="1" x14ac:dyDescent="0.2">
      <c r="A428" s="1566"/>
      <c r="B428" s="1236" t="s">
        <v>7371</v>
      </c>
      <c r="C428" s="1215" t="s">
        <v>7367</v>
      </c>
      <c r="D428" s="1214" t="s">
        <v>286</v>
      </c>
      <c r="E428" s="1214" t="s">
        <v>972</v>
      </c>
      <c r="F428" s="998"/>
      <c r="G428" s="1174"/>
      <c r="H428" s="114">
        <v>150</v>
      </c>
      <c r="I428" s="114"/>
      <c r="J428" s="1232" t="s">
        <v>7066</v>
      </c>
      <c r="K428" s="1227"/>
      <c r="L428" s="1227"/>
      <c r="M428" s="1239"/>
      <c r="N428" s="1239"/>
      <c r="O428" s="1239"/>
      <c r="P428" s="1239"/>
      <c r="Q428" s="1239"/>
      <c r="R428" s="1239"/>
      <c r="S428" s="1239"/>
      <c r="T428" s="9"/>
    </row>
    <row r="429" spans="1:20" s="1" customFormat="1" ht="54" customHeight="1" x14ac:dyDescent="0.2">
      <c r="A429" s="1566"/>
      <c r="B429" s="1236" t="s">
        <v>7372</v>
      </c>
      <c r="C429" s="1215" t="s">
        <v>7368</v>
      </c>
      <c r="D429" s="1214" t="s">
        <v>286</v>
      </c>
      <c r="E429" s="1214" t="s">
        <v>972</v>
      </c>
      <c r="F429" s="998"/>
      <c r="G429" s="1174"/>
      <c r="H429" s="114">
        <v>35</v>
      </c>
      <c r="I429" s="114"/>
      <c r="J429" s="1232" t="s">
        <v>7066</v>
      </c>
      <c r="K429" s="1227"/>
      <c r="L429" s="1227"/>
      <c r="M429" s="1239"/>
      <c r="N429" s="1239"/>
      <c r="O429" s="1239"/>
      <c r="P429" s="1239"/>
      <c r="Q429" s="1239"/>
      <c r="R429" s="1239"/>
      <c r="S429" s="1239"/>
      <c r="T429" s="9"/>
    </row>
    <row r="430" spans="1:20" s="1" customFormat="1" ht="54" customHeight="1" x14ac:dyDescent="0.2">
      <c r="A430" s="1566"/>
      <c r="B430" s="1236" t="s">
        <v>7373</v>
      </c>
      <c r="C430" s="1215" t="s">
        <v>7369</v>
      </c>
      <c r="D430" s="1214" t="s">
        <v>286</v>
      </c>
      <c r="E430" s="1214" t="s">
        <v>972</v>
      </c>
      <c r="F430" s="998"/>
      <c r="G430" s="1174"/>
      <c r="H430" s="114">
        <v>40</v>
      </c>
      <c r="I430" s="114"/>
      <c r="J430" s="1232" t="s">
        <v>7066</v>
      </c>
      <c r="K430" s="1227"/>
      <c r="L430" s="1227"/>
      <c r="M430" s="1239"/>
      <c r="N430" s="1239"/>
      <c r="O430" s="1239"/>
      <c r="P430" s="1239"/>
      <c r="Q430" s="1239"/>
      <c r="R430" s="1239"/>
      <c r="S430" s="1239"/>
      <c r="T430" s="9"/>
    </row>
    <row r="431" spans="1:20" s="1" customFormat="1" ht="54" customHeight="1" x14ac:dyDescent="0.2">
      <c r="A431" s="1566"/>
      <c r="B431" s="1236" t="s">
        <v>7374</v>
      </c>
      <c r="C431" s="1215" t="s">
        <v>7370</v>
      </c>
      <c r="D431" s="1214" t="s">
        <v>286</v>
      </c>
      <c r="E431" s="1214" t="s">
        <v>972</v>
      </c>
      <c r="F431" s="998"/>
      <c r="G431" s="1174"/>
      <c r="H431" s="114">
        <v>40</v>
      </c>
      <c r="I431" s="114"/>
      <c r="J431" s="1232" t="s">
        <v>7066</v>
      </c>
      <c r="K431" s="1227"/>
      <c r="L431" s="1227"/>
      <c r="M431" s="1239"/>
      <c r="N431" s="1239"/>
      <c r="O431" s="1239"/>
      <c r="P431" s="1239"/>
      <c r="Q431" s="1239"/>
      <c r="R431" s="1239"/>
      <c r="S431" s="1239"/>
      <c r="T431" s="9"/>
    </row>
    <row r="432" spans="1:20" s="1" customFormat="1" ht="33" customHeight="1" x14ac:dyDescent="0.2">
      <c r="A432" s="1566"/>
      <c r="B432" s="1236" t="s">
        <v>7391</v>
      </c>
      <c r="C432" s="1215" t="s">
        <v>7375</v>
      </c>
      <c r="D432" s="1214" t="s">
        <v>286</v>
      </c>
      <c r="E432" s="1214" t="s">
        <v>972</v>
      </c>
      <c r="F432" s="998"/>
      <c r="G432" s="1174"/>
      <c r="H432" s="114">
        <v>60</v>
      </c>
      <c r="I432" s="114"/>
      <c r="J432" s="1232" t="s">
        <v>7066</v>
      </c>
      <c r="K432" s="1227"/>
      <c r="L432" s="1227"/>
      <c r="M432" s="1239"/>
      <c r="N432" s="1239"/>
      <c r="O432" s="1239"/>
      <c r="P432" s="1239"/>
      <c r="Q432" s="1239"/>
      <c r="R432" s="1239"/>
      <c r="S432" s="1239"/>
      <c r="T432" s="9"/>
    </row>
    <row r="433" spans="1:20" s="1" customFormat="1" ht="33" customHeight="1" x14ac:dyDescent="0.2">
      <c r="A433" s="1566"/>
      <c r="B433" s="1236" t="s">
        <v>7392</v>
      </c>
      <c r="C433" s="1215" t="s">
        <v>7376</v>
      </c>
      <c r="D433" s="1214" t="s">
        <v>286</v>
      </c>
      <c r="E433" s="1214" t="s">
        <v>972</v>
      </c>
      <c r="F433" s="998"/>
      <c r="G433" s="1174"/>
      <c r="H433" s="114">
        <v>360</v>
      </c>
      <c r="I433" s="114"/>
      <c r="J433" s="1232" t="s">
        <v>7066</v>
      </c>
      <c r="K433" s="1227"/>
      <c r="L433" s="1227"/>
      <c r="M433" s="1239"/>
      <c r="N433" s="1239"/>
      <c r="O433" s="1239"/>
      <c r="P433" s="1239"/>
      <c r="Q433" s="1239"/>
      <c r="R433" s="1239"/>
      <c r="S433" s="1239"/>
      <c r="T433" s="9"/>
    </row>
    <row r="434" spans="1:20" s="1" customFormat="1" ht="33" customHeight="1" x14ac:dyDescent="0.2">
      <c r="A434" s="1566"/>
      <c r="B434" s="1236" t="s">
        <v>7393</v>
      </c>
      <c r="C434" s="1215" t="s">
        <v>7377</v>
      </c>
      <c r="D434" s="1214" t="s">
        <v>286</v>
      </c>
      <c r="E434" s="1214" t="s">
        <v>972</v>
      </c>
      <c r="F434" s="998"/>
      <c r="G434" s="1174"/>
      <c r="H434" s="114">
        <v>300</v>
      </c>
      <c r="I434" s="114"/>
      <c r="J434" s="1232" t="s">
        <v>7066</v>
      </c>
      <c r="K434" s="1227"/>
      <c r="L434" s="1227"/>
      <c r="M434" s="1239"/>
      <c r="N434" s="1239"/>
      <c r="O434" s="1239"/>
      <c r="P434" s="1239"/>
      <c r="Q434" s="1239"/>
      <c r="R434" s="1239"/>
      <c r="S434" s="1239"/>
      <c r="T434" s="9"/>
    </row>
    <row r="435" spans="1:20" s="1" customFormat="1" ht="33" customHeight="1" x14ac:dyDescent="0.2">
      <c r="A435" s="1566"/>
      <c r="B435" s="1236" t="s">
        <v>7394</v>
      </c>
      <c r="C435" s="1215" t="s">
        <v>7378</v>
      </c>
      <c r="D435" s="1214" t="s">
        <v>286</v>
      </c>
      <c r="E435" s="1214" t="s">
        <v>972</v>
      </c>
      <c r="F435" s="998"/>
      <c r="G435" s="1174"/>
      <c r="H435" s="114">
        <v>220</v>
      </c>
      <c r="I435" s="114"/>
      <c r="J435" s="1232" t="s">
        <v>7066</v>
      </c>
      <c r="K435" s="1227"/>
      <c r="L435" s="1227"/>
      <c r="M435" s="1239"/>
      <c r="N435" s="1239"/>
      <c r="O435" s="1239"/>
      <c r="P435" s="1239"/>
      <c r="Q435" s="1239"/>
      <c r="R435" s="1239"/>
      <c r="S435" s="1239"/>
      <c r="T435" s="9"/>
    </row>
    <row r="436" spans="1:20" s="1" customFormat="1" ht="33" customHeight="1" x14ac:dyDescent="0.2">
      <c r="A436" s="1566"/>
      <c r="B436" s="1236" t="s">
        <v>7395</v>
      </c>
      <c r="C436" s="1215" t="s">
        <v>7379</v>
      </c>
      <c r="D436" s="1214" t="s">
        <v>286</v>
      </c>
      <c r="E436" s="1214" t="s">
        <v>972</v>
      </c>
      <c r="F436" s="998"/>
      <c r="G436" s="1174"/>
      <c r="H436" s="114">
        <v>185</v>
      </c>
      <c r="I436" s="114"/>
      <c r="J436" s="1232" t="s">
        <v>7066</v>
      </c>
      <c r="K436" s="1227"/>
      <c r="L436" s="1227"/>
      <c r="M436" s="1239"/>
      <c r="N436" s="1239"/>
      <c r="O436" s="1239"/>
      <c r="P436" s="1239"/>
      <c r="Q436" s="1239"/>
      <c r="R436" s="1239"/>
      <c r="S436" s="1239"/>
      <c r="T436" s="9"/>
    </row>
    <row r="437" spans="1:20" s="1" customFormat="1" ht="33" customHeight="1" x14ac:dyDescent="0.2">
      <c r="A437" s="1566"/>
      <c r="B437" s="1236" t="s">
        <v>7396</v>
      </c>
      <c r="C437" s="1215" t="s">
        <v>7380</v>
      </c>
      <c r="D437" s="1214" t="s">
        <v>810</v>
      </c>
      <c r="E437" s="1214" t="s">
        <v>972</v>
      </c>
      <c r="F437" s="998"/>
      <c r="G437" s="1174"/>
      <c r="H437" s="114">
        <v>200</v>
      </c>
      <c r="I437" s="114"/>
      <c r="J437" s="1232" t="s">
        <v>7066</v>
      </c>
      <c r="K437" s="1227"/>
      <c r="L437" s="1227"/>
      <c r="M437" s="1239"/>
      <c r="N437" s="1239"/>
      <c r="O437" s="1239"/>
      <c r="P437" s="1239"/>
      <c r="Q437" s="1239"/>
      <c r="R437" s="1239"/>
      <c r="S437" s="1239"/>
      <c r="T437" s="9"/>
    </row>
    <row r="438" spans="1:20" s="1" customFormat="1" ht="33" customHeight="1" x14ac:dyDescent="0.2">
      <c r="A438" s="1566"/>
      <c r="B438" s="1236" t="s">
        <v>7397</v>
      </c>
      <c r="C438" s="1215" t="s">
        <v>7381</v>
      </c>
      <c r="D438" s="1214" t="s">
        <v>810</v>
      </c>
      <c r="E438" s="1214" t="s">
        <v>972</v>
      </c>
      <c r="F438" s="998"/>
      <c r="G438" s="1174"/>
      <c r="H438" s="114">
        <v>980</v>
      </c>
      <c r="I438" s="114"/>
      <c r="J438" s="1232" t="s">
        <v>7066</v>
      </c>
      <c r="K438" s="1227"/>
      <c r="L438" s="1227"/>
      <c r="M438" s="1239"/>
      <c r="N438" s="1239"/>
      <c r="O438" s="1239"/>
      <c r="P438" s="1239"/>
      <c r="Q438" s="1239"/>
      <c r="R438" s="1239"/>
      <c r="S438" s="1239"/>
      <c r="T438" s="9"/>
    </row>
    <row r="439" spans="1:20" s="1" customFormat="1" ht="54" customHeight="1" x14ac:dyDescent="0.2">
      <c r="A439" s="1566"/>
      <c r="B439" s="1236" t="s">
        <v>7398</v>
      </c>
      <c r="C439" s="1215" t="s">
        <v>7382</v>
      </c>
      <c r="D439" s="1214" t="s">
        <v>810</v>
      </c>
      <c r="E439" s="1214" t="s">
        <v>7417</v>
      </c>
      <c r="F439" s="998"/>
      <c r="G439" s="1174"/>
      <c r="H439" s="114">
        <v>1490</v>
      </c>
      <c r="I439" s="114"/>
      <c r="J439" s="1232" t="s">
        <v>7066</v>
      </c>
      <c r="K439" s="1227"/>
      <c r="L439" s="1227"/>
      <c r="M439" s="1239"/>
      <c r="N439" s="1239"/>
      <c r="O439" s="1239"/>
      <c r="P439" s="1239"/>
      <c r="Q439" s="1239"/>
      <c r="R439" s="1239"/>
      <c r="S439" s="1239"/>
      <c r="T439" s="9"/>
    </row>
    <row r="440" spans="1:20" s="1" customFormat="1" ht="54" customHeight="1" x14ac:dyDescent="0.2">
      <c r="A440" s="1566"/>
      <c r="B440" s="1236" t="s">
        <v>7399</v>
      </c>
      <c r="C440" s="1215" t="s">
        <v>7383</v>
      </c>
      <c r="D440" s="1214" t="s">
        <v>810</v>
      </c>
      <c r="E440" s="1214" t="s">
        <v>7417</v>
      </c>
      <c r="F440" s="998"/>
      <c r="G440" s="1174"/>
      <c r="H440" s="114">
        <v>1400</v>
      </c>
      <c r="I440" s="114"/>
      <c r="J440" s="1232" t="s">
        <v>7066</v>
      </c>
      <c r="K440" s="1227"/>
      <c r="L440" s="1227"/>
      <c r="M440" s="1239"/>
      <c r="N440" s="1239"/>
      <c r="O440" s="1239"/>
      <c r="P440" s="1239"/>
      <c r="Q440" s="1239"/>
      <c r="R440" s="1239"/>
      <c r="S440" s="1239"/>
      <c r="T440" s="9"/>
    </row>
    <row r="441" spans="1:20" s="1" customFormat="1" ht="54" customHeight="1" x14ac:dyDescent="0.2">
      <c r="A441" s="1566"/>
      <c r="B441" s="1236" t="s">
        <v>7400</v>
      </c>
      <c r="C441" s="1215" t="s">
        <v>7384</v>
      </c>
      <c r="D441" s="1214" t="s">
        <v>810</v>
      </c>
      <c r="E441" s="1214" t="s">
        <v>7417</v>
      </c>
      <c r="F441" s="998"/>
      <c r="G441" s="1174"/>
      <c r="H441" s="114">
        <v>400</v>
      </c>
      <c r="I441" s="114"/>
      <c r="J441" s="1232" t="s">
        <v>7066</v>
      </c>
      <c r="K441" s="1227"/>
      <c r="L441" s="1227"/>
      <c r="M441" s="1239"/>
      <c r="N441" s="1239"/>
      <c r="O441" s="1239"/>
      <c r="P441" s="1239"/>
      <c r="Q441" s="1239"/>
      <c r="R441" s="1239"/>
      <c r="S441" s="1239"/>
      <c r="T441" s="9"/>
    </row>
    <row r="442" spans="1:20" s="1" customFormat="1" ht="54" customHeight="1" x14ac:dyDescent="0.2">
      <c r="A442" s="1566"/>
      <c r="B442" s="1236" t="s">
        <v>7401</v>
      </c>
      <c r="C442" s="1215" t="s">
        <v>7385</v>
      </c>
      <c r="D442" s="1214" t="s">
        <v>810</v>
      </c>
      <c r="E442" s="1214" t="s">
        <v>7417</v>
      </c>
      <c r="F442" s="998"/>
      <c r="G442" s="1174"/>
      <c r="H442" s="114">
        <v>1490</v>
      </c>
      <c r="I442" s="114"/>
      <c r="J442" s="1232" t="s">
        <v>7066</v>
      </c>
      <c r="K442" s="1227"/>
      <c r="L442" s="1227"/>
      <c r="M442" s="1239"/>
      <c r="N442" s="1239"/>
      <c r="O442" s="1239"/>
      <c r="P442" s="1239"/>
      <c r="Q442" s="1239"/>
      <c r="R442" s="1239"/>
      <c r="S442" s="1239"/>
      <c r="T442" s="9"/>
    </row>
    <row r="443" spans="1:20" s="1" customFormat="1" ht="54" customHeight="1" x14ac:dyDescent="0.2">
      <c r="A443" s="1566"/>
      <c r="B443" s="1236" t="s">
        <v>7402</v>
      </c>
      <c r="C443" s="1215" t="s">
        <v>7386</v>
      </c>
      <c r="D443" s="1214" t="s">
        <v>810</v>
      </c>
      <c r="E443" s="1214" t="s">
        <v>7417</v>
      </c>
      <c r="F443" s="998"/>
      <c r="G443" s="1174"/>
      <c r="H443" s="114">
        <v>1490</v>
      </c>
      <c r="I443" s="114"/>
      <c r="J443" s="1232" t="s">
        <v>7066</v>
      </c>
      <c r="K443" s="1227"/>
      <c r="L443" s="1227"/>
      <c r="M443" s="1239"/>
      <c r="N443" s="1239"/>
      <c r="O443" s="1239"/>
      <c r="P443" s="1239"/>
      <c r="Q443" s="1239"/>
      <c r="R443" s="1239"/>
      <c r="S443" s="1239"/>
      <c r="T443" s="9"/>
    </row>
    <row r="444" spans="1:20" s="1" customFormat="1" ht="54" customHeight="1" x14ac:dyDescent="0.2">
      <c r="A444" s="1566"/>
      <c r="B444" s="1236" t="s">
        <v>7403</v>
      </c>
      <c r="C444" s="1215" t="s">
        <v>7387</v>
      </c>
      <c r="D444" s="1214" t="s">
        <v>810</v>
      </c>
      <c r="E444" s="1214" t="s">
        <v>7417</v>
      </c>
      <c r="F444" s="998"/>
      <c r="G444" s="1174"/>
      <c r="H444" s="114">
        <v>1200</v>
      </c>
      <c r="I444" s="114"/>
      <c r="J444" s="1232" t="s">
        <v>7066</v>
      </c>
      <c r="K444" s="1227"/>
      <c r="L444" s="1227"/>
      <c r="M444" s="1239"/>
      <c r="N444" s="1239"/>
      <c r="O444" s="1239"/>
      <c r="P444" s="1239"/>
      <c r="Q444" s="1239"/>
      <c r="R444" s="1239"/>
      <c r="S444" s="1239"/>
      <c r="T444" s="9"/>
    </row>
    <row r="445" spans="1:20" s="1" customFormat="1" ht="54" customHeight="1" x14ac:dyDescent="0.2">
      <c r="A445" s="1566"/>
      <c r="B445" s="1236" t="s">
        <v>7404</v>
      </c>
      <c r="C445" s="1215" t="s">
        <v>7388</v>
      </c>
      <c r="D445" s="1214" t="s">
        <v>286</v>
      </c>
      <c r="E445" s="1214" t="s">
        <v>7417</v>
      </c>
      <c r="F445" s="998"/>
      <c r="G445" s="1174"/>
      <c r="H445" s="114">
        <v>300</v>
      </c>
      <c r="I445" s="114"/>
      <c r="J445" s="1232" t="s">
        <v>7066</v>
      </c>
      <c r="K445" s="1227"/>
      <c r="L445" s="1227"/>
      <c r="M445" s="1239"/>
      <c r="N445" s="1239"/>
      <c r="O445" s="1239"/>
      <c r="P445" s="1239"/>
      <c r="Q445" s="1239"/>
      <c r="R445" s="1239"/>
      <c r="S445" s="1239"/>
      <c r="T445" s="9"/>
    </row>
    <row r="446" spans="1:20" s="1" customFormat="1" ht="54" customHeight="1" x14ac:dyDescent="0.2">
      <c r="A446" s="1566"/>
      <c r="B446" s="1236" t="s">
        <v>7405</v>
      </c>
      <c r="C446" s="1215" t="s">
        <v>7389</v>
      </c>
      <c r="D446" s="1214" t="s">
        <v>286</v>
      </c>
      <c r="E446" s="1214" t="s">
        <v>7417</v>
      </c>
      <c r="F446" s="998"/>
      <c r="G446" s="1174"/>
      <c r="H446" s="114">
        <v>250</v>
      </c>
      <c r="I446" s="114"/>
      <c r="J446" s="1232" t="s">
        <v>7066</v>
      </c>
      <c r="K446" s="1227"/>
      <c r="L446" s="1227"/>
      <c r="M446" s="1239"/>
      <c r="N446" s="1239"/>
      <c r="O446" s="1239"/>
      <c r="P446" s="1239"/>
      <c r="Q446" s="1239"/>
      <c r="R446" s="1239"/>
      <c r="S446" s="1239"/>
      <c r="T446" s="9"/>
    </row>
    <row r="447" spans="1:20" s="1" customFormat="1" ht="54" customHeight="1" x14ac:dyDescent="0.2">
      <c r="A447" s="1566"/>
      <c r="B447" s="1236" t="s">
        <v>7406</v>
      </c>
      <c r="C447" s="1215" t="s">
        <v>7390</v>
      </c>
      <c r="D447" s="1214" t="s">
        <v>286</v>
      </c>
      <c r="E447" s="1214" t="s">
        <v>7417</v>
      </c>
      <c r="F447" s="998"/>
      <c r="G447" s="1174"/>
      <c r="H447" s="114">
        <v>100</v>
      </c>
      <c r="I447" s="114"/>
      <c r="J447" s="1232" t="s">
        <v>7066</v>
      </c>
      <c r="K447" s="1227"/>
      <c r="L447" s="1227"/>
      <c r="M447" s="1239"/>
      <c r="N447" s="1239"/>
      <c r="O447" s="1239"/>
      <c r="P447" s="1239"/>
      <c r="Q447" s="1239"/>
      <c r="R447" s="1239"/>
      <c r="S447" s="1239"/>
      <c r="T447" s="9"/>
    </row>
    <row r="448" spans="1:20" s="1" customFormat="1" ht="54" customHeight="1" x14ac:dyDescent="0.2">
      <c r="A448" s="1566"/>
      <c r="B448" s="1236" t="s">
        <v>7413</v>
      </c>
      <c r="C448" s="1215" t="s">
        <v>7411</v>
      </c>
      <c r="D448" s="1214" t="s">
        <v>286</v>
      </c>
      <c r="E448" s="1214" t="s">
        <v>7417</v>
      </c>
      <c r="F448" s="998"/>
      <c r="G448" s="1174"/>
      <c r="H448" s="114">
        <v>100</v>
      </c>
      <c r="I448" s="114"/>
      <c r="J448" s="1232" t="s">
        <v>7066</v>
      </c>
      <c r="K448" s="1227"/>
      <c r="L448" s="1227"/>
      <c r="M448" s="1239"/>
      <c r="N448" s="1239"/>
      <c r="O448" s="1239"/>
      <c r="P448" s="1239"/>
      <c r="Q448" s="1239"/>
      <c r="R448" s="1239"/>
      <c r="S448" s="1239"/>
      <c r="T448" s="9"/>
    </row>
    <row r="449" spans="1:20" s="1" customFormat="1" ht="54" customHeight="1" x14ac:dyDescent="0.2">
      <c r="A449" s="1566"/>
      <c r="B449" s="1236" t="s">
        <v>7414</v>
      </c>
      <c r="C449" s="1215" t="s">
        <v>7412</v>
      </c>
      <c r="D449" s="1214" t="s">
        <v>286</v>
      </c>
      <c r="E449" s="1214" t="s">
        <v>7417</v>
      </c>
      <c r="F449" s="998"/>
      <c r="G449" s="1174"/>
      <c r="H449" s="114">
        <v>400</v>
      </c>
      <c r="I449" s="114"/>
      <c r="J449" s="1232" t="s">
        <v>7066</v>
      </c>
      <c r="K449" s="1227"/>
      <c r="L449" s="1227"/>
      <c r="M449" s="1239"/>
      <c r="N449" s="1239"/>
      <c r="O449" s="1239"/>
      <c r="P449" s="1239"/>
      <c r="Q449" s="1239"/>
      <c r="R449" s="1239"/>
      <c r="S449" s="1239"/>
      <c r="T449" s="9"/>
    </row>
    <row r="450" spans="1:20" s="1" customFormat="1" ht="69" customHeight="1" x14ac:dyDescent="0.2">
      <c r="A450" s="1566"/>
      <c r="B450" s="1236" t="s">
        <v>7419</v>
      </c>
      <c r="C450" s="1215" t="s">
        <v>7415</v>
      </c>
      <c r="D450" s="1214" t="s">
        <v>810</v>
      </c>
      <c r="E450" s="1214" t="s">
        <v>7416</v>
      </c>
      <c r="F450" s="998"/>
      <c r="G450" s="1174"/>
      <c r="H450" s="114">
        <v>330</v>
      </c>
      <c r="I450" s="114"/>
      <c r="J450" s="1232" t="s">
        <v>7066</v>
      </c>
      <c r="K450" s="1227"/>
      <c r="L450" s="1227"/>
      <c r="M450" s="1239"/>
      <c r="N450" s="1239"/>
      <c r="O450" s="1239"/>
      <c r="P450" s="1239"/>
      <c r="Q450" s="1239"/>
      <c r="R450" s="1239"/>
      <c r="S450" s="1239"/>
      <c r="T450" s="9"/>
    </row>
    <row r="451" spans="1:20" s="1" customFormat="1" ht="54" customHeight="1" x14ac:dyDescent="0.2">
      <c r="A451" s="1566"/>
      <c r="B451" s="1236" t="s">
        <v>7420</v>
      </c>
      <c r="C451" s="1215" t="s">
        <v>7418</v>
      </c>
      <c r="D451" s="1214" t="s">
        <v>810</v>
      </c>
      <c r="E451" s="1214" t="s">
        <v>7421</v>
      </c>
      <c r="F451" s="998"/>
      <c r="G451" s="1174"/>
      <c r="H451" s="114">
        <v>516.5</v>
      </c>
      <c r="I451" s="114"/>
      <c r="J451" s="1232" t="s">
        <v>7066</v>
      </c>
      <c r="K451" s="1227"/>
      <c r="L451" s="1227"/>
      <c r="M451" s="1239"/>
      <c r="N451" s="1239"/>
      <c r="O451" s="1239"/>
      <c r="P451" s="1239"/>
      <c r="Q451" s="1239"/>
      <c r="R451" s="1239"/>
      <c r="S451" s="1239"/>
      <c r="T451" s="9"/>
    </row>
    <row r="452" spans="1:20" s="1" customFormat="1" ht="54" customHeight="1" x14ac:dyDescent="0.2">
      <c r="A452" s="1567"/>
      <c r="B452" s="1236" t="s">
        <v>7274</v>
      </c>
      <c r="C452" s="1215" t="s">
        <v>7273</v>
      </c>
      <c r="D452" s="1214" t="s">
        <v>286</v>
      </c>
      <c r="E452" s="1214" t="s">
        <v>972</v>
      </c>
      <c r="F452" s="998"/>
      <c r="G452" s="1174"/>
      <c r="H452" s="114">
        <v>12</v>
      </c>
      <c r="I452" s="114"/>
      <c r="J452" s="1232" t="s">
        <v>7066</v>
      </c>
      <c r="K452" s="1227"/>
      <c r="L452" s="1227"/>
      <c r="M452" s="1239"/>
      <c r="N452" s="1239"/>
      <c r="O452" s="1239"/>
      <c r="P452" s="1239"/>
      <c r="Q452" s="1239"/>
      <c r="R452" s="1239"/>
      <c r="S452" s="1239"/>
      <c r="T452" s="9"/>
    </row>
    <row r="453" spans="1:20" s="1" customFormat="1" ht="121.5" customHeight="1" x14ac:dyDescent="0.2">
      <c r="A453" s="1210" t="s">
        <v>2599</v>
      </c>
      <c r="B453" s="1215" t="s">
        <v>2600</v>
      </c>
      <c r="C453" s="1215" t="s">
        <v>6529</v>
      </c>
      <c r="D453" s="1214" t="s">
        <v>810</v>
      </c>
      <c r="E453" s="1214" t="s">
        <v>972</v>
      </c>
      <c r="F453" s="114">
        <v>1470</v>
      </c>
      <c r="G453" s="1080">
        <v>150.33000000000001</v>
      </c>
      <c r="H453" s="998">
        <v>1.07</v>
      </c>
      <c r="I453" s="114"/>
      <c r="J453" s="1227" t="s">
        <v>5606</v>
      </c>
      <c r="K453" s="1227" t="s">
        <v>6528</v>
      </c>
      <c r="L453" s="1227" t="s">
        <v>7426</v>
      </c>
      <c r="M453" s="1239"/>
      <c r="N453" s="1239"/>
      <c r="O453" s="1239"/>
      <c r="P453" s="1239"/>
      <c r="Q453" s="1239"/>
      <c r="R453" s="1239"/>
      <c r="S453" s="1239"/>
      <c r="T453" s="9" t="s">
        <v>973</v>
      </c>
    </row>
    <row r="454" spans="1:20" s="1" customFormat="1" ht="51" customHeight="1" x14ac:dyDescent="0.2">
      <c r="A454" s="1210" t="s">
        <v>1510</v>
      </c>
      <c r="B454" s="1215" t="s">
        <v>7064</v>
      </c>
      <c r="C454" s="1215" t="s">
        <v>7065</v>
      </c>
      <c r="D454" s="1214" t="s">
        <v>13</v>
      </c>
      <c r="E454" s="1214" t="s">
        <v>972</v>
      </c>
      <c r="F454" s="114"/>
      <c r="G454" s="1080"/>
      <c r="H454" s="114">
        <v>660</v>
      </c>
      <c r="I454" s="114"/>
      <c r="J454" s="1227" t="s">
        <v>7066</v>
      </c>
      <c r="K454" s="1227"/>
      <c r="L454" s="1227"/>
      <c r="M454" s="1239"/>
      <c r="N454" s="1239"/>
      <c r="O454" s="1239"/>
      <c r="P454" s="1239"/>
      <c r="Q454" s="1239"/>
      <c r="R454" s="1239"/>
      <c r="S454" s="1239"/>
      <c r="T454" s="9"/>
    </row>
    <row r="455" spans="1:20" s="1" customFormat="1" ht="121.5" customHeight="1" x14ac:dyDescent="0.2">
      <c r="A455" s="1565" t="s">
        <v>1512</v>
      </c>
      <c r="B455" s="1213" t="s">
        <v>2598</v>
      </c>
      <c r="C455" s="1215" t="s">
        <v>7428</v>
      </c>
      <c r="D455" s="1214" t="s">
        <v>810</v>
      </c>
      <c r="E455" s="1214" t="s">
        <v>972</v>
      </c>
      <c r="F455" s="114">
        <v>700</v>
      </c>
      <c r="G455" s="1080">
        <v>616.00199999999995</v>
      </c>
      <c r="H455" s="998">
        <v>2.16</v>
      </c>
      <c r="I455" s="114"/>
      <c r="J455" s="1227" t="s">
        <v>5608</v>
      </c>
      <c r="K455" s="1227" t="s">
        <v>7427</v>
      </c>
      <c r="L455" s="1227"/>
      <c r="M455" s="1239"/>
      <c r="N455" s="1239"/>
      <c r="O455" s="1239"/>
      <c r="P455" s="1239"/>
      <c r="Q455" s="1239"/>
      <c r="R455" s="1239"/>
      <c r="S455" s="1239"/>
      <c r="T455" s="9" t="s">
        <v>973</v>
      </c>
    </row>
    <row r="456" spans="1:20" s="1" customFormat="1" ht="68.25" customHeight="1" x14ac:dyDescent="0.2">
      <c r="A456" s="1566"/>
      <c r="B456" s="1213" t="s">
        <v>5234</v>
      </c>
      <c r="C456" s="1215" t="s">
        <v>5233</v>
      </c>
      <c r="D456" s="1214" t="s">
        <v>810</v>
      </c>
      <c r="E456" s="1214" t="s">
        <v>972</v>
      </c>
      <c r="F456" s="998"/>
      <c r="G456" s="1174">
        <v>510</v>
      </c>
      <c r="H456" s="114">
        <v>1.08</v>
      </c>
      <c r="I456" s="114"/>
      <c r="J456" s="1227" t="s">
        <v>5485</v>
      </c>
      <c r="K456" s="1227" t="s">
        <v>7067</v>
      </c>
      <c r="L456" s="1227"/>
      <c r="M456" s="1239"/>
      <c r="N456" s="1239"/>
      <c r="O456" s="1239"/>
      <c r="P456" s="1239"/>
      <c r="Q456" s="1239"/>
      <c r="R456" s="1239"/>
      <c r="S456" s="1239"/>
      <c r="T456" s="9"/>
    </row>
    <row r="457" spans="1:20" s="1" customFormat="1" ht="139.5" customHeight="1" x14ac:dyDescent="0.2">
      <c r="A457" s="1243" t="s">
        <v>1513</v>
      </c>
      <c r="B457" s="1213" t="s">
        <v>4774</v>
      </c>
      <c r="C457" s="1215" t="s">
        <v>5235</v>
      </c>
      <c r="D457" s="1214" t="s">
        <v>891</v>
      </c>
      <c r="E457" s="1214" t="s">
        <v>972</v>
      </c>
      <c r="F457" s="114">
        <v>45</v>
      </c>
      <c r="G457" s="1080">
        <v>1500</v>
      </c>
      <c r="H457" s="114">
        <v>4128.8900000000003</v>
      </c>
      <c r="I457" s="114"/>
      <c r="J457" s="1227" t="s">
        <v>4778</v>
      </c>
      <c r="K457" s="1227" t="s">
        <v>5609</v>
      </c>
      <c r="L457" s="1227" t="s">
        <v>7068</v>
      </c>
      <c r="M457" s="1239"/>
      <c r="N457" s="1239"/>
      <c r="O457" s="1239"/>
      <c r="P457" s="1239"/>
      <c r="Q457" s="1239"/>
      <c r="R457" s="1239"/>
      <c r="S457" s="1239"/>
      <c r="T457" s="9"/>
    </row>
    <row r="458" spans="1:20" s="1" customFormat="1" ht="86.25" customHeight="1" x14ac:dyDescent="0.2">
      <c r="A458" s="1213" t="s">
        <v>1514</v>
      </c>
      <c r="B458" s="1213" t="s">
        <v>2605</v>
      </c>
      <c r="C458" s="1215" t="s">
        <v>5236</v>
      </c>
      <c r="D458" s="1214" t="s">
        <v>810</v>
      </c>
      <c r="E458" s="1214" t="s">
        <v>972</v>
      </c>
      <c r="F458" s="114">
        <v>700</v>
      </c>
      <c r="G458" s="1080">
        <v>88.588999999999999</v>
      </c>
      <c r="H458" s="114">
        <v>1.49</v>
      </c>
      <c r="I458" s="114"/>
      <c r="J458" s="1227" t="s">
        <v>5610</v>
      </c>
      <c r="K458" s="1227" t="s">
        <v>7069</v>
      </c>
      <c r="L458" s="1227"/>
      <c r="M458" s="1239"/>
      <c r="N458" s="1239"/>
      <c r="O458" s="1239"/>
      <c r="P458" s="1239"/>
      <c r="Q458" s="1239"/>
      <c r="R458" s="1239"/>
      <c r="S458" s="1239"/>
      <c r="T458" s="9" t="s">
        <v>973</v>
      </c>
    </row>
    <row r="459" spans="1:20" s="1" customFormat="1" ht="102.75" customHeight="1" x14ac:dyDescent="0.2">
      <c r="A459" s="1565" t="s">
        <v>1515</v>
      </c>
      <c r="B459" s="1213" t="s">
        <v>2609</v>
      </c>
      <c r="C459" s="1215" t="s">
        <v>5247</v>
      </c>
      <c r="D459" s="1214" t="s">
        <v>810</v>
      </c>
      <c r="E459" s="1214" t="s">
        <v>972</v>
      </c>
      <c r="F459" s="114">
        <v>995</v>
      </c>
      <c r="G459" s="1080">
        <v>14.464</v>
      </c>
      <c r="H459" s="998">
        <v>1.62</v>
      </c>
      <c r="I459" s="114"/>
      <c r="J459" s="1227" t="s">
        <v>3381</v>
      </c>
      <c r="K459" s="1227" t="s">
        <v>5611</v>
      </c>
      <c r="L459" s="1227" t="s">
        <v>7075</v>
      </c>
      <c r="M459" s="1239"/>
      <c r="N459" s="1239"/>
      <c r="O459" s="1239"/>
      <c r="P459" s="1239"/>
      <c r="Q459" s="1239"/>
      <c r="R459" s="1239"/>
      <c r="S459" s="1239"/>
      <c r="T459" s="9" t="s">
        <v>973</v>
      </c>
    </row>
    <row r="460" spans="1:20" s="1" customFormat="1" ht="60" customHeight="1" x14ac:dyDescent="0.2">
      <c r="A460" s="1566"/>
      <c r="B460" s="1213" t="s">
        <v>5906</v>
      </c>
      <c r="C460" s="1215" t="s">
        <v>7071</v>
      </c>
      <c r="D460" s="1214" t="s">
        <v>810</v>
      </c>
      <c r="E460" s="1214" t="s">
        <v>972</v>
      </c>
      <c r="F460" s="114"/>
      <c r="G460" s="114">
        <v>20</v>
      </c>
      <c r="H460" s="114">
        <v>14</v>
      </c>
      <c r="I460" s="114"/>
      <c r="J460" s="1227" t="s">
        <v>5998</v>
      </c>
      <c r="K460" s="1227" t="s">
        <v>7070</v>
      </c>
      <c r="L460" s="1227"/>
      <c r="M460" s="1239"/>
      <c r="N460" s="1239"/>
      <c r="O460" s="1239"/>
      <c r="P460" s="1239"/>
      <c r="Q460" s="1239"/>
      <c r="R460" s="1239"/>
      <c r="S460" s="1239"/>
      <c r="T460" s="9"/>
    </row>
    <row r="461" spans="1:20" s="1" customFormat="1" ht="57.75" customHeight="1" x14ac:dyDescent="0.2">
      <c r="A461" s="1566" t="s">
        <v>1516</v>
      </c>
      <c r="B461" s="1213" t="s">
        <v>7073</v>
      </c>
      <c r="C461" s="1215" t="s">
        <v>7074</v>
      </c>
      <c r="D461" s="1214" t="s">
        <v>810</v>
      </c>
      <c r="E461" s="1214" t="s">
        <v>972</v>
      </c>
      <c r="F461" s="114"/>
      <c r="G461" s="114"/>
      <c r="H461" s="114">
        <v>600</v>
      </c>
      <c r="I461" s="114"/>
      <c r="J461" s="1227" t="s">
        <v>7072</v>
      </c>
      <c r="K461" s="1227"/>
      <c r="L461" s="1227"/>
      <c r="M461" s="1239"/>
      <c r="N461" s="1239"/>
      <c r="O461" s="1239"/>
      <c r="P461" s="1239"/>
      <c r="Q461" s="1239"/>
      <c r="R461" s="1239"/>
      <c r="S461" s="1239"/>
      <c r="T461" s="9"/>
    </row>
    <row r="462" spans="1:20" s="1" customFormat="1" ht="57.75" customHeight="1" x14ac:dyDescent="0.2">
      <c r="A462" s="1566"/>
      <c r="B462" s="1214" t="s">
        <v>7429</v>
      </c>
      <c r="C462" s="1215" t="s">
        <v>7430</v>
      </c>
      <c r="D462" s="1214" t="s">
        <v>810</v>
      </c>
      <c r="E462" s="1214" t="s">
        <v>972</v>
      </c>
      <c r="F462" s="114"/>
      <c r="G462" s="114"/>
      <c r="H462" s="114">
        <v>700</v>
      </c>
      <c r="I462" s="114"/>
      <c r="J462" s="1227" t="s">
        <v>7072</v>
      </c>
      <c r="K462" s="1227"/>
      <c r="L462" s="1227"/>
      <c r="M462" s="1239"/>
      <c r="N462" s="1239"/>
      <c r="O462" s="1239"/>
      <c r="P462" s="1239"/>
      <c r="Q462" s="1239"/>
      <c r="R462" s="1239"/>
      <c r="S462" s="1239"/>
      <c r="T462" s="9"/>
    </row>
    <row r="463" spans="1:20" s="1" customFormat="1" ht="118.5" customHeight="1" x14ac:dyDescent="0.2">
      <c r="A463" s="1242" t="s">
        <v>1517</v>
      </c>
      <c r="B463" s="1213" t="s">
        <v>3925</v>
      </c>
      <c r="C463" s="1215" t="s">
        <v>5251</v>
      </c>
      <c r="D463" s="1214" t="s">
        <v>810</v>
      </c>
      <c r="E463" s="1214" t="s">
        <v>972</v>
      </c>
      <c r="F463" s="114">
        <v>834.5</v>
      </c>
      <c r="G463" s="1080">
        <v>436.65899999999999</v>
      </c>
      <c r="H463" s="114">
        <v>1.62</v>
      </c>
      <c r="I463" s="114"/>
      <c r="J463" s="1227" t="s">
        <v>3927</v>
      </c>
      <c r="K463" s="1227" t="s">
        <v>4221</v>
      </c>
      <c r="L463" s="1227" t="s">
        <v>5613</v>
      </c>
      <c r="M463" s="1239" t="s">
        <v>7075</v>
      </c>
      <c r="N463" s="1239"/>
      <c r="O463" s="1239"/>
      <c r="P463" s="1239"/>
      <c r="Q463" s="1239"/>
      <c r="R463" s="1239"/>
      <c r="S463" s="1239"/>
      <c r="T463" s="9"/>
    </row>
    <row r="464" spans="1:20" s="1" customFormat="1" ht="92.25" customHeight="1" x14ac:dyDescent="0.2">
      <c r="A464" s="1566" t="s">
        <v>1518</v>
      </c>
      <c r="B464" s="1213" t="s">
        <v>2618</v>
      </c>
      <c r="C464" s="1215" t="s">
        <v>7078</v>
      </c>
      <c r="D464" s="1214" t="s">
        <v>810</v>
      </c>
      <c r="E464" s="1214" t="s">
        <v>972</v>
      </c>
      <c r="F464" s="114">
        <v>285</v>
      </c>
      <c r="G464" s="1181">
        <v>4.0119999999999996</v>
      </c>
      <c r="H464" s="114">
        <v>250</v>
      </c>
      <c r="I464" s="114">
        <v>250</v>
      </c>
      <c r="J464" s="1227" t="s">
        <v>3385</v>
      </c>
      <c r="K464" s="1227" t="s">
        <v>5749</v>
      </c>
      <c r="L464" s="1227" t="s">
        <v>6548</v>
      </c>
      <c r="M464" s="1239" t="s">
        <v>7079</v>
      </c>
      <c r="N464" s="1239"/>
      <c r="O464" s="1239"/>
      <c r="P464" s="1239"/>
      <c r="Q464" s="1239"/>
      <c r="R464" s="1239"/>
      <c r="S464" s="1239"/>
      <c r="T464" s="9" t="s">
        <v>973</v>
      </c>
    </row>
    <row r="465" spans="1:20" s="1" customFormat="1" ht="115.5" customHeight="1" x14ac:dyDescent="0.2">
      <c r="A465" s="1566"/>
      <c r="B465" s="1213" t="s">
        <v>2619</v>
      </c>
      <c r="C465" s="1215" t="s">
        <v>6546</v>
      </c>
      <c r="D465" s="1214" t="s">
        <v>810</v>
      </c>
      <c r="E465" s="1214" t="s">
        <v>972</v>
      </c>
      <c r="F465" s="114">
        <v>140</v>
      </c>
      <c r="G465" s="1181">
        <v>1.381</v>
      </c>
      <c r="H465" s="998">
        <v>0.71</v>
      </c>
      <c r="I465" s="114"/>
      <c r="J465" s="1227" t="s">
        <v>4573</v>
      </c>
      <c r="K465" s="1227" t="s">
        <v>6545</v>
      </c>
      <c r="L465" s="1227" t="s">
        <v>7080</v>
      </c>
      <c r="M465" s="1239"/>
      <c r="N465" s="1239"/>
      <c r="O465" s="1239"/>
      <c r="P465" s="1239"/>
      <c r="Q465" s="1239"/>
      <c r="R465" s="1239"/>
      <c r="S465" s="1239"/>
      <c r="T465" s="9" t="s">
        <v>973</v>
      </c>
    </row>
    <row r="466" spans="1:20" s="1" customFormat="1" ht="63.75" customHeight="1" x14ac:dyDescent="0.2">
      <c r="A466" s="1566"/>
      <c r="B466" s="1213" t="s">
        <v>7077</v>
      </c>
      <c r="C466" s="1215" t="s">
        <v>7076</v>
      </c>
      <c r="D466" s="1214" t="s">
        <v>810</v>
      </c>
      <c r="E466" s="1214" t="s">
        <v>972</v>
      </c>
      <c r="F466" s="114"/>
      <c r="G466" s="1080"/>
      <c r="H466" s="114">
        <v>1000</v>
      </c>
      <c r="I466" s="114"/>
      <c r="J466" s="1227" t="s">
        <v>7072</v>
      </c>
      <c r="K466" s="1227"/>
      <c r="L466" s="1227"/>
      <c r="M466" s="1239"/>
      <c r="N466" s="1239"/>
      <c r="O466" s="1239"/>
      <c r="P466" s="1239"/>
      <c r="Q466" s="1239"/>
      <c r="R466" s="1239"/>
      <c r="S466" s="1239"/>
      <c r="T466" s="9"/>
    </row>
    <row r="467" spans="1:20" s="1" customFormat="1" ht="59.25" customHeight="1" x14ac:dyDescent="0.2">
      <c r="A467" s="1211" t="s">
        <v>1519</v>
      </c>
      <c r="B467" s="1236" t="s">
        <v>7081</v>
      </c>
      <c r="C467" s="38" t="s">
        <v>7082</v>
      </c>
      <c r="D467" s="1236" t="s">
        <v>810</v>
      </c>
      <c r="E467" s="1236" t="s">
        <v>972</v>
      </c>
      <c r="F467" s="1236"/>
      <c r="G467" s="1080"/>
      <c r="H467" s="114">
        <v>600</v>
      </c>
      <c r="I467" s="114"/>
      <c r="J467" s="1227" t="s">
        <v>7072</v>
      </c>
      <c r="K467" s="1227"/>
      <c r="L467" s="1227"/>
      <c r="M467" s="1239"/>
      <c r="N467" s="1239"/>
      <c r="O467" s="1239"/>
      <c r="P467" s="1239"/>
      <c r="Q467" s="1239"/>
      <c r="R467" s="1239"/>
      <c r="S467" s="1239"/>
      <c r="T467" s="9"/>
    </row>
    <row r="468" spans="1:20" s="1" customFormat="1" ht="72" customHeight="1" x14ac:dyDescent="0.2">
      <c r="A468" s="1242" t="s">
        <v>1521</v>
      </c>
      <c r="B468" s="1213" t="s">
        <v>6471</v>
      </c>
      <c r="C468" s="1215" t="s">
        <v>6472</v>
      </c>
      <c r="D468" s="1214" t="s">
        <v>810</v>
      </c>
      <c r="E468" s="1214" t="s">
        <v>972</v>
      </c>
      <c r="F468" s="114"/>
      <c r="G468" s="114">
        <v>200</v>
      </c>
      <c r="H468" s="114">
        <v>2.42</v>
      </c>
      <c r="I468" s="114"/>
      <c r="J468" s="1227" t="s">
        <v>6468</v>
      </c>
      <c r="K468" s="1227" t="s">
        <v>7083</v>
      </c>
      <c r="L468" s="1227"/>
      <c r="M468" s="1239"/>
      <c r="N468" s="1239"/>
      <c r="O468" s="1239"/>
      <c r="P468" s="1239"/>
      <c r="Q468" s="1239"/>
      <c r="R468" s="1239"/>
      <c r="S468" s="1239"/>
      <c r="T468" s="9"/>
    </row>
    <row r="469" spans="1:20" s="1" customFormat="1" ht="142.5" customHeight="1" x14ac:dyDescent="0.2">
      <c r="A469" s="1566" t="s">
        <v>1522</v>
      </c>
      <c r="B469" s="1213" t="s">
        <v>4784</v>
      </c>
      <c r="C469" s="1215" t="s">
        <v>4785</v>
      </c>
      <c r="D469" s="1244" t="s">
        <v>986</v>
      </c>
      <c r="E469" s="1244" t="s">
        <v>987</v>
      </c>
      <c r="F469" s="114">
        <v>240</v>
      </c>
      <c r="G469" s="114">
        <v>1300</v>
      </c>
      <c r="H469" s="998">
        <v>2.71</v>
      </c>
      <c r="I469" s="114"/>
      <c r="J469" s="1227" t="s">
        <v>4786</v>
      </c>
      <c r="K469" s="1227" t="s">
        <v>6154</v>
      </c>
      <c r="L469" s="1227" t="s">
        <v>6566</v>
      </c>
      <c r="M469" s="1239" t="s">
        <v>7084</v>
      </c>
      <c r="N469" s="1239"/>
      <c r="O469" s="1239"/>
      <c r="P469" s="1239"/>
      <c r="Q469" s="1239"/>
      <c r="R469" s="1239"/>
      <c r="S469" s="1239"/>
      <c r="T469" s="9"/>
    </row>
    <row r="470" spans="1:20" s="1" customFormat="1" ht="120" customHeight="1" x14ac:dyDescent="0.2">
      <c r="A470" s="1566"/>
      <c r="B470" s="1213" t="s">
        <v>5256</v>
      </c>
      <c r="C470" s="1215" t="s">
        <v>7432</v>
      </c>
      <c r="D470" s="1244" t="s">
        <v>986</v>
      </c>
      <c r="E470" s="1244" t="s">
        <v>987</v>
      </c>
      <c r="F470" s="998"/>
      <c r="G470" s="1174">
        <v>1300</v>
      </c>
      <c r="H470" s="114">
        <v>750</v>
      </c>
      <c r="I470" s="114"/>
      <c r="J470" s="1227" t="s">
        <v>5589</v>
      </c>
      <c r="K470" s="1227" t="s">
        <v>7431</v>
      </c>
      <c r="L470" s="1227"/>
      <c r="M470" s="1239"/>
      <c r="N470" s="1239"/>
      <c r="O470" s="1239"/>
      <c r="P470" s="1239"/>
      <c r="Q470" s="1239"/>
      <c r="R470" s="1239"/>
      <c r="S470" s="1239"/>
      <c r="T470" s="9"/>
    </row>
    <row r="471" spans="1:20" s="1" customFormat="1" ht="60" customHeight="1" x14ac:dyDescent="0.2">
      <c r="A471" s="1566"/>
      <c r="B471" s="1213" t="s">
        <v>7085</v>
      </c>
      <c r="C471" s="1001" t="s">
        <v>7087</v>
      </c>
      <c r="D471" s="1244" t="s">
        <v>986</v>
      </c>
      <c r="E471" s="1244" t="s">
        <v>987</v>
      </c>
      <c r="F471" s="998"/>
      <c r="G471" s="1174"/>
      <c r="H471" s="114">
        <v>200</v>
      </c>
      <c r="I471" s="114"/>
      <c r="J471" s="1227" t="s">
        <v>7086</v>
      </c>
      <c r="K471" s="1227"/>
      <c r="L471" s="1227"/>
      <c r="M471" s="1239"/>
      <c r="N471" s="1239"/>
      <c r="O471" s="1239"/>
      <c r="P471" s="1239"/>
      <c r="Q471" s="1239"/>
      <c r="R471" s="1239"/>
      <c r="S471" s="1239"/>
      <c r="T471" s="9"/>
    </row>
    <row r="472" spans="1:20" s="1" customFormat="1" ht="60" customHeight="1" x14ac:dyDescent="0.2">
      <c r="A472" s="1566"/>
      <c r="B472" s="1213" t="s">
        <v>7088</v>
      </c>
      <c r="C472" s="1001" t="s">
        <v>7089</v>
      </c>
      <c r="D472" s="1244" t="s">
        <v>986</v>
      </c>
      <c r="E472" s="1244" t="s">
        <v>987</v>
      </c>
      <c r="F472" s="998"/>
      <c r="G472" s="1174"/>
      <c r="H472" s="114">
        <v>900</v>
      </c>
      <c r="I472" s="114"/>
      <c r="J472" s="1227" t="s">
        <v>7086</v>
      </c>
      <c r="K472" s="1227"/>
      <c r="L472" s="1227"/>
      <c r="M472" s="1239"/>
      <c r="N472" s="1239"/>
      <c r="O472" s="1239"/>
      <c r="P472" s="1239"/>
      <c r="Q472" s="1239"/>
      <c r="R472" s="1239"/>
      <c r="S472" s="1239"/>
      <c r="T472" s="9"/>
    </row>
    <row r="473" spans="1:20" s="1" customFormat="1" ht="60" customHeight="1" x14ac:dyDescent="0.2">
      <c r="A473" s="1566"/>
      <c r="B473" s="1213" t="s">
        <v>7093</v>
      </c>
      <c r="C473" s="1001" t="s">
        <v>7092</v>
      </c>
      <c r="D473" s="1244" t="s">
        <v>986</v>
      </c>
      <c r="E473" s="1244" t="s">
        <v>987</v>
      </c>
      <c r="F473" s="998"/>
      <c r="G473" s="1174"/>
      <c r="H473" s="114">
        <v>900</v>
      </c>
      <c r="I473" s="114"/>
      <c r="J473" s="1227" t="s">
        <v>7086</v>
      </c>
      <c r="K473" s="1227"/>
      <c r="L473" s="1227"/>
      <c r="M473" s="1239"/>
      <c r="N473" s="1239"/>
      <c r="O473" s="1239"/>
      <c r="P473" s="1239"/>
      <c r="Q473" s="1239"/>
      <c r="R473" s="1239"/>
      <c r="S473" s="1239"/>
      <c r="T473" s="9"/>
    </row>
    <row r="474" spans="1:20" s="1" customFormat="1" ht="60" customHeight="1" x14ac:dyDescent="0.2">
      <c r="A474" s="1566"/>
      <c r="B474" s="1213" t="s">
        <v>7090</v>
      </c>
      <c r="C474" s="1001" t="s">
        <v>7091</v>
      </c>
      <c r="D474" s="1244" t="s">
        <v>986</v>
      </c>
      <c r="E474" s="1244" t="s">
        <v>987</v>
      </c>
      <c r="F474" s="998"/>
      <c r="G474" s="1174"/>
      <c r="H474" s="114">
        <v>100</v>
      </c>
      <c r="I474" s="114"/>
      <c r="J474" s="1227" t="s">
        <v>7086</v>
      </c>
      <c r="K474" s="1227"/>
      <c r="L474" s="1227"/>
      <c r="M474" s="1239"/>
      <c r="N474" s="1239"/>
      <c r="O474" s="1239"/>
      <c r="P474" s="1239"/>
      <c r="Q474" s="1239"/>
      <c r="R474" s="1239"/>
      <c r="S474" s="1239"/>
      <c r="T474" s="9"/>
    </row>
    <row r="475" spans="1:20" s="1" customFormat="1" ht="68.25" customHeight="1" x14ac:dyDescent="0.2">
      <c r="A475" s="1566" t="s">
        <v>1523</v>
      </c>
      <c r="B475" s="1213" t="s">
        <v>6274</v>
      </c>
      <c r="C475" s="1215" t="s">
        <v>6273</v>
      </c>
      <c r="D475" s="1214" t="s">
        <v>810</v>
      </c>
      <c r="E475" s="1214" t="s">
        <v>972</v>
      </c>
      <c r="F475" s="114"/>
      <c r="G475" s="1080">
        <v>600</v>
      </c>
      <c r="H475" s="114">
        <v>500</v>
      </c>
      <c r="I475" s="114"/>
      <c r="J475" s="1227" t="s">
        <v>6480</v>
      </c>
      <c r="K475" s="1227" t="s">
        <v>7094</v>
      </c>
      <c r="L475" s="1227"/>
      <c r="M475" s="1239"/>
      <c r="N475" s="1239"/>
      <c r="O475" s="1239"/>
      <c r="P475" s="1239"/>
      <c r="Q475" s="1239"/>
      <c r="R475" s="1239"/>
      <c r="S475" s="1239"/>
      <c r="T475" s="9"/>
    </row>
    <row r="476" spans="1:20" s="1" customFormat="1" ht="68.25" customHeight="1" x14ac:dyDescent="0.2">
      <c r="A476" s="1567"/>
      <c r="B476" s="1213" t="s">
        <v>7096</v>
      </c>
      <c r="C476" s="1215" t="s">
        <v>7095</v>
      </c>
      <c r="D476" s="1214" t="s">
        <v>810</v>
      </c>
      <c r="E476" s="1214" t="s">
        <v>972</v>
      </c>
      <c r="F476" s="114"/>
      <c r="G476" s="1080"/>
      <c r="H476" s="998">
        <v>1.43</v>
      </c>
      <c r="I476" s="114"/>
      <c r="J476" s="1227" t="s">
        <v>7086</v>
      </c>
      <c r="K476" s="1227"/>
      <c r="L476" s="1227"/>
      <c r="M476" s="1239"/>
      <c r="N476" s="1239"/>
      <c r="O476" s="1239"/>
      <c r="P476" s="1239"/>
      <c r="Q476" s="1239"/>
      <c r="R476" s="1239"/>
      <c r="S476" s="1239"/>
      <c r="T476" s="9"/>
    </row>
    <row r="477" spans="1:20" s="1" customFormat="1" ht="143.25" customHeight="1" x14ac:dyDescent="0.2">
      <c r="A477" s="1210" t="s">
        <v>1525</v>
      </c>
      <c r="B477" s="1213" t="s">
        <v>2634</v>
      </c>
      <c r="C477" s="1215" t="s">
        <v>5264</v>
      </c>
      <c r="D477" s="1214" t="s">
        <v>810</v>
      </c>
      <c r="E477" s="1214" t="s">
        <v>972</v>
      </c>
      <c r="F477" s="114">
        <f>1470-400</f>
        <v>1070</v>
      </c>
      <c r="G477" s="1080">
        <v>405.64</v>
      </c>
      <c r="H477" s="998">
        <v>8.1199999989999991</v>
      </c>
      <c r="I477" s="114"/>
      <c r="J477" s="1227" t="s">
        <v>5616</v>
      </c>
      <c r="K477" s="1227" t="s">
        <v>7433</v>
      </c>
      <c r="L477" s="1227"/>
      <c r="M477" s="1239"/>
      <c r="N477" s="1239"/>
      <c r="O477" s="1239"/>
      <c r="P477" s="1239"/>
      <c r="Q477" s="1239"/>
      <c r="R477" s="1239"/>
      <c r="S477" s="1239"/>
      <c r="T477" s="9" t="s">
        <v>973</v>
      </c>
    </row>
    <row r="478" spans="1:20" s="1" customFormat="1" ht="89.25" customHeight="1" x14ac:dyDescent="0.2">
      <c r="A478" s="1210" t="s">
        <v>1526</v>
      </c>
      <c r="B478" s="1213" t="s">
        <v>2635</v>
      </c>
      <c r="C478" s="1215" t="s">
        <v>7435</v>
      </c>
      <c r="D478" s="1244" t="s">
        <v>986</v>
      </c>
      <c r="E478" s="1244" t="s">
        <v>987</v>
      </c>
      <c r="F478" s="114">
        <v>1470</v>
      </c>
      <c r="G478" s="1080">
        <v>12.648429999999999</v>
      </c>
      <c r="H478" s="998">
        <v>12.65</v>
      </c>
      <c r="I478" s="114"/>
      <c r="J478" s="1227" t="s">
        <v>6563</v>
      </c>
      <c r="K478" s="1227" t="s">
        <v>7434</v>
      </c>
      <c r="L478" s="1227"/>
      <c r="M478" s="1239"/>
      <c r="N478" s="1239"/>
      <c r="O478" s="1239"/>
      <c r="P478" s="1239"/>
      <c r="Q478" s="1239"/>
      <c r="R478" s="1239"/>
      <c r="S478" s="1239"/>
      <c r="T478" s="9" t="s">
        <v>973</v>
      </c>
    </row>
    <row r="479" spans="1:20" s="1" customFormat="1" ht="86.25" customHeight="1" x14ac:dyDescent="0.2">
      <c r="A479" s="1566" t="s">
        <v>1527</v>
      </c>
      <c r="B479" s="1213" t="s">
        <v>5269</v>
      </c>
      <c r="C479" s="1215" t="s">
        <v>5267</v>
      </c>
      <c r="D479" s="1214" t="s">
        <v>810</v>
      </c>
      <c r="E479" s="1214" t="s">
        <v>972</v>
      </c>
      <c r="F479" s="998"/>
      <c r="G479" s="1174">
        <v>610</v>
      </c>
      <c r="H479" s="114">
        <v>402.93</v>
      </c>
      <c r="I479" s="114"/>
      <c r="J479" s="1227" t="s">
        <v>5589</v>
      </c>
      <c r="K479" s="1227" t="s">
        <v>7097</v>
      </c>
      <c r="L479" s="1227"/>
      <c r="M479" s="1239"/>
      <c r="N479" s="1239"/>
      <c r="O479" s="1239"/>
      <c r="P479" s="1239"/>
      <c r="Q479" s="1239"/>
      <c r="R479" s="1239"/>
      <c r="S479" s="1239"/>
      <c r="T479" s="9"/>
    </row>
    <row r="480" spans="1:20" s="1" customFormat="1" ht="59.25" customHeight="1" x14ac:dyDescent="0.2">
      <c r="A480" s="1566"/>
      <c r="B480" s="1213" t="s">
        <v>6284</v>
      </c>
      <c r="C480" s="1215" t="s">
        <v>6285</v>
      </c>
      <c r="D480" s="1214" t="s">
        <v>810</v>
      </c>
      <c r="E480" s="1214" t="s">
        <v>972</v>
      </c>
      <c r="F480" s="998"/>
      <c r="G480" s="1174">
        <v>599.71641</v>
      </c>
      <c r="H480" s="998">
        <v>595.72</v>
      </c>
      <c r="I480" s="114"/>
      <c r="J480" s="1227" t="s">
        <v>6493</v>
      </c>
      <c r="K480" s="1227" t="s">
        <v>7100</v>
      </c>
      <c r="L480" s="1227"/>
      <c r="M480" s="1239"/>
      <c r="N480" s="1239"/>
      <c r="O480" s="1239"/>
      <c r="P480" s="1239"/>
      <c r="Q480" s="1239"/>
      <c r="R480" s="1239"/>
      <c r="S480" s="1239"/>
      <c r="T480" s="9"/>
    </row>
    <row r="481" spans="1:20" s="1" customFormat="1" ht="59.25" customHeight="1" x14ac:dyDescent="0.2">
      <c r="A481" s="1567"/>
      <c r="B481" s="1213" t="s">
        <v>7098</v>
      </c>
      <c r="C481" s="1215" t="s">
        <v>7099</v>
      </c>
      <c r="D481" s="1214" t="s">
        <v>810</v>
      </c>
      <c r="E481" s="1214" t="s">
        <v>972</v>
      </c>
      <c r="F481" s="998"/>
      <c r="G481" s="1071"/>
      <c r="H481" s="114">
        <v>900</v>
      </c>
      <c r="I481" s="114"/>
      <c r="J481" s="1227" t="s">
        <v>7086</v>
      </c>
      <c r="K481" s="1227"/>
      <c r="L481" s="1227"/>
      <c r="M481" s="1239"/>
      <c r="N481" s="1239"/>
      <c r="O481" s="1239"/>
      <c r="P481" s="1239"/>
      <c r="Q481" s="1239"/>
      <c r="R481" s="1239"/>
      <c r="S481" s="1239"/>
      <c r="T481" s="9"/>
    </row>
    <row r="482" spans="1:20" s="1" customFormat="1" ht="61.5" customHeight="1" x14ac:dyDescent="0.2">
      <c r="A482" s="1241" t="s">
        <v>1528</v>
      </c>
      <c r="B482" s="1213" t="s">
        <v>2638</v>
      </c>
      <c r="C482" s="1215" t="s">
        <v>1015</v>
      </c>
      <c r="D482" s="1214" t="s">
        <v>810</v>
      </c>
      <c r="E482" s="1214" t="s">
        <v>972</v>
      </c>
      <c r="F482" s="114">
        <v>1155</v>
      </c>
      <c r="G482" s="1080"/>
      <c r="H482" s="998">
        <v>1.62</v>
      </c>
      <c r="I482" s="114"/>
      <c r="J482" s="1227" t="s">
        <v>3389</v>
      </c>
      <c r="K482" s="1227" t="s">
        <v>7075</v>
      </c>
      <c r="L482" s="1227"/>
      <c r="M482" s="1239"/>
      <c r="N482" s="1239"/>
      <c r="O482" s="1239"/>
      <c r="P482" s="1239"/>
      <c r="Q482" s="1239"/>
      <c r="R482" s="1239"/>
      <c r="S482" s="1239"/>
      <c r="T482" s="9" t="s">
        <v>973</v>
      </c>
    </row>
    <row r="483" spans="1:20" s="1" customFormat="1" ht="87.75" customHeight="1" x14ac:dyDescent="0.2">
      <c r="A483" s="1566" t="s">
        <v>1529</v>
      </c>
      <c r="B483" s="1213" t="s">
        <v>2642</v>
      </c>
      <c r="C483" s="1215" t="s">
        <v>8129</v>
      </c>
      <c r="D483" s="1214" t="s">
        <v>810</v>
      </c>
      <c r="E483" s="1214" t="s">
        <v>972</v>
      </c>
      <c r="F483" s="114">
        <v>450</v>
      </c>
      <c r="G483" s="1080">
        <v>1.8939999999999999</v>
      </c>
      <c r="H483" s="114">
        <v>500</v>
      </c>
      <c r="I483" s="114"/>
      <c r="J483" s="1227" t="s">
        <v>5617</v>
      </c>
      <c r="K483" s="1227" t="s">
        <v>7105</v>
      </c>
      <c r="L483" s="1227"/>
      <c r="M483" s="1239"/>
      <c r="N483" s="1239"/>
      <c r="O483" s="1239"/>
      <c r="P483" s="1239"/>
      <c r="Q483" s="1239"/>
      <c r="R483" s="1239"/>
      <c r="S483" s="1239"/>
      <c r="T483" s="9" t="s">
        <v>973</v>
      </c>
    </row>
    <row r="484" spans="1:20" s="1" customFormat="1" ht="67.5" customHeight="1" x14ac:dyDescent="0.2">
      <c r="A484" s="1566"/>
      <c r="B484" s="1213" t="s">
        <v>6498</v>
      </c>
      <c r="C484" s="1215" t="s">
        <v>6499</v>
      </c>
      <c r="D484" s="1214" t="s">
        <v>810</v>
      </c>
      <c r="E484" s="1214" t="s">
        <v>972</v>
      </c>
      <c r="F484" s="998"/>
      <c r="G484" s="1071">
        <v>70</v>
      </c>
      <c r="H484" s="114">
        <v>0.7</v>
      </c>
      <c r="I484" s="114"/>
      <c r="J484" s="1227" t="s">
        <v>6492</v>
      </c>
      <c r="K484" s="1227" t="s">
        <v>7106</v>
      </c>
      <c r="L484" s="1227"/>
      <c r="M484" s="1239"/>
      <c r="N484" s="1239"/>
      <c r="O484" s="1239"/>
      <c r="P484" s="1239"/>
      <c r="Q484" s="1239"/>
      <c r="R484" s="1239"/>
      <c r="S484" s="1239"/>
      <c r="T484" s="9"/>
    </row>
    <row r="485" spans="1:20" s="1" customFormat="1" ht="67.5" customHeight="1" x14ac:dyDescent="0.2">
      <c r="A485" s="1566"/>
      <c r="B485" s="1213" t="s">
        <v>7101</v>
      </c>
      <c r="C485" s="1215" t="s">
        <v>7102</v>
      </c>
      <c r="D485" s="1214" t="s">
        <v>810</v>
      </c>
      <c r="E485" s="1214" t="s">
        <v>972</v>
      </c>
      <c r="F485" s="998"/>
      <c r="G485" s="1071"/>
      <c r="H485" s="114">
        <v>400</v>
      </c>
      <c r="I485" s="114"/>
      <c r="J485" s="1227" t="s">
        <v>7086</v>
      </c>
      <c r="K485" s="1227"/>
      <c r="L485" s="1227"/>
      <c r="M485" s="1239"/>
      <c r="N485" s="1239"/>
      <c r="O485" s="1239"/>
      <c r="P485" s="1239"/>
      <c r="Q485" s="1239"/>
      <c r="R485" s="1239"/>
      <c r="S485" s="1239"/>
      <c r="T485" s="9"/>
    </row>
    <row r="486" spans="1:20" s="1" customFormat="1" ht="67.5" customHeight="1" x14ac:dyDescent="0.2">
      <c r="A486" s="1566"/>
      <c r="B486" s="1213" t="s">
        <v>7104</v>
      </c>
      <c r="C486" s="1215" t="s">
        <v>7103</v>
      </c>
      <c r="D486" s="1214" t="s">
        <v>810</v>
      </c>
      <c r="E486" s="1214" t="s">
        <v>972</v>
      </c>
      <c r="F486" s="998"/>
      <c r="G486" s="1071"/>
      <c r="H486" s="114">
        <v>1400</v>
      </c>
      <c r="I486" s="114"/>
      <c r="J486" s="1227" t="s">
        <v>7086</v>
      </c>
      <c r="K486" s="1227"/>
      <c r="L486" s="1227"/>
      <c r="M486" s="1239"/>
      <c r="N486" s="1239"/>
      <c r="O486" s="1239"/>
      <c r="P486" s="1239"/>
      <c r="Q486" s="1239"/>
      <c r="R486" s="1239"/>
      <c r="S486" s="1239"/>
      <c r="T486" s="9"/>
    </row>
    <row r="487" spans="1:20" s="1" customFormat="1" ht="117.75" customHeight="1" x14ac:dyDescent="0.2">
      <c r="A487" s="1242" t="s">
        <v>1530</v>
      </c>
      <c r="B487" s="1214" t="s">
        <v>4797</v>
      </c>
      <c r="C487" s="596" t="s">
        <v>4798</v>
      </c>
      <c r="D487" s="1214" t="s">
        <v>810</v>
      </c>
      <c r="E487" s="1214" t="s">
        <v>972</v>
      </c>
      <c r="F487" s="373">
        <v>200</v>
      </c>
      <c r="G487" s="1080"/>
      <c r="H487" s="114">
        <v>586</v>
      </c>
      <c r="I487" s="373"/>
      <c r="J487" s="1227" t="s">
        <v>4757</v>
      </c>
      <c r="K487" s="1227" t="s">
        <v>6473</v>
      </c>
      <c r="L487" s="1227" t="s">
        <v>6993</v>
      </c>
      <c r="M487" s="1239" t="s">
        <v>7107</v>
      </c>
      <c r="N487" s="1239"/>
      <c r="O487" s="1239"/>
      <c r="P487" s="1239"/>
      <c r="Q487" s="1239"/>
      <c r="R487" s="1239"/>
      <c r="S487" s="1239"/>
      <c r="T487" s="9"/>
    </row>
    <row r="488" spans="1:20" s="1" customFormat="1" ht="144" customHeight="1" x14ac:dyDescent="0.2">
      <c r="A488" s="1566" t="s">
        <v>1531</v>
      </c>
      <c r="B488" s="1213" t="s">
        <v>2648</v>
      </c>
      <c r="C488" s="1215" t="s">
        <v>6501</v>
      </c>
      <c r="D488" s="1214" t="s">
        <v>810</v>
      </c>
      <c r="E488" s="1214" t="s">
        <v>972</v>
      </c>
      <c r="F488" s="114">
        <v>35.9</v>
      </c>
      <c r="G488" s="1080">
        <v>500</v>
      </c>
      <c r="H488" s="373">
        <v>0.51</v>
      </c>
      <c r="I488" s="114"/>
      <c r="J488" s="1227" t="s">
        <v>6502</v>
      </c>
      <c r="K488" s="1227" t="s">
        <v>7108</v>
      </c>
      <c r="L488" s="1227"/>
      <c r="M488" s="1239"/>
      <c r="N488" s="1239"/>
      <c r="O488" s="1239"/>
      <c r="P488" s="1239"/>
      <c r="Q488" s="1239"/>
      <c r="R488" s="1239"/>
      <c r="S488" s="1239"/>
      <c r="T488" s="9" t="s">
        <v>973</v>
      </c>
    </row>
    <row r="489" spans="1:20" s="1" customFormat="1" ht="98.25" customHeight="1" x14ac:dyDescent="0.2">
      <c r="A489" s="1566"/>
      <c r="B489" s="1213" t="s">
        <v>6500</v>
      </c>
      <c r="C489" s="1215" t="s">
        <v>6589</v>
      </c>
      <c r="D489" s="1214" t="s">
        <v>810</v>
      </c>
      <c r="E489" s="1214" t="s">
        <v>972</v>
      </c>
      <c r="F489" s="998"/>
      <c r="G489" s="1071">
        <v>48</v>
      </c>
      <c r="H489" s="114">
        <v>570</v>
      </c>
      <c r="I489" s="114"/>
      <c r="J489" s="1227" t="s">
        <v>6492</v>
      </c>
      <c r="K489" s="1227" t="s">
        <v>7109</v>
      </c>
      <c r="L489" s="1227"/>
      <c r="M489" s="1239"/>
      <c r="N489" s="1239"/>
      <c r="O489" s="1239"/>
      <c r="P489" s="1239"/>
      <c r="Q489" s="1239"/>
      <c r="R489" s="1239"/>
      <c r="S489" s="1239"/>
      <c r="T489" s="9"/>
    </row>
    <row r="490" spans="1:20" s="1" customFormat="1" ht="76.5" customHeight="1" x14ac:dyDescent="0.2">
      <c r="A490" s="1212" t="s">
        <v>1532</v>
      </c>
      <c r="B490" s="1213" t="s">
        <v>7110</v>
      </c>
      <c r="C490" s="1215" t="s">
        <v>7111</v>
      </c>
      <c r="D490" s="1214" t="s">
        <v>810</v>
      </c>
      <c r="E490" s="1214" t="s">
        <v>972</v>
      </c>
      <c r="F490" s="998"/>
      <c r="G490" s="1174"/>
      <c r="H490" s="114">
        <v>500</v>
      </c>
      <c r="I490" s="114"/>
      <c r="J490" s="1227" t="s">
        <v>7066</v>
      </c>
      <c r="K490" s="1227"/>
      <c r="L490" s="1227"/>
      <c r="M490" s="1239"/>
      <c r="N490" s="1239"/>
      <c r="O490" s="1239"/>
      <c r="P490" s="1239"/>
      <c r="Q490" s="1239"/>
      <c r="R490" s="1239"/>
      <c r="S490" s="1239"/>
      <c r="T490" s="9"/>
    </row>
    <row r="491" spans="1:20" s="1" customFormat="1" ht="117.75" customHeight="1" x14ac:dyDescent="0.2">
      <c r="A491" s="1565" t="s">
        <v>1533</v>
      </c>
      <c r="B491" s="1213" t="s">
        <v>2654</v>
      </c>
      <c r="C491" s="1215" t="s">
        <v>7437</v>
      </c>
      <c r="D491" s="1214" t="s">
        <v>810</v>
      </c>
      <c r="E491" s="1214" t="s">
        <v>972</v>
      </c>
      <c r="F491" s="719">
        <v>513</v>
      </c>
      <c r="G491" s="1080"/>
      <c r="H491" s="998">
        <v>0.04</v>
      </c>
      <c r="I491" s="114"/>
      <c r="J491" s="1227" t="s">
        <v>4225</v>
      </c>
      <c r="K491" s="1227" t="s">
        <v>7436</v>
      </c>
      <c r="L491" s="1227"/>
      <c r="M491" s="1239"/>
      <c r="N491" s="1239"/>
      <c r="O491" s="1239"/>
      <c r="P491" s="1239"/>
      <c r="Q491" s="1239"/>
      <c r="R491" s="1239"/>
      <c r="S491" s="1239"/>
      <c r="T491" s="9" t="s">
        <v>973</v>
      </c>
    </row>
    <row r="492" spans="1:20" s="1" customFormat="1" ht="54.75" customHeight="1" x14ac:dyDescent="0.2">
      <c r="A492" s="1566"/>
      <c r="B492" s="1236" t="s">
        <v>7113</v>
      </c>
      <c r="C492" s="38" t="s">
        <v>7112</v>
      </c>
      <c r="D492" s="1236" t="s">
        <v>810</v>
      </c>
      <c r="E492" s="1236" t="s">
        <v>972</v>
      </c>
      <c r="F492" s="49"/>
      <c r="G492" s="1080"/>
      <c r="H492" s="114">
        <v>500</v>
      </c>
      <c r="I492" s="114"/>
      <c r="J492" s="1227" t="s">
        <v>7066</v>
      </c>
      <c r="K492" s="1227"/>
      <c r="L492" s="1227"/>
      <c r="M492" s="1239"/>
      <c r="N492" s="1239"/>
      <c r="O492" s="1239"/>
      <c r="P492" s="1239"/>
      <c r="Q492" s="1239"/>
      <c r="R492" s="1239"/>
      <c r="S492" s="1239"/>
      <c r="T492" s="9"/>
    </row>
    <row r="493" spans="1:20" s="1" customFormat="1" ht="60.75" customHeight="1" x14ac:dyDescent="0.2">
      <c r="A493" s="1567"/>
      <c r="B493" s="1236" t="s">
        <v>7114</v>
      </c>
      <c r="C493" s="38" t="s">
        <v>7115</v>
      </c>
      <c r="D493" s="1236" t="s">
        <v>810</v>
      </c>
      <c r="E493" s="1236" t="s">
        <v>972</v>
      </c>
      <c r="F493" s="49"/>
      <c r="G493" s="1080"/>
      <c r="H493" s="114">
        <v>1500</v>
      </c>
      <c r="I493" s="114"/>
      <c r="J493" s="1227" t="s">
        <v>7066</v>
      </c>
      <c r="K493" s="1227"/>
      <c r="L493" s="1227"/>
      <c r="M493" s="1239"/>
      <c r="N493" s="1239"/>
      <c r="O493" s="1239"/>
      <c r="P493" s="1239"/>
      <c r="Q493" s="1239"/>
      <c r="R493" s="1239"/>
      <c r="S493" s="1239"/>
      <c r="T493" s="9"/>
    </row>
    <row r="494" spans="1:20" s="1" customFormat="1" ht="87" customHeight="1" x14ac:dyDescent="0.2">
      <c r="A494" s="1241" t="s">
        <v>1534</v>
      </c>
      <c r="B494" s="1213" t="s">
        <v>2658</v>
      </c>
      <c r="C494" s="1215" t="s">
        <v>7438</v>
      </c>
      <c r="D494" s="1244" t="s">
        <v>986</v>
      </c>
      <c r="E494" s="1244" t="s">
        <v>987</v>
      </c>
      <c r="F494" s="114">
        <v>1470</v>
      </c>
      <c r="G494" s="1080">
        <v>950</v>
      </c>
      <c r="H494" s="114">
        <v>17.510000000000002</v>
      </c>
      <c r="I494" s="114"/>
      <c r="J494" s="1227" t="s">
        <v>5623</v>
      </c>
      <c r="K494" s="1227" t="s">
        <v>7439</v>
      </c>
      <c r="L494" s="1227"/>
      <c r="M494" s="1239"/>
      <c r="N494" s="1239"/>
      <c r="O494" s="1239"/>
      <c r="P494" s="1239"/>
      <c r="Q494" s="1239"/>
      <c r="R494" s="1239"/>
      <c r="S494" s="1239"/>
      <c r="T494" s="9" t="s">
        <v>973</v>
      </c>
    </row>
    <row r="495" spans="1:20" s="1" customFormat="1" ht="125.25" customHeight="1" x14ac:dyDescent="0.2">
      <c r="A495" s="1566" t="s">
        <v>1537</v>
      </c>
      <c r="B495" s="1213" t="s">
        <v>6996</v>
      </c>
      <c r="C495" s="1215" t="s">
        <v>6997</v>
      </c>
      <c r="D495" s="1214" t="s">
        <v>810</v>
      </c>
      <c r="E495" s="1214" t="s">
        <v>972</v>
      </c>
      <c r="F495" s="998"/>
      <c r="G495" s="1071">
        <v>41.2</v>
      </c>
      <c r="H495" s="114">
        <v>41.2</v>
      </c>
      <c r="I495" s="114"/>
      <c r="J495" s="1227" t="s">
        <v>6995</v>
      </c>
      <c r="K495" s="1227" t="s">
        <v>7496</v>
      </c>
      <c r="L495" s="1227"/>
      <c r="M495" s="1239"/>
      <c r="N495" s="1239"/>
      <c r="O495" s="1239"/>
      <c r="P495" s="1239"/>
      <c r="Q495" s="1239"/>
      <c r="R495" s="1239"/>
      <c r="S495" s="1239"/>
      <c r="T495" s="9"/>
    </row>
    <row r="496" spans="1:20" s="1" customFormat="1" ht="72" customHeight="1" x14ac:dyDescent="0.2">
      <c r="A496" s="1567"/>
      <c r="B496" s="1213" t="s">
        <v>7117</v>
      </c>
      <c r="C496" s="1215" t="s">
        <v>7116</v>
      </c>
      <c r="D496" s="1214" t="s">
        <v>810</v>
      </c>
      <c r="E496" s="1214" t="s">
        <v>972</v>
      </c>
      <c r="F496" s="998"/>
      <c r="G496" s="1071"/>
      <c r="H496" s="114">
        <v>900</v>
      </c>
      <c r="I496" s="114"/>
      <c r="J496" s="1227" t="s">
        <v>7066</v>
      </c>
      <c r="K496" s="1227"/>
      <c r="L496" s="1227"/>
      <c r="M496" s="1239"/>
      <c r="N496" s="1239"/>
      <c r="O496" s="1239"/>
      <c r="P496" s="1239"/>
      <c r="Q496" s="1239"/>
      <c r="R496" s="1239"/>
      <c r="S496" s="1239"/>
      <c r="T496" s="9"/>
    </row>
    <row r="497" spans="1:20" s="1" customFormat="1" ht="95.25" customHeight="1" x14ac:dyDescent="0.2">
      <c r="A497" s="1210" t="s">
        <v>1538</v>
      </c>
      <c r="B497" s="1213" t="s">
        <v>2665</v>
      </c>
      <c r="C497" s="1215" t="s">
        <v>7440</v>
      </c>
      <c r="D497" s="1214" t="s">
        <v>810</v>
      </c>
      <c r="E497" s="1214" t="s">
        <v>972</v>
      </c>
      <c r="F497" s="114">
        <v>1300</v>
      </c>
      <c r="G497" s="1080"/>
      <c r="H497" s="998">
        <v>12.56</v>
      </c>
      <c r="I497" s="114"/>
      <c r="J497" s="1227" t="s">
        <v>3392</v>
      </c>
      <c r="K497" s="1227" t="s">
        <v>7441</v>
      </c>
      <c r="L497" s="1227"/>
      <c r="M497" s="1239"/>
      <c r="N497" s="1239"/>
      <c r="O497" s="1239"/>
      <c r="P497" s="1239"/>
      <c r="Q497" s="1239"/>
      <c r="R497" s="1239"/>
      <c r="S497" s="1239"/>
      <c r="T497" s="9" t="s">
        <v>973</v>
      </c>
    </row>
    <row r="498" spans="1:20" s="1" customFormat="1" ht="132" customHeight="1" x14ac:dyDescent="0.2">
      <c r="A498" s="1566" t="s">
        <v>1539</v>
      </c>
      <c r="B498" s="1213" t="s">
        <v>3098</v>
      </c>
      <c r="C498" s="1215" t="s">
        <v>7443</v>
      </c>
      <c r="D498" s="1244" t="s">
        <v>986</v>
      </c>
      <c r="E498" s="1244" t="s">
        <v>987</v>
      </c>
      <c r="F498" s="114">
        <v>500</v>
      </c>
      <c r="G498" s="1080"/>
      <c r="H498" s="114">
        <v>6.44</v>
      </c>
      <c r="I498" s="114"/>
      <c r="J498" s="1227" t="s">
        <v>3099</v>
      </c>
      <c r="K498" s="1227" t="s">
        <v>3519</v>
      </c>
      <c r="L498" s="1227" t="s">
        <v>7442</v>
      </c>
      <c r="M498" s="1239"/>
      <c r="N498" s="1239"/>
      <c r="O498" s="1239"/>
      <c r="P498" s="1239"/>
      <c r="Q498" s="1239"/>
      <c r="R498" s="1239"/>
      <c r="S498" s="1239"/>
      <c r="T498" s="9"/>
    </row>
    <row r="499" spans="1:20" s="1" customFormat="1" ht="62.25" customHeight="1" x14ac:dyDescent="0.2">
      <c r="A499" s="1566"/>
      <c r="B499" s="1213" t="s">
        <v>5292</v>
      </c>
      <c r="C499" s="1215" t="s">
        <v>5291</v>
      </c>
      <c r="D499" s="1244" t="s">
        <v>986</v>
      </c>
      <c r="E499" s="1244" t="s">
        <v>987</v>
      </c>
      <c r="F499" s="998"/>
      <c r="G499" s="1071">
        <v>460</v>
      </c>
      <c r="H499" s="998">
        <v>1.1499999999999999</v>
      </c>
      <c r="I499" s="114"/>
      <c r="J499" s="1227" t="s">
        <v>5504</v>
      </c>
      <c r="K499" s="1227" t="s">
        <v>7120</v>
      </c>
      <c r="L499" s="1227"/>
      <c r="M499" s="1239"/>
      <c r="N499" s="1239"/>
      <c r="O499" s="1239"/>
      <c r="P499" s="1239"/>
      <c r="Q499" s="1239"/>
      <c r="R499" s="1239"/>
      <c r="S499" s="1239"/>
      <c r="T499" s="9"/>
    </row>
    <row r="500" spans="1:20" s="1" customFormat="1" ht="82.5" customHeight="1" x14ac:dyDescent="0.2">
      <c r="A500" s="1566"/>
      <c r="B500" s="1213" t="s">
        <v>6836</v>
      </c>
      <c r="C500" s="1215" t="s">
        <v>7122</v>
      </c>
      <c r="D500" s="1244" t="s">
        <v>810</v>
      </c>
      <c r="E500" s="1244" t="s">
        <v>972</v>
      </c>
      <c r="F500" s="998"/>
      <c r="G500" s="1071">
        <v>300</v>
      </c>
      <c r="H500" s="998">
        <v>3.78</v>
      </c>
      <c r="I500" s="114"/>
      <c r="J500" s="1227" t="s">
        <v>6782</v>
      </c>
      <c r="K500" s="1227" t="s">
        <v>7121</v>
      </c>
      <c r="L500" s="1227"/>
      <c r="M500" s="1239"/>
      <c r="N500" s="1239"/>
      <c r="O500" s="1239"/>
      <c r="P500" s="1239"/>
      <c r="Q500" s="1239"/>
      <c r="R500" s="1239"/>
      <c r="S500" s="1239"/>
      <c r="T500" s="9"/>
    </row>
    <row r="501" spans="1:20" s="1" customFormat="1" ht="68.25" customHeight="1" x14ac:dyDescent="0.2">
      <c r="A501" s="1566"/>
      <c r="B501" s="1213" t="s">
        <v>7118</v>
      </c>
      <c r="C501" s="1215" t="s">
        <v>7119</v>
      </c>
      <c r="D501" s="1244" t="s">
        <v>810</v>
      </c>
      <c r="E501" s="1244" t="s">
        <v>972</v>
      </c>
      <c r="F501" s="998"/>
      <c r="G501" s="1071"/>
      <c r="H501" s="114">
        <v>1500</v>
      </c>
      <c r="I501" s="114"/>
      <c r="J501" s="1227" t="s">
        <v>7066</v>
      </c>
      <c r="K501" s="1227"/>
      <c r="L501" s="1227"/>
      <c r="M501" s="1239"/>
      <c r="N501" s="1239"/>
      <c r="O501" s="1239"/>
      <c r="P501" s="1239"/>
      <c r="Q501" s="1239"/>
      <c r="R501" s="1239"/>
      <c r="S501" s="1239"/>
      <c r="T501" s="9"/>
    </row>
    <row r="502" spans="1:20" s="1" customFormat="1" ht="136.5" customHeight="1" x14ac:dyDescent="0.2">
      <c r="A502" s="1566" t="s">
        <v>1540</v>
      </c>
      <c r="B502" s="1213" t="s">
        <v>2669</v>
      </c>
      <c r="C502" s="1215" t="s">
        <v>5293</v>
      </c>
      <c r="D502" s="1244" t="s">
        <v>986</v>
      </c>
      <c r="E502" s="1244" t="s">
        <v>987</v>
      </c>
      <c r="F502" s="114">
        <v>788</v>
      </c>
      <c r="G502" s="1080">
        <v>240.92599999999999</v>
      </c>
      <c r="H502" s="998">
        <v>240.93</v>
      </c>
      <c r="I502" s="114"/>
      <c r="J502" s="1227" t="s">
        <v>4021</v>
      </c>
      <c r="K502" s="1227" t="s">
        <v>5627</v>
      </c>
      <c r="L502" s="1227" t="s">
        <v>7444</v>
      </c>
      <c r="M502" s="1239"/>
      <c r="N502" s="1239"/>
      <c r="O502" s="1239"/>
      <c r="P502" s="1239"/>
      <c r="Q502" s="1239"/>
      <c r="R502" s="1239"/>
      <c r="S502" s="1239"/>
      <c r="T502" s="9" t="s">
        <v>973</v>
      </c>
    </row>
    <row r="503" spans="1:20" s="1" customFormat="1" ht="98.25" customHeight="1" x14ac:dyDescent="0.2">
      <c r="A503" s="1566"/>
      <c r="B503" s="1213" t="s">
        <v>2670</v>
      </c>
      <c r="C503" s="1215" t="s">
        <v>1033</v>
      </c>
      <c r="D503" s="1244" t="s">
        <v>986</v>
      </c>
      <c r="E503" s="1244" t="s">
        <v>987</v>
      </c>
      <c r="F503" s="114">
        <v>55</v>
      </c>
      <c r="G503" s="114">
        <v>48</v>
      </c>
      <c r="H503" s="998">
        <v>0.96</v>
      </c>
      <c r="I503" s="114"/>
      <c r="J503" s="1227" t="s">
        <v>3395</v>
      </c>
      <c r="K503" s="1227" t="s">
        <v>6597</v>
      </c>
      <c r="L503" s="1227" t="s">
        <v>7123</v>
      </c>
      <c r="M503" s="1239"/>
      <c r="N503" s="1239"/>
      <c r="O503" s="1239"/>
      <c r="P503" s="1239"/>
      <c r="Q503" s="1239"/>
      <c r="R503" s="1239"/>
      <c r="S503" s="1239"/>
      <c r="T503" s="9" t="s">
        <v>973</v>
      </c>
    </row>
    <row r="504" spans="1:20" s="1" customFormat="1" ht="103.5" customHeight="1" x14ac:dyDescent="0.2">
      <c r="A504" s="1566"/>
      <c r="B504" s="1213" t="s">
        <v>5296</v>
      </c>
      <c r="C504" s="1215" t="s">
        <v>7447</v>
      </c>
      <c r="D504" s="1244" t="s">
        <v>986</v>
      </c>
      <c r="E504" s="1244" t="s">
        <v>987</v>
      </c>
      <c r="F504" s="998"/>
      <c r="G504" s="1071">
        <v>1100</v>
      </c>
      <c r="H504" s="373">
        <v>1400</v>
      </c>
      <c r="I504" s="114"/>
      <c r="J504" s="1227" t="s">
        <v>5556</v>
      </c>
      <c r="K504" s="1227" t="s">
        <v>7448</v>
      </c>
      <c r="L504" s="1227"/>
      <c r="M504" s="1239"/>
      <c r="N504" s="1239"/>
      <c r="O504" s="1239"/>
      <c r="P504" s="1239"/>
      <c r="Q504" s="1239"/>
      <c r="R504" s="1239"/>
      <c r="S504" s="1239"/>
      <c r="T504" s="9"/>
    </row>
    <row r="505" spans="1:20" s="1" customFormat="1" ht="70.5" customHeight="1" x14ac:dyDescent="0.2">
      <c r="A505" s="1566"/>
      <c r="B505" s="1213" t="s">
        <v>7445</v>
      </c>
      <c r="C505" s="1215" t="s">
        <v>7446</v>
      </c>
      <c r="D505" s="1244" t="s">
        <v>810</v>
      </c>
      <c r="E505" s="1244" t="s">
        <v>972</v>
      </c>
      <c r="F505" s="998"/>
      <c r="G505" s="1174"/>
      <c r="H505" s="998">
        <v>1.62</v>
      </c>
      <c r="I505" s="114"/>
      <c r="J505" s="1227" t="s">
        <v>7066</v>
      </c>
      <c r="K505" s="1227"/>
      <c r="L505" s="1227"/>
      <c r="M505" s="1239"/>
      <c r="N505" s="1239"/>
      <c r="O505" s="1239"/>
      <c r="P505" s="1239"/>
      <c r="Q505" s="1239"/>
      <c r="R505" s="1239"/>
      <c r="S505" s="1239"/>
      <c r="T505" s="9"/>
    </row>
    <row r="506" spans="1:20" s="1" customFormat="1" ht="70.5" customHeight="1" x14ac:dyDescent="0.2">
      <c r="A506" s="1567"/>
      <c r="B506" s="1213" t="s">
        <v>7450</v>
      </c>
      <c r="C506" s="1215" t="s">
        <v>7449</v>
      </c>
      <c r="D506" s="1244" t="s">
        <v>810</v>
      </c>
      <c r="E506" s="1244" t="s">
        <v>972</v>
      </c>
      <c r="F506" s="998"/>
      <c r="G506" s="1174"/>
      <c r="H506" s="998">
        <v>8.02</v>
      </c>
      <c r="I506" s="114"/>
      <c r="J506" s="1227" t="s">
        <v>7066</v>
      </c>
      <c r="K506" s="1227"/>
      <c r="L506" s="1227"/>
      <c r="M506" s="1239"/>
      <c r="N506" s="1239"/>
      <c r="O506" s="1239"/>
      <c r="P506" s="1239"/>
      <c r="Q506" s="1239"/>
      <c r="R506" s="1239"/>
      <c r="S506" s="1239"/>
      <c r="T506" s="9"/>
    </row>
    <row r="507" spans="1:20" s="1" customFormat="1" ht="125.25" customHeight="1" x14ac:dyDescent="0.2">
      <c r="A507" s="1210" t="s">
        <v>1541</v>
      </c>
      <c r="B507" s="1213" t="s">
        <v>2671</v>
      </c>
      <c r="C507" s="1215" t="s">
        <v>5298</v>
      </c>
      <c r="D507" s="1214" t="s">
        <v>810</v>
      </c>
      <c r="E507" s="1214" t="s">
        <v>972</v>
      </c>
      <c r="F507" s="114">
        <v>942</v>
      </c>
      <c r="G507" s="1080">
        <v>20.062000000000001</v>
      </c>
      <c r="H507" s="114">
        <v>500</v>
      </c>
      <c r="I507" s="114"/>
      <c r="J507" s="1227" t="s">
        <v>4808</v>
      </c>
      <c r="K507" s="1227" t="s">
        <v>6840</v>
      </c>
      <c r="L507" s="1227" t="s">
        <v>7094</v>
      </c>
      <c r="M507" s="1239"/>
      <c r="N507" s="1239"/>
      <c r="O507" s="1239"/>
      <c r="P507" s="1239"/>
      <c r="Q507" s="1239"/>
      <c r="R507" s="1239"/>
      <c r="S507" s="1239"/>
      <c r="T507" s="9" t="s">
        <v>973</v>
      </c>
    </row>
    <row r="508" spans="1:20" s="1" customFormat="1" ht="57" customHeight="1" x14ac:dyDescent="0.2">
      <c r="A508" s="1211" t="s">
        <v>1542</v>
      </c>
      <c r="B508" s="1213" t="s">
        <v>7125</v>
      </c>
      <c r="C508" s="1215" t="s">
        <v>7124</v>
      </c>
      <c r="D508" s="1214" t="s">
        <v>810</v>
      </c>
      <c r="E508" s="1214" t="s">
        <v>972</v>
      </c>
      <c r="F508" s="114"/>
      <c r="G508" s="114"/>
      <c r="H508" s="114">
        <v>500</v>
      </c>
      <c r="I508" s="114"/>
      <c r="J508" s="1227" t="s">
        <v>7066</v>
      </c>
      <c r="K508" s="1227"/>
      <c r="L508" s="1227"/>
      <c r="M508" s="1239"/>
      <c r="N508" s="1239"/>
      <c r="O508" s="1239"/>
      <c r="P508" s="1239"/>
      <c r="Q508" s="1239"/>
      <c r="R508" s="1239"/>
      <c r="S508" s="1239"/>
      <c r="T508" s="9"/>
    </row>
    <row r="509" spans="1:20" s="1" customFormat="1" ht="103.5" customHeight="1" x14ac:dyDescent="0.2">
      <c r="A509" s="1242" t="s">
        <v>1543</v>
      </c>
      <c r="B509" s="1213" t="s">
        <v>2679</v>
      </c>
      <c r="C509" s="1215" t="s">
        <v>7127</v>
      </c>
      <c r="D509" s="1244" t="s">
        <v>986</v>
      </c>
      <c r="E509" s="1244" t="s">
        <v>987</v>
      </c>
      <c r="F509" s="114">
        <v>1000</v>
      </c>
      <c r="G509" s="1080">
        <v>501.69</v>
      </c>
      <c r="H509" s="114">
        <v>500</v>
      </c>
      <c r="I509" s="114"/>
      <c r="J509" s="1227" t="s">
        <v>4809</v>
      </c>
      <c r="K509" s="1227" t="s">
        <v>5630</v>
      </c>
      <c r="L509" s="1227" t="s">
        <v>7126</v>
      </c>
      <c r="M509" s="1239"/>
      <c r="N509" s="1239"/>
      <c r="O509" s="1239"/>
      <c r="P509" s="1239"/>
      <c r="Q509" s="1239"/>
      <c r="R509" s="1239"/>
      <c r="S509" s="1239"/>
      <c r="T509" s="9" t="s">
        <v>973</v>
      </c>
    </row>
    <row r="510" spans="1:20" s="1" customFormat="1" ht="86.25" customHeight="1" x14ac:dyDescent="0.2">
      <c r="A510" s="1565" t="s">
        <v>1546</v>
      </c>
      <c r="B510" s="1213" t="s">
        <v>2685</v>
      </c>
      <c r="C510" s="1215" t="s">
        <v>7451</v>
      </c>
      <c r="D510" s="1214" t="s">
        <v>810</v>
      </c>
      <c r="E510" s="1214" t="s">
        <v>972</v>
      </c>
      <c r="F510" s="717">
        <f>2000-500</f>
        <v>1500</v>
      </c>
      <c r="G510" s="1080"/>
      <c r="H510" s="998">
        <v>1.06</v>
      </c>
      <c r="I510" s="114"/>
      <c r="J510" s="1227" t="s">
        <v>7452</v>
      </c>
      <c r="K510" s="1227"/>
      <c r="L510" s="1227"/>
      <c r="M510" s="1239"/>
      <c r="N510" s="1239"/>
      <c r="O510" s="1239"/>
      <c r="P510" s="1239"/>
      <c r="Q510" s="1239"/>
      <c r="R510" s="1239"/>
      <c r="S510" s="1239"/>
      <c r="T510" s="9" t="s">
        <v>973</v>
      </c>
    </row>
    <row r="511" spans="1:20" s="1" customFormat="1" ht="205.5" customHeight="1" x14ac:dyDescent="0.2">
      <c r="A511" s="1566"/>
      <c r="B511" s="1236" t="s">
        <v>4373</v>
      </c>
      <c r="C511" s="920" t="s">
        <v>7500</v>
      </c>
      <c r="D511" s="1236" t="s">
        <v>810</v>
      </c>
      <c r="E511" s="1236" t="s">
        <v>972</v>
      </c>
      <c r="F511" s="1236">
        <v>412</v>
      </c>
      <c r="G511" s="1080">
        <v>1.08</v>
      </c>
      <c r="H511" s="998">
        <v>1.08</v>
      </c>
      <c r="I511" s="114"/>
      <c r="J511" s="1227" t="s">
        <v>4375</v>
      </c>
      <c r="K511" s="1227" t="s">
        <v>5725</v>
      </c>
      <c r="L511" s="1227" t="s">
        <v>6262</v>
      </c>
      <c r="M511" s="1239" t="s">
        <v>7499</v>
      </c>
      <c r="N511" s="1239"/>
      <c r="O511" s="1239"/>
      <c r="P511" s="1239"/>
      <c r="Q511" s="1239"/>
      <c r="R511" s="1239"/>
      <c r="S511" s="1239"/>
      <c r="T511" s="9"/>
    </row>
    <row r="512" spans="1:20" s="1" customFormat="1" ht="76.5" customHeight="1" x14ac:dyDescent="0.2">
      <c r="A512" s="1566"/>
      <c r="B512" s="1236" t="s">
        <v>7128</v>
      </c>
      <c r="C512" s="38" t="s">
        <v>7129</v>
      </c>
      <c r="D512" s="1236" t="s">
        <v>810</v>
      </c>
      <c r="E512" s="1236" t="s">
        <v>972</v>
      </c>
      <c r="F512" s="1236"/>
      <c r="G512" s="114"/>
      <c r="H512" s="998">
        <v>0.55000000000000004</v>
      </c>
      <c r="I512" s="114"/>
      <c r="J512" s="1227" t="s">
        <v>7066</v>
      </c>
      <c r="K512" s="1227"/>
      <c r="L512" s="1227"/>
      <c r="M512" s="1239"/>
      <c r="N512" s="1239"/>
      <c r="O512" s="1239"/>
      <c r="P512" s="1239"/>
      <c r="Q512" s="1239"/>
      <c r="R512" s="1239"/>
      <c r="S512" s="1239"/>
      <c r="T512" s="9"/>
    </row>
    <row r="513" spans="1:20" s="1" customFormat="1" ht="76.5" customHeight="1" x14ac:dyDescent="0.2">
      <c r="A513" s="1566"/>
      <c r="B513" s="1236" t="s">
        <v>7130</v>
      </c>
      <c r="C513" s="38" t="s">
        <v>7131</v>
      </c>
      <c r="D513" s="1236" t="s">
        <v>810</v>
      </c>
      <c r="E513" s="1236" t="s">
        <v>972</v>
      </c>
      <c r="F513" s="1236"/>
      <c r="G513" s="114"/>
      <c r="H513" s="998">
        <v>1.08</v>
      </c>
      <c r="I513" s="114"/>
      <c r="J513" s="1227" t="s">
        <v>7066</v>
      </c>
      <c r="K513" s="1227"/>
      <c r="L513" s="1227"/>
      <c r="M513" s="1239"/>
      <c r="N513" s="1239"/>
      <c r="O513" s="1239"/>
      <c r="P513" s="1239"/>
      <c r="Q513" s="1239"/>
      <c r="R513" s="1239"/>
      <c r="S513" s="1239"/>
      <c r="T513" s="9"/>
    </row>
    <row r="514" spans="1:20" s="1" customFormat="1" ht="93.75" customHeight="1" x14ac:dyDescent="0.2">
      <c r="A514" s="1566" t="s">
        <v>1549</v>
      </c>
      <c r="B514" s="1213" t="s">
        <v>2693</v>
      </c>
      <c r="C514" s="1215" t="s">
        <v>1048</v>
      </c>
      <c r="D514" s="1214" t="s">
        <v>810</v>
      </c>
      <c r="E514" s="1214" t="s">
        <v>972</v>
      </c>
      <c r="F514" s="114">
        <v>18.7</v>
      </c>
      <c r="G514" s="1080"/>
      <c r="H514" s="114">
        <v>400</v>
      </c>
      <c r="I514" s="114"/>
      <c r="J514" s="1227" t="s">
        <v>7134</v>
      </c>
      <c r="K514" s="1227"/>
      <c r="L514" s="1227"/>
      <c r="M514" s="1239"/>
      <c r="N514" s="1239"/>
      <c r="O514" s="1239"/>
      <c r="P514" s="1239"/>
      <c r="Q514" s="1239"/>
      <c r="R514" s="1239"/>
      <c r="S514" s="1239"/>
      <c r="T514" s="9" t="s">
        <v>973</v>
      </c>
    </row>
    <row r="515" spans="1:20" s="1" customFormat="1" ht="106.5" customHeight="1" x14ac:dyDescent="0.2">
      <c r="A515" s="1566"/>
      <c r="B515" s="1213" t="s">
        <v>5303</v>
      </c>
      <c r="C515" s="1215" t="s">
        <v>7456</v>
      </c>
      <c r="D515" s="1214" t="s">
        <v>810</v>
      </c>
      <c r="E515" s="1214" t="s">
        <v>972</v>
      </c>
      <c r="F515" s="998"/>
      <c r="G515" s="114">
        <v>700</v>
      </c>
      <c r="H515" s="114">
        <v>700</v>
      </c>
      <c r="I515" s="114"/>
      <c r="J515" s="1227" t="s">
        <v>5485</v>
      </c>
      <c r="K515" s="1227" t="s">
        <v>7455</v>
      </c>
      <c r="L515" s="1227"/>
      <c r="M515" s="1239"/>
      <c r="N515" s="1239"/>
      <c r="O515" s="1239"/>
      <c r="P515" s="1239"/>
      <c r="Q515" s="1239"/>
      <c r="R515" s="1239"/>
      <c r="S515" s="1239"/>
      <c r="T515" s="9"/>
    </row>
    <row r="516" spans="1:20" s="1" customFormat="1" ht="116.25" customHeight="1" x14ac:dyDescent="0.2">
      <c r="A516" s="1566"/>
      <c r="B516" s="1213" t="s">
        <v>6164</v>
      </c>
      <c r="C516" s="1215" t="s">
        <v>7453</v>
      </c>
      <c r="D516" s="1214" t="s">
        <v>810</v>
      </c>
      <c r="E516" s="1214" t="s">
        <v>972</v>
      </c>
      <c r="F516" s="998"/>
      <c r="G516" s="114">
        <v>1000</v>
      </c>
      <c r="H516" s="114">
        <v>119.22</v>
      </c>
      <c r="I516" s="114"/>
      <c r="J516" s="1227" t="s">
        <v>6198</v>
      </c>
      <c r="K516" s="1227" t="s">
        <v>7454</v>
      </c>
      <c r="L516" s="1227"/>
      <c r="M516" s="1239"/>
      <c r="N516" s="1239"/>
      <c r="O516" s="1239"/>
      <c r="P516" s="1239"/>
      <c r="Q516" s="1239"/>
      <c r="R516" s="1239"/>
      <c r="S516" s="1239"/>
      <c r="T516" s="9"/>
    </row>
    <row r="517" spans="1:20" s="1" customFormat="1" ht="64.5" customHeight="1" x14ac:dyDescent="0.2">
      <c r="A517" s="1566"/>
      <c r="B517" s="1213" t="s">
        <v>7132</v>
      </c>
      <c r="C517" s="1215" t="s">
        <v>7133</v>
      </c>
      <c r="D517" s="1214" t="s">
        <v>810</v>
      </c>
      <c r="E517" s="1214" t="s">
        <v>972</v>
      </c>
      <c r="F517" s="998"/>
      <c r="G517" s="114"/>
      <c r="H517" s="114">
        <v>1200</v>
      </c>
      <c r="I517" s="114"/>
      <c r="J517" s="1227" t="s">
        <v>7066</v>
      </c>
      <c r="K517" s="1227"/>
      <c r="L517" s="1227"/>
      <c r="M517" s="1239"/>
      <c r="N517" s="1239"/>
      <c r="O517" s="1239"/>
      <c r="P517" s="1239"/>
      <c r="Q517" s="1239"/>
      <c r="R517" s="1239"/>
      <c r="S517" s="1239"/>
      <c r="T517" s="9"/>
    </row>
    <row r="518" spans="1:20" s="1" customFormat="1" ht="114" customHeight="1" x14ac:dyDescent="0.2">
      <c r="A518" s="1566" t="s">
        <v>1550</v>
      </c>
      <c r="B518" s="1213" t="s">
        <v>2696</v>
      </c>
      <c r="C518" s="1215" t="s">
        <v>7140</v>
      </c>
      <c r="D518" s="1214" t="s">
        <v>810</v>
      </c>
      <c r="E518" s="1214" t="s">
        <v>972</v>
      </c>
      <c r="F518" s="114">
        <v>97.5</v>
      </c>
      <c r="G518" s="1080"/>
      <c r="H518" s="114">
        <v>0.4</v>
      </c>
      <c r="I518" s="114"/>
      <c r="J518" s="1227" t="s">
        <v>7139</v>
      </c>
      <c r="K518" s="1227"/>
      <c r="L518" s="1227"/>
      <c r="M518" s="1239"/>
      <c r="N518" s="1239"/>
      <c r="O518" s="1239"/>
      <c r="P518" s="1239"/>
      <c r="Q518" s="1239"/>
      <c r="R518" s="1239"/>
      <c r="S518" s="1239"/>
      <c r="T518" s="9" t="s">
        <v>973</v>
      </c>
    </row>
    <row r="519" spans="1:20" s="1" customFormat="1" ht="66.75" customHeight="1" x14ac:dyDescent="0.2">
      <c r="A519" s="1566"/>
      <c r="B519" s="1213" t="s">
        <v>6282</v>
      </c>
      <c r="C519" s="1215" t="s">
        <v>6503</v>
      </c>
      <c r="D519" s="1244" t="s">
        <v>810</v>
      </c>
      <c r="E519" s="1244" t="s">
        <v>972</v>
      </c>
      <c r="F519" s="998"/>
      <c r="G519" s="1071">
        <v>300</v>
      </c>
      <c r="H519" s="998">
        <v>4.12</v>
      </c>
      <c r="I519" s="114"/>
      <c r="J519" s="1227" t="s">
        <v>6445</v>
      </c>
      <c r="K519" s="1227" t="s">
        <v>7138</v>
      </c>
      <c r="L519" s="1227"/>
      <c r="M519" s="1239"/>
      <c r="N519" s="1239"/>
      <c r="O519" s="1239"/>
      <c r="P519" s="1239"/>
      <c r="Q519" s="1239"/>
      <c r="R519" s="1239"/>
      <c r="S519" s="1239"/>
      <c r="T519" s="9"/>
    </row>
    <row r="520" spans="1:20" s="1" customFormat="1" ht="66.75" customHeight="1" x14ac:dyDescent="0.2">
      <c r="A520" s="1566"/>
      <c r="B520" s="1213" t="s">
        <v>6504</v>
      </c>
      <c r="C520" s="1215" t="s">
        <v>6616</v>
      </c>
      <c r="D520" s="1244" t="s">
        <v>986</v>
      </c>
      <c r="E520" s="1244" t="s">
        <v>987</v>
      </c>
      <c r="F520" s="998"/>
      <c r="G520" s="1071">
        <v>100</v>
      </c>
      <c r="H520" s="373">
        <v>1.33</v>
      </c>
      <c r="I520" s="114"/>
      <c r="J520" s="1227" t="s">
        <v>6445</v>
      </c>
      <c r="K520" s="1227" t="s">
        <v>7137</v>
      </c>
      <c r="L520" s="1227"/>
      <c r="M520" s="1239"/>
      <c r="N520" s="1239"/>
      <c r="O520" s="1239"/>
      <c r="P520" s="1239"/>
      <c r="Q520" s="1239"/>
      <c r="R520" s="1239"/>
      <c r="S520" s="1239"/>
      <c r="T520" s="9"/>
    </row>
    <row r="521" spans="1:20" s="1" customFormat="1" ht="66.75" customHeight="1" x14ac:dyDescent="0.2">
      <c r="A521" s="1567"/>
      <c r="B521" s="1213" t="s">
        <v>7135</v>
      </c>
      <c r="C521" s="1215" t="s">
        <v>7136</v>
      </c>
      <c r="D521" s="1214" t="s">
        <v>810</v>
      </c>
      <c r="E521" s="1214" t="s">
        <v>972</v>
      </c>
      <c r="F521" s="114"/>
      <c r="G521" s="114"/>
      <c r="H521" s="114">
        <v>1480</v>
      </c>
      <c r="I521" s="114"/>
      <c r="J521" s="1227" t="s">
        <v>7066</v>
      </c>
      <c r="K521" s="1227"/>
      <c r="L521" s="1227"/>
      <c r="M521" s="1239"/>
      <c r="N521" s="1239"/>
      <c r="O521" s="1239"/>
      <c r="P521" s="1239"/>
      <c r="Q521" s="1239"/>
      <c r="R521" s="1239"/>
      <c r="S521" s="1239"/>
      <c r="T521" s="9"/>
    </row>
    <row r="522" spans="1:20" s="1" customFormat="1" ht="114" customHeight="1" x14ac:dyDescent="0.2">
      <c r="A522" s="1565" t="s">
        <v>1552</v>
      </c>
      <c r="B522" s="1213" t="s">
        <v>2698</v>
      </c>
      <c r="C522" s="1215" t="s">
        <v>5306</v>
      </c>
      <c r="D522" s="1244" t="s">
        <v>986</v>
      </c>
      <c r="E522" s="1244" t="s">
        <v>987</v>
      </c>
      <c r="F522" s="114">
        <v>1500</v>
      </c>
      <c r="G522" s="114">
        <v>38.408000000000001</v>
      </c>
      <c r="H522" s="998">
        <v>5.34</v>
      </c>
      <c r="I522" s="114"/>
      <c r="J522" s="1227" t="s">
        <v>4568</v>
      </c>
      <c r="K522" s="1227" t="s">
        <v>5633</v>
      </c>
      <c r="L522" s="1227" t="s">
        <v>7141</v>
      </c>
      <c r="M522" s="1239"/>
      <c r="N522" s="1239"/>
      <c r="O522" s="1239"/>
      <c r="P522" s="1239"/>
      <c r="Q522" s="1239"/>
      <c r="R522" s="1239"/>
      <c r="S522" s="1239"/>
      <c r="T522" s="9" t="s">
        <v>973</v>
      </c>
    </row>
    <row r="523" spans="1:20" s="1" customFormat="1" ht="68.25" customHeight="1" x14ac:dyDescent="0.2">
      <c r="A523" s="1566"/>
      <c r="B523" s="1236" t="s">
        <v>7142</v>
      </c>
      <c r="C523" s="38" t="s">
        <v>7143</v>
      </c>
      <c r="D523" s="1236" t="s">
        <v>810</v>
      </c>
      <c r="E523" s="1236" t="s">
        <v>972</v>
      </c>
      <c r="F523" s="1236"/>
      <c r="G523" s="114"/>
      <c r="H523" s="114">
        <v>1100</v>
      </c>
      <c r="I523" s="114"/>
      <c r="J523" s="1227" t="s">
        <v>7066</v>
      </c>
      <c r="K523" s="1227"/>
      <c r="L523" s="1227"/>
      <c r="M523" s="1239"/>
      <c r="N523" s="1239"/>
      <c r="O523" s="1239"/>
      <c r="P523" s="1239"/>
      <c r="Q523" s="1239"/>
      <c r="R523" s="1239"/>
      <c r="S523" s="1239"/>
      <c r="T523" s="9"/>
    </row>
    <row r="524" spans="1:20" s="1" customFormat="1" ht="68.25" customHeight="1" x14ac:dyDescent="0.2">
      <c r="A524" s="1566"/>
      <c r="B524" s="1236" t="s">
        <v>7145</v>
      </c>
      <c r="C524" s="38" t="s">
        <v>7144</v>
      </c>
      <c r="D524" s="1236" t="s">
        <v>810</v>
      </c>
      <c r="E524" s="1236" t="s">
        <v>972</v>
      </c>
      <c r="F524" s="1236"/>
      <c r="G524" s="114"/>
      <c r="H524" s="114">
        <v>250</v>
      </c>
      <c r="I524" s="114"/>
      <c r="J524" s="1227" t="s">
        <v>7066</v>
      </c>
      <c r="K524" s="1227"/>
      <c r="L524" s="1227"/>
      <c r="M524" s="1239"/>
      <c r="N524" s="1239"/>
      <c r="O524" s="1239"/>
      <c r="P524" s="1239"/>
      <c r="Q524" s="1239"/>
      <c r="R524" s="1239"/>
      <c r="S524" s="1239"/>
      <c r="T524" s="9"/>
    </row>
    <row r="525" spans="1:20" s="1" customFormat="1" ht="68.25" customHeight="1" x14ac:dyDescent="0.2">
      <c r="A525" s="1566"/>
      <c r="B525" s="1236" t="s">
        <v>7146</v>
      </c>
      <c r="C525" s="38" t="s">
        <v>7147</v>
      </c>
      <c r="D525" s="1236" t="s">
        <v>810</v>
      </c>
      <c r="E525" s="1236" t="s">
        <v>972</v>
      </c>
      <c r="F525" s="1236"/>
      <c r="G525" s="114"/>
      <c r="H525" s="114">
        <v>2400</v>
      </c>
      <c r="I525" s="114"/>
      <c r="J525" s="1227" t="s">
        <v>7066</v>
      </c>
      <c r="K525" s="1227"/>
      <c r="L525" s="1227"/>
      <c r="M525" s="1239"/>
      <c r="N525" s="1239"/>
      <c r="O525" s="1239"/>
      <c r="P525" s="1239"/>
      <c r="Q525" s="1239"/>
      <c r="R525" s="1239"/>
      <c r="S525" s="1239"/>
      <c r="T525" s="9"/>
    </row>
    <row r="526" spans="1:20" s="1" customFormat="1" ht="116.25" customHeight="1" x14ac:dyDescent="0.2">
      <c r="A526" s="1566" t="s">
        <v>1553</v>
      </c>
      <c r="B526" s="1213" t="s">
        <v>2702</v>
      </c>
      <c r="C526" s="1215" t="s">
        <v>6539</v>
      </c>
      <c r="D526" s="1244" t="s">
        <v>986</v>
      </c>
      <c r="E526" s="1244" t="s">
        <v>987</v>
      </c>
      <c r="F526" s="114">
        <v>430</v>
      </c>
      <c r="G526" s="1080">
        <v>29.88</v>
      </c>
      <c r="H526" s="998">
        <v>9.51</v>
      </c>
      <c r="I526" s="114"/>
      <c r="J526" s="1227" t="s">
        <v>4237</v>
      </c>
      <c r="K526" s="1227" t="s">
        <v>4816</v>
      </c>
      <c r="L526" s="1227" t="s">
        <v>6540</v>
      </c>
      <c r="M526" s="1239" t="s">
        <v>7148</v>
      </c>
      <c r="N526" s="1239"/>
      <c r="O526" s="1239"/>
      <c r="P526" s="1239"/>
      <c r="Q526" s="1239"/>
      <c r="R526" s="1239"/>
      <c r="S526" s="1239"/>
      <c r="T526" s="9"/>
    </row>
    <row r="527" spans="1:20" s="1" customFormat="1" ht="70.5" customHeight="1" x14ac:dyDescent="0.2">
      <c r="A527" s="1566"/>
      <c r="B527" s="1213" t="s">
        <v>7150</v>
      </c>
      <c r="C527" s="1215" t="s">
        <v>7149</v>
      </c>
      <c r="D527" s="1244" t="s">
        <v>986</v>
      </c>
      <c r="E527" s="1244" t="s">
        <v>987</v>
      </c>
      <c r="F527" s="998"/>
      <c r="G527" s="1174"/>
      <c r="H527" s="114">
        <v>800</v>
      </c>
      <c r="I527" s="114"/>
      <c r="J527" s="1227" t="s">
        <v>7066</v>
      </c>
      <c r="K527" s="1227"/>
      <c r="L527" s="1227"/>
      <c r="M527" s="1239"/>
      <c r="N527" s="1239"/>
      <c r="O527" s="1239"/>
      <c r="P527" s="1239"/>
      <c r="Q527" s="1239"/>
      <c r="R527" s="1239"/>
      <c r="S527" s="1239"/>
      <c r="T527" s="9"/>
    </row>
    <row r="528" spans="1:20" s="1" customFormat="1" ht="93.75" customHeight="1" x14ac:dyDescent="0.2">
      <c r="A528" s="1566" t="s">
        <v>1554</v>
      </c>
      <c r="B528" s="1213" t="s">
        <v>5311</v>
      </c>
      <c r="C528" s="1215" t="s">
        <v>7154</v>
      </c>
      <c r="D528" s="1244" t="s">
        <v>986</v>
      </c>
      <c r="E528" s="1244" t="s">
        <v>987</v>
      </c>
      <c r="F528" s="998"/>
      <c r="G528" s="1071">
        <v>1197</v>
      </c>
      <c r="H528" s="114">
        <v>104.4</v>
      </c>
      <c r="I528" s="114"/>
      <c r="J528" s="1227" t="s">
        <v>5504</v>
      </c>
      <c r="K528" s="1227" t="s">
        <v>6310</v>
      </c>
      <c r="L528" s="1227" t="s">
        <v>7153</v>
      </c>
      <c r="M528" s="1239"/>
      <c r="N528" s="1239"/>
      <c r="O528" s="1239"/>
      <c r="P528" s="1239"/>
      <c r="Q528" s="1239"/>
      <c r="R528" s="1239"/>
      <c r="S528" s="1239"/>
      <c r="T528" s="9"/>
    </row>
    <row r="529" spans="1:20" s="1" customFormat="1" ht="68.25" customHeight="1" x14ac:dyDescent="0.2">
      <c r="A529" s="1567"/>
      <c r="B529" s="1213" t="s">
        <v>7151</v>
      </c>
      <c r="C529" s="1215" t="s">
        <v>7152</v>
      </c>
      <c r="D529" s="1244" t="s">
        <v>810</v>
      </c>
      <c r="E529" s="1244" t="s">
        <v>972</v>
      </c>
      <c r="F529" s="998"/>
      <c r="G529" s="1071"/>
      <c r="H529" s="114">
        <v>300</v>
      </c>
      <c r="I529" s="114"/>
      <c r="J529" s="1227" t="s">
        <v>7066</v>
      </c>
      <c r="K529" s="1227"/>
      <c r="L529" s="1227"/>
      <c r="M529" s="1239"/>
      <c r="N529" s="1239"/>
      <c r="O529" s="1239"/>
      <c r="P529" s="1239"/>
      <c r="Q529" s="1239"/>
      <c r="R529" s="1239"/>
      <c r="S529" s="1239"/>
      <c r="T529" s="9"/>
    </row>
    <row r="530" spans="1:20" s="1" customFormat="1" ht="116.25" customHeight="1" x14ac:dyDescent="0.2">
      <c r="A530" s="1213" t="s">
        <v>1556</v>
      </c>
      <c r="B530" s="1213" t="s">
        <v>2708</v>
      </c>
      <c r="C530" s="1215" t="s">
        <v>7458</v>
      </c>
      <c r="D530" s="1244" t="s">
        <v>986</v>
      </c>
      <c r="E530" s="1244" t="s">
        <v>987</v>
      </c>
      <c r="F530" s="114">
        <v>1470</v>
      </c>
      <c r="G530" s="1080">
        <v>2.7</v>
      </c>
      <c r="H530" s="114">
        <v>2.7</v>
      </c>
      <c r="I530" s="114"/>
      <c r="J530" s="1227" t="s">
        <v>6568</v>
      </c>
      <c r="K530" s="1227" t="s">
        <v>7457</v>
      </c>
      <c r="L530" s="1227"/>
      <c r="M530" s="1239"/>
      <c r="N530" s="1239"/>
      <c r="O530" s="1239"/>
      <c r="P530" s="1239"/>
      <c r="Q530" s="1239"/>
      <c r="R530" s="1239"/>
      <c r="S530" s="1239"/>
      <c r="T530" s="9" t="s">
        <v>973</v>
      </c>
    </row>
    <row r="531" spans="1:20" s="1" customFormat="1" ht="108.75" customHeight="1" x14ac:dyDescent="0.2">
      <c r="A531" s="1242" t="s">
        <v>1558</v>
      </c>
      <c r="B531" s="1213" t="s">
        <v>4817</v>
      </c>
      <c r="C531" s="1215" t="s">
        <v>5319</v>
      </c>
      <c r="D531" s="1214" t="s">
        <v>891</v>
      </c>
      <c r="E531" s="1214" t="s">
        <v>972</v>
      </c>
      <c r="F531" s="114">
        <v>45</v>
      </c>
      <c r="G531" s="114">
        <v>1500</v>
      </c>
      <c r="H531" s="114">
        <v>2700</v>
      </c>
      <c r="I531" s="114"/>
      <c r="J531" s="1227" t="s">
        <v>4776</v>
      </c>
      <c r="K531" s="1227" t="s">
        <v>5635</v>
      </c>
      <c r="L531" s="1227" t="s">
        <v>7155</v>
      </c>
      <c r="M531" s="1239"/>
      <c r="N531" s="1239"/>
      <c r="O531" s="1239"/>
      <c r="P531" s="1239"/>
      <c r="Q531" s="1239"/>
      <c r="R531" s="1239"/>
      <c r="S531" s="1239"/>
      <c r="T531" s="9"/>
    </row>
    <row r="532" spans="1:20" s="1" customFormat="1" ht="96.75" customHeight="1" x14ac:dyDescent="0.2">
      <c r="A532" s="1210" t="s">
        <v>1559</v>
      </c>
      <c r="B532" s="1213" t="s">
        <v>2718</v>
      </c>
      <c r="C532" s="1215" t="s">
        <v>5320</v>
      </c>
      <c r="D532" s="1244" t="s">
        <v>986</v>
      </c>
      <c r="E532" s="1244" t="s">
        <v>987</v>
      </c>
      <c r="F532" s="114">
        <v>1470</v>
      </c>
      <c r="G532" s="1080">
        <v>9.9559999999999995</v>
      </c>
      <c r="H532" s="998">
        <v>8.1300000000000008</v>
      </c>
      <c r="I532" s="114"/>
      <c r="J532" s="1227" t="s">
        <v>5636</v>
      </c>
      <c r="K532" s="1227" t="s">
        <v>7459</v>
      </c>
      <c r="L532" s="1227"/>
      <c r="M532" s="1239"/>
      <c r="N532" s="1239"/>
      <c r="O532" s="1239"/>
      <c r="P532" s="1239"/>
      <c r="Q532" s="1239"/>
      <c r="R532" s="1239"/>
      <c r="S532" s="1239"/>
      <c r="T532" s="9" t="s">
        <v>973</v>
      </c>
    </row>
    <row r="533" spans="1:20" s="1" customFormat="1" ht="107.25" customHeight="1" x14ac:dyDescent="0.2">
      <c r="A533" s="1210" t="s">
        <v>1561</v>
      </c>
      <c r="B533" s="1213" t="s">
        <v>2721</v>
      </c>
      <c r="C533" s="1215" t="s">
        <v>7461</v>
      </c>
      <c r="D533" s="1214" t="s">
        <v>13</v>
      </c>
      <c r="E533" s="1214" t="s">
        <v>972</v>
      </c>
      <c r="F533" s="114">
        <v>1470</v>
      </c>
      <c r="G533" s="1080">
        <v>1474.999</v>
      </c>
      <c r="H533" s="114">
        <v>15.4</v>
      </c>
      <c r="I533" s="114"/>
      <c r="J533" s="1227" t="s">
        <v>5638</v>
      </c>
      <c r="K533" s="1227" t="s">
        <v>6298</v>
      </c>
      <c r="L533" s="1227" t="s">
        <v>7460</v>
      </c>
      <c r="M533" s="1239"/>
      <c r="N533" s="1239"/>
      <c r="O533" s="1239"/>
      <c r="P533" s="1239"/>
      <c r="Q533" s="1239"/>
      <c r="R533" s="1239"/>
      <c r="S533" s="1239"/>
      <c r="T533" s="9" t="s">
        <v>973</v>
      </c>
    </row>
    <row r="534" spans="1:20" s="1" customFormat="1" ht="103.5" customHeight="1" x14ac:dyDescent="0.2">
      <c r="A534" s="1211" t="s">
        <v>1562</v>
      </c>
      <c r="B534" s="1213" t="s">
        <v>7254</v>
      </c>
      <c r="C534" s="1215" t="s">
        <v>7253</v>
      </c>
      <c r="D534" s="1214" t="s">
        <v>810</v>
      </c>
      <c r="E534" s="1214" t="s">
        <v>972</v>
      </c>
      <c r="F534" s="114"/>
      <c r="G534" s="114"/>
      <c r="H534" s="114">
        <v>700</v>
      </c>
      <c r="I534" s="114"/>
      <c r="J534" s="1227" t="s">
        <v>7086</v>
      </c>
      <c r="K534" s="1227"/>
      <c r="L534" s="1227"/>
      <c r="M534" s="1239"/>
      <c r="N534" s="1239"/>
      <c r="O534" s="1239"/>
      <c r="P534" s="1239"/>
      <c r="Q534" s="1239"/>
      <c r="R534" s="1239"/>
      <c r="S534" s="1239"/>
      <c r="T534" s="9"/>
    </row>
    <row r="535" spans="1:20" s="1" customFormat="1" ht="177.75" customHeight="1" x14ac:dyDescent="0.2">
      <c r="A535" s="1566" t="s">
        <v>1563</v>
      </c>
      <c r="B535" s="1236" t="s">
        <v>4243</v>
      </c>
      <c r="C535" s="920" t="s">
        <v>7498</v>
      </c>
      <c r="D535" s="1236" t="s">
        <v>275</v>
      </c>
      <c r="E535" s="1236" t="s">
        <v>972</v>
      </c>
      <c r="F535" s="1236">
        <v>412</v>
      </c>
      <c r="G535" s="1080">
        <v>396.98453000000001</v>
      </c>
      <c r="H535" s="114">
        <v>14.436540000000001</v>
      </c>
      <c r="I535" s="114">
        <v>1333.33</v>
      </c>
      <c r="J535" s="1227" t="s">
        <v>4351</v>
      </c>
      <c r="K535" s="1227" t="s">
        <v>5727</v>
      </c>
      <c r="L535" s="1227" t="s">
        <v>7497</v>
      </c>
      <c r="M535" s="1239"/>
      <c r="N535" s="1239"/>
      <c r="O535" s="1239"/>
      <c r="P535" s="1239"/>
      <c r="Q535" s="1239"/>
      <c r="R535" s="1239"/>
      <c r="S535" s="1239"/>
      <c r="T535" s="9"/>
    </row>
    <row r="536" spans="1:20" s="1" customFormat="1" ht="80.25" customHeight="1" x14ac:dyDescent="0.2">
      <c r="A536" s="1566"/>
      <c r="B536" s="1236" t="s">
        <v>7180</v>
      </c>
      <c r="C536" s="1215" t="s">
        <v>5915</v>
      </c>
      <c r="D536" s="1214" t="s">
        <v>275</v>
      </c>
      <c r="E536" s="1214" t="s">
        <v>972</v>
      </c>
      <c r="F536" s="998"/>
      <c r="G536" s="1071"/>
      <c r="H536" s="998">
        <v>659.16</v>
      </c>
      <c r="I536" s="114"/>
      <c r="J536" s="1227" t="s">
        <v>7066</v>
      </c>
      <c r="K536" s="1227"/>
      <c r="L536" s="1227"/>
      <c r="M536" s="1239"/>
      <c r="N536" s="1239"/>
      <c r="O536" s="1239"/>
      <c r="P536" s="1239"/>
      <c r="Q536" s="1239"/>
      <c r="R536" s="1239"/>
      <c r="S536" s="1239"/>
      <c r="T536" s="9"/>
    </row>
    <row r="537" spans="1:20" s="1" customFormat="1" ht="80.25" customHeight="1" x14ac:dyDescent="0.2">
      <c r="A537" s="1567"/>
      <c r="B537" s="1236" t="s">
        <v>7181</v>
      </c>
      <c r="C537" s="1215" t="s">
        <v>7182</v>
      </c>
      <c r="D537" s="1214" t="s">
        <v>275</v>
      </c>
      <c r="E537" s="1214" t="s">
        <v>972</v>
      </c>
      <c r="F537" s="998"/>
      <c r="G537" s="1071"/>
      <c r="H537" s="114">
        <v>700</v>
      </c>
      <c r="I537" s="114"/>
      <c r="J537" s="1227" t="s">
        <v>7066</v>
      </c>
      <c r="K537" s="1227"/>
      <c r="L537" s="1227"/>
      <c r="M537" s="1239"/>
      <c r="N537" s="1239"/>
      <c r="O537" s="1239"/>
      <c r="P537" s="1239"/>
      <c r="Q537" s="1239"/>
      <c r="R537" s="1239"/>
      <c r="S537" s="1239"/>
      <c r="T537" s="9"/>
    </row>
    <row r="538" spans="1:20" s="1" customFormat="1" ht="155.25" customHeight="1" x14ac:dyDescent="0.2">
      <c r="A538" s="1210" t="s">
        <v>1565</v>
      </c>
      <c r="B538" s="1213" t="s">
        <v>2729</v>
      </c>
      <c r="C538" s="1215" t="s">
        <v>7463</v>
      </c>
      <c r="D538" s="1214" t="s">
        <v>13</v>
      </c>
      <c r="E538" s="1214" t="s">
        <v>972</v>
      </c>
      <c r="F538" s="114">
        <v>1470</v>
      </c>
      <c r="G538" s="114">
        <v>600</v>
      </c>
      <c r="H538" s="114">
        <v>1000</v>
      </c>
      <c r="I538" s="114"/>
      <c r="J538" s="1227" t="s">
        <v>3405</v>
      </c>
      <c r="K538" s="1227" t="s">
        <v>6565</v>
      </c>
      <c r="L538" s="1227" t="s">
        <v>7462</v>
      </c>
      <c r="M538" s="1239"/>
      <c r="N538" s="1239"/>
      <c r="O538" s="1239"/>
      <c r="P538" s="1239"/>
      <c r="Q538" s="1239"/>
      <c r="R538" s="1239"/>
      <c r="S538" s="1239"/>
      <c r="T538" s="9" t="s">
        <v>973</v>
      </c>
    </row>
    <row r="539" spans="1:20" s="1" customFormat="1" ht="76.5" customHeight="1" x14ac:dyDescent="0.2">
      <c r="A539" s="1242" t="s">
        <v>1567</v>
      </c>
      <c r="B539" s="1213" t="s">
        <v>2737</v>
      </c>
      <c r="C539" s="1215" t="s">
        <v>7183</v>
      </c>
      <c r="D539" s="1214" t="s">
        <v>810</v>
      </c>
      <c r="E539" s="1214" t="s">
        <v>972</v>
      </c>
      <c r="F539" s="114">
        <v>0</v>
      </c>
      <c r="G539" s="1173"/>
      <c r="H539" s="114">
        <v>900</v>
      </c>
      <c r="I539" s="114">
        <v>900</v>
      </c>
      <c r="J539" s="1227" t="s">
        <v>5749</v>
      </c>
      <c r="K539" s="1227" t="s">
        <v>7184</v>
      </c>
      <c r="L539" s="1227"/>
      <c r="M539" s="1239"/>
      <c r="N539" s="1239"/>
      <c r="O539" s="1239"/>
      <c r="P539" s="1239"/>
      <c r="Q539" s="1239"/>
      <c r="R539" s="1239"/>
      <c r="S539" s="1239"/>
      <c r="T539" s="9" t="s">
        <v>973</v>
      </c>
    </row>
    <row r="540" spans="1:20" s="1" customFormat="1" ht="76.5" customHeight="1" x14ac:dyDescent="0.2">
      <c r="A540" s="1566" t="s">
        <v>1568</v>
      </c>
      <c r="B540" s="1236" t="s">
        <v>7185</v>
      </c>
      <c r="C540" s="1215" t="s">
        <v>7186</v>
      </c>
      <c r="D540" s="1214" t="s">
        <v>810</v>
      </c>
      <c r="E540" s="1214" t="s">
        <v>972</v>
      </c>
      <c r="F540" s="998"/>
      <c r="G540" s="1071"/>
      <c r="H540" s="114">
        <v>749</v>
      </c>
      <c r="I540" s="114"/>
      <c r="J540" s="1227" t="s">
        <v>7066</v>
      </c>
      <c r="K540" s="1227"/>
      <c r="L540" s="1227"/>
      <c r="M540" s="1239"/>
      <c r="N540" s="1239"/>
      <c r="O540" s="1239"/>
      <c r="P540" s="1239"/>
      <c r="Q540" s="1239"/>
      <c r="R540" s="1239"/>
      <c r="S540" s="1239"/>
      <c r="T540" s="9"/>
    </row>
    <row r="541" spans="1:20" s="1" customFormat="1" ht="76.5" customHeight="1" x14ac:dyDescent="0.2">
      <c r="A541" s="1567"/>
      <c r="B541" s="1236" t="s">
        <v>7501</v>
      </c>
      <c r="C541" s="1215" t="s">
        <v>7502</v>
      </c>
      <c r="D541" s="1214" t="s">
        <v>810</v>
      </c>
      <c r="E541" s="1214" t="s">
        <v>972</v>
      </c>
      <c r="F541" s="998"/>
      <c r="G541" s="1071"/>
      <c r="H541" s="390">
        <v>101.72577</v>
      </c>
      <c r="I541" s="114"/>
      <c r="J541" s="1227" t="s">
        <v>7066</v>
      </c>
      <c r="K541" s="1227"/>
      <c r="L541" s="1227"/>
      <c r="M541" s="1239"/>
      <c r="N541" s="1239"/>
      <c r="O541" s="1239"/>
      <c r="P541" s="1239"/>
      <c r="Q541" s="1239"/>
      <c r="R541" s="1239"/>
      <c r="S541" s="1239"/>
      <c r="T541" s="9"/>
    </row>
    <row r="542" spans="1:20" s="1" customFormat="1" ht="118.5" customHeight="1" x14ac:dyDescent="0.2">
      <c r="A542" s="1565" t="s">
        <v>1571</v>
      </c>
      <c r="B542" s="1236" t="s">
        <v>4963</v>
      </c>
      <c r="C542" s="38" t="s">
        <v>7465</v>
      </c>
      <c r="D542" s="1236" t="s">
        <v>810</v>
      </c>
      <c r="E542" s="1236" t="s">
        <v>972</v>
      </c>
      <c r="F542" s="1236"/>
      <c r="G542" s="49">
        <v>2000</v>
      </c>
      <c r="H542" s="390">
        <v>121.64788</v>
      </c>
      <c r="I542" s="114"/>
      <c r="J542" s="1227" t="s">
        <v>4950</v>
      </c>
      <c r="K542" s="1227" t="s">
        <v>5124</v>
      </c>
      <c r="L542" s="1227" t="s">
        <v>7464</v>
      </c>
      <c r="M542" s="1239"/>
      <c r="N542" s="1239"/>
      <c r="O542" s="1239"/>
      <c r="P542" s="1239"/>
      <c r="Q542" s="1239"/>
      <c r="R542" s="1239"/>
      <c r="S542" s="1239"/>
      <c r="T542" s="9"/>
    </row>
    <row r="543" spans="1:20" s="1" customFormat="1" ht="102.75" customHeight="1" x14ac:dyDescent="0.2">
      <c r="A543" s="1566"/>
      <c r="B543" s="1236" t="s">
        <v>6312</v>
      </c>
      <c r="C543" s="38" t="s">
        <v>6444</v>
      </c>
      <c r="D543" s="1236" t="s">
        <v>810</v>
      </c>
      <c r="E543" s="1236" t="s">
        <v>972</v>
      </c>
      <c r="F543" s="1236"/>
      <c r="G543" s="49">
        <v>1020</v>
      </c>
      <c r="H543" s="114">
        <v>1436.89</v>
      </c>
      <c r="I543" s="114"/>
      <c r="J543" s="1227" t="s">
        <v>6445</v>
      </c>
      <c r="K543" s="1227" t="s">
        <v>7007</v>
      </c>
      <c r="L543" s="1227" t="s">
        <v>7189</v>
      </c>
      <c r="M543" s="1239"/>
      <c r="N543" s="1239"/>
      <c r="O543" s="1239"/>
      <c r="P543" s="1239"/>
      <c r="Q543" s="1239"/>
      <c r="R543" s="1239"/>
      <c r="S543" s="1239"/>
      <c r="T543" s="9"/>
    </row>
    <row r="544" spans="1:20" s="1" customFormat="1" ht="62.25" customHeight="1" x14ac:dyDescent="0.2">
      <c r="A544" s="1566"/>
      <c r="B544" s="1236" t="s">
        <v>7156</v>
      </c>
      <c r="C544" s="38" t="s">
        <v>7157</v>
      </c>
      <c r="D544" s="1236" t="s">
        <v>286</v>
      </c>
      <c r="E544" s="1236" t="s">
        <v>972</v>
      </c>
      <c r="F544" s="1236"/>
      <c r="G544" s="49"/>
      <c r="H544" s="114">
        <v>150</v>
      </c>
      <c r="I544" s="114"/>
      <c r="J544" s="1227" t="s">
        <v>7086</v>
      </c>
      <c r="K544" s="1227"/>
      <c r="L544" s="1227"/>
      <c r="M544" s="1239"/>
      <c r="N544" s="1239"/>
      <c r="O544" s="1239"/>
      <c r="P544" s="1239"/>
      <c r="Q544" s="1239"/>
      <c r="R544" s="1239"/>
      <c r="S544" s="1239"/>
      <c r="T544" s="9"/>
    </row>
    <row r="545" spans="1:20" s="1" customFormat="1" ht="62.25" customHeight="1" x14ac:dyDescent="0.2">
      <c r="A545" s="1567"/>
      <c r="B545" s="1236" t="s">
        <v>7671</v>
      </c>
      <c r="C545" s="38" t="s">
        <v>7672</v>
      </c>
      <c r="D545" s="1236" t="s">
        <v>810</v>
      </c>
      <c r="E545" s="1236" t="s">
        <v>902</v>
      </c>
      <c r="F545" s="1236"/>
      <c r="G545" s="49"/>
      <c r="H545" s="114">
        <v>1200</v>
      </c>
      <c r="I545" s="114"/>
      <c r="J545" s="1227" t="s">
        <v>7086</v>
      </c>
      <c r="K545" s="1227"/>
      <c r="L545" s="1227"/>
      <c r="M545" s="1239"/>
      <c r="N545" s="1239"/>
      <c r="O545" s="1239"/>
      <c r="P545" s="1239"/>
      <c r="Q545" s="1239"/>
      <c r="R545" s="1239"/>
      <c r="S545" s="1239"/>
      <c r="T545" s="9"/>
    </row>
    <row r="546" spans="1:20" s="1" customFormat="1" ht="80.25" customHeight="1" x14ac:dyDescent="0.2">
      <c r="A546" s="1210" t="s">
        <v>1572</v>
      </c>
      <c r="B546" s="1213" t="s">
        <v>7503</v>
      </c>
      <c r="C546" s="1215" t="s">
        <v>7504</v>
      </c>
      <c r="D546" s="1214" t="s">
        <v>13</v>
      </c>
      <c r="E546" s="1214" t="s">
        <v>972</v>
      </c>
      <c r="F546" s="114"/>
      <c r="G546" s="1080"/>
      <c r="H546" s="373">
        <v>320.33</v>
      </c>
      <c r="I546" s="114"/>
      <c r="J546" s="1227" t="s">
        <v>7086</v>
      </c>
      <c r="K546" s="1227"/>
      <c r="L546" s="1227"/>
      <c r="M546" s="1239"/>
      <c r="N546" s="1239"/>
      <c r="O546" s="1239"/>
      <c r="P546" s="1239"/>
      <c r="Q546" s="1239"/>
      <c r="R546" s="1239"/>
      <c r="S546" s="1239"/>
      <c r="T546" s="9"/>
    </row>
    <row r="547" spans="1:20" s="1" customFormat="1" ht="87.75" customHeight="1" x14ac:dyDescent="0.2">
      <c r="A547" s="1212" t="s">
        <v>1573</v>
      </c>
      <c r="B547" s="1236" t="s">
        <v>7190</v>
      </c>
      <c r="C547" s="920" t="s">
        <v>7191</v>
      </c>
      <c r="D547" s="1236" t="s">
        <v>810</v>
      </c>
      <c r="E547" s="1236" t="s">
        <v>972</v>
      </c>
      <c r="F547" s="1236"/>
      <c r="G547" s="114"/>
      <c r="H547" s="114">
        <v>1100</v>
      </c>
      <c r="I547" s="114"/>
      <c r="J547" s="1227" t="s">
        <v>7086</v>
      </c>
      <c r="K547" s="1227"/>
      <c r="L547" s="1227"/>
      <c r="M547" s="1239"/>
      <c r="N547" s="1239"/>
      <c r="O547" s="1239"/>
      <c r="P547" s="1239"/>
      <c r="Q547" s="1239"/>
      <c r="R547" s="1239"/>
      <c r="S547" s="1239"/>
      <c r="T547" s="9"/>
    </row>
    <row r="548" spans="1:20" s="1" customFormat="1" ht="61.5" customHeight="1" x14ac:dyDescent="0.2">
      <c r="A548" s="1565" t="s">
        <v>1575</v>
      </c>
      <c r="B548" s="1236" t="s">
        <v>6278</v>
      </c>
      <c r="C548" s="920" t="s">
        <v>7195</v>
      </c>
      <c r="D548" s="1236" t="s">
        <v>810</v>
      </c>
      <c r="E548" s="1236" t="s">
        <v>972</v>
      </c>
      <c r="F548" s="1236"/>
      <c r="G548" s="114">
        <v>350</v>
      </c>
      <c r="H548" s="114">
        <v>600</v>
      </c>
      <c r="I548" s="114"/>
      <c r="J548" s="1227" t="s">
        <v>6279</v>
      </c>
      <c r="K548" s="1227" t="s">
        <v>7194</v>
      </c>
      <c r="L548" s="1227"/>
      <c r="M548" s="1239"/>
      <c r="N548" s="1239"/>
      <c r="O548" s="1239"/>
      <c r="P548" s="1239"/>
      <c r="Q548" s="1239"/>
      <c r="R548" s="1239"/>
      <c r="S548" s="1239"/>
      <c r="T548" s="9"/>
    </row>
    <row r="549" spans="1:20" s="1" customFormat="1" ht="61.5" customHeight="1" x14ac:dyDescent="0.2">
      <c r="A549" s="1567"/>
      <c r="B549" s="1236" t="s">
        <v>7192</v>
      </c>
      <c r="C549" s="920" t="s">
        <v>7193</v>
      </c>
      <c r="D549" s="1236" t="s">
        <v>810</v>
      </c>
      <c r="E549" s="1236" t="s">
        <v>972</v>
      </c>
      <c r="F549" s="1236"/>
      <c r="G549" s="114"/>
      <c r="H549" s="114">
        <v>1200</v>
      </c>
      <c r="I549" s="114"/>
      <c r="J549" s="1227" t="s">
        <v>7086</v>
      </c>
      <c r="K549" s="1227"/>
      <c r="L549" s="1227"/>
      <c r="M549" s="1239"/>
      <c r="N549" s="1239"/>
      <c r="O549" s="1239"/>
      <c r="P549" s="1239"/>
      <c r="Q549" s="1239"/>
      <c r="R549" s="1239"/>
      <c r="S549" s="1239"/>
      <c r="T549" s="9"/>
    </row>
    <row r="550" spans="1:20" s="1" customFormat="1" ht="106.5" customHeight="1" x14ac:dyDescent="0.2">
      <c r="A550" s="1565" t="s">
        <v>1576</v>
      </c>
      <c r="B550" s="1213" t="s">
        <v>2769</v>
      </c>
      <c r="C550" s="1215" t="s">
        <v>7196</v>
      </c>
      <c r="D550" s="1214" t="s">
        <v>810</v>
      </c>
      <c r="E550" s="1214" t="s">
        <v>972</v>
      </c>
      <c r="F550" s="718">
        <v>600</v>
      </c>
      <c r="G550" s="1080">
        <v>13.191000000000001</v>
      </c>
      <c r="H550" s="998">
        <v>304.92</v>
      </c>
      <c r="I550" s="114"/>
      <c r="J550" s="1227" t="s">
        <v>5655</v>
      </c>
      <c r="K550" s="1227" t="s">
        <v>7197</v>
      </c>
      <c r="L550" s="1227"/>
      <c r="M550" s="1239"/>
      <c r="N550" s="1239"/>
      <c r="O550" s="1239"/>
      <c r="P550" s="1239"/>
      <c r="Q550" s="1239"/>
      <c r="R550" s="1239"/>
      <c r="S550" s="1239"/>
      <c r="T550" s="9" t="s">
        <v>973</v>
      </c>
    </row>
    <row r="551" spans="1:20" s="1" customFormat="1" ht="94.5" customHeight="1" x14ac:dyDescent="0.2">
      <c r="A551" s="1566"/>
      <c r="B551" s="1213" t="s">
        <v>2770</v>
      </c>
      <c r="C551" s="1215" t="s">
        <v>7211</v>
      </c>
      <c r="D551" s="1214" t="s">
        <v>810</v>
      </c>
      <c r="E551" s="1214" t="s">
        <v>972</v>
      </c>
      <c r="F551" s="785">
        <v>40</v>
      </c>
      <c r="G551" s="1080">
        <v>7.8468</v>
      </c>
      <c r="H551" s="998">
        <v>7.85</v>
      </c>
      <c r="I551" s="114"/>
      <c r="J551" s="1227" t="s">
        <v>3540</v>
      </c>
      <c r="K551" s="1227" t="s">
        <v>3834</v>
      </c>
      <c r="L551" s="1227" t="s">
        <v>6561</v>
      </c>
      <c r="M551" s="1239" t="s">
        <v>7210</v>
      </c>
      <c r="N551" s="1239"/>
      <c r="O551" s="1239"/>
      <c r="P551" s="1239"/>
      <c r="Q551" s="1239"/>
      <c r="R551" s="1239"/>
      <c r="S551" s="1239"/>
      <c r="T551" s="9" t="s">
        <v>973</v>
      </c>
    </row>
    <row r="552" spans="1:20" s="1" customFormat="1" ht="159" customHeight="1" x14ac:dyDescent="0.2">
      <c r="A552" s="1566"/>
      <c r="B552" s="1213" t="s">
        <v>2771</v>
      </c>
      <c r="C552" s="1215" t="s">
        <v>6543</v>
      </c>
      <c r="D552" s="1214" t="s">
        <v>810</v>
      </c>
      <c r="E552" s="1214" t="s">
        <v>972</v>
      </c>
      <c r="F552" s="785">
        <v>30</v>
      </c>
      <c r="G552" s="114">
        <v>10</v>
      </c>
      <c r="H552" s="114">
        <v>10</v>
      </c>
      <c r="I552" s="114"/>
      <c r="J552" s="1227" t="s">
        <v>4851</v>
      </c>
      <c r="K552" s="1227" t="s">
        <v>6544</v>
      </c>
      <c r="L552" s="1227" t="s">
        <v>7208</v>
      </c>
      <c r="M552" s="1239"/>
      <c r="N552" s="1239"/>
      <c r="O552" s="1239"/>
      <c r="P552" s="1239"/>
      <c r="Q552" s="1239"/>
      <c r="R552" s="1239"/>
      <c r="S552" s="1239"/>
      <c r="T552" s="9" t="s">
        <v>973</v>
      </c>
    </row>
    <row r="553" spans="1:20" s="1" customFormat="1" ht="117" customHeight="1" x14ac:dyDescent="0.2">
      <c r="A553" s="1566"/>
      <c r="B553" s="1213" t="s">
        <v>2773</v>
      </c>
      <c r="C553" s="1215" t="s">
        <v>7204</v>
      </c>
      <c r="D553" s="1214" t="s">
        <v>810</v>
      </c>
      <c r="E553" s="1214" t="s">
        <v>972</v>
      </c>
      <c r="F553" s="114">
        <v>8</v>
      </c>
      <c r="G553" s="114">
        <v>950</v>
      </c>
      <c r="H553" s="114">
        <v>1.23</v>
      </c>
      <c r="I553" s="114"/>
      <c r="J553" s="1227" t="s">
        <v>4852</v>
      </c>
      <c r="K553" s="1227" t="s">
        <v>5656</v>
      </c>
      <c r="L553" s="1227" t="s">
        <v>7205</v>
      </c>
      <c r="M553" s="1239"/>
      <c r="N553" s="1239"/>
      <c r="O553" s="1239"/>
      <c r="P553" s="1239"/>
      <c r="Q553" s="1239"/>
      <c r="R553" s="1239"/>
      <c r="S553" s="1239"/>
      <c r="T553" s="9" t="s">
        <v>973</v>
      </c>
    </row>
    <row r="554" spans="1:20" s="1" customFormat="1" ht="63.75" customHeight="1" x14ac:dyDescent="0.2">
      <c r="A554" s="1566"/>
      <c r="B554" s="1213" t="s">
        <v>3542</v>
      </c>
      <c r="C554" s="1215" t="s">
        <v>3543</v>
      </c>
      <c r="D554" s="1214" t="s">
        <v>810</v>
      </c>
      <c r="E554" s="1214" t="s">
        <v>972</v>
      </c>
      <c r="F554" s="717">
        <v>65.55</v>
      </c>
      <c r="G554" s="114">
        <v>6</v>
      </c>
      <c r="H554" s="114">
        <v>6</v>
      </c>
      <c r="I554" s="114"/>
      <c r="J554" s="1227" t="s">
        <v>3497</v>
      </c>
      <c r="K554" s="1227" t="s">
        <v>6560</v>
      </c>
      <c r="L554" s="1227" t="s">
        <v>7209</v>
      </c>
      <c r="M554" s="1239"/>
      <c r="N554" s="1239"/>
      <c r="O554" s="1239"/>
      <c r="P554" s="1239"/>
      <c r="Q554" s="1239"/>
      <c r="R554" s="1239"/>
      <c r="S554" s="1239"/>
      <c r="T554" s="9"/>
    </row>
    <row r="555" spans="1:20" s="1" customFormat="1" ht="81.75" customHeight="1" x14ac:dyDescent="0.2">
      <c r="A555" s="1566"/>
      <c r="B555" s="1213" t="s">
        <v>7505</v>
      </c>
      <c r="C555" s="1215" t="s">
        <v>7506</v>
      </c>
      <c r="D555" s="1214" t="s">
        <v>810</v>
      </c>
      <c r="E555" s="1214" t="s">
        <v>972</v>
      </c>
      <c r="F555" s="719"/>
      <c r="G555" s="1072"/>
      <c r="H555" s="114">
        <v>320.33</v>
      </c>
      <c r="I555" s="114"/>
      <c r="J555" s="1227" t="s">
        <v>7086</v>
      </c>
      <c r="K555" s="1227"/>
      <c r="L555" s="1227"/>
      <c r="M555" s="1239"/>
      <c r="N555" s="1239"/>
      <c r="O555" s="1239"/>
      <c r="P555" s="1239"/>
      <c r="Q555" s="1239"/>
      <c r="R555" s="1239"/>
      <c r="S555" s="1239"/>
      <c r="T555" s="9"/>
    </row>
    <row r="556" spans="1:20" s="1" customFormat="1" ht="63.75" customHeight="1" x14ac:dyDescent="0.2">
      <c r="A556" s="1566"/>
      <c r="B556" s="1213" t="s">
        <v>7199</v>
      </c>
      <c r="C556" s="1215" t="s">
        <v>7198</v>
      </c>
      <c r="D556" s="1214" t="s">
        <v>810</v>
      </c>
      <c r="E556" s="1214" t="s">
        <v>972</v>
      </c>
      <c r="F556" s="719"/>
      <c r="G556" s="1072"/>
      <c r="H556" s="114">
        <v>500</v>
      </c>
      <c r="I556" s="114"/>
      <c r="J556" s="1227" t="s">
        <v>7086</v>
      </c>
      <c r="K556" s="1227"/>
      <c r="L556" s="1227"/>
      <c r="M556" s="1239"/>
      <c r="N556" s="1239"/>
      <c r="O556" s="1239"/>
      <c r="P556" s="1239"/>
      <c r="Q556" s="1239"/>
      <c r="R556" s="1239"/>
      <c r="S556" s="1239"/>
      <c r="T556" s="9"/>
    </row>
    <row r="557" spans="1:20" s="1" customFormat="1" ht="63.75" customHeight="1" x14ac:dyDescent="0.2">
      <c r="A557" s="1566"/>
      <c r="B557" s="1213" t="s">
        <v>7200</v>
      </c>
      <c r="C557" s="1215" t="s">
        <v>7201</v>
      </c>
      <c r="D557" s="1214" t="s">
        <v>810</v>
      </c>
      <c r="E557" s="1214" t="s">
        <v>972</v>
      </c>
      <c r="F557" s="719"/>
      <c r="G557" s="1072"/>
      <c r="H557" s="114">
        <v>80</v>
      </c>
      <c r="I557" s="114"/>
      <c r="J557" s="1227" t="s">
        <v>7086</v>
      </c>
      <c r="K557" s="1227"/>
      <c r="L557" s="1227"/>
      <c r="M557" s="1239"/>
      <c r="N557" s="1239"/>
      <c r="O557" s="1239"/>
      <c r="P557" s="1239"/>
      <c r="Q557" s="1239"/>
      <c r="R557" s="1239"/>
      <c r="S557" s="1239"/>
      <c r="T557" s="9"/>
    </row>
    <row r="558" spans="1:20" s="1" customFormat="1" ht="63.75" customHeight="1" x14ac:dyDescent="0.2">
      <c r="A558" s="1566"/>
      <c r="B558" s="1213" t="s">
        <v>7203</v>
      </c>
      <c r="C558" s="1215" t="s">
        <v>7202</v>
      </c>
      <c r="D558" s="1214" t="s">
        <v>810</v>
      </c>
      <c r="E558" s="1214" t="s">
        <v>972</v>
      </c>
      <c r="F558" s="719"/>
      <c r="G558" s="1072"/>
      <c r="H558" s="114">
        <v>120</v>
      </c>
      <c r="I558" s="114"/>
      <c r="J558" s="1227" t="s">
        <v>7086</v>
      </c>
      <c r="K558" s="1227"/>
      <c r="L558" s="1227"/>
      <c r="M558" s="1239"/>
      <c r="N558" s="1239"/>
      <c r="O558" s="1239"/>
      <c r="P558" s="1239"/>
      <c r="Q558" s="1239"/>
      <c r="R558" s="1239"/>
      <c r="S558" s="1239"/>
      <c r="T558" s="9"/>
    </row>
    <row r="559" spans="1:20" s="1" customFormat="1" ht="63.75" customHeight="1" x14ac:dyDescent="0.2">
      <c r="A559" s="1567"/>
      <c r="B559" s="1213" t="s">
        <v>7206</v>
      </c>
      <c r="C559" s="1215" t="s">
        <v>7207</v>
      </c>
      <c r="D559" s="1214" t="s">
        <v>810</v>
      </c>
      <c r="E559" s="1214" t="s">
        <v>972</v>
      </c>
      <c r="F559" s="719"/>
      <c r="G559" s="1072"/>
      <c r="H559" s="114">
        <v>600</v>
      </c>
      <c r="I559" s="114"/>
      <c r="J559" s="1227" t="s">
        <v>7086</v>
      </c>
      <c r="K559" s="1227"/>
      <c r="L559" s="1227"/>
      <c r="M559" s="1239"/>
      <c r="N559" s="1239"/>
      <c r="O559" s="1239"/>
      <c r="P559" s="1239"/>
      <c r="Q559" s="1239"/>
      <c r="R559" s="1239"/>
      <c r="S559" s="1239"/>
      <c r="T559" s="9"/>
    </row>
    <row r="560" spans="1:20" s="1" customFormat="1" ht="91.5" customHeight="1" x14ac:dyDescent="0.2">
      <c r="A560" s="1565" t="s">
        <v>1577</v>
      </c>
      <c r="B560" s="1236" t="s">
        <v>7212</v>
      </c>
      <c r="C560" s="1215" t="s">
        <v>7507</v>
      </c>
      <c r="D560" s="1214" t="s">
        <v>13</v>
      </c>
      <c r="E560" s="1214" t="s">
        <v>972</v>
      </c>
      <c r="F560" s="719"/>
      <c r="G560" s="1072"/>
      <c r="H560" s="114">
        <v>320.33</v>
      </c>
      <c r="I560" s="114"/>
      <c r="J560" s="1227" t="s">
        <v>7086</v>
      </c>
      <c r="K560" s="1227"/>
      <c r="L560" s="1227"/>
      <c r="M560" s="1239"/>
      <c r="N560" s="1239"/>
      <c r="O560" s="1239"/>
      <c r="P560" s="1239"/>
      <c r="Q560" s="1239"/>
      <c r="R560" s="1239"/>
      <c r="S560" s="1239"/>
      <c r="T560" s="9"/>
    </row>
    <row r="561" spans="1:20" s="1" customFormat="1" ht="91.5" customHeight="1" x14ac:dyDescent="0.2">
      <c r="A561" s="1566"/>
      <c r="B561" s="1236" t="s">
        <v>7213</v>
      </c>
      <c r="C561" s="1215" t="s">
        <v>7214</v>
      </c>
      <c r="D561" s="1214" t="s">
        <v>13</v>
      </c>
      <c r="E561" s="1214" t="s">
        <v>972</v>
      </c>
      <c r="F561" s="719"/>
      <c r="G561" s="1072"/>
      <c r="H561" s="114">
        <v>350</v>
      </c>
      <c r="I561" s="114"/>
      <c r="J561" s="1227" t="s">
        <v>7086</v>
      </c>
      <c r="K561" s="1227"/>
      <c r="L561" s="1227"/>
      <c r="M561" s="1239"/>
      <c r="N561" s="1239"/>
      <c r="O561" s="1239"/>
      <c r="P561" s="1239"/>
      <c r="Q561" s="1239"/>
      <c r="R561" s="1239"/>
      <c r="S561" s="1239"/>
      <c r="T561" s="9"/>
    </row>
    <row r="562" spans="1:20" s="1" customFormat="1" ht="95.25" customHeight="1" x14ac:dyDescent="0.2">
      <c r="A562" s="1566" t="s">
        <v>1578</v>
      </c>
      <c r="B562" s="1213" t="s">
        <v>3545</v>
      </c>
      <c r="C562" s="1215" t="s">
        <v>7215</v>
      </c>
      <c r="D562" s="1214" t="s">
        <v>810</v>
      </c>
      <c r="E562" s="1214" t="s">
        <v>972</v>
      </c>
      <c r="F562" s="718">
        <v>32</v>
      </c>
      <c r="G562" s="1175"/>
      <c r="H562" s="114">
        <v>200</v>
      </c>
      <c r="I562" s="114"/>
      <c r="J562" s="1227" t="s">
        <v>3547</v>
      </c>
      <c r="K562" s="1227" t="s">
        <v>7216</v>
      </c>
      <c r="L562" s="1227"/>
      <c r="M562" s="1239"/>
      <c r="N562" s="1239"/>
      <c r="O562" s="1239"/>
      <c r="P562" s="1239"/>
      <c r="Q562" s="1239"/>
      <c r="R562" s="1239"/>
      <c r="S562" s="1239"/>
      <c r="T562" s="9"/>
    </row>
    <row r="563" spans="1:20" s="1" customFormat="1" ht="60" customHeight="1" x14ac:dyDescent="0.2">
      <c r="A563" s="1566"/>
      <c r="B563" s="1214" t="s">
        <v>7158</v>
      </c>
      <c r="C563" s="1215" t="s">
        <v>7481</v>
      </c>
      <c r="D563" s="1214" t="s">
        <v>810</v>
      </c>
      <c r="E563" s="1214" t="s">
        <v>972</v>
      </c>
      <c r="F563" s="998"/>
      <c r="G563" s="1071"/>
      <c r="H563" s="998">
        <v>2000</v>
      </c>
      <c r="I563" s="998"/>
      <c r="J563" s="1227" t="s">
        <v>7086</v>
      </c>
      <c r="K563" s="1227"/>
      <c r="L563" s="1227"/>
      <c r="M563" s="1239"/>
      <c r="N563" s="1239"/>
      <c r="O563" s="1239"/>
      <c r="P563" s="1239"/>
      <c r="Q563" s="1239"/>
      <c r="R563" s="1239"/>
      <c r="S563" s="1239"/>
      <c r="T563" s="9"/>
    </row>
    <row r="564" spans="1:20" s="1" customFormat="1" ht="60" customHeight="1" x14ac:dyDescent="0.2">
      <c r="A564" s="1566"/>
      <c r="B564" s="1214" t="s">
        <v>7159</v>
      </c>
      <c r="C564" s="1215" t="s">
        <v>7160</v>
      </c>
      <c r="D564" s="1214" t="s">
        <v>286</v>
      </c>
      <c r="E564" s="1214" t="s">
        <v>972</v>
      </c>
      <c r="F564" s="998"/>
      <c r="G564" s="1071"/>
      <c r="H564" s="998">
        <v>150</v>
      </c>
      <c r="I564" s="998"/>
      <c r="J564" s="1227" t="s">
        <v>7086</v>
      </c>
      <c r="K564" s="1227"/>
      <c r="L564" s="1227"/>
      <c r="M564" s="1239"/>
      <c r="N564" s="1239"/>
      <c r="O564" s="1239"/>
      <c r="P564" s="1239"/>
      <c r="Q564" s="1239"/>
      <c r="R564" s="1239"/>
      <c r="S564" s="1239"/>
      <c r="T564" s="9"/>
    </row>
    <row r="565" spans="1:20" s="1" customFormat="1" ht="117.75" customHeight="1" x14ac:dyDescent="0.2">
      <c r="A565" s="1566" t="s">
        <v>1579</v>
      </c>
      <c r="B565" s="1236" t="s">
        <v>5358</v>
      </c>
      <c r="C565" s="1215" t="s">
        <v>7466</v>
      </c>
      <c r="D565" s="1214" t="s">
        <v>810</v>
      </c>
      <c r="E565" s="1214" t="s">
        <v>972</v>
      </c>
      <c r="F565" s="998"/>
      <c r="G565" s="1071">
        <v>980</v>
      </c>
      <c r="H565" s="998">
        <v>268.83999999999997</v>
      </c>
      <c r="I565" s="114"/>
      <c r="J565" s="1227" t="s">
        <v>5485</v>
      </c>
      <c r="K565" s="1227" t="s">
        <v>7467</v>
      </c>
      <c r="L565" s="1227"/>
      <c r="M565" s="1239"/>
      <c r="N565" s="1239"/>
      <c r="O565" s="1239"/>
      <c r="P565" s="1239"/>
      <c r="Q565" s="1239"/>
      <c r="R565" s="1239"/>
      <c r="S565" s="1239"/>
      <c r="T565" s="9"/>
    </row>
    <row r="566" spans="1:20" s="1" customFormat="1" ht="74.25" customHeight="1" x14ac:dyDescent="0.2">
      <c r="A566" s="1566"/>
      <c r="B566" s="1236" t="s">
        <v>7218</v>
      </c>
      <c r="C566" s="1215" t="s">
        <v>7490</v>
      </c>
      <c r="D566" s="1214" t="s">
        <v>286</v>
      </c>
      <c r="E566" s="1214" t="s">
        <v>972</v>
      </c>
      <c r="F566" s="998"/>
      <c r="G566" s="1071"/>
      <c r="H566" s="114">
        <v>103</v>
      </c>
      <c r="I566" s="114"/>
      <c r="J566" s="1227" t="s">
        <v>7072</v>
      </c>
      <c r="K566" s="1227"/>
      <c r="L566" s="1227"/>
      <c r="M566" s="1239"/>
      <c r="N566" s="1239"/>
      <c r="O566" s="1239"/>
      <c r="P566" s="1239"/>
      <c r="Q566" s="1239"/>
      <c r="R566" s="1239"/>
      <c r="S566" s="1239"/>
      <c r="T566" s="9"/>
    </row>
    <row r="567" spans="1:20" s="1" customFormat="1" ht="74.25" customHeight="1" x14ac:dyDescent="0.2">
      <c r="A567" s="1566"/>
      <c r="B567" s="1236" t="s">
        <v>7489</v>
      </c>
      <c r="C567" s="1215" t="s">
        <v>7016</v>
      </c>
      <c r="D567" s="1214" t="s">
        <v>286</v>
      </c>
      <c r="E567" s="1214" t="s">
        <v>972</v>
      </c>
      <c r="F567" s="998"/>
      <c r="G567" s="1071"/>
      <c r="H567" s="114">
        <v>103</v>
      </c>
      <c r="I567" s="114"/>
      <c r="J567" s="1227" t="s">
        <v>7072</v>
      </c>
      <c r="K567" s="1227"/>
      <c r="L567" s="1227"/>
      <c r="M567" s="1239"/>
      <c r="N567" s="1239"/>
      <c r="O567" s="1239"/>
      <c r="P567" s="1239"/>
      <c r="Q567" s="1239"/>
      <c r="R567" s="1239"/>
      <c r="S567" s="1239"/>
      <c r="T567" s="9"/>
    </row>
    <row r="568" spans="1:20" s="1" customFormat="1" ht="61.5" customHeight="1" x14ac:dyDescent="0.2">
      <c r="A568" s="1566"/>
      <c r="B568" s="1236" t="s">
        <v>7220</v>
      </c>
      <c r="C568" s="1215" t="s">
        <v>7219</v>
      </c>
      <c r="D568" s="1214" t="s">
        <v>810</v>
      </c>
      <c r="E568" s="1214" t="s">
        <v>972</v>
      </c>
      <c r="F568" s="998"/>
      <c r="G568" s="1071"/>
      <c r="H568" s="114">
        <v>1500</v>
      </c>
      <c r="I568" s="114"/>
      <c r="J568" s="1227" t="s">
        <v>7217</v>
      </c>
      <c r="K568" s="1227"/>
      <c r="L568" s="1227"/>
      <c r="M568" s="1239"/>
      <c r="N568" s="1239"/>
      <c r="O568" s="1239"/>
      <c r="P568" s="1239"/>
      <c r="Q568" s="1239"/>
      <c r="R568" s="1239"/>
      <c r="S568" s="1239"/>
      <c r="T568" s="9"/>
    </row>
    <row r="569" spans="1:20" s="1" customFormat="1" ht="61.5" customHeight="1" x14ac:dyDescent="0.2">
      <c r="A569" s="1567"/>
      <c r="B569" s="1236" t="s">
        <v>7221</v>
      </c>
      <c r="C569" s="1215" t="s">
        <v>7222</v>
      </c>
      <c r="D569" s="1214" t="s">
        <v>810</v>
      </c>
      <c r="E569" s="1214" t="s">
        <v>972</v>
      </c>
      <c r="F569" s="998"/>
      <c r="G569" s="1071"/>
      <c r="H569" s="114">
        <v>1390</v>
      </c>
      <c r="I569" s="114"/>
      <c r="J569" s="1227" t="s">
        <v>7086</v>
      </c>
      <c r="K569" s="1227"/>
      <c r="L569" s="1227"/>
      <c r="M569" s="1239"/>
      <c r="N569" s="1239"/>
      <c r="O569" s="1239"/>
      <c r="P569" s="1239"/>
      <c r="Q569" s="1239"/>
      <c r="R569" s="1239"/>
      <c r="S569" s="1239"/>
      <c r="T569" s="9"/>
    </row>
    <row r="570" spans="1:20" s="1" customFormat="1" ht="79.5" customHeight="1" x14ac:dyDescent="0.2">
      <c r="A570" s="1210" t="s">
        <v>1580</v>
      </c>
      <c r="B570" s="1215" t="s">
        <v>7223</v>
      </c>
      <c r="C570" s="1215" t="s">
        <v>7224</v>
      </c>
      <c r="D570" s="1214" t="s">
        <v>810</v>
      </c>
      <c r="E570" s="1214" t="s">
        <v>972</v>
      </c>
      <c r="F570" s="998"/>
      <c r="G570" s="1072"/>
      <c r="H570" s="114">
        <v>1000</v>
      </c>
      <c r="I570" s="114"/>
      <c r="J570" s="1227" t="s">
        <v>7086</v>
      </c>
      <c r="K570" s="1227"/>
      <c r="L570" s="1227"/>
      <c r="M570" s="1239"/>
      <c r="N570" s="1239"/>
      <c r="O570" s="1239"/>
      <c r="P570" s="1239"/>
      <c r="Q570" s="1239"/>
      <c r="R570" s="1239"/>
      <c r="S570" s="1239"/>
      <c r="T570" s="9"/>
    </row>
    <row r="571" spans="1:20" s="1" customFormat="1" ht="83.25" customHeight="1" x14ac:dyDescent="0.2">
      <c r="A571" s="1566" t="s">
        <v>1581</v>
      </c>
      <c r="B571" s="1236" t="s">
        <v>7161</v>
      </c>
      <c r="C571" s="38" t="s">
        <v>7482</v>
      </c>
      <c r="D571" s="1236" t="s">
        <v>810</v>
      </c>
      <c r="E571" s="1236" t="s">
        <v>972</v>
      </c>
      <c r="F571" s="1236"/>
      <c r="G571" s="1080"/>
      <c r="H571" s="998">
        <v>1555.93</v>
      </c>
      <c r="I571" s="114"/>
      <c r="J571" s="1227" t="s">
        <v>7086</v>
      </c>
      <c r="K571" s="1227"/>
      <c r="L571" s="1227"/>
      <c r="M571" s="1239"/>
      <c r="N571" s="1239"/>
      <c r="O571" s="1239"/>
      <c r="P571" s="1239"/>
      <c r="Q571" s="1239"/>
      <c r="R571" s="1239"/>
      <c r="S571" s="1239"/>
      <c r="T571" s="9"/>
    </row>
    <row r="572" spans="1:20" s="1" customFormat="1" ht="57.75" customHeight="1" x14ac:dyDescent="0.2">
      <c r="A572" s="1566"/>
      <c r="B572" s="1236" t="s">
        <v>7226</v>
      </c>
      <c r="C572" s="920" t="s">
        <v>7225</v>
      </c>
      <c r="D572" s="1236" t="s">
        <v>810</v>
      </c>
      <c r="E572" s="1236" t="s">
        <v>972</v>
      </c>
      <c r="F572" s="1236"/>
      <c r="G572" s="1080"/>
      <c r="H572" s="114">
        <v>200</v>
      </c>
      <c r="I572" s="114"/>
      <c r="J572" s="1227" t="s">
        <v>7086</v>
      </c>
      <c r="K572" s="1227"/>
      <c r="L572" s="1227"/>
      <c r="M572" s="1239"/>
      <c r="N572" s="1239"/>
      <c r="O572" s="1239"/>
      <c r="P572" s="1239"/>
      <c r="Q572" s="1239"/>
      <c r="R572" s="1239"/>
      <c r="S572" s="1239"/>
      <c r="T572" s="9"/>
    </row>
    <row r="573" spans="1:20" s="1" customFormat="1" ht="57.75" customHeight="1" x14ac:dyDescent="0.2">
      <c r="A573" s="1567"/>
      <c r="B573" s="1236" t="s">
        <v>7162</v>
      </c>
      <c r="C573" s="920" t="s">
        <v>7163</v>
      </c>
      <c r="D573" s="1214" t="s">
        <v>286</v>
      </c>
      <c r="E573" s="1214" t="s">
        <v>972</v>
      </c>
      <c r="F573" s="1236"/>
      <c r="G573" s="1080"/>
      <c r="H573" s="114">
        <v>150</v>
      </c>
      <c r="I573" s="114"/>
      <c r="J573" s="1227" t="s">
        <v>7086</v>
      </c>
      <c r="K573" s="1227"/>
      <c r="L573" s="1227"/>
      <c r="M573" s="1239"/>
      <c r="N573" s="1239"/>
      <c r="O573" s="1239"/>
      <c r="P573" s="1239"/>
      <c r="Q573" s="1239"/>
      <c r="R573" s="1239"/>
      <c r="S573" s="1239"/>
      <c r="T573" s="9"/>
    </row>
    <row r="574" spans="1:20" s="1" customFormat="1" ht="143.25" customHeight="1" x14ac:dyDescent="0.2">
      <c r="A574" s="1565" t="s">
        <v>1582</v>
      </c>
      <c r="B574" s="1236" t="s">
        <v>4965</v>
      </c>
      <c r="C574" s="38" t="s">
        <v>7470</v>
      </c>
      <c r="D574" s="1236" t="s">
        <v>810</v>
      </c>
      <c r="E574" s="1236" t="s">
        <v>972</v>
      </c>
      <c r="F574" s="1236"/>
      <c r="G574" s="49">
        <v>295</v>
      </c>
      <c r="H574" s="1256">
        <v>46.350200000000001</v>
      </c>
      <c r="I574" s="114">
        <v>1333.33</v>
      </c>
      <c r="J574" s="1227" t="s">
        <v>4950</v>
      </c>
      <c r="K574" s="1227" t="s">
        <v>5665</v>
      </c>
      <c r="L574" s="1227" t="s">
        <v>7471</v>
      </c>
      <c r="M574" s="1239"/>
      <c r="N574" s="1239"/>
      <c r="O574" s="1239"/>
      <c r="P574" s="1239"/>
      <c r="Q574" s="1239"/>
      <c r="R574" s="1239"/>
      <c r="S574" s="1239"/>
      <c r="T574" s="9"/>
    </row>
    <row r="575" spans="1:20" s="1" customFormat="1" ht="69.75" customHeight="1" x14ac:dyDescent="0.2">
      <c r="A575" s="1566"/>
      <c r="B575" s="1236" t="s">
        <v>7227</v>
      </c>
      <c r="C575" s="1215" t="s">
        <v>7228</v>
      </c>
      <c r="D575" s="1214" t="s">
        <v>810</v>
      </c>
      <c r="E575" s="1214" t="s">
        <v>972</v>
      </c>
      <c r="F575" s="998"/>
      <c r="G575" s="114"/>
      <c r="H575" s="114">
        <v>2900</v>
      </c>
      <c r="I575" s="114"/>
      <c r="J575" s="1227" t="s">
        <v>7086</v>
      </c>
      <c r="K575" s="1227"/>
      <c r="L575" s="1227"/>
      <c r="M575" s="1239"/>
      <c r="N575" s="1239"/>
      <c r="O575" s="1239"/>
      <c r="P575" s="1239"/>
      <c r="Q575" s="1239"/>
      <c r="R575" s="1239"/>
      <c r="S575" s="1239"/>
      <c r="T575" s="9"/>
    </row>
    <row r="576" spans="1:20" s="1" customFormat="1" ht="69.75" customHeight="1" x14ac:dyDescent="0.2">
      <c r="A576" s="1566"/>
      <c r="B576" s="1236" t="s">
        <v>7165</v>
      </c>
      <c r="C576" s="1215" t="s">
        <v>7164</v>
      </c>
      <c r="D576" s="1214" t="s">
        <v>224</v>
      </c>
      <c r="E576" s="1214" t="s">
        <v>972</v>
      </c>
      <c r="F576" s="998"/>
      <c r="G576" s="114"/>
      <c r="H576" s="114">
        <v>120</v>
      </c>
      <c r="I576" s="114"/>
      <c r="J576" s="1227" t="s">
        <v>7086</v>
      </c>
      <c r="K576" s="1227"/>
      <c r="L576" s="1227"/>
      <c r="M576" s="1239"/>
      <c r="N576" s="1239"/>
      <c r="O576" s="1239"/>
      <c r="P576" s="1239"/>
      <c r="Q576" s="1239"/>
      <c r="R576" s="1239"/>
      <c r="S576" s="1239"/>
      <c r="T576" s="9"/>
    </row>
    <row r="577" spans="1:20" s="1" customFormat="1" ht="69.75" customHeight="1" x14ac:dyDescent="0.2">
      <c r="A577" s="1566"/>
      <c r="B577" s="1236" t="s">
        <v>7229</v>
      </c>
      <c r="C577" s="1215" t="s">
        <v>7230</v>
      </c>
      <c r="D577" s="1214" t="s">
        <v>810</v>
      </c>
      <c r="E577" s="1214" t="s">
        <v>972</v>
      </c>
      <c r="F577" s="998"/>
      <c r="G577" s="114"/>
      <c r="H577" s="114">
        <v>1490</v>
      </c>
      <c r="I577" s="114"/>
      <c r="J577" s="1227" t="s">
        <v>7086</v>
      </c>
      <c r="K577" s="1227"/>
      <c r="L577" s="1227"/>
      <c r="M577" s="1239"/>
      <c r="N577" s="1239"/>
      <c r="O577" s="1239"/>
      <c r="P577" s="1239"/>
      <c r="Q577" s="1239"/>
      <c r="R577" s="1239"/>
      <c r="S577" s="1239"/>
      <c r="T577" s="9"/>
    </row>
    <row r="578" spans="1:20" s="1" customFormat="1" ht="69.75" customHeight="1" x14ac:dyDescent="0.2">
      <c r="A578" s="1567"/>
      <c r="B578" s="1236" t="s">
        <v>7469</v>
      </c>
      <c r="C578" s="1215" t="s">
        <v>7468</v>
      </c>
      <c r="D578" s="1214" t="s">
        <v>810</v>
      </c>
      <c r="E578" s="1214" t="s">
        <v>972</v>
      </c>
      <c r="F578" s="998"/>
      <c r="G578" s="114"/>
      <c r="H578" s="114">
        <v>1490</v>
      </c>
      <c r="I578" s="114"/>
      <c r="J578" s="1227" t="s">
        <v>7086</v>
      </c>
      <c r="K578" s="1227"/>
      <c r="L578" s="1227"/>
      <c r="M578" s="1239"/>
      <c r="N578" s="1239"/>
      <c r="O578" s="1239"/>
      <c r="P578" s="1239"/>
      <c r="Q578" s="1239"/>
      <c r="R578" s="1239"/>
      <c r="S578" s="1239"/>
      <c r="T578" s="9"/>
    </row>
    <row r="579" spans="1:20" s="1" customFormat="1" ht="90" customHeight="1" x14ac:dyDescent="0.2">
      <c r="A579" s="1565" t="s">
        <v>1583</v>
      </c>
      <c r="B579" s="1213" t="s">
        <v>2807</v>
      </c>
      <c r="C579" s="1215" t="s">
        <v>7233</v>
      </c>
      <c r="D579" s="1214" t="s">
        <v>810</v>
      </c>
      <c r="E579" s="1214" t="s">
        <v>972</v>
      </c>
      <c r="F579" s="717">
        <v>1000</v>
      </c>
      <c r="G579" s="1080">
        <v>69.512</v>
      </c>
      <c r="H579" s="114">
        <v>1000</v>
      </c>
      <c r="I579" s="114"/>
      <c r="J579" s="1227" t="s">
        <v>5365</v>
      </c>
      <c r="K579" s="1227" t="s">
        <v>5666</v>
      </c>
      <c r="L579" s="1227" t="s">
        <v>7232</v>
      </c>
      <c r="M579" s="1239"/>
      <c r="N579" s="1239"/>
      <c r="O579" s="1239"/>
      <c r="P579" s="1239"/>
      <c r="Q579" s="1239"/>
      <c r="R579" s="1239"/>
      <c r="S579" s="1239"/>
      <c r="T579" s="9" t="s">
        <v>973</v>
      </c>
    </row>
    <row r="580" spans="1:20" s="1" customFormat="1" ht="158.25" customHeight="1" x14ac:dyDescent="0.2">
      <c r="A580" s="1566"/>
      <c r="B580" s="1213" t="s">
        <v>2808</v>
      </c>
      <c r="C580" s="1215" t="s">
        <v>5367</v>
      </c>
      <c r="D580" s="1214" t="s">
        <v>810</v>
      </c>
      <c r="E580" s="1214" t="s">
        <v>972</v>
      </c>
      <c r="F580" s="114">
        <v>2060</v>
      </c>
      <c r="G580" s="1080">
        <v>3129.902</v>
      </c>
      <c r="H580" s="114">
        <v>9</v>
      </c>
      <c r="I580" s="114"/>
      <c r="J580" s="1227" t="s">
        <v>4862</v>
      </c>
      <c r="K580" s="1227" t="s">
        <v>5667</v>
      </c>
      <c r="L580" s="1227" t="s">
        <v>6461</v>
      </c>
      <c r="M580" s="1239" t="s">
        <v>7234</v>
      </c>
      <c r="N580" s="1239"/>
      <c r="O580" s="1239"/>
      <c r="P580" s="1239"/>
      <c r="Q580" s="1239"/>
      <c r="R580" s="1239"/>
      <c r="S580" s="1239"/>
      <c r="T580" s="9" t="s">
        <v>973</v>
      </c>
    </row>
    <row r="581" spans="1:20" s="1" customFormat="1" ht="156.75" customHeight="1" x14ac:dyDescent="0.2">
      <c r="A581" s="1566"/>
      <c r="B581" s="1213" t="s">
        <v>2810</v>
      </c>
      <c r="C581" s="1215" t="s">
        <v>6541</v>
      </c>
      <c r="D581" s="1214" t="s">
        <v>810</v>
      </c>
      <c r="E581" s="1214" t="s">
        <v>972</v>
      </c>
      <c r="F581" s="717">
        <v>315.55</v>
      </c>
      <c r="G581" s="1181">
        <v>10.461</v>
      </c>
      <c r="H581" s="114">
        <v>530</v>
      </c>
      <c r="I581" s="114">
        <v>300</v>
      </c>
      <c r="J581" s="1227" t="s">
        <v>3548</v>
      </c>
      <c r="K581" s="1227" t="s">
        <v>5749</v>
      </c>
      <c r="L581" s="1227" t="s">
        <v>6542</v>
      </c>
      <c r="M581" s="1239" t="s">
        <v>7231</v>
      </c>
      <c r="N581" s="1239"/>
      <c r="O581" s="1239"/>
      <c r="P581" s="1239"/>
      <c r="Q581" s="1239"/>
      <c r="R581" s="1239"/>
      <c r="S581" s="1239"/>
      <c r="T581" s="9" t="s">
        <v>973</v>
      </c>
    </row>
    <row r="582" spans="1:20" s="1" customFormat="1" ht="136.5" customHeight="1" x14ac:dyDescent="0.2">
      <c r="A582" s="1567"/>
      <c r="B582" s="1236" t="s">
        <v>7508</v>
      </c>
      <c r="C582" s="920" t="s">
        <v>7509</v>
      </c>
      <c r="D582" s="1236" t="s">
        <v>810</v>
      </c>
      <c r="E582" s="1236" t="s">
        <v>972</v>
      </c>
      <c r="F582" s="1236"/>
      <c r="G582" s="1080"/>
      <c r="H582" s="114">
        <v>320.33</v>
      </c>
      <c r="I582" s="114"/>
      <c r="J582" s="1227" t="s">
        <v>7086</v>
      </c>
      <c r="K582" s="1227"/>
      <c r="L582" s="1227"/>
      <c r="M582" s="1239"/>
      <c r="N582" s="1239"/>
      <c r="O582" s="1239"/>
      <c r="P582" s="1239"/>
      <c r="Q582" s="1239"/>
      <c r="R582" s="1239"/>
      <c r="S582" s="1239"/>
      <c r="T582" s="9"/>
    </row>
    <row r="583" spans="1:20" s="1" customFormat="1" ht="166.5" customHeight="1" x14ac:dyDescent="0.2">
      <c r="A583" s="1565" t="s">
        <v>1584</v>
      </c>
      <c r="B583" s="1213" t="s">
        <v>2813</v>
      </c>
      <c r="C583" s="1215" t="s">
        <v>6173</v>
      </c>
      <c r="D583" s="1214" t="s">
        <v>810</v>
      </c>
      <c r="E583" s="1214" t="s">
        <v>972</v>
      </c>
      <c r="F583" s="114">
        <v>0</v>
      </c>
      <c r="G583" s="1080">
        <v>1111.509</v>
      </c>
      <c r="H583" s="114">
        <v>3000</v>
      </c>
      <c r="I583" s="114"/>
      <c r="J583" s="1227" t="s">
        <v>5670</v>
      </c>
      <c r="K583" s="1227" t="s">
        <v>6172</v>
      </c>
      <c r="L583" s="1227" t="s">
        <v>7476</v>
      </c>
      <c r="M583" s="1239"/>
      <c r="N583" s="1239"/>
      <c r="O583" s="1239"/>
      <c r="P583" s="1239"/>
      <c r="Q583" s="1239"/>
      <c r="R583" s="1239"/>
      <c r="S583" s="1239"/>
      <c r="T583" s="9" t="s">
        <v>973</v>
      </c>
    </row>
    <row r="584" spans="1:20" s="1" customFormat="1" ht="93" customHeight="1" x14ac:dyDescent="0.2">
      <c r="A584" s="1566"/>
      <c r="B584" s="1213" t="s">
        <v>5371</v>
      </c>
      <c r="C584" s="1215" t="s">
        <v>7473</v>
      </c>
      <c r="D584" s="1214" t="s">
        <v>13</v>
      </c>
      <c r="E584" s="1214" t="s">
        <v>972</v>
      </c>
      <c r="F584" s="998"/>
      <c r="G584" s="1072">
        <v>600</v>
      </c>
      <c r="H584" s="114">
        <v>1000</v>
      </c>
      <c r="I584" s="114"/>
      <c r="J584" s="1227" t="s">
        <v>5485</v>
      </c>
      <c r="K584" s="1227" t="s">
        <v>7472</v>
      </c>
      <c r="L584" s="1227"/>
      <c r="M584" s="1239"/>
      <c r="N584" s="1239"/>
      <c r="O584" s="1239"/>
      <c r="P584" s="1239"/>
      <c r="Q584" s="1239"/>
      <c r="R584" s="1239"/>
      <c r="S584" s="1239"/>
      <c r="T584" s="9"/>
    </row>
    <row r="585" spans="1:20" s="1" customFormat="1" ht="93" customHeight="1" x14ac:dyDescent="0.2">
      <c r="A585" s="1566"/>
      <c r="B585" s="1213" t="s">
        <v>7475</v>
      </c>
      <c r="C585" s="1215" t="s">
        <v>7474</v>
      </c>
      <c r="D585" s="1214" t="s">
        <v>13</v>
      </c>
      <c r="E585" s="1214" t="s">
        <v>972</v>
      </c>
      <c r="F585" s="998"/>
      <c r="G585" s="1072"/>
      <c r="H585" s="114">
        <v>9</v>
      </c>
      <c r="I585" s="114"/>
      <c r="J585" s="1227" t="s">
        <v>7066</v>
      </c>
      <c r="K585" s="1227"/>
      <c r="L585" s="1227"/>
      <c r="M585" s="1239"/>
      <c r="N585" s="1239"/>
      <c r="O585" s="1239"/>
      <c r="P585" s="1239"/>
      <c r="Q585" s="1239"/>
      <c r="R585" s="1239"/>
      <c r="S585" s="1239"/>
      <c r="T585" s="9"/>
    </row>
    <row r="586" spans="1:20" s="1" customFormat="1" ht="80.25" customHeight="1" x14ac:dyDescent="0.2">
      <c r="A586" s="1566" t="s">
        <v>1585</v>
      </c>
      <c r="B586" s="1213" t="s">
        <v>7235</v>
      </c>
      <c r="C586" s="1215" t="s">
        <v>7510</v>
      </c>
      <c r="D586" s="1214" t="s">
        <v>810</v>
      </c>
      <c r="E586" s="1214" t="s">
        <v>972</v>
      </c>
      <c r="F586" s="114"/>
      <c r="G586" s="114"/>
      <c r="H586" s="114">
        <v>320.33</v>
      </c>
      <c r="I586" s="114"/>
      <c r="J586" s="1227" t="s">
        <v>7511</v>
      </c>
      <c r="K586" s="1227"/>
      <c r="L586" s="1227"/>
      <c r="M586" s="1239"/>
      <c r="N586" s="1239"/>
      <c r="O586" s="1239"/>
      <c r="P586" s="1239"/>
      <c r="Q586" s="1239"/>
      <c r="R586" s="1239"/>
      <c r="S586" s="1239"/>
      <c r="T586" s="9"/>
    </row>
    <row r="587" spans="1:20" s="1" customFormat="1" ht="60.75" customHeight="1" x14ac:dyDescent="0.2">
      <c r="A587" s="1567"/>
      <c r="B587" s="1213" t="s">
        <v>7237</v>
      </c>
      <c r="C587" s="1215" t="s">
        <v>7238</v>
      </c>
      <c r="D587" s="1214" t="s">
        <v>810</v>
      </c>
      <c r="E587" s="1214" t="s">
        <v>972</v>
      </c>
      <c r="F587" s="114"/>
      <c r="G587" s="114"/>
      <c r="H587" s="114">
        <v>1100</v>
      </c>
      <c r="I587" s="114"/>
      <c r="J587" s="1227" t="s">
        <v>7236</v>
      </c>
      <c r="K587" s="1227"/>
      <c r="L587" s="1227"/>
      <c r="M587" s="1239"/>
      <c r="N587" s="1239"/>
      <c r="O587" s="1239"/>
      <c r="P587" s="1239"/>
      <c r="Q587" s="1239"/>
      <c r="R587" s="1239"/>
      <c r="S587" s="1239"/>
      <c r="T587" s="9"/>
    </row>
    <row r="588" spans="1:20" s="1" customFormat="1" ht="149.25" customHeight="1" x14ac:dyDescent="0.2">
      <c r="A588" s="1213" t="s">
        <v>1586</v>
      </c>
      <c r="B588" s="1215" t="s">
        <v>2822</v>
      </c>
      <c r="C588" s="1215" t="s">
        <v>1134</v>
      </c>
      <c r="D588" s="1214" t="s">
        <v>810</v>
      </c>
      <c r="E588" s="1214" t="s">
        <v>972</v>
      </c>
      <c r="F588" s="390">
        <v>4820.6272200000003</v>
      </c>
      <c r="G588" s="114">
        <v>3800</v>
      </c>
      <c r="H588" s="114">
        <v>1000</v>
      </c>
      <c r="I588" s="114"/>
      <c r="J588" s="1227" t="s">
        <v>3413</v>
      </c>
      <c r="K588" s="1227" t="s">
        <v>4616</v>
      </c>
      <c r="L588" s="1227" t="s">
        <v>5675</v>
      </c>
      <c r="M588" s="1239" t="s">
        <v>7232</v>
      </c>
      <c r="N588" s="1239"/>
      <c r="O588" s="1239"/>
      <c r="P588" s="1239"/>
      <c r="Q588" s="1239"/>
      <c r="R588" s="1239"/>
      <c r="S588" s="1239"/>
      <c r="T588" s="9" t="s">
        <v>973</v>
      </c>
    </row>
    <row r="589" spans="1:20" s="1" customFormat="1" ht="100.5" customHeight="1" x14ac:dyDescent="0.2">
      <c r="A589" s="1565" t="s">
        <v>1587</v>
      </c>
      <c r="B589" s="1213" t="s">
        <v>6176</v>
      </c>
      <c r="C589" s="1215" t="s">
        <v>6177</v>
      </c>
      <c r="D589" s="1214" t="s">
        <v>810</v>
      </c>
      <c r="E589" s="1214" t="s">
        <v>972</v>
      </c>
      <c r="F589" s="114"/>
      <c r="G589" s="1080">
        <v>932.24779999999998</v>
      </c>
      <c r="H589" s="114">
        <v>1270</v>
      </c>
      <c r="I589" s="114"/>
      <c r="J589" s="1227" t="s">
        <v>6178</v>
      </c>
      <c r="K589" s="1227" t="s">
        <v>7239</v>
      </c>
      <c r="L589" s="1227"/>
      <c r="M589" s="1239"/>
      <c r="N589" s="1239"/>
      <c r="O589" s="1239"/>
      <c r="P589" s="1239"/>
      <c r="Q589" s="1239"/>
      <c r="R589" s="1239"/>
      <c r="S589" s="1239"/>
      <c r="T589" s="9"/>
    </row>
    <row r="590" spans="1:20" s="1" customFormat="1" ht="87" customHeight="1" x14ac:dyDescent="0.2">
      <c r="A590" s="1566"/>
      <c r="B590" s="1213" t="s">
        <v>6179</v>
      </c>
      <c r="C590" s="1215" t="s">
        <v>6180</v>
      </c>
      <c r="D590" s="1214" t="s">
        <v>810</v>
      </c>
      <c r="E590" s="1214" t="s">
        <v>972</v>
      </c>
      <c r="F590" s="114"/>
      <c r="G590" s="1080">
        <v>793.69119999999998</v>
      </c>
      <c r="H590" s="114">
        <v>9</v>
      </c>
      <c r="I590" s="114"/>
      <c r="J590" s="1227" t="s">
        <v>6181</v>
      </c>
      <c r="K590" s="1227" t="s">
        <v>7234</v>
      </c>
      <c r="L590" s="1227"/>
      <c r="M590" s="1239"/>
      <c r="N590" s="1239"/>
      <c r="O590" s="1239"/>
      <c r="P590" s="1239"/>
      <c r="Q590" s="1239"/>
      <c r="R590" s="1239"/>
      <c r="S590" s="1239"/>
      <c r="T590" s="9"/>
    </row>
    <row r="591" spans="1:20" s="1" customFormat="1" ht="66" customHeight="1" x14ac:dyDescent="0.2">
      <c r="A591" s="1566"/>
      <c r="B591" s="1213" t="s">
        <v>7241</v>
      </c>
      <c r="C591" s="1215" t="s">
        <v>7240</v>
      </c>
      <c r="D591" s="1214" t="s">
        <v>810</v>
      </c>
      <c r="E591" s="1214" t="s">
        <v>972</v>
      </c>
      <c r="F591" s="114"/>
      <c r="G591" s="1080"/>
      <c r="H591" s="114">
        <v>749</v>
      </c>
      <c r="I591" s="114"/>
      <c r="J591" s="1227" t="s">
        <v>7242</v>
      </c>
      <c r="K591" s="1227"/>
      <c r="L591" s="1227"/>
      <c r="M591" s="1239"/>
      <c r="N591" s="1239"/>
      <c r="O591" s="1239"/>
      <c r="P591" s="1239"/>
      <c r="Q591" s="1239"/>
      <c r="R591" s="1239"/>
      <c r="S591" s="1239"/>
      <c r="T591" s="9"/>
    </row>
    <row r="592" spans="1:20" s="1" customFormat="1" ht="109.5" customHeight="1" x14ac:dyDescent="0.2">
      <c r="A592" s="1566" t="s">
        <v>1588</v>
      </c>
      <c r="B592" s="1236" t="s">
        <v>6533</v>
      </c>
      <c r="C592" s="920" t="s">
        <v>6534</v>
      </c>
      <c r="D592" s="1236" t="s">
        <v>810</v>
      </c>
      <c r="E592" s="1236" t="s">
        <v>972</v>
      </c>
      <c r="F592" s="1236"/>
      <c r="G592" s="114">
        <v>180</v>
      </c>
      <c r="H592" s="114">
        <v>300</v>
      </c>
      <c r="I592" s="114"/>
      <c r="J592" s="1227" t="s">
        <v>6523</v>
      </c>
      <c r="K592" s="1227" t="s">
        <v>7245</v>
      </c>
      <c r="L592" s="1227"/>
      <c r="M592" s="1239"/>
      <c r="N592" s="1239"/>
      <c r="O592" s="1239"/>
      <c r="P592" s="1239"/>
      <c r="Q592" s="1239"/>
      <c r="R592" s="1239"/>
      <c r="S592" s="1239"/>
      <c r="T592" s="9"/>
    </row>
    <row r="593" spans="1:20" s="1" customFormat="1" ht="60.75" customHeight="1" x14ac:dyDescent="0.2">
      <c r="A593" s="1566"/>
      <c r="B593" s="1236" t="s">
        <v>7243</v>
      </c>
      <c r="C593" s="920" t="s">
        <v>7244</v>
      </c>
      <c r="D593" s="1236" t="s">
        <v>810</v>
      </c>
      <c r="E593" s="1236" t="s">
        <v>972</v>
      </c>
      <c r="F593" s="1236"/>
      <c r="G593" s="114"/>
      <c r="H593" s="998">
        <v>178.92</v>
      </c>
      <c r="I593" s="114"/>
      <c r="J593" s="1227" t="s">
        <v>7242</v>
      </c>
      <c r="K593" s="1227"/>
      <c r="L593" s="1227"/>
      <c r="M593" s="1239"/>
      <c r="N593" s="1239"/>
      <c r="O593" s="1239"/>
      <c r="P593" s="1239"/>
      <c r="Q593" s="1239"/>
      <c r="R593" s="1239"/>
      <c r="S593" s="1239"/>
      <c r="T593" s="9"/>
    </row>
    <row r="594" spans="1:20" s="1" customFormat="1" ht="60.75" customHeight="1" x14ac:dyDescent="0.2">
      <c r="A594" s="1567"/>
      <c r="B594" s="1236" t="s">
        <v>7167</v>
      </c>
      <c r="C594" s="920" t="s">
        <v>7166</v>
      </c>
      <c r="D594" s="1214" t="s">
        <v>286</v>
      </c>
      <c r="E594" s="1214" t="s">
        <v>972</v>
      </c>
      <c r="F594" s="1236"/>
      <c r="G594" s="114"/>
      <c r="H594" s="114">
        <v>500</v>
      </c>
      <c r="I594" s="114"/>
      <c r="J594" s="1227" t="s">
        <v>7086</v>
      </c>
      <c r="K594" s="1227"/>
      <c r="L594" s="1227"/>
      <c r="M594" s="1239"/>
      <c r="N594" s="1239"/>
      <c r="O594" s="1239"/>
      <c r="P594" s="1239"/>
      <c r="Q594" s="1239"/>
      <c r="R594" s="1239"/>
      <c r="S594" s="1239"/>
      <c r="T594" s="9"/>
    </row>
    <row r="595" spans="1:20" s="1" customFormat="1" ht="113.25" customHeight="1" x14ac:dyDescent="0.2">
      <c r="A595" s="1565" t="s">
        <v>1589</v>
      </c>
      <c r="B595" s="1213" t="s">
        <v>7246</v>
      </c>
      <c r="C595" s="1215" t="s">
        <v>7247</v>
      </c>
      <c r="D595" s="1214" t="s">
        <v>13</v>
      </c>
      <c r="E595" s="1214" t="s">
        <v>972</v>
      </c>
      <c r="F595" s="114"/>
      <c r="G595" s="1080"/>
      <c r="H595" s="114">
        <v>749</v>
      </c>
      <c r="I595" s="114"/>
      <c r="J595" s="1232" t="s">
        <v>7086</v>
      </c>
      <c r="K595" s="1227"/>
      <c r="L595" s="1227"/>
      <c r="M595" s="1239"/>
      <c r="N595" s="1239"/>
      <c r="O595" s="1239"/>
      <c r="P595" s="1239"/>
      <c r="Q595" s="1239"/>
      <c r="R595" s="1239"/>
      <c r="S595" s="1239"/>
      <c r="T595" s="9"/>
    </row>
    <row r="596" spans="1:20" s="1" customFormat="1" ht="113.25" customHeight="1" x14ac:dyDescent="0.2">
      <c r="A596" s="1567"/>
      <c r="B596" s="1213" t="s">
        <v>7512</v>
      </c>
      <c r="C596" s="1215" t="s">
        <v>7513</v>
      </c>
      <c r="D596" s="1214" t="s">
        <v>13</v>
      </c>
      <c r="E596" s="1214" t="s">
        <v>972</v>
      </c>
      <c r="F596" s="114"/>
      <c r="G596" s="1080"/>
      <c r="H596" s="114">
        <v>515</v>
      </c>
      <c r="I596" s="114"/>
      <c r="J596" s="1232" t="s">
        <v>7086</v>
      </c>
      <c r="K596" s="1227"/>
      <c r="L596" s="1227"/>
      <c r="M596" s="1239"/>
      <c r="N596" s="1239"/>
      <c r="O596" s="1239"/>
      <c r="P596" s="1239"/>
      <c r="Q596" s="1239"/>
      <c r="R596" s="1239"/>
      <c r="S596" s="1239"/>
      <c r="T596" s="9"/>
    </row>
    <row r="597" spans="1:20" s="1" customFormat="1" ht="57.75" customHeight="1" x14ac:dyDescent="0.2">
      <c r="A597" s="1210" t="s">
        <v>1590</v>
      </c>
      <c r="B597" s="1215" t="s">
        <v>7477</v>
      </c>
      <c r="C597" s="1215" t="s">
        <v>7478</v>
      </c>
      <c r="D597" s="1214" t="s">
        <v>810</v>
      </c>
      <c r="E597" s="1214" t="s">
        <v>972</v>
      </c>
      <c r="F597" s="114"/>
      <c r="G597" s="114"/>
      <c r="H597" s="114">
        <v>430</v>
      </c>
      <c r="I597" s="114"/>
      <c r="J597" s="1227" t="s">
        <v>7479</v>
      </c>
      <c r="K597" s="1227"/>
      <c r="L597" s="1227"/>
      <c r="M597" s="1239"/>
      <c r="N597" s="1239"/>
      <c r="O597" s="1239"/>
      <c r="P597" s="1239"/>
      <c r="Q597" s="1239"/>
      <c r="R597" s="1239"/>
      <c r="S597" s="1239"/>
      <c r="T597" s="9"/>
    </row>
    <row r="598" spans="1:20" s="1" customFormat="1" ht="85.5" customHeight="1" x14ac:dyDescent="0.2">
      <c r="A598" s="1566" t="s">
        <v>1591</v>
      </c>
      <c r="B598" s="1213" t="s">
        <v>7514</v>
      </c>
      <c r="C598" s="1215" t="s">
        <v>7515</v>
      </c>
      <c r="D598" s="1214" t="s">
        <v>810</v>
      </c>
      <c r="E598" s="1214" t="s">
        <v>972</v>
      </c>
      <c r="F598" s="114"/>
      <c r="G598" s="114"/>
      <c r="H598" s="998">
        <v>320.33</v>
      </c>
      <c r="I598" s="114"/>
      <c r="J598" s="1227" t="s">
        <v>7086</v>
      </c>
      <c r="K598" s="1227"/>
      <c r="L598" s="1227"/>
      <c r="M598" s="1239"/>
      <c r="N598" s="1239"/>
      <c r="O598" s="1239"/>
      <c r="P598" s="1239"/>
      <c r="Q598" s="1239"/>
      <c r="R598" s="1239"/>
      <c r="S598" s="1239"/>
      <c r="T598" s="9"/>
    </row>
    <row r="599" spans="1:20" s="1" customFormat="1" ht="85.5" customHeight="1" x14ac:dyDescent="0.2">
      <c r="A599" s="1566"/>
      <c r="B599" s="1213" t="s">
        <v>7516</v>
      </c>
      <c r="C599" s="1215" t="s">
        <v>7517</v>
      </c>
      <c r="D599" s="1214" t="s">
        <v>810</v>
      </c>
      <c r="E599" s="1214" t="s">
        <v>972</v>
      </c>
      <c r="F599" s="114"/>
      <c r="G599" s="114"/>
      <c r="H599" s="998">
        <v>304.99200000000002</v>
      </c>
      <c r="I599" s="114"/>
      <c r="J599" s="1227" t="s">
        <v>7086</v>
      </c>
      <c r="K599" s="1227"/>
      <c r="L599" s="1227"/>
      <c r="M599" s="1239"/>
      <c r="N599" s="1239"/>
      <c r="O599" s="1239"/>
      <c r="P599" s="1239"/>
      <c r="Q599" s="1239"/>
      <c r="R599" s="1239"/>
      <c r="S599" s="1239"/>
      <c r="T599" s="9"/>
    </row>
    <row r="600" spans="1:20" s="1" customFormat="1" ht="85.5" customHeight="1" x14ac:dyDescent="0.2">
      <c r="A600" s="1566"/>
      <c r="B600" s="1213" t="s">
        <v>7518</v>
      </c>
      <c r="C600" s="1215" t="s">
        <v>7519</v>
      </c>
      <c r="D600" s="1214" t="s">
        <v>810</v>
      </c>
      <c r="E600" s="1214" t="s">
        <v>972</v>
      </c>
      <c r="F600" s="114"/>
      <c r="G600" s="114"/>
      <c r="H600" s="373">
        <v>963.05</v>
      </c>
      <c r="I600" s="114"/>
      <c r="J600" s="1227" t="s">
        <v>7086</v>
      </c>
      <c r="K600" s="1227"/>
      <c r="L600" s="1227"/>
      <c r="M600" s="1239"/>
      <c r="N600" s="1239"/>
      <c r="O600" s="1239"/>
      <c r="P600" s="1239"/>
      <c r="Q600" s="1239"/>
      <c r="R600" s="1239"/>
      <c r="S600" s="1239"/>
      <c r="T600" s="9"/>
    </row>
    <row r="601" spans="1:20" s="1" customFormat="1" ht="97.5" customHeight="1" x14ac:dyDescent="0.2">
      <c r="A601" s="1566" t="s">
        <v>1592</v>
      </c>
      <c r="B601" s="1213" t="s">
        <v>5387</v>
      </c>
      <c r="C601" s="1001" t="s">
        <v>7248</v>
      </c>
      <c r="D601" s="1214" t="s">
        <v>810</v>
      </c>
      <c r="E601" s="1214" t="s">
        <v>972</v>
      </c>
      <c r="F601" s="998"/>
      <c r="G601" s="1071">
        <v>900</v>
      </c>
      <c r="H601" s="114">
        <v>1500</v>
      </c>
      <c r="I601" s="114"/>
      <c r="J601" s="1227"/>
      <c r="K601" s="1227" t="s">
        <v>7249</v>
      </c>
      <c r="L601" s="1227"/>
      <c r="M601" s="1239"/>
      <c r="N601" s="1239"/>
      <c r="O601" s="1239"/>
      <c r="P601" s="1239"/>
      <c r="Q601" s="1239"/>
      <c r="R601" s="1239"/>
      <c r="S601" s="1239"/>
      <c r="T601" s="9"/>
    </row>
    <row r="602" spans="1:20" s="1" customFormat="1" ht="117.75" customHeight="1" x14ac:dyDescent="0.2">
      <c r="A602" s="1566"/>
      <c r="B602" s="1213" t="s">
        <v>6449</v>
      </c>
      <c r="C602" s="1001" t="s">
        <v>6448</v>
      </c>
      <c r="D602" s="1214" t="s">
        <v>810</v>
      </c>
      <c r="E602" s="1214" t="s">
        <v>972</v>
      </c>
      <c r="F602" s="998"/>
      <c r="G602" s="1071">
        <v>1490</v>
      </c>
      <c r="H602" s="373">
        <v>717.47</v>
      </c>
      <c r="I602" s="114"/>
      <c r="J602" s="1227" t="s">
        <v>6445</v>
      </c>
      <c r="K602" s="1227" t="s">
        <v>7480</v>
      </c>
      <c r="L602" s="1227"/>
      <c r="M602" s="1239"/>
      <c r="N602" s="1239"/>
      <c r="O602" s="1239"/>
      <c r="P602" s="1239"/>
      <c r="Q602" s="1239"/>
      <c r="R602" s="1239"/>
      <c r="S602" s="1239"/>
      <c r="T602" s="9"/>
    </row>
    <row r="603" spans="1:20" s="1" customFormat="1" ht="78.75" customHeight="1" x14ac:dyDescent="0.2">
      <c r="A603" s="1567"/>
      <c r="B603" s="1213" t="s">
        <v>6509</v>
      </c>
      <c r="C603" s="1001" t="s">
        <v>6510</v>
      </c>
      <c r="D603" s="1214" t="s">
        <v>810</v>
      </c>
      <c r="E603" s="1214" t="s">
        <v>972</v>
      </c>
      <c r="F603" s="998"/>
      <c r="G603" s="1071">
        <v>300</v>
      </c>
      <c r="H603" s="998">
        <v>2.0499999999999998</v>
      </c>
      <c r="I603" s="114"/>
      <c r="J603" s="1227" t="s">
        <v>6445</v>
      </c>
      <c r="K603" s="1227" t="s">
        <v>7250</v>
      </c>
      <c r="L603" s="1227"/>
      <c r="M603" s="1239"/>
      <c r="N603" s="1239"/>
      <c r="O603" s="1239"/>
      <c r="P603" s="1239"/>
      <c r="Q603" s="1239"/>
      <c r="R603" s="1239"/>
      <c r="S603" s="1239"/>
      <c r="T603" s="9"/>
    </row>
    <row r="604" spans="1:20" s="1" customFormat="1" ht="102.75" customHeight="1" x14ac:dyDescent="0.2">
      <c r="A604" s="1212" t="s">
        <v>1594</v>
      </c>
      <c r="B604" s="1236" t="s">
        <v>7251</v>
      </c>
      <c r="C604" s="1213" t="s">
        <v>7252</v>
      </c>
      <c r="D604" s="1214" t="s">
        <v>810</v>
      </c>
      <c r="E604" s="1214" t="s">
        <v>972</v>
      </c>
      <c r="F604" s="998"/>
      <c r="G604" s="1071"/>
      <c r="H604" s="114">
        <v>1499</v>
      </c>
      <c r="I604" s="114"/>
      <c r="J604" s="1227" t="s">
        <v>7086</v>
      </c>
      <c r="K604" s="1227"/>
      <c r="L604" s="1227"/>
      <c r="M604" s="1239"/>
      <c r="N604" s="1239"/>
      <c r="O604" s="1239"/>
      <c r="P604" s="1239"/>
      <c r="Q604" s="1239"/>
      <c r="R604" s="1239"/>
      <c r="S604" s="1239"/>
      <c r="T604" s="9"/>
    </row>
    <row r="605" spans="1:20" s="1" customFormat="1" ht="63" customHeight="1" x14ac:dyDescent="0.2">
      <c r="A605" s="1213" t="s">
        <v>1595</v>
      </c>
      <c r="B605" s="1213" t="s">
        <v>7168</v>
      </c>
      <c r="C605" s="1215" t="s">
        <v>7169</v>
      </c>
      <c r="D605" s="1214" t="s">
        <v>1000</v>
      </c>
      <c r="E605" s="1214" t="s">
        <v>972</v>
      </c>
      <c r="F605" s="114"/>
      <c r="G605" s="1080"/>
      <c r="H605" s="114">
        <v>150</v>
      </c>
      <c r="I605" s="114"/>
      <c r="J605" s="1227" t="s">
        <v>7086</v>
      </c>
      <c r="K605" s="1227"/>
      <c r="L605" s="1227"/>
      <c r="M605" s="1239"/>
      <c r="N605" s="1239"/>
      <c r="O605" s="1239"/>
      <c r="P605" s="1239"/>
      <c r="Q605" s="1239"/>
      <c r="R605" s="1239"/>
      <c r="S605" s="1239"/>
      <c r="T605" s="9"/>
    </row>
    <row r="606" spans="1:20" s="1" customFormat="1" ht="114.75" customHeight="1" x14ac:dyDescent="0.2">
      <c r="A606" s="1565" t="s">
        <v>2854</v>
      </c>
      <c r="B606" s="1214" t="s">
        <v>4033</v>
      </c>
      <c r="C606" s="596" t="s">
        <v>5406</v>
      </c>
      <c r="D606" s="1214" t="s">
        <v>810</v>
      </c>
      <c r="E606" s="1214" t="s">
        <v>972</v>
      </c>
      <c r="F606" s="114">
        <v>240</v>
      </c>
      <c r="G606" s="1080">
        <v>18.762</v>
      </c>
      <c r="H606" s="114">
        <v>10.199999999999999</v>
      </c>
      <c r="I606" s="1038"/>
      <c r="J606" s="1227" t="s">
        <v>4035</v>
      </c>
      <c r="K606" s="1227" t="s">
        <v>5683</v>
      </c>
      <c r="L606" s="1227" t="s">
        <v>7268</v>
      </c>
      <c r="M606" s="1239"/>
      <c r="N606" s="1239"/>
      <c r="O606" s="1239"/>
      <c r="P606" s="1239"/>
      <c r="Q606" s="1239"/>
      <c r="R606" s="1239"/>
      <c r="S606" s="1239"/>
      <c r="T606" s="9"/>
    </row>
    <row r="607" spans="1:20" s="1" customFormat="1" ht="109.5" customHeight="1" x14ac:dyDescent="0.2">
      <c r="A607" s="1566"/>
      <c r="B607" s="1214" t="s">
        <v>4036</v>
      </c>
      <c r="C607" s="596" t="s">
        <v>5407</v>
      </c>
      <c r="D607" s="1214" t="s">
        <v>810</v>
      </c>
      <c r="E607" s="1214" t="s">
        <v>972</v>
      </c>
      <c r="F607" s="114">
        <v>150</v>
      </c>
      <c r="G607" s="1080">
        <v>14.340999999999999</v>
      </c>
      <c r="H607" s="114">
        <v>9</v>
      </c>
      <c r="I607" s="1038"/>
      <c r="J607" s="1227" t="s">
        <v>4035</v>
      </c>
      <c r="K607" s="1227" t="s">
        <v>5684</v>
      </c>
      <c r="L607" s="1227" t="s">
        <v>7234</v>
      </c>
      <c r="M607" s="1239"/>
      <c r="N607" s="1239"/>
      <c r="O607" s="1239"/>
      <c r="P607" s="1239"/>
      <c r="Q607" s="1239"/>
      <c r="R607" s="1239"/>
      <c r="S607" s="1239"/>
      <c r="T607" s="9"/>
    </row>
    <row r="608" spans="1:20" s="1" customFormat="1" ht="134.25" customHeight="1" x14ac:dyDescent="0.2">
      <c r="A608" s="1566"/>
      <c r="B608" s="1214" t="s">
        <v>5401</v>
      </c>
      <c r="C608" s="1003" t="s">
        <v>7262</v>
      </c>
      <c r="D608" s="1214" t="s">
        <v>810</v>
      </c>
      <c r="E608" s="1214" t="s">
        <v>972</v>
      </c>
      <c r="F608" s="998"/>
      <c r="G608" s="718">
        <v>228</v>
      </c>
      <c r="H608" s="114">
        <v>300</v>
      </c>
      <c r="I608" s="1038"/>
      <c r="J608" s="1227" t="s">
        <v>5589</v>
      </c>
      <c r="K608" s="1227" t="s">
        <v>7261</v>
      </c>
      <c r="L608" s="1227"/>
      <c r="M608" s="1239"/>
      <c r="N608" s="1239"/>
      <c r="O608" s="1239"/>
      <c r="P608" s="1239"/>
      <c r="Q608" s="1239"/>
      <c r="R608" s="1239"/>
      <c r="S608" s="1239"/>
      <c r="T608" s="9"/>
    </row>
    <row r="609" spans="1:24" s="1" customFormat="1" ht="119.25" customHeight="1" x14ac:dyDescent="0.2">
      <c r="A609" s="1566"/>
      <c r="B609" s="1214" t="s">
        <v>5405</v>
      </c>
      <c r="C609" s="1003" t="s">
        <v>6294</v>
      </c>
      <c r="D609" s="1214" t="s">
        <v>810</v>
      </c>
      <c r="E609" s="1214" t="s">
        <v>972</v>
      </c>
      <c r="F609" s="998"/>
      <c r="G609" s="718">
        <v>992</v>
      </c>
      <c r="H609" s="998">
        <v>5.22</v>
      </c>
      <c r="I609" s="1038"/>
      <c r="J609" s="1227" t="s">
        <v>6295</v>
      </c>
      <c r="K609" s="1227" t="s">
        <v>7267</v>
      </c>
      <c r="L609" s="1227"/>
      <c r="M609" s="1239"/>
      <c r="N609" s="1239"/>
      <c r="O609" s="1239"/>
      <c r="P609" s="1239"/>
      <c r="Q609" s="1239"/>
      <c r="R609" s="1239"/>
      <c r="S609" s="1239"/>
      <c r="T609" s="9"/>
    </row>
    <row r="610" spans="1:24" s="1" customFormat="1" ht="111" customHeight="1" x14ac:dyDescent="0.2">
      <c r="A610" s="1566"/>
      <c r="B610" s="1214" t="s">
        <v>5411</v>
      </c>
      <c r="C610" s="1215" t="s">
        <v>6191</v>
      </c>
      <c r="D610" s="1214" t="s">
        <v>810</v>
      </c>
      <c r="E610" s="1214" t="s">
        <v>972</v>
      </c>
      <c r="F610" s="998"/>
      <c r="G610" s="718">
        <v>1200</v>
      </c>
      <c r="H610" s="998">
        <v>354.61</v>
      </c>
      <c r="I610" s="1038"/>
      <c r="J610" s="1227" t="s">
        <v>6190</v>
      </c>
      <c r="K610" s="1227" t="s">
        <v>6293</v>
      </c>
      <c r="L610" s="1227" t="s">
        <v>7269</v>
      </c>
      <c r="M610" s="1239"/>
      <c r="N610" s="1239"/>
      <c r="O610" s="1239"/>
      <c r="P610" s="1239"/>
      <c r="Q610" s="1239"/>
      <c r="R610" s="1239"/>
      <c r="S610" s="1239"/>
      <c r="T610" s="9"/>
    </row>
    <row r="611" spans="1:24" s="1" customFormat="1" ht="113.25" customHeight="1" x14ac:dyDescent="0.2">
      <c r="A611" s="1566"/>
      <c r="B611" s="1214" t="s">
        <v>6441</v>
      </c>
      <c r="C611" s="1215" t="s">
        <v>6442</v>
      </c>
      <c r="D611" s="1214" t="s">
        <v>810</v>
      </c>
      <c r="E611" s="1214" t="s">
        <v>972</v>
      </c>
      <c r="F611" s="998"/>
      <c r="G611" s="1175">
        <v>69.9602</v>
      </c>
      <c r="H611" s="998">
        <v>50.77</v>
      </c>
      <c r="I611" s="1038"/>
      <c r="J611" s="1227" t="s">
        <v>6440</v>
      </c>
      <c r="K611" s="1227" t="s">
        <v>7483</v>
      </c>
      <c r="L611" s="1227"/>
      <c r="M611" s="1239"/>
      <c r="N611" s="1239"/>
      <c r="O611" s="1239"/>
      <c r="P611" s="1239"/>
      <c r="Q611" s="1239"/>
      <c r="R611" s="1239"/>
      <c r="S611" s="1239"/>
      <c r="T611" s="9"/>
    </row>
    <row r="612" spans="1:24" s="1" customFormat="1" ht="61.5" customHeight="1" x14ac:dyDescent="0.2">
      <c r="A612" s="1566"/>
      <c r="B612" s="1214" t="s">
        <v>7259</v>
      </c>
      <c r="C612" s="1215" t="s">
        <v>7260</v>
      </c>
      <c r="D612" s="1214" t="s">
        <v>810</v>
      </c>
      <c r="E612" s="1214" t="s">
        <v>972</v>
      </c>
      <c r="F612" s="998"/>
      <c r="G612" s="1175"/>
      <c r="H612" s="114">
        <v>1000</v>
      </c>
      <c r="I612" s="1038"/>
      <c r="J612" s="1227" t="s">
        <v>7086</v>
      </c>
      <c r="K612" s="1227"/>
      <c r="L612" s="1227"/>
      <c r="M612" s="1239"/>
      <c r="N612" s="1239"/>
      <c r="O612" s="1239"/>
      <c r="P612" s="1239"/>
      <c r="Q612" s="1239"/>
      <c r="R612" s="1239"/>
      <c r="S612" s="1239"/>
      <c r="T612" s="9"/>
    </row>
    <row r="613" spans="1:24" s="1" customFormat="1" ht="61.5" customHeight="1" x14ac:dyDescent="0.2">
      <c r="A613" s="1567"/>
      <c r="B613" s="1214" t="s">
        <v>7263</v>
      </c>
      <c r="C613" s="1215" t="s">
        <v>7264</v>
      </c>
      <c r="D613" s="1214" t="s">
        <v>810</v>
      </c>
      <c r="E613" s="1214" t="s">
        <v>972</v>
      </c>
      <c r="F613" s="998"/>
      <c r="G613" s="1175"/>
      <c r="H613" s="114">
        <v>200</v>
      </c>
      <c r="I613" s="1038"/>
      <c r="J613" s="1227" t="s">
        <v>7086</v>
      </c>
      <c r="K613" s="1227"/>
      <c r="L613" s="1227"/>
      <c r="M613" s="1239"/>
      <c r="N613" s="1239"/>
      <c r="O613" s="1239"/>
      <c r="P613" s="1239"/>
      <c r="Q613" s="1239"/>
      <c r="R613" s="1239"/>
      <c r="S613" s="1239"/>
      <c r="T613" s="9"/>
    </row>
    <row r="614" spans="1:24" s="1" customFormat="1" ht="69" customHeight="1" x14ac:dyDescent="0.2">
      <c r="A614" s="1208" t="s">
        <v>4414</v>
      </c>
      <c r="B614" s="1236" t="s">
        <v>7187</v>
      </c>
      <c r="C614" s="1215" t="s">
        <v>7188</v>
      </c>
      <c r="D614" s="1214" t="s">
        <v>810</v>
      </c>
      <c r="E614" s="1214" t="s">
        <v>972</v>
      </c>
      <c r="F614" s="998"/>
      <c r="G614" s="1071"/>
      <c r="H614" s="998">
        <v>800</v>
      </c>
      <c r="I614" s="998"/>
      <c r="J614" s="1227" t="s">
        <v>7086</v>
      </c>
      <c r="K614" s="1227"/>
      <c r="L614" s="1227"/>
      <c r="M614" s="1239"/>
      <c r="N614" s="1239"/>
      <c r="O614" s="1239"/>
      <c r="P614" s="1239"/>
      <c r="Q614" s="1239"/>
      <c r="R614" s="1239"/>
      <c r="S614" s="1239"/>
      <c r="T614" s="9"/>
      <c r="U614" s="86"/>
      <c r="V614" s="86"/>
      <c r="W614" s="86"/>
      <c r="X614" s="86"/>
    </row>
    <row r="615" spans="1:24" s="1" customFormat="1" ht="49.5" customHeight="1" x14ac:dyDescent="0.2">
      <c r="A615" s="1573" t="s">
        <v>4941</v>
      </c>
      <c r="B615" s="1236" t="s">
        <v>7255</v>
      </c>
      <c r="C615" s="38" t="s">
        <v>7256</v>
      </c>
      <c r="D615" s="1236" t="s">
        <v>810</v>
      </c>
      <c r="E615" s="1236" t="s">
        <v>972</v>
      </c>
      <c r="F615" s="1236"/>
      <c r="G615" s="49"/>
      <c r="H615" s="1236">
        <v>997.20159999999998</v>
      </c>
      <c r="I615" s="1182"/>
      <c r="J615" s="1232" t="s">
        <v>7086</v>
      </c>
      <c r="K615" s="1227"/>
      <c r="L615" s="1227"/>
      <c r="M615" s="1239"/>
      <c r="N615" s="1239"/>
      <c r="O615" s="1239"/>
      <c r="P615" s="1239"/>
      <c r="Q615" s="1239"/>
      <c r="R615" s="1239"/>
      <c r="S615" s="1239"/>
      <c r="T615" s="9"/>
      <c r="U615" s="86"/>
      <c r="V615" s="86"/>
      <c r="W615" s="86"/>
      <c r="X615" s="86"/>
    </row>
    <row r="616" spans="1:24" s="1" customFormat="1" ht="49.5" customHeight="1" x14ac:dyDescent="0.2">
      <c r="A616" s="1575"/>
      <c r="B616" s="1236" t="s">
        <v>7170</v>
      </c>
      <c r="C616" s="38" t="s">
        <v>7171</v>
      </c>
      <c r="D616" s="1236" t="s">
        <v>286</v>
      </c>
      <c r="E616" s="1236" t="s">
        <v>972</v>
      </c>
      <c r="F616" s="1236"/>
      <c r="G616" s="49"/>
      <c r="H616" s="49">
        <v>150</v>
      </c>
      <c r="I616" s="1182"/>
      <c r="J616" s="1232" t="s">
        <v>7086</v>
      </c>
      <c r="K616" s="1227"/>
      <c r="L616" s="1227"/>
      <c r="M616" s="1239"/>
      <c r="N616" s="1239"/>
      <c r="O616" s="1239"/>
      <c r="P616" s="1239"/>
      <c r="Q616" s="1239"/>
      <c r="R616" s="1239"/>
      <c r="S616" s="1239"/>
      <c r="T616" s="9"/>
      <c r="U616" s="86"/>
      <c r="V616" s="86"/>
      <c r="W616" s="86"/>
      <c r="X616" s="86"/>
    </row>
    <row r="617" spans="1:24" s="1" customFormat="1" ht="95.25" customHeight="1" x14ac:dyDescent="0.2">
      <c r="A617" s="1206" t="s">
        <v>7493</v>
      </c>
      <c r="B617" s="1236" t="s">
        <v>7495</v>
      </c>
      <c r="C617" s="38" t="s">
        <v>7494</v>
      </c>
      <c r="D617" s="1236" t="s">
        <v>286</v>
      </c>
      <c r="E617" s="1236" t="s">
        <v>972</v>
      </c>
      <c r="F617" s="1236"/>
      <c r="G617" s="49"/>
      <c r="H617" s="49">
        <v>515</v>
      </c>
      <c r="I617" s="1182"/>
      <c r="J617" s="1232" t="s">
        <v>7086</v>
      </c>
      <c r="K617" s="1227"/>
      <c r="L617" s="1227"/>
      <c r="M617" s="1239"/>
      <c r="N617" s="1239"/>
      <c r="O617" s="1239"/>
      <c r="P617" s="1239"/>
      <c r="Q617" s="1239"/>
      <c r="R617" s="1239"/>
      <c r="S617" s="1239"/>
      <c r="T617" s="9"/>
      <c r="U617" s="86"/>
      <c r="V617" s="86"/>
      <c r="W617" s="86"/>
      <c r="X617" s="86"/>
    </row>
    <row r="618" spans="1:24" s="1" customFormat="1" ht="87" customHeight="1" x14ac:dyDescent="0.2">
      <c r="A618" s="1206" t="s">
        <v>7270</v>
      </c>
      <c r="B618" s="1236" t="s">
        <v>7272</v>
      </c>
      <c r="C618" s="38" t="s">
        <v>7271</v>
      </c>
      <c r="D618" s="1236" t="s">
        <v>286</v>
      </c>
      <c r="E618" s="1236" t="s">
        <v>972</v>
      </c>
      <c r="F618" s="1236"/>
      <c r="G618" s="49"/>
      <c r="H618" s="49">
        <v>140</v>
      </c>
      <c r="I618" s="1182"/>
      <c r="J618" s="1232" t="s">
        <v>7086</v>
      </c>
      <c r="K618" s="1227"/>
      <c r="L618" s="1227"/>
      <c r="M618" s="1239"/>
      <c r="N618" s="1239"/>
      <c r="O618" s="1239"/>
      <c r="P618" s="1239"/>
      <c r="Q618" s="1239"/>
      <c r="R618" s="1239"/>
      <c r="S618" s="1239"/>
      <c r="T618" s="9"/>
      <c r="U618" s="86"/>
      <c r="V618" s="86"/>
      <c r="W618" s="86"/>
      <c r="X618" s="86"/>
    </row>
    <row r="619" spans="1:24" s="1" customFormat="1" ht="49.5" customHeight="1" x14ac:dyDescent="0.2">
      <c r="A619" s="443"/>
      <c r="B619" s="443"/>
      <c r="C619" s="3"/>
      <c r="D619" s="443"/>
      <c r="E619" s="443"/>
      <c r="F619" s="443"/>
      <c r="G619" s="443"/>
      <c r="H619" s="972"/>
      <c r="I619" s="972"/>
      <c r="J619" s="1227"/>
      <c r="K619" s="1227"/>
      <c r="L619" s="1227"/>
      <c r="M619" s="1239"/>
      <c r="N619" s="1239"/>
      <c r="O619" s="1239"/>
      <c r="P619" s="1239"/>
      <c r="Q619" s="1239"/>
      <c r="R619" s="1239"/>
      <c r="S619" s="1239"/>
      <c r="T619" s="9"/>
      <c r="U619" s="86"/>
      <c r="V619" s="86"/>
      <c r="W619" s="86"/>
      <c r="X619" s="86"/>
    </row>
    <row r="620" spans="1:24" s="1" customFormat="1" ht="11.25" customHeight="1" x14ac:dyDescent="0.2">
      <c r="A620" s="128"/>
      <c r="B620" s="128"/>
      <c r="C620" s="128"/>
      <c r="D620" s="128"/>
      <c r="E620" s="128"/>
      <c r="F620" s="1016"/>
      <c r="G620" s="1016"/>
      <c r="H620" s="1016"/>
      <c r="I620" s="1016"/>
      <c r="J620" s="396"/>
      <c r="K620" s="396"/>
      <c r="L620" s="396"/>
      <c r="M620" s="155"/>
      <c r="N620" s="155"/>
      <c r="O620" s="155"/>
      <c r="P620" s="155"/>
      <c r="Q620" s="155"/>
      <c r="R620" s="155"/>
      <c r="S620" s="155"/>
      <c r="T620" s="9"/>
    </row>
    <row r="621" spans="1:24" s="1" customFormat="1" ht="15" customHeight="1" x14ac:dyDescent="0.2">
      <c r="A621" s="1603" t="s">
        <v>1597</v>
      </c>
      <c r="B621" s="1603"/>
      <c r="C621" s="1603"/>
      <c r="D621" s="1603"/>
      <c r="E621" s="1603"/>
      <c r="F621" s="1603"/>
      <c r="G621" s="1603"/>
      <c r="H621" s="1603"/>
      <c r="I621" s="1603"/>
      <c r="J621" s="254"/>
      <c r="K621" s="254"/>
      <c r="L621" s="254"/>
      <c r="M621" s="140"/>
      <c r="N621" s="140"/>
      <c r="O621" s="140"/>
      <c r="P621" s="140"/>
      <c r="Q621" s="140"/>
      <c r="R621" s="140"/>
      <c r="S621" s="140"/>
      <c r="T621" s="80"/>
    </row>
    <row r="622" spans="1:24" s="1" customFormat="1" ht="15" customHeight="1" x14ac:dyDescent="0.2">
      <c r="A622" s="1601" t="s">
        <v>2</v>
      </c>
      <c r="B622" s="1627" t="s">
        <v>1162</v>
      </c>
      <c r="C622" s="1628"/>
      <c r="D622" s="1601" t="s">
        <v>1163</v>
      </c>
      <c r="E622" s="1601" t="s">
        <v>5</v>
      </c>
      <c r="F622" s="1601" t="s">
        <v>1164</v>
      </c>
      <c r="G622" s="1601"/>
      <c r="H622" s="1601"/>
      <c r="I622" s="1601" t="s">
        <v>7</v>
      </c>
      <c r="J622" s="1226"/>
      <c r="K622" s="1226"/>
      <c r="L622" s="1226"/>
      <c r="M622" s="1234"/>
      <c r="N622" s="1234"/>
      <c r="O622" s="1234"/>
      <c r="P622" s="1234"/>
      <c r="Q622" s="1234"/>
      <c r="R622" s="1234"/>
      <c r="S622" s="1234"/>
      <c r="T622" s="9"/>
    </row>
    <row r="623" spans="1:24" s="1" customFormat="1" ht="11.25" customHeight="1" x14ac:dyDescent="0.2">
      <c r="A623" s="1601"/>
      <c r="B623" s="1629"/>
      <c r="C623" s="1630"/>
      <c r="D623" s="1601"/>
      <c r="E623" s="1601"/>
      <c r="F623" s="1217">
        <v>2017</v>
      </c>
      <c r="G623" s="1217">
        <v>2018</v>
      </c>
      <c r="H623" s="1217">
        <v>2019</v>
      </c>
      <c r="I623" s="1601"/>
      <c r="J623" s="1226"/>
      <c r="K623" s="1226"/>
      <c r="L623" s="1226"/>
      <c r="M623" s="1234"/>
      <c r="N623" s="1234"/>
      <c r="O623" s="1234"/>
      <c r="P623" s="1234"/>
      <c r="Q623" s="1234"/>
      <c r="R623" s="1234"/>
      <c r="S623" s="1234"/>
      <c r="T623" s="9"/>
    </row>
    <row r="624" spans="1:24" s="1" customFormat="1" ht="11.25" customHeight="1" x14ac:dyDescent="0.2">
      <c r="A624" s="1240">
        <v>1</v>
      </c>
      <c r="B624" s="1588">
        <v>2</v>
      </c>
      <c r="C624" s="1589"/>
      <c r="D624" s="1217">
        <v>3</v>
      </c>
      <c r="E624" s="1217">
        <v>4</v>
      </c>
      <c r="F624" s="1217">
        <v>5</v>
      </c>
      <c r="G624" s="1217">
        <v>6</v>
      </c>
      <c r="H624" s="397">
        <v>7</v>
      </c>
      <c r="I624" s="1217">
        <v>8</v>
      </c>
      <c r="J624" s="1226"/>
      <c r="K624" s="1226"/>
      <c r="L624" s="1226"/>
      <c r="M624" s="1234"/>
      <c r="N624" s="1234"/>
      <c r="O624" s="1234"/>
      <c r="P624" s="1234"/>
      <c r="Q624" s="1234"/>
      <c r="R624" s="1234"/>
      <c r="S624" s="1234"/>
      <c r="T624" s="9"/>
    </row>
    <row r="625" spans="1:21" s="1" customFormat="1" ht="15" customHeight="1" x14ac:dyDescent="0.2">
      <c r="A625" s="1604" t="s">
        <v>1598</v>
      </c>
      <c r="B625" s="1605"/>
      <c r="C625" s="1605"/>
      <c r="D625" s="1605"/>
      <c r="E625" s="1605"/>
      <c r="F625" s="1605"/>
      <c r="G625" s="1605"/>
      <c r="H625" s="1605"/>
      <c r="I625" s="1606"/>
      <c r="J625" s="254"/>
      <c r="K625" s="254"/>
      <c r="L625" s="254"/>
      <c r="M625" s="140"/>
      <c r="N625" s="140"/>
      <c r="O625" s="140"/>
      <c r="P625" s="140"/>
      <c r="Q625" s="140"/>
      <c r="R625" s="140"/>
      <c r="S625" s="140"/>
      <c r="T625" s="9"/>
    </row>
    <row r="626" spans="1:21" ht="130.5" customHeight="1" x14ac:dyDescent="0.2">
      <c r="A626" s="1563" t="s">
        <v>1599</v>
      </c>
      <c r="B626" s="1220" t="s">
        <v>2867</v>
      </c>
      <c r="C626" s="1220" t="s">
        <v>7530</v>
      </c>
      <c r="D626" s="1224" t="s">
        <v>304</v>
      </c>
      <c r="E626" s="398" t="s">
        <v>1166</v>
      </c>
      <c r="F626" s="235"/>
      <c r="G626" s="279">
        <v>5035.4306299999998</v>
      </c>
      <c r="H626" s="235">
        <v>36470.199990000001</v>
      </c>
      <c r="I626" s="235"/>
      <c r="J626" s="1230" t="s">
        <v>5685</v>
      </c>
      <c r="K626" s="1230" t="s">
        <v>6018</v>
      </c>
      <c r="L626" s="1230" t="s">
        <v>6354</v>
      </c>
      <c r="M626" s="1230" t="s">
        <v>7026</v>
      </c>
      <c r="N626" s="1230" t="s">
        <v>7531</v>
      </c>
      <c r="O626" s="1230"/>
      <c r="P626" s="1230"/>
      <c r="Q626" s="1230"/>
      <c r="R626" s="1230"/>
      <c r="S626" s="1230"/>
      <c r="T626" s="95" t="s">
        <v>1167</v>
      </c>
      <c r="U626" s="96"/>
    </row>
    <row r="627" spans="1:21" ht="118.5" customHeight="1" x14ac:dyDescent="0.2">
      <c r="A627" s="1561"/>
      <c r="B627" s="1220" t="s">
        <v>2868</v>
      </c>
      <c r="C627" s="1220" t="s">
        <v>7532</v>
      </c>
      <c r="D627" s="1224" t="s">
        <v>304</v>
      </c>
      <c r="E627" s="398" t="s">
        <v>1166</v>
      </c>
      <c r="F627" s="235">
        <v>1311.0681</v>
      </c>
      <c r="G627" s="235"/>
      <c r="H627" s="235">
        <v>709.91399999999999</v>
      </c>
      <c r="I627" s="1224">
        <v>530.23099999999999</v>
      </c>
      <c r="J627" s="95" t="s">
        <v>3421</v>
      </c>
      <c r="K627" s="1230" t="s">
        <v>4877</v>
      </c>
      <c r="L627" s="1230" t="s">
        <v>5749</v>
      </c>
      <c r="M627" s="1230" t="s">
        <v>7533</v>
      </c>
      <c r="N627" s="1230"/>
      <c r="O627" s="1230"/>
      <c r="P627" s="1230"/>
      <c r="Q627" s="1230"/>
      <c r="R627" s="1230"/>
      <c r="S627" s="1230"/>
      <c r="T627" s="95" t="s">
        <v>1167</v>
      </c>
      <c r="U627" s="96"/>
    </row>
    <row r="628" spans="1:21" ht="164.25" customHeight="1" x14ac:dyDescent="0.2">
      <c r="A628" s="1561"/>
      <c r="B628" s="1220" t="s">
        <v>2869</v>
      </c>
      <c r="C628" s="1220" t="s">
        <v>7535</v>
      </c>
      <c r="D628" s="1224" t="s">
        <v>304</v>
      </c>
      <c r="E628" s="398" t="s">
        <v>1166</v>
      </c>
      <c r="F628" s="235">
        <v>21498.194</v>
      </c>
      <c r="G628" s="235">
        <v>16473.557000000001</v>
      </c>
      <c r="H628" s="235">
        <v>12989.8</v>
      </c>
      <c r="I628" s="235"/>
      <c r="J628" s="1230" t="s">
        <v>3561</v>
      </c>
      <c r="K628" s="1230" t="s">
        <v>4082</v>
      </c>
      <c r="L628" s="1230" t="s">
        <v>4292</v>
      </c>
      <c r="M628" s="1230" t="s">
        <v>4622</v>
      </c>
      <c r="N628" s="1230" t="s">
        <v>5686</v>
      </c>
      <c r="O628" s="1230" t="s">
        <v>6019</v>
      </c>
      <c r="P628" s="1230" t="s">
        <v>6226</v>
      </c>
      <c r="Q628" s="1230" t="s">
        <v>7027</v>
      </c>
      <c r="R628" s="1230" t="s">
        <v>7534</v>
      </c>
      <c r="S628" s="1230"/>
      <c r="T628" s="95" t="s">
        <v>1167</v>
      </c>
      <c r="U628" s="96"/>
    </row>
    <row r="629" spans="1:21" ht="161.25" customHeight="1" x14ac:dyDescent="0.2">
      <c r="A629" s="1561"/>
      <c r="B629" s="1220" t="s">
        <v>2870</v>
      </c>
      <c r="C629" s="1220" t="s">
        <v>7537</v>
      </c>
      <c r="D629" s="1224" t="s">
        <v>304</v>
      </c>
      <c r="E629" s="398" t="s">
        <v>1166</v>
      </c>
      <c r="F629" s="235">
        <v>84</v>
      </c>
      <c r="G629" s="235">
        <v>1599</v>
      </c>
      <c r="H629" s="235">
        <v>1708</v>
      </c>
      <c r="I629" s="235"/>
      <c r="J629" s="1230" t="s">
        <v>4293</v>
      </c>
      <c r="K629" s="1230" t="s">
        <v>5687</v>
      </c>
      <c r="L629" s="1230" t="s">
        <v>6363</v>
      </c>
      <c r="M629" s="1230" t="s">
        <v>7536</v>
      </c>
      <c r="N629" s="1230"/>
      <c r="O629" s="1230"/>
      <c r="P629" s="1230"/>
      <c r="Q629" s="1230"/>
      <c r="R629" s="1230"/>
      <c r="S629" s="1230"/>
      <c r="T629" s="95" t="s">
        <v>1167</v>
      </c>
      <c r="U629" s="96"/>
    </row>
    <row r="630" spans="1:21" ht="157.5" customHeight="1" x14ac:dyDescent="0.2">
      <c r="A630" s="1561"/>
      <c r="B630" s="1220" t="s">
        <v>2871</v>
      </c>
      <c r="C630" s="1220" t="s">
        <v>7539</v>
      </c>
      <c r="D630" s="1224" t="s">
        <v>304</v>
      </c>
      <c r="E630" s="398" t="s">
        <v>1166</v>
      </c>
      <c r="F630" s="235"/>
      <c r="G630" s="235">
        <v>40.580159999999999</v>
      </c>
      <c r="H630" s="235">
        <v>395.23</v>
      </c>
      <c r="I630" s="235"/>
      <c r="J630" s="1230" t="s">
        <v>5688</v>
      </c>
      <c r="K630" s="1230" t="s">
        <v>6362</v>
      </c>
      <c r="L630" s="1230" t="s">
        <v>7538</v>
      </c>
      <c r="M630" s="1230"/>
      <c r="N630" s="1230"/>
      <c r="O630" s="1230"/>
      <c r="P630" s="1230"/>
      <c r="Q630" s="1230"/>
      <c r="R630" s="1230"/>
      <c r="S630" s="1230"/>
      <c r="T630" s="95" t="s">
        <v>1167</v>
      </c>
      <c r="U630" s="96"/>
    </row>
    <row r="631" spans="1:21" ht="158.25" customHeight="1" x14ac:dyDescent="0.2">
      <c r="A631" s="1561"/>
      <c r="B631" s="1220" t="s">
        <v>2872</v>
      </c>
      <c r="C631" s="1220" t="s">
        <v>7541</v>
      </c>
      <c r="D631" s="1224" t="s">
        <v>304</v>
      </c>
      <c r="E631" s="398" t="s">
        <v>1166</v>
      </c>
      <c r="F631" s="1005">
        <v>6242.5129999999999</v>
      </c>
      <c r="G631" s="1005">
        <v>267.69072</v>
      </c>
      <c r="H631" s="1005">
        <v>3281.61</v>
      </c>
      <c r="I631" s="1224"/>
      <c r="J631" s="95" t="s">
        <v>3422</v>
      </c>
      <c r="K631" s="1230" t="s">
        <v>5753</v>
      </c>
      <c r="L631" s="1230" t="s">
        <v>7028</v>
      </c>
      <c r="M631" s="1230" t="s">
        <v>7540</v>
      </c>
      <c r="N631" s="1230"/>
      <c r="O631" s="1230"/>
      <c r="P631" s="1230"/>
      <c r="Q631" s="1230"/>
      <c r="R631" s="1230"/>
      <c r="S631" s="1230"/>
      <c r="T631" s="95" t="s">
        <v>1167</v>
      </c>
      <c r="U631" s="96"/>
    </row>
    <row r="632" spans="1:21" ht="101.25" customHeight="1" x14ac:dyDescent="0.2">
      <c r="A632" s="1561"/>
      <c r="B632" s="1220" t="s">
        <v>2873</v>
      </c>
      <c r="C632" s="1220" t="s">
        <v>1173</v>
      </c>
      <c r="D632" s="1224" t="s">
        <v>304</v>
      </c>
      <c r="E632" s="398" t="s">
        <v>1166</v>
      </c>
      <c r="F632" s="235"/>
      <c r="G632" s="235">
        <v>55.639899999999997</v>
      </c>
      <c r="H632" s="1225">
        <v>0</v>
      </c>
      <c r="I632" s="235"/>
      <c r="J632" s="1230" t="s">
        <v>5689</v>
      </c>
      <c r="K632" s="1230" t="s">
        <v>6375</v>
      </c>
      <c r="L632" s="1230" t="s">
        <v>8030</v>
      </c>
      <c r="M632" s="1230"/>
      <c r="N632" s="1230"/>
      <c r="O632" s="1230"/>
      <c r="P632" s="1230"/>
      <c r="Q632" s="1230"/>
      <c r="R632" s="1230"/>
      <c r="S632" s="1230"/>
      <c r="T632" s="95" t="s">
        <v>1167</v>
      </c>
      <c r="U632" s="96"/>
    </row>
    <row r="633" spans="1:21" ht="111" customHeight="1" x14ac:dyDescent="0.2">
      <c r="A633" s="1561"/>
      <c r="B633" s="1220" t="s">
        <v>2874</v>
      </c>
      <c r="C633" s="1220" t="s">
        <v>1174</v>
      </c>
      <c r="D633" s="1224" t="s">
        <v>304</v>
      </c>
      <c r="E633" s="398" t="s">
        <v>1166</v>
      </c>
      <c r="F633" s="235">
        <v>100</v>
      </c>
      <c r="G633" s="235">
        <v>111.2559</v>
      </c>
      <c r="H633" s="1225">
        <v>0</v>
      </c>
      <c r="I633" s="235"/>
      <c r="J633" s="1230" t="s">
        <v>4878</v>
      </c>
      <c r="K633" s="1230" t="s">
        <v>5690</v>
      </c>
      <c r="L633" s="1230" t="s">
        <v>6370</v>
      </c>
      <c r="M633" s="1230" t="s">
        <v>8030</v>
      </c>
      <c r="N633" s="1230"/>
      <c r="O633" s="1230"/>
      <c r="P633" s="1230"/>
      <c r="Q633" s="1230"/>
      <c r="R633" s="1230"/>
      <c r="S633" s="1230"/>
      <c r="T633" s="95" t="s">
        <v>1167</v>
      </c>
      <c r="U633" s="96"/>
    </row>
    <row r="634" spans="1:21" ht="82.5" customHeight="1" x14ac:dyDescent="0.2">
      <c r="A634" s="1561"/>
      <c r="B634" s="1220" t="s">
        <v>2875</v>
      </c>
      <c r="C634" s="1220" t="s">
        <v>1175</v>
      </c>
      <c r="D634" s="1224" t="s">
        <v>304</v>
      </c>
      <c r="E634" s="398" t="s">
        <v>1166</v>
      </c>
      <c r="F634" s="235"/>
      <c r="G634" s="235">
        <v>174.10499999999999</v>
      </c>
      <c r="H634" s="1225">
        <v>0</v>
      </c>
      <c r="I634" s="235"/>
      <c r="J634" s="1230" t="s">
        <v>5691</v>
      </c>
      <c r="K634" s="1230" t="s">
        <v>8030</v>
      </c>
      <c r="L634" s="1230"/>
      <c r="M634" s="1230"/>
      <c r="N634" s="1230"/>
      <c r="O634" s="1230"/>
      <c r="P634" s="1230"/>
      <c r="Q634" s="1230"/>
      <c r="R634" s="1230"/>
      <c r="S634" s="1230"/>
      <c r="T634" s="95" t="s">
        <v>1167</v>
      </c>
      <c r="U634" s="96"/>
    </row>
    <row r="635" spans="1:21" ht="33" customHeight="1" x14ac:dyDescent="0.2">
      <c r="A635" s="1561"/>
      <c r="B635" s="1220" t="s">
        <v>2876</v>
      </c>
      <c r="C635" s="1220" t="s">
        <v>1176</v>
      </c>
      <c r="D635" s="1224" t="s">
        <v>304</v>
      </c>
      <c r="E635" s="398" t="s">
        <v>1166</v>
      </c>
      <c r="F635" s="1257"/>
      <c r="G635" s="1012"/>
      <c r="H635" s="309">
        <v>0</v>
      </c>
      <c r="I635" s="1257">
        <f>1224.558+4549.929</f>
        <v>5774.4870000000001</v>
      </c>
      <c r="J635" s="1230" t="s">
        <v>5749</v>
      </c>
      <c r="K635" s="1230" t="s">
        <v>8030</v>
      </c>
      <c r="L635" s="1230"/>
      <c r="M635" s="1230"/>
      <c r="N635" s="1230"/>
      <c r="O635" s="1230"/>
      <c r="P635" s="1230"/>
      <c r="Q635" s="1230"/>
      <c r="R635" s="1230"/>
      <c r="S635" s="1230"/>
      <c r="T635" s="95" t="s">
        <v>1167</v>
      </c>
      <c r="U635" s="96"/>
    </row>
    <row r="636" spans="1:21" ht="95.25" customHeight="1" x14ac:dyDescent="0.2">
      <c r="A636" s="1561"/>
      <c r="B636" s="1220" t="s">
        <v>2877</v>
      </c>
      <c r="C636" s="1220" t="s">
        <v>1177</v>
      </c>
      <c r="D636" s="1224" t="s">
        <v>304</v>
      </c>
      <c r="E636" s="398" t="s">
        <v>1166</v>
      </c>
      <c r="F636" s="235"/>
      <c r="G636" s="235">
        <v>81.73312</v>
      </c>
      <c r="H636" s="1225">
        <v>0</v>
      </c>
      <c r="I636" s="235"/>
      <c r="J636" s="1230" t="s">
        <v>5692</v>
      </c>
      <c r="K636" s="1230" t="s">
        <v>6371</v>
      </c>
      <c r="L636" s="1230" t="s">
        <v>8030</v>
      </c>
      <c r="M636" s="1230"/>
      <c r="N636" s="1230"/>
      <c r="O636" s="1230"/>
      <c r="P636" s="1230"/>
      <c r="Q636" s="1230"/>
      <c r="R636" s="1230"/>
      <c r="S636" s="1230"/>
      <c r="T636" s="95" t="s">
        <v>1167</v>
      </c>
      <c r="U636" s="96"/>
    </row>
    <row r="637" spans="1:21" ht="170.25" customHeight="1" x14ac:dyDescent="0.2">
      <c r="A637" s="1561"/>
      <c r="B637" s="1220" t="s">
        <v>2879</v>
      </c>
      <c r="C637" s="1220" t="s">
        <v>7521</v>
      </c>
      <c r="D637" s="1224" t="s">
        <v>304</v>
      </c>
      <c r="E637" s="398" t="s">
        <v>1166</v>
      </c>
      <c r="F637" s="235"/>
      <c r="G637" s="235">
        <v>514.19799999999998</v>
      </c>
      <c r="H637" s="235">
        <v>112.77</v>
      </c>
      <c r="I637" s="235"/>
      <c r="J637" s="1230" t="s">
        <v>5693</v>
      </c>
      <c r="K637" s="1230" t="s">
        <v>7030</v>
      </c>
      <c r="L637" s="1230" t="s">
        <v>7520</v>
      </c>
      <c r="M637" s="1230"/>
      <c r="N637" s="1230"/>
      <c r="O637" s="1230"/>
      <c r="P637" s="1230"/>
      <c r="Q637" s="1230"/>
      <c r="R637" s="1230"/>
      <c r="S637" s="1230"/>
      <c r="T637" s="95" t="s">
        <v>1167</v>
      </c>
      <c r="U637" s="96"/>
    </row>
    <row r="638" spans="1:21" ht="140.25" customHeight="1" x14ac:dyDescent="0.2">
      <c r="A638" s="1561"/>
      <c r="B638" s="1220" t="s">
        <v>2880</v>
      </c>
      <c r="C638" s="1220" t="s">
        <v>1180</v>
      </c>
      <c r="D638" s="1224" t="s">
        <v>304</v>
      </c>
      <c r="E638" s="398" t="s">
        <v>1166</v>
      </c>
      <c r="F638" s="235"/>
      <c r="G638" s="235">
        <v>285.99869000000001</v>
      </c>
      <c r="H638" s="1225">
        <v>0</v>
      </c>
      <c r="I638" s="235"/>
      <c r="J638" s="1230" t="s">
        <v>5694</v>
      </c>
      <c r="K638" s="1230" t="s">
        <v>6223</v>
      </c>
      <c r="L638" s="1230" t="s">
        <v>7031</v>
      </c>
      <c r="M638" s="1230" t="s">
        <v>8030</v>
      </c>
      <c r="N638" s="1230"/>
      <c r="O638" s="1230"/>
      <c r="P638" s="1230"/>
      <c r="Q638" s="1230"/>
      <c r="R638" s="1230"/>
      <c r="S638" s="1230"/>
      <c r="T638" s="95" t="s">
        <v>1167</v>
      </c>
      <c r="U638" s="96"/>
    </row>
    <row r="639" spans="1:21" ht="141" customHeight="1" x14ac:dyDescent="0.2">
      <c r="A639" s="1561"/>
      <c r="B639" s="1220" t="s">
        <v>2881</v>
      </c>
      <c r="C639" s="1220" t="s">
        <v>7523</v>
      </c>
      <c r="D639" s="1224" t="s">
        <v>304</v>
      </c>
      <c r="E639" s="398" t="s">
        <v>1166</v>
      </c>
      <c r="F639" s="235"/>
      <c r="G639" s="235">
        <v>53.5</v>
      </c>
      <c r="H639" s="235">
        <v>43.1</v>
      </c>
      <c r="I639" s="235"/>
      <c r="J639" s="1230" t="s">
        <v>5695</v>
      </c>
      <c r="K639" s="1230" t="s">
        <v>7522</v>
      </c>
      <c r="L639" s="1230"/>
      <c r="M639" s="1230"/>
      <c r="N639" s="1230"/>
      <c r="O639" s="1230"/>
      <c r="P639" s="1230"/>
      <c r="Q639" s="1230"/>
      <c r="R639" s="1230"/>
      <c r="S639" s="1230"/>
      <c r="T639" s="95" t="s">
        <v>1167</v>
      </c>
      <c r="U639" s="96"/>
    </row>
    <row r="640" spans="1:21" ht="87.75" customHeight="1" x14ac:dyDescent="0.2">
      <c r="A640" s="1562"/>
      <c r="B640" s="1220" t="s">
        <v>7542</v>
      </c>
      <c r="C640" s="1027" t="s">
        <v>7543</v>
      </c>
      <c r="D640" s="1224" t="s">
        <v>3490</v>
      </c>
      <c r="E640" s="1224" t="s">
        <v>5923</v>
      </c>
      <c r="F640" s="1043"/>
      <c r="G640" s="279"/>
      <c r="H640" s="235">
        <v>2620.1999989999999</v>
      </c>
      <c r="I640" s="235"/>
      <c r="J640" s="1230" t="s">
        <v>7066</v>
      </c>
      <c r="K640" s="1230"/>
      <c r="L640" s="1230"/>
      <c r="M640" s="1230"/>
      <c r="N640" s="1230"/>
      <c r="O640" s="1230"/>
      <c r="P640" s="1230"/>
      <c r="Q640" s="1230"/>
      <c r="R640" s="1230"/>
      <c r="S640" s="1230"/>
      <c r="T640" s="95"/>
      <c r="U640" s="96"/>
    </row>
    <row r="641" spans="1:21" s="1" customFormat="1" ht="14.25" customHeight="1" x14ac:dyDescent="0.2">
      <c r="A641" s="1604" t="s">
        <v>1602</v>
      </c>
      <c r="B641" s="1605"/>
      <c r="C641" s="1605"/>
      <c r="D641" s="1605"/>
      <c r="E641" s="1605"/>
      <c r="F641" s="1605"/>
      <c r="G641" s="1605"/>
      <c r="H641" s="1605"/>
      <c r="I641" s="1606"/>
      <c r="J641" s="254"/>
      <c r="K641" s="254"/>
      <c r="L641" s="254"/>
      <c r="M641" s="140"/>
      <c r="N641" s="140"/>
      <c r="O641" s="140"/>
      <c r="P641" s="140"/>
      <c r="Q641" s="140"/>
      <c r="R641" s="140"/>
      <c r="S641" s="140"/>
      <c r="T641" s="9"/>
    </row>
    <row r="642" spans="1:21" ht="153" customHeight="1" x14ac:dyDescent="0.2">
      <c r="A642" s="1563" t="s">
        <v>1603</v>
      </c>
      <c r="B642" s="1220" t="s">
        <v>2886</v>
      </c>
      <c r="C642" s="1220" t="s">
        <v>5435</v>
      </c>
      <c r="D642" s="1224" t="s">
        <v>13</v>
      </c>
      <c r="E642" s="398" t="s">
        <v>1166</v>
      </c>
      <c r="F642" s="1225">
        <v>578.7672</v>
      </c>
      <c r="G642" s="1225">
        <v>684.38400000000001</v>
      </c>
      <c r="H642" s="1225">
        <v>0</v>
      </c>
      <c r="I642" s="1225"/>
      <c r="J642" s="1227" t="s">
        <v>4038</v>
      </c>
      <c r="K642" s="1227" t="s">
        <v>5696</v>
      </c>
      <c r="L642" s="1227" t="s">
        <v>6029</v>
      </c>
      <c r="M642" s="1227" t="s">
        <v>8030</v>
      </c>
      <c r="N642" s="1227"/>
      <c r="O642" s="1227"/>
      <c r="P642" s="1227"/>
      <c r="Q642" s="1227"/>
      <c r="R642" s="1227"/>
      <c r="S642" s="1227"/>
      <c r="T642" s="95" t="s">
        <v>1167</v>
      </c>
      <c r="U642" s="96"/>
    </row>
    <row r="643" spans="1:21" ht="75" customHeight="1" x14ac:dyDescent="0.2">
      <c r="A643" s="1561"/>
      <c r="B643" s="1220" t="s">
        <v>2887</v>
      </c>
      <c r="C643" s="1220" t="s">
        <v>7545</v>
      </c>
      <c r="D643" s="1224" t="s">
        <v>13</v>
      </c>
      <c r="E643" s="398" t="s">
        <v>1166</v>
      </c>
      <c r="F643" s="1225"/>
      <c r="G643" s="1012"/>
      <c r="H643" s="1225">
        <v>1500</v>
      </c>
      <c r="I643" s="1225">
        <f>1461.512+681.03</f>
        <v>2142.5419999999999</v>
      </c>
      <c r="J643" s="1218" t="s">
        <v>5749</v>
      </c>
      <c r="K643" s="1227" t="s">
        <v>7544</v>
      </c>
      <c r="L643" s="1227"/>
      <c r="M643" s="1227"/>
      <c r="N643" s="1227"/>
      <c r="O643" s="1227"/>
      <c r="P643" s="1227"/>
      <c r="Q643" s="1227"/>
      <c r="R643" s="1227"/>
      <c r="S643" s="1227"/>
      <c r="T643" s="95" t="s">
        <v>1167</v>
      </c>
      <c r="U643" s="96"/>
    </row>
    <row r="644" spans="1:21" ht="143.25" customHeight="1" x14ac:dyDescent="0.2">
      <c r="A644" s="1561"/>
      <c r="B644" s="1220" t="s">
        <v>2889</v>
      </c>
      <c r="C644" s="1220" t="s">
        <v>7547</v>
      </c>
      <c r="D644" s="1224" t="s">
        <v>13</v>
      </c>
      <c r="E644" s="398" t="s">
        <v>1166</v>
      </c>
      <c r="F644" s="1225">
        <v>6950.5659999999998</v>
      </c>
      <c r="G644" s="975">
        <v>9194.3169990000006</v>
      </c>
      <c r="H644" s="279">
        <v>6121.51</v>
      </c>
      <c r="I644" s="1225"/>
      <c r="J644" s="1227" t="s">
        <v>4039</v>
      </c>
      <c r="K644" s="1227" t="s">
        <v>5697</v>
      </c>
      <c r="L644" s="1227" t="s">
        <v>6030</v>
      </c>
      <c r="M644" s="1227" t="s">
        <v>6365</v>
      </c>
      <c r="N644" s="1227" t="s">
        <v>7546</v>
      </c>
      <c r="O644" s="1227"/>
      <c r="P644" s="1227"/>
      <c r="Q644" s="1227"/>
      <c r="R644" s="1227"/>
      <c r="S644" s="1227"/>
      <c r="T644" s="95" t="s">
        <v>1167</v>
      </c>
      <c r="U644" s="96"/>
    </row>
    <row r="645" spans="1:21" ht="162.75" customHeight="1" x14ac:dyDescent="0.2">
      <c r="A645" s="1561"/>
      <c r="B645" s="1220" t="s">
        <v>2891</v>
      </c>
      <c r="C645" s="1220" t="s">
        <v>5437</v>
      </c>
      <c r="D645" s="1224" t="s">
        <v>13</v>
      </c>
      <c r="E645" s="398" t="s">
        <v>1166</v>
      </c>
      <c r="F645" s="235">
        <v>1569.7809999999999</v>
      </c>
      <c r="G645" s="975">
        <v>114.495</v>
      </c>
      <c r="H645" s="1225">
        <v>0</v>
      </c>
      <c r="I645" s="1225"/>
      <c r="J645" s="1227" t="s">
        <v>4295</v>
      </c>
      <c r="K645" s="1227" t="s">
        <v>4880</v>
      </c>
      <c r="L645" s="1227" t="s">
        <v>5698</v>
      </c>
      <c r="M645" s="1227" t="s">
        <v>6366</v>
      </c>
      <c r="N645" s="1227" t="s">
        <v>8030</v>
      </c>
      <c r="O645" s="1227"/>
      <c r="P645" s="1227"/>
      <c r="Q645" s="1227"/>
      <c r="R645" s="1227"/>
      <c r="S645" s="1227"/>
      <c r="T645" s="95" t="s">
        <v>1167</v>
      </c>
      <c r="U645" s="96"/>
    </row>
    <row r="646" spans="1:21" ht="121.5" customHeight="1" x14ac:dyDescent="0.2">
      <c r="A646" s="1561"/>
      <c r="B646" s="1220" t="s">
        <v>2893</v>
      </c>
      <c r="C646" s="1220" t="s">
        <v>7548</v>
      </c>
      <c r="D646" s="1224" t="s">
        <v>13</v>
      </c>
      <c r="E646" s="398" t="s">
        <v>1166</v>
      </c>
      <c r="F646" s="987">
        <v>25.084800000000001</v>
      </c>
      <c r="G646" s="309">
        <v>1490</v>
      </c>
      <c r="H646" s="1225">
        <v>37.590000000000003</v>
      </c>
      <c r="I646" s="1225">
        <f>4376.235+2546.844</f>
        <v>6923.0789999999997</v>
      </c>
      <c r="J646" s="1227" t="s">
        <v>4882</v>
      </c>
      <c r="K646" s="1227" t="s">
        <v>5749</v>
      </c>
      <c r="L646" s="1227" t="s">
        <v>6622</v>
      </c>
      <c r="M646" s="1227" t="s">
        <v>7549</v>
      </c>
      <c r="N646" s="1227"/>
      <c r="O646" s="1227"/>
      <c r="P646" s="1227"/>
      <c r="Q646" s="1227"/>
      <c r="R646" s="1227"/>
      <c r="S646" s="1227"/>
      <c r="T646" s="95" t="s">
        <v>1167</v>
      </c>
      <c r="U646" s="96"/>
    </row>
    <row r="647" spans="1:21" ht="129.75" customHeight="1" x14ac:dyDescent="0.2">
      <c r="A647" s="1561"/>
      <c r="B647" s="1220" t="s">
        <v>2894</v>
      </c>
      <c r="C647" s="1220" t="s">
        <v>7550</v>
      </c>
      <c r="D647" s="1224" t="s">
        <v>13</v>
      </c>
      <c r="E647" s="398" t="s">
        <v>1166</v>
      </c>
      <c r="F647" s="1225"/>
      <c r="G647" s="988">
        <v>16.029</v>
      </c>
      <c r="H647" s="1225">
        <v>1500</v>
      </c>
      <c r="I647" s="1225">
        <f>578.4+251.873+1092.21</f>
        <v>1922.4829999999999</v>
      </c>
      <c r="J647" s="1227"/>
      <c r="K647" s="1227" t="s">
        <v>5749</v>
      </c>
      <c r="L647" s="1597" t="s">
        <v>5749</v>
      </c>
      <c r="M647" s="1227" t="s">
        <v>6619</v>
      </c>
      <c r="N647" s="1227" t="s">
        <v>7035</v>
      </c>
      <c r="O647" s="1227" t="s">
        <v>7551</v>
      </c>
      <c r="P647" s="1227"/>
      <c r="Q647" s="1227"/>
      <c r="R647" s="1227"/>
      <c r="S647" s="1227"/>
      <c r="T647" s="95" t="s">
        <v>1167</v>
      </c>
      <c r="U647" s="96"/>
    </row>
    <row r="648" spans="1:21" ht="128.25" customHeight="1" x14ac:dyDescent="0.2">
      <c r="A648" s="1561"/>
      <c r="B648" s="1220" t="s">
        <v>2895</v>
      </c>
      <c r="C648" s="1220" t="s">
        <v>1197</v>
      </c>
      <c r="D648" s="1224" t="s">
        <v>13</v>
      </c>
      <c r="E648" s="398" t="s">
        <v>1166</v>
      </c>
      <c r="F648" s="1225">
        <v>881.35536000000002</v>
      </c>
      <c r="G648" s="1012"/>
      <c r="H648" s="1225">
        <v>0</v>
      </c>
      <c r="I648" s="1225">
        <f>30300.432+1714.1</f>
        <v>32014.531999999999</v>
      </c>
      <c r="J648" s="95" t="s">
        <v>3423</v>
      </c>
      <c r="K648" s="1227" t="s">
        <v>4296</v>
      </c>
      <c r="L648" s="1597"/>
      <c r="M648" s="1227" t="s">
        <v>8030</v>
      </c>
      <c r="N648" s="1227"/>
      <c r="O648" s="1227"/>
      <c r="P648" s="1227"/>
      <c r="Q648" s="1227"/>
      <c r="R648" s="1227"/>
      <c r="S648" s="1227"/>
      <c r="T648" s="95" t="s">
        <v>1167</v>
      </c>
      <c r="U648" s="96"/>
    </row>
    <row r="649" spans="1:21" ht="102" customHeight="1" x14ac:dyDescent="0.2">
      <c r="A649" s="1561"/>
      <c r="B649" s="1220" t="s">
        <v>2896</v>
      </c>
      <c r="C649" s="1220" t="s">
        <v>7552</v>
      </c>
      <c r="D649" s="1224" t="s">
        <v>13</v>
      </c>
      <c r="E649" s="398" t="s">
        <v>1166</v>
      </c>
      <c r="F649" s="1225">
        <v>886.72942999999998</v>
      </c>
      <c r="G649" s="1012"/>
      <c r="H649" s="1225">
        <v>112.77</v>
      </c>
      <c r="I649" s="279">
        <v>509.08</v>
      </c>
      <c r="J649" s="95" t="s">
        <v>3424</v>
      </c>
      <c r="K649" s="1227" t="s">
        <v>4297</v>
      </c>
      <c r="L649" s="1597"/>
      <c r="M649" s="1227" t="s">
        <v>8020</v>
      </c>
      <c r="N649" s="1227"/>
      <c r="O649" s="1227"/>
      <c r="P649" s="1227"/>
      <c r="Q649" s="1227"/>
      <c r="R649" s="1227"/>
      <c r="S649" s="1227"/>
      <c r="T649" s="95" t="s">
        <v>1167</v>
      </c>
      <c r="U649" s="96"/>
    </row>
    <row r="650" spans="1:21" ht="165.75" customHeight="1" x14ac:dyDescent="0.2">
      <c r="A650" s="1561"/>
      <c r="B650" s="1220" t="s">
        <v>2897</v>
      </c>
      <c r="C650" s="1220" t="s">
        <v>6392</v>
      </c>
      <c r="D650" s="1224" t="s">
        <v>13</v>
      </c>
      <c r="E650" s="398" t="s">
        <v>1166</v>
      </c>
      <c r="F650" s="1225"/>
      <c r="G650" s="988"/>
      <c r="H650" s="1225">
        <v>0</v>
      </c>
      <c r="I650" s="1225">
        <f>140.227+1143.698+1529.172</f>
        <v>2813.0970000000002</v>
      </c>
      <c r="J650" s="1227" t="s">
        <v>6393</v>
      </c>
      <c r="K650" s="1227" t="s">
        <v>7036</v>
      </c>
      <c r="L650" s="1597"/>
      <c r="M650" s="1227" t="s">
        <v>8030</v>
      </c>
      <c r="N650" s="1227"/>
      <c r="O650" s="1227"/>
      <c r="P650" s="1227"/>
      <c r="Q650" s="1227"/>
      <c r="R650" s="1227"/>
      <c r="S650" s="1227"/>
      <c r="T650" s="95" t="s">
        <v>1167</v>
      </c>
      <c r="U650" s="96"/>
    </row>
    <row r="651" spans="1:21" ht="143.25" customHeight="1" x14ac:dyDescent="0.2">
      <c r="A651" s="1561"/>
      <c r="B651" s="1220" t="s">
        <v>2898</v>
      </c>
      <c r="C651" s="1220" t="s">
        <v>5439</v>
      </c>
      <c r="D651" s="1224" t="s">
        <v>13</v>
      </c>
      <c r="E651" s="398" t="s">
        <v>1166</v>
      </c>
      <c r="F651" s="1225">
        <v>833.33299999999997</v>
      </c>
      <c r="G651" s="1225">
        <v>14.329000000000001</v>
      </c>
      <c r="H651" s="1225">
        <v>0</v>
      </c>
      <c r="I651" s="1225"/>
      <c r="J651" s="1227" t="s">
        <v>5700</v>
      </c>
      <c r="K651" s="1227" t="s">
        <v>6381</v>
      </c>
      <c r="L651" s="1227" t="s">
        <v>8030</v>
      </c>
      <c r="M651" s="1227"/>
      <c r="N651" s="1227"/>
      <c r="O651" s="1227"/>
      <c r="P651" s="1227"/>
      <c r="Q651" s="1227"/>
      <c r="R651" s="1227"/>
      <c r="S651" s="1227"/>
      <c r="T651" s="95" t="s">
        <v>1167</v>
      </c>
      <c r="U651" s="96"/>
    </row>
    <row r="652" spans="1:21" ht="175.5" customHeight="1" x14ac:dyDescent="0.2">
      <c r="A652" s="1561"/>
      <c r="B652" s="1220" t="s">
        <v>2900</v>
      </c>
      <c r="C652" s="1220" t="s">
        <v>5440</v>
      </c>
      <c r="D652" s="1224" t="s">
        <v>13</v>
      </c>
      <c r="E652" s="398" t="s">
        <v>1166</v>
      </c>
      <c r="F652" s="1023">
        <v>933.60059999999999</v>
      </c>
      <c r="G652" s="1225">
        <v>421.77390000000003</v>
      </c>
      <c r="H652" s="1225">
        <v>0</v>
      </c>
      <c r="I652" s="1225"/>
      <c r="J652" s="1227" t="s">
        <v>4298</v>
      </c>
      <c r="K652" s="1227" t="s">
        <v>4883</v>
      </c>
      <c r="L652" s="1227" t="s">
        <v>5701</v>
      </c>
      <c r="M652" s="1227" t="s">
        <v>6031</v>
      </c>
      <c r="N652" s="1227" t="s">
        <v>6382</v>
      </c>
      <c r="O652" s="1227" t="s">
        <v>8030</v>
      </c>
      <c r="P652" s="1227"/>
      <c r="Q652" s="1227"/>
      <c r="R652" s="1227"/>
      <c r="S652" s="1227"/>
      <c r="T652" s="95" t="s">
        <v>1167</v>
      </c>
      <c r="U652" s="96"/>
    </row>
    <row r="653" spans="1:21" ht="124.5" customHeight="1" x14ac:dyDescent="0.2">
      <c r="A653" s="1561"/>
      <c r="B653" s="1220" t="s">
        <v>2904</v>
      </c>
      <c r="C653" s="1246" t="s">
        <v>5442</v>
      </c>
      <c r="D653" s="1224" t="s">
        <v>13</v>
      </c>
      <c r="E653" s="398" t="s">
        <v>1166</v>
      </c>
      <c r="F653" s="235">
        <v>194.6</v>
      </c>
      <c r="G653" s="1225">
        <v>0</v>
      </c>
      <c r="H653" s="1225">
        <v>0</v>
      </c>
      <c r="I653" s="1225">
        <f>194.6-194.6</f>
        <v>0</v>
      </c>
      <c r="J653" s="1227" t="s">
        <v>5703</v>
      </c>
      <c r="K653" s="1227" t="s">
        <v>6034</v>
      </c>
      <c r="L653" s="1227" t="s">
        <v>8030</v>
      </c>
      <c r="M653" s="1227"/>
      <c r="N653" s="1227"/>
      <c r="O653" s="1227"/>
      <c r="P653" s="1227"/>
      <c r="Q653" s="1227"/>
      <c r="R653" s="1227"/>
      <c r="S653" s="1227"/>
      <c r="T653" s="95" t="s">
        <v>1167</v>
      </c>
      <c r="U653" s="96"/>
    </row>
    <row r="654" spans="1:21" ht="69" customHeight="1" x14ac:dyDescent="0.2">
      <c r="A654" s="1561"/>
      <c r="B654" s="1220" t="s">
        <v>2909</v>
      </c>
      <c r="C654" s="1220" t="s">
        <v>1207</v>
      </c>
      <c r="D654" s="1224" t="s">
        <v>13</v>
      </c>
      <c r="E654" s="398" t="s">
        <v>1166</v>
      </c>
      <c r="F654" s="1225"/>
      <c r="G654" s="1012"/>
      <c r="H654" s="1225">
        <v>0</v>
      </c>
      <c r="I654" s="1225">
        <v>150</v>
      </c>
      <c r="J654" s="1218" t="s">
        <v>5749</v>
      </c>
      <c r="K654" s="1227" t="s">
        <v>8030</v>
      </c>
      <c r="L654" s="1227"/>
      <c r="M654" s="1227"/>
      <c r="N654" s="1227"/>
      <c r="O654" s="1227"/>
      <c r="P654" s="1227"/>
      <c r="Q654" s="1227"/>
      <c r="R654" s="1227"/>
      <c r="S654" s="1227"/>
      <c r="T654" s="95" t="s">
        <v>1167</v>
      </c>
      <c r="U654" s="96"/>
    </row>
    <row r="655" spans="1:21" ht="154.5" customHeight="1" x14ac:dyDescent="0.2">
      <c r="A655" s="1561"/>
      <c r="B655" s="1220" t="s">
        <v>2911</v>
      </c>
      <c r="C655" s="1220" t="s">
        <v>5445</v>
      </c>
      <c r="D655" s="1224" t="s">
        <v>13</v>
      </c>
      <c r="E655" s="398" t="s">
        <v>1166</v>
      </c>
      <c r="F655" s="1225">
        <v>48.636769999999999</v>
      </c>
      <c r="G655" s="1225">
        <v>0</v>
      </c>
      <c r="H655" s="1225">
        <v>0</v>
      </c>
      <c r="I655" s="1224"/>
      <c r="J655" s="95" t="s">
        <v>3425</v>
      </c>
      <c r="K655" s="1227" t="s">
        <v>4301</v>
      </c>
      <c r="L655" s="1227" t="s">
        <v>5706</v>
      </c>
      <c r="M655" s="1227" t="s">
        <v>7038</v>
      </c>
      <c r="N655" s="1227" t="s">
        <v>8030</v>
      </c>
      <c r="O655" s="1227"/>
      <c r="P655" s="1227"/>
      <c r="Q655" s="1227"/>
      <c r="R655" s="1227"/>
      <c r="S655" s="1227"/>
      <c r="T655" s="95" t="s">
        <v>1167</v>
      </c>
      <c r="U655" s="96"/>
    </row>
    <row r="656" spans="1:21" ht="83.25" customHeight="1" x14ac:dyDescent="0.2">
      <c r="A656" s="1561"/>
      <c r="B656" s="1220" t="s">
        <v>2912</v>
      </c>
      <c r="C656" s="1220" t="s">
        <v>1209</v>
      </c>
      <c r="D656" s="1224" t="s">
        <v>13</v>
      </c>
      <c r="E656" s="398" t="s">
        <v>1166</v>
      </c>
      <c r="F656" s="1225"/>
      <c r="G656" s="1012"/>
      <c r="H656" s="1225">
        <v>0</v>
      </c>
      <c r="I656" s="1225">
        <v>1664.502</v>
      </c>
      <c r="J656" s="1599" t="s">
        <v>5749</v>
      </c>
      <c r="K656" s="1227" t="s">
        <v>8034</v>
      </c>
      <c r="L656" s="1227"/>
      <c r="M656" s="1227"/>
      <c r="N656" s="1227"/>
      <c r="O656" s="1227"/>
      <c r="P656" s="1227"/>
      <c r="Q656" s="1227"/>
      <c r="R656" s="1227"/>
      <c r="S656" s="1227"/>
      <c r="T656" s="95" t="s">
        <v>1167</v>
      </c>
      <c r="U656" s="96"/>
    </row>
    <row r="657" spans="1:21" ht="87" customHeight="1" x14ac:dyDescent="0.2">
      <c r="A657" s="1561"/>
      <c r="B657" s="1220" t="s">
        <v>2913</v>
      </c>
      <c r="C657" s="1220" t="s">
        <v>1210</v>
      </c>
      <c r="D657" s="1224" t="s">
        <v>13</v>
      </c>
      <c r="E657" s="398" t="s">
        <v>1166</v>
      </c>
      <c r="F657" s="1225"/>
      <c r="G657" s="1012"/>
      <c r="H657" s="1225">
        <v>0</v>
      </c>
      <c r="I657" s="1225">
        <v>519.28499999999997</v>
      </c>
      <c r="J657" s="1599"/>
      <c r="K657" s="1227" t="s">
        <v>8030</v>
      </c>
      <c r="L657" s="1227"/>
      <c r="M657" s="1227"/>
      <c r="N657" s="1227"/>
      <c r="O657" s="1227"/>
      <c r="P657" s="1227"/>
      <c r="Q657" s="1227"/>
      <c r="R657" s="1227"/>
      <c r="S657" s="1227"/>
      <c r="T657" s="95" t="s">
        <v>1167</v>
      </c>
      <c r="U657" s="96"/>
    </row>
    <row r="658" spans="1:21" ht="105.75" customHeight="1" x14ac:dyDescent="0.2">
      <c r="A658" s="1561"/>
      <c r="B658" s="1220" t="s">
        <v>5928</v>
      </c>
      <c r="C658" s="1220" t="s">
        <v>8017</v>
      </c>
      <c r="D658" s="1224" t="s">
        <v>13</v>
      </c>
      <c r="E658" s="398" t="s">
        <v>1166</v>
      </c>
      <c r="F658" s="279"/>
      <c r="G658" s="975">
        <v>53.27928</v>
      </c>
      <c r="H658" s="1225">
        <v>0</v>
      </c>
      <c r="I658" s="1225">
        <v>7668.37</v>
      </c>
      <c r="J658" s="1227" t="s">
        <v>6035</v>
      </c>
      <c r="K658" s="1227" t="s">
        <v>7041</v>
      </c>
      <c r="L658" s="1227" t="s">
        <v>8016</v>
      </c>
      <c r="M658" s="1227"/>
      <c r="N658" s="1227"/>
      <c r="O658" s="1227"/>
      <c r="P658" s="1227"/>
      <c r="Q658" s="1227"/>
      <c r="R658" s="1227"/>
      <c r="S658" s="1227"/>
      <c r="T658" s="95"/>
      <c r="U658" s="96"/>
    </row>
    <row r="659" spans="1:21" ht="195" customHeight="1" x14ac:dyDescent="0.2">
      <c r="A659" s="1561"/>
      <c r="B659" s="1220" t="s">
        <v>5931</v>
      </c>
      <c r="C659" s="1220" t="s">
        <v>6397</v>
      </c>
      <c r="D659" s="1224" t="s">
        <v>13</v>
      </c>
      <c r="E659" s="398" t="s">
        <v>1166</v>
      </c>
      <c r="F659" s="279"/>
      <c r="G659" s="975">
        <v>38.505710000000001</v>
      </c>
      <c r="H659" s="1225">
        <v>0</v>
      </c>
      <c r="I659" s="1225">
        <v>3125.97</v>
      </c>
      <c r="J659" s="1227" t="s">
        <v>6035</v>
      </c>
      <c r="K659" s="1227" t="s">
        <v>6398</v>
      </c>
      <c r="L659" s="1227" t="s">
        <v>7042</v>
      </c>
      <c r="M659" s="1227" t="s">
        <v>8030</v>
      </c>
      <c r="N659" s="1227"/>
      <c r="O659" s="1227"/>
      <c r="P659" s="1227"/>
      <c r="Q659" s="1227"/>
      <c r="R659" s="1227"/>
      <c r="S659" s="1227"/>
      <c r="T659" s="95"/>
      <c r="U659" s="96"/>
    </row>
    <row r="660" spans="1:21" ht="73.5" customHeight="1" x14ac:dyDescent="0.2">
      <c r="A660" s="1561"/>
      <c r="B660" s="1220" t="s">
        <v>6227</v>
      </c>
      <c r="C660" s="1220" t="s">
        <v>6368</v>
      </c>
      <c r="D660" s="1224" t="s">
        <v>13</v>
      </c>
      <c r="E660" s="398" t="s">
        <v>1166</v>
      </c>
      <c r="F660" s="279"/>
      <c r="G660" s="975">
        <v>1027.78493</v>
      </c>
      <c r="H660" s="1225"/>
      <c r="I660" s="235">
        <v>292.37835999999999</v>
      </c>
      <c r="J660" s="1227" t="s">
        <v>6369</v>
      </c>
      <c r="K660" s="1227" t="s">
        <v>8018</v>
      </c>
      <c r="L660" s="1227"/>
      <c r="M660" s="1227"/>
      <c r="N660" s="1227"/>
      <c r="O660" s="1227"/>
      <c r="P660" s="1227"/>
      <c r="Q660" s="1227"/>
      <c r="R660" s="1227"/>
      <c r="S660" s="1227"/>
      <c r="T660" s="95"/>
      <c r="U660" s="96"/>
    </row>
    <row r="661" spans="1:21" ht="99" customHeight="1" x14ac:dyDescent="0.2">
      <c r="A661" s="1561"/>
      <c r="B661" s="1220" t="s">
        <v>6228</v>
      </c>
      <c r="C661" s="1220" t="s">
        <v>6378</v>
      </c>
      <c r="D661" s="1224" t="s">
        <v>13</v>
      </c>
      <c r="E661" s="398" t="s">
        <v>1166</v>
      </c>
      <c r="F661" s="279"/>
      <c r="G661" s="975">
        <v>274.67500000000001</v>
      </c>
      <c r="H661" s="1225"/>
      <c r="I661" s="235">
        <v>95.605000000000004</v>
      </c>
      <c r="J661" s="1227" t="s">
        <v>6380</v>
      </c>
      <c r="K661" s="1227" t="s">
        <v>8019</v>
      </c>
      <c r="L661" s="1227"/>
      <c r="M661" s="1227"/>
      <c r="N661" s="1227"/>
      <c r="O661" s="1227"/>
      <c r="P661" s="1227"/>
      <c r="Q661" s="1227"/>
      <c r="R661" s="1227"/>
      <c r="S661" s="1227"/>
      <c r="T661" s="95"/>
      <c r="U661" s="96"/>
    </row>
    <row r="662" spans="1:21" ht="99" customHeight="1" x14ac:dyDescent="0.2">
      <c r="A662" s="1561"/>
      <c r="B662" s="1220" t="s">
        <v>6394</v>
      </c>
      <c r="C662" s="1220" t="s">
        <v>6396</v>
      </c>
      <c r="D662" s="1224" t="s">
        <v>13</v>
      </c>
      <c r="E662" s="398" t="s">
        <v>1166</v>
      </c>
      <c r="F662" s="279"/>
      <c r="G662" s="975">
        <v>350.82100000000003</v>
      </c>
      <c r="H662" s="1225">
        <v>0</v>
      </c>
      <c r="I662" s="1225"/>
      <c r="J662" s="1227" t="s">
        <v>6395</v>
      </c>
      <c r="K662" s="1227" t="s">
        <v>8030</v>
      </c>
      <c r="L662" s="1227"/>
      <c r="M662" s="1227"/>
      <c r="N662" s="1227"/>
      <c r="O662" s="1227"/>
      <c r="P662" s="1227"/>
      <c r="Q662" s="1227"/>
      <c r="R662" s="1227"/>
      <c r="S662" s="1227"/>
      <c r="T662" s="95"/>
      <c r="U662" s="96"/>
    </row>
    <row r="663" spans="1:21" ht="103.5" customHeight="1" x14ac:dyDescent="0.2">
      <c r="A663" s="1561"/>
      <c r="B663" s="1220" t="s">
        <v>6372</v>
      </c>
      <c r="C663" s="1220" t="s">
        <v>6374</v>
      </c>
      <c r="D663" s="1224" t="s">
        <v>13</v>
      </c>
      <c r="E663" s="398" t="s">
        <v>1166</v>
      </c>
      <c r="F663" s="279"/>
      <c r="G663" s="975">
        <v>224.68799999999999</v>
      </c>
      <c r="H663" s="1225"/>
      <c r="I663" s="1225">
        <v>149.93</v>
      </c>
      <c r="J663" s="1227" t="s">
        <v>6373</v>
      </c>
      <c r="K663" s="1227" t="s">
        <v>7043</v>
      </c>
      <c r="L663" s="1227" t="s">
        <v>8021</v>
      </c>
      <c r="M663" s="1227"/>
      <c r="N663" s="1227"/>
      <c r="O663" s="1227"/>
      <c r="P663" s="1227"/>
      <c r="Q663" s="1227"/>
      <c r="R663" s="1227"/>
      <c r="S663" s="1227"/>
      <c r="T663" s="95"/>
      <c r="U663" s="96"/>
    </row>
    <row r="664" spans="1:21" ht="108" customHeight="1" x14ac:dyDescent="0.2">
      <c r="A664" s="1561"/>
      <c r="B664" s="1220" t="s">
        <v>6384</v>
      </c>
      <c r="C664" s="1220" t="s">
        <v>6385</v>
      </c>
      <c r="D664" s="1224" t="s">
        <v>13</v>
      </c>
      <c r="E664" s="398" t="s">
        <v>1166</v>
      </c>
      <c r="F664" s="279"/>
      <c r="G664" s="975">
        <v>281.19787000000002</v>
      </c>
      <c r="H664" s="1225">
        <v>0</v>
      </c>
      <c r="I664" s="1225">
        <v>121.6</v>
      </c>
      <c r="J664" s="1227" t="s">
        <v>6386</v>
      </c>
      <c r="K664" s="1227" t="s">
        <v>8022</v>
      </c>
      <c r="L664" s="1227"/>
      <c r="M664" s="1227"/>
      <c r="N664" s="1227"/>
      <c r="O664" s="1227"/>
      <c r="P664" s="1227"/>
      <c r="Q664" s="1227"/>
      <c r="R664" s="1227"/>
      <c r="S664" s="1227"/>
      <c r="T664" s="95"/>
      <c r="U664" s="96"/>
    </row>
    <row r="665" spans="1:21" ht="132.75" customHeight="1" x14ac:dyDescent="0.2">
      <c r="A665" s="1561"/>
      <c r="B665" s="1220" t="s">
        <v>6820</v>
      </c>
      <c r="C665" s="1220" t="s">
        <v>7553</v>
      </c>
      <c r="D665" s="1224" t="s">
        <v>13</v>
      </c>
      <c r="E665" s="398" t="s">
        <v>1166</v>
      </c>
      <c r="F665" s="279"/>
      <c r="G665" s="975">
        <v>1300</v>
      </c>
      <c r="H665" s="1225">
        <v>1237.2952</v>
      </c>
      <c r="I665" s="1225"/>
      <c r="J665" s="1227" t="s">
        <v>6200</v>
      </c>
      <c r="K665" s="1227" t="s">
        <v>7554</v>
      </c>
      <c r="L665" s="1227"/>
      <c r="M665" s="1227"/>
      <c r="N665" s="1227"/>
      <c r="O665" s="1227"/>
      <c r="P665" s="1227"/>
      <c r="Q665" s="1227"/>
      <c r="R665" s="1227"/>
      <c r="S665" s="1227"/>
      <c r="T665" s="95"/>
      <c r="U665" s="96"/>
    </row>
    <row r="666" spans="1:21" ht="73.5" customHeight="1" x14ac:dyDescent="0.2">
      <c r="A666" s="1561"/>
      <c r="B666" s="1220" t="s">
        <v>6821</v>
      </c>
      <c r="C666" s="1220" t="s">
        <v>8024</v>
      </c>
      <c r="D666" s="1224" t="s">
        <v>13</v>
      </c>
      <c r="E666" s="398" t="s">
        <v>1166</v>
      </c>
      <c r="F666" s="279"/>
      <c r="G666" s="975">
        <v>489.202</v>
      </c>
      <c r="H666" s="1225"/>
      <c r="I666" s="1225">
        <v>744.99220000000003</v>
      </c>
      <c r="J666" s="1227" t="s">
        <v>6200</v>
      </c>
      <c r="K666" s="1227" t="s">
        <v>8023</v>
      </c>
      <c r="L666" s="1227"/>
      <c r="M666" s="1227"/>
      <c r="N666" s="1227"/>
      <c r="O666" s="1227"/>
      <c r="P666" s="1227"/>
      <c r="Q666" s="1227"/>
      <c r="R666" s="1227"/>
      <c r="S666" s="1227"/>
      <c r="T666" s="95"/>
      <c r="U666" s="96"/>
    </row>
    <row r="667" spans="1:21" ht="73.5" customHeight="1" x14ac:dyDescent="0.2">
      <c r="A667" s="1561"/>
      <c r="B667" s="1220" t="s">
        <v>7046</v>
      </c>
      <c r="C667" s="1220" t="s">
        <v>8026</v>
      </c>
      <c r="D667" s="1224" t="s">
        <v>810</v>
      </c>
      <c r="E667" s="398" t="s">
        <v>5923</v>
      </c>
      <c r="F667" s="279"/>
      <c r="G667" s="975">
        <v>446.82100000000003</v>
      </c>
      <c r="H667" s="1225"/>
      <c r="I667" s="1225">
        <v>428.66399999999999</v>
      </c>
      <c r="J667" s="1227" t="s">
        <v>7050</v>
      </c>
      <c r="K667" s="1227" t="s">
        <v>8025</v>
      </c>
      <c r="L667" s="1227"/>
      <c r="M667" s="1227"/>
      <c r="N667" s="1227"/>
      <c r="O667" s="1227"/>
      <c r="P667" s="1227"/>
      <c r="Q667" s="1227"/>
      <c r="R667" s="1227"/>
      <c r="S667" s="1227"/>
      <c r="T667" s="95"/>
      <c r="U667" s="96"/>
    </row>
    <row r="668" spans="1:21" ht="73.5" customHeight="1" x14ac:dyDescent="0.2">
      <c r="A668" s="1562"/>
      <c r="B668" s="1220" t="s">
        <v>7555</v>
      </c>
      <c r="C668" s="1220" t="s">
        <v>7556</v>
      </c>
      <c r="D668" s="1224" t="s">
        <v>13</v>
      </c>
      <c r="E668" s="398" t="s">
        <v>1166</v>
      </c>
      <c r="F668" s="279"/>
      <c r="G668" s="975"/>
      <c r="H668" s="1225">
        <v>1500</v>
      </c>
      <c r="I668" s="1225"/>
      <c r="J668" s="1227" t="s">
        <v>7072</v>
      </c>
      <c r="K668" s="1227"/>
      <c r="L668" s="1227"/>
      <c r="M668" s="1227"/>
      <c r="N668" s="1227"/>
      <c r="O668" s="1227"/>
      <c r="P668" s="1227"/>
      <c r="Q668" s="1227"/>
      <c r="R668" s="1227"/>
      <c r="S668" s="1227"/>
      <c r="T668" s="95"/>
      <c r="U668" s="96"/>
    </row>
    <row r="669" spans="1:21" ht="111.75" customHeight="1" x14ac:dyDescent="0.2">
      <c r="A669" s="1563" t="s">
        <v>2914</v>
      </c>
      <c r="B669" s="1220" t="s">
        <v>7524</v>
      </c>
      <c r="C669" s="1027" t="s">
        <v>7525</v>
      </c>
      <c r="D669" s="1224" t="s">
        <v>286</v>
      </c>
      <c r="E669" s="1224" t="s">
        <v>4952</v>
      </c>
      <c r="F669" s="1224"/>
      <c r="G669" s="1224"/>
      <c r="H669" s="1225">
        <v>805.5</v>
      </c>
      <c r="I669" s="1225"/>
      <c r="J669" s="1227" t="s">
        <v>7066</v>
      </c>
      <c r="K669" s="1227"/>
      <c r="M669" s="1227"/>
      <c r="N669" s="1227"/>
      <c r="O669" s="1227"/>
      <c r="P669" s="1227"/>
      <c r="Q669" s="1227"/>
      <c r="R669" s="1227"/>
      <c r="S669" s="1227"/>
      <c r="T669" s="95"/>
      <c r="U669" s="96"/>
    </row>
    <row r="670" spans="1:21" ht="111.75" customHeight="1" x14ac:dyDescent="0.2">
      <c r="A670" s="1561"/>
      <c r="B670" s="1220" t="s">
        <v>7527</v>
      </c>
      <c r="C670" s="1027" t="s">
        <v>7526</v>
      </c>
      <c r="D670" s="1224" t="s">
        <v>286</v>
      </c>
      <c r="E670" s="1224" t="s">
        <v>4952</v>
      </c>
      <c r="F670" s="1224"/>
      <c r="G670" s="1224"/>
      <c r="H670" s="279">
        <v>91.29</v>
      </c>
      <c r="I670" s="1225"/>
      <c r="J670" s="1227"/>
      <c r="K670" s="1227"/>
      <c r="M670" s="1227"/>
      <c r="N670" s="1227"/>
      <c r="O670" s="1227"/>
      <c r="P670" s="1227"/>
      <c r="Q670" s="1227"/>
      <c r="R670" s="1227"/>
      <c r="S670" s="1227"/>
      <c r="T670" s="95"/>
      <c r="U670" s="96"/>
    </row>
    <row r="671" spans="1:21" ht="111.75" customHeight="1" x14ac:dyDescent="0.2">
      <c r="A671" s="1562"/>
      <c r="B671" s="1220" t="s">
        <v>7529</v>
      </c>
      <c r="C671" s="1027" t="s">
        <v>7528</v>
      </c>
      <c r="D671" s="1224" t="s">
        <v>810</v>
      </c>
      <c r="E671" s="1224" t="s">
        <v>4952</v>
      </c>
      <c r="F671" s="1224"/>
      <c r="G671" s="1224"/>
      <c r="H671" s="235">
        <v>299.50200000000001</v>
      </c>
      <c r="I671" s="1225"/>
      <c r="J671" s="1227"/>
      <c r="K671" s="1227"/>
      <c r="M671" s="1227"/>
      <c r="N671" s="1227"/>
      <c r="O671" s="1227"/>
      <c r="P671" s="1227"/>
      <c r="Q671" s="1227"/>
      <c r="R671" s="1227"/>
      <c r="S671" s="1227"/>
      <c r="T671" s="95"/>
      <c r="U671" s="96"/>
    </row>
    <row r="672" spans="1:21" ht="90" customHeight="1" x14ac:dyDescent="0.2">
      <c r="A672" s="1563" t="s">
        <v>2915</v>
      </c>
      <c r="B672" s="1220" t="s">
        <v>2918</v>
      </c>
      <c r="C672" s="1220" t="s">
        <v>1213</v>
      </c>
      <c r="D672" s="1224" t="s">
        <v>13</v>
      </c>
      <c r="E672" s="398" t="s">
        <v>1166</v>
      </c>
      <c r="F672" s="1225"/>
      <c r="G672" s="1225"/>
      <c r="H672" s="1225">
        <v>0</v>
      </c>
      <c r="I672" s="1225"/>
      <c r="J672" s="1227" t="s">
        <v>8034</v>
      </c>
      <c r="K672" s="1227"/>
      <c r="L672" s="1227"/>
      <c r="M672" s="1227"/>
      <c r="N672" s="1227"/>
      <c r="O672" s="1227"/>
      <c r="P672" s="1227"/>
      <c r="Q672" s="1227"/>
      <c r="R672" s="1227"/>
      <c r="S672" s="1227"/>
      <c r="T672" s="95" t="s">
        <v>1167</v>
      </c>
      <c r="U672" s="96"/>
    </row>
    <row r="673" spans="1:24" ht="90" customHeight="1" x14ac:dyDescent="0.2">
      <c r="A673" s="1561"/>
      <c r="B673" s="1250" t="s">
        <v>2919</v>
      </c>
      <c r="C673" s="1250" t="s">
        <v>8036</v>
      </c>
      <c r="D673" s="1252" t="s">
        <v>13</v>
      </c>
      <c r="E673" s="398" t="s">
        <v>1166</v>
      </c>
      <c r="F673" s="1251"/>
      <c r="G673" s="1012"/>
      <c r="H673" s="1251"/>
      <c r="I673" s="1251">
        <v>0</v>
      </c>
      <c r="J673" s="974" t="s">
        <v>5749</v>
      </c>
      <c r="K673" s="1249" t="s">
        <v>8035</v>
      </c>
      <c r="L673" s="1249"/>
      <c r="M673" s="1249"/>
      <c r="N673" s="1249"/>
      <c r="O673" s="1249"/>
      <c r="P673" s="1249"/>
      <c r="Q673" s="1249"/>
      <c r="R673" s="1249"/>
      <c r="S673" s="1249"/>
      <c r="T673" s="95"/>
      <c r="U673" s="96"/>
    </row>
    <row r="674" spans="1:24" ht="90" customHeight="1" x14ac:dyDescent="0.2">
      <c r="A674" s="1561"/>
      <c r="B674" s="1250" t="s">
        <v>2920</v>
      </c>
      <c r="C674" s="1250" t="s">
        <v>8038</v>
      </c>
      <c r="D674" s="1252" t="s">
        <v>13</v>
      </c>
      <c r="E674" s="398" t="s">
        <v>1166</v>
      </c>
      <c r="F674" s="1251"/>
      <c r="G674" s="1012"/>
      <c r="H674" s="1251"/>
      <c r="I674" s="1251">
        <v>0</v>
      </c>
      <c r="J674" s="974"/>
      <c r="K674" s="1249" t="s">
        <v>8037</v>
      </c>
      <c r="L674" s="1249"/>
      <c r="M674" s="1249"/>
      <c r="N674" s="1249"/>
      <c r="O674" s="1249"/>
      <c r="P674" s="1249"/>
      <c r="Q674" s="1249"/>
      <c r="R674" s="1249"/>
      <c r="S674" s="1249"/>
      <c r="T674" s="95"/>
      <c r="U674" s="96"/>
    </row>
    <row r="675" spans="1:24" ht="90.75" customHeight="1" x14ac:dyDescent="0.2">
      <c r="A675" s="1561"/>
      <c r="B675" s="1220" t="s">
        <v>7557</v>
      </c>
      <c r="C675" s="1220" t="s">
        <v>7558</v>
      </c>
      <c r="D675" s="1224" t="s">
        <v>13</v>
      </c>
      <c r="E675" s="398" t="s">
        <v>1166</v>
      </c>
      <c r="F675" s="1225"/>
      <c r="G675" s="1012"/>
      <c r="H675" s="1225">
        <v>1500</v>
      </c>
      <c r="I675" s="1225"/>
      <c r="J675" s="1599"/>
      <c r="K675" s="1227" t="s">
        <v>7066</v>
      </c>
      <c r="L675" s="1227"/>
      <c r="M675" s="1227"/>
      <c r="N675" s="1227"/>
      <c r="O675" s="1227"/>
      <c r="P675" s="1227"/>
      <c r="Q675" s="1227"/>
      <c r="R675" s="1227"/>
      <c r="S675" s="1227"/>
      <c r="T675" s="95"/>
      <c r="U675" s="96"/>
    </row>
    <row r="676" spans="1:24" ht="90.75" customHeight="1" x14ac:dyDescent="0.2">
      <c r="A676" s="1562"/>
      <c r="B676" s="1220" t="s">
        <v>7559</v>
      </c>
      <c r="C676" s="1220" t="s">
        <v>7560</v>
      </c>
      <c r="D676" s="1224" t="s">
        <v>13</v>
      </c>
      <c r="E676" s="398" t="s">
        <v>1166</v>
      </c>
      <c r="F676" s="1225"/>
      <c r="G676" s="1012"/>
      <c r="H676" s="1225">
        <v>93.440899999999999</v>
      </c>
      <c r="I676" s="1225"/>
      <c r="J676" s="1599"/>
      <c r="K676" s="1227" t="s">
        <v>7066</v>
      </c>
      <c r="L676" s="1227"/>
      <c r="M676" s="1227"/>
      <c r="N676" s="1227"/>
      <c r="O676" s="1227"/>
      <c r="P676" s="1227"/>
      <c r="Q676" s="1227"/>
      <c r="R676" s="1227"/>
      <c r="S676" s="1227"/>
      <c r="T676" s="95"/>
      <c r="U676" s="96"/>
    </row>
    <row r="677" spans="1:24" ht="90.75" customHeight="1" x14ac:dyDescent="0.2">
      <c r="A677" s="1027" t="s">
        <v>2921</v>
      </c>
      <c r="B677" s="1027" t="s">
        <v>2922</v>
      </c>
      <c r="C677" s="1250" t="s">
        <v>8040</v>
      </c>
      <c r="D677" s="1252" t="s">
        <v>13</v>
      </c>
      <c r="E677" s="398" t="s">
        <v>1166</v>
      </c>
      <c r="F677" s="1251"/>
      <c r="G677" s="1012"/>
      <c r="H677" s="1251"/>
      <c r="I677" s="1251">
        <v>0</v>
      </c>
      <c r="J677" s="974"/>
      <c r="K677" s="1249" t="s">
        <v>8039</v>
      </c>
      <c r="L677" s="1249"/>
      <c r="M677" s="1249"/>
      <c r="N677" s="1249"/>
      <c r="O677" s="1249"/>
      <c r="P677" s="1249"/>
      <c r="Q677" s="1249"/>
      <c r="R677" s="1249"/>
      <c r="S677" s="1249"/>
      <c r="T677" s="95"/>
      <c r="U677" s="96"/>
    </row>
    <row r="678" spans="1:24" ht="93.75" customHeight="1" x14ac:dyDescent="0.2">
      <c r="A678" s="1027" t="s">
        <v>2923</v>
      </c>
      <c r="B678" s="1220" t="s">
        <v>5448</v>
      </c>
      <c r="C678" s="1220" t="s">
        <v>5446</v>
      </c>
      <c r="D678" s="1224" t="s">
        <v>1297</v>
      </c>
      <c r="E678" s="398" t="s">
        <v>1166</v>
      </c>
      <c r="F678" s="279"/>
      <c r="G678" s="975">
        <v>5584.6930000000002</v>
      </c>
      <c r="H678" s="1225">
        <v>6579.2</v>
      </c>
      <c r="I678" s="1225"/>
      <c r="J678" s="1227" t="s">
        <v>4975</v>
      </c>
      <c r="K678" s="1227" t="s">
        <v>7561</v>
      </c>
      <c r="L678" s="1227"/>
      <c r="M678" s="1227"/>
      <c r="N678" s="1227"/>
      <c r="O678" s="1227"/>
      <c r="P678" s="1227"/>
      <c r="Q678" s="1227"/>
      <c r="R678" s="1227"/>
      <c r="S678" s="1227"/>
      <c r="T678" s="95"/>
      <c r="U678" s="605"/>
      <c r="V678" s="605"/>
      <c r="W678" s="605"/>
      <c r="X678" s="605"/>
    </row>
    <row r="679" spans="1:24" s="1" customFormat="1" ht="11.25" customHeight="1" x14ac:dyDescent="0.2">
      <c r="A679" s="96"/>
      <c r="B679" s="96"/>
      <c r="C679" s="96"/>
      <c r="D679" s="96"/>
      <c r="E679" s="96"/>
      <c r="F679" s="1017"/>
      <c r="G679" s="1017"/>
      <c r="H679" s="1017"/>
      <c r="I679" s="1018"/>
      <c r="J679" s="561"/>
      <c r="K679" s="561"/>
      <c r="L679" s="561"/>
      <c r="M679" s="156"/>
      <c r="N679" s="156"/>
      <c r="O679" s="156"/>
      <c r="P679" s="156"/>
      <c r="Q679" s="156"/>
      <c r="R679" s="156"/>
      <c r="S679" s="156"/>
      <c r="T679" s="9"/>
    </row>
    <row r="680" spans="1:24" s="1" customFormat="1" ht="12.75" customHeight="1" x14ac:dyDescent="0.2">
      <c r="A680" s="1602" t="s">
        <v>1604</v>
      </c>
      <c r="B680" s="1602"/>
      <c r="C680" s="1602"/>
      <c r="D680" s="1602"/>
      <c r="E680" s="1602"/>
      <c r="F680" s="1602"/>
      <c r="G680" s="1602"/>
      <c r="H680" s="1602"/>
      <c r="I680" s="1602"/>
      <c r="J680" s="562"/>
      <c r="K680" s="562"/>
      <c r="L680" s="562"/>
      <c r="M680" s="157"/>
      <c r="N680" s="157"/>
      <c r="O680" s="157"/>
      <c r="P680" s="157"/>
      <c r="Q680" s="157"/>
      <c r="R680" s="157"/>
      <c r="S680" s="157"/>
      <c r="T680" s="9" t="s">
        <v>8</v>
      </c>
    </row>
    <row r="681" spans="1:24" s="1" customFormat="1" ht="11.25" customHeight="1" x14ac:dyDescent="0.2">
      <c r="A681" s="96"/>
      <c r="B681" s="96"/>
      <c r="C681" s="96"/>
      <c r="D681" s="96"/>
      <c r="E681" s="96"/>
      <c r="F681" s="1019"/>
      <c r="G681" s="1019"/>
      <c r="H681" s="1019"/>
      <c r="I681" s="1013"/>
      <c r="J681" s="538"/>
      <c r="K681" s="538"/>
      <c r="L681" s="538"/>
      <c r="M681" s="150"/>
      <c r="N681" s="150"/>
      <c r="O681" s="150"/>
      <c r="P681" s="150"/>
      <c r="Q681" s="150"/>
      <c r="R681" s="150"/>
      <c r="S681" s="150"/>
      <c r="T681" s="9"/>
    </row>
    <row r="682" spans="1:24" s="1" customFormat="1" ht="24.75" customHeight="1" x14ac:dyDescent="0.2">
      <c r="A682" s="1576" t="s">
        <v>2</v>
      </c>
      <c r="B682" s="1617" t="s">
        <v>3</v>
      </c>
      <c r="C682" s="1621"/>
      <c r="D682" s="1576" t="s">
        <v>4</v>
      </c>
      <c r="E682" s="1576" t="s">
        <v>5</v>
      </c>
      <c r="F682" s="1617" t="s">
        <v>1214</v>
      </c>
      <c r="G682" s="1618"/>
      <c r="H682" s="1618"/>
      <c r="I682" s="1601" t="s">
        <v>7</v>
      </c>
      <c r="J682" s="1226"/>
      <c r="K682" s="1226"/>
      <c r="L682" s="1226"/>
      <c r="M682" s="1234"/>
      <c r="N682" s="1234"/>
      <c r="O682" s="1234"/>
      <c r="P682" s="1234"/>
      <c r="Q682" s="1234"/>
      <c r="R682" s="1234"/>
      <c r="S682" s="1234"/>
      <c r="T682" s="9"/>
    </row>
    <row r="683" spans="1:24" s="1" customFormat="1" ht="11.25" customHeight="1" x14ac:dyDescent="0.2">
      <c r="A683" s="1576"/>
      <c r="B683" s="1622"/>
      <c r="C683" s="1623"/>
      <c r="D683" s="1576"/>
      <c r="E683" s="1576"/>
      <c r="F683" s="1619"/>
      <c r="G683" s="1620"/>
      <c r="H683" s="1620"/>
      <c r="I683" s="1601"/>
      <c r="J683" s="1226"/>
      <c r="K683" s="1226"/>
      <c r="L683" s="1226"/>
      <c r="M683" s="1234"/>
      <c r="N683" s="1234"/>
      <c r="O683" s="1234"/>
      <c r="P683" s="1234"/>
      <c r="Q683" s="1234"/>
      <c r="R683" s="1234"/>
      <c r="S683" s="1234"/>
      <c r="T683" s="9"/>
    </row>
    <row r="684" spans="1:24" s="1" customFormat="1" ht="17.25" customHeight="1" x14ac:dyDescent="0.2">
      <c r="A684" s="1576"/>
      <c r="B684" s="1622"/>
      <c r="C684" s="1623"/>
      <c r="D684" s="1576"/>
      <c r="E684" s="1576"/>
      <c r="F684" s="1576">
        <v>2017</v>
      </c>
      <c r="G684" s="1625">
        <v>2018</v>
      </c>
      <c r="H684" s="1586">
        <v>2019</v>
      </c>
      <c r="I684" s="1601"/>
      <c r="J684" s="1226"/>
      <c r="K684" s="1226"/>
      <c r="L684" s="1226"/>
      <c r="M684" s="1234"/>
      <c r="N684" s="1234"/>
      <c r="O684" s="1234"/>
      <c r="P684" s="1234"/>
      <c r="Q684" s="1234"/>
      <c r="R684" s="1234"/>
      <c r="S684" s="1234"/>
      <c r="T684" s="9"/>
    </row>
    <row r="685" spans="1:24" s="1" customFormat="1" ht="3.75" customHeight="1" x14ac:dyDescent="0.2">
      <c r="A685" s="1576"/>
      <c r="B685" s="1619"/>
      <c r="C685" s="1624"/>
      <c r="D685" s="1576"/>
      <c r="E685" s="1576"/>
      <c r="F685" s="1576"/>
      <c r="G685" s="1626"/>
      <c r="H685" s="1586"/>
      <c r="I685" s="1601"/>
      <c r="J685" s="1226"/>
      <c r="K685" s="1226"/>
      <c r="L685" s="1226"/>
      <c r="M685" s="1234"/>
      <c r="N685" s="1234"/>
      <c r="O685" s="1234"/>
      <c r="P685" s="1234"/>
      <c r="Q685" s="1234"/>
      <c r="R685" s="1234"/>
      <c r="S685" s="1234"/>
      <c r="T685" s="9"/>
    </row>
    <row r="686" spans="1:24" s="1" customFormat="1" ht="11.25" customHeight="1" x14ac:dyDescent="0.2">
      <c r="A686" s="1214">
        <v>1</v>
      </c>
      <c r="B686" s="1586">
        <v>2</v>
      </c>
      <c r="C686" s="1587"/>
      <c r="D686" s="1214">
        <v>3</v>
      </c>
      <c r="E686" s="1214">
        <v>4</v>
      </c>
      <c r="F686" s="1214">
        <v>5</v>
      </c>
      <c r="G686" s="1214">
        <v>6</v>
      </c>
      <c r="H686" s="1229">
        <v>7</v>
      </c>
      <c r="I686" s="1217">
        <v>8</v>
      </c>
      <c r="J686" s="1226"/>
      <c r="K686" s="1226"/>
      <c r="L686" s="1226"/>
      <c r="M686" s="1234"/>
      <c r="N686" s="1234"/>
      <c r="O686" s="1234"/>
      <c r="P686" s="1234"/>
      <c r="Q686" s="1234"/>
      <c r="R686" s="1234"/>
      <c r="S686" s="1234"/>
      <c r="T686" s="9"/>
    </row>
    <row r="687" spans="1:24" s="1" customFormat="1" ht="12.75" customHeight="1" x14ac:dyDescent="0.2">
      <c r="A687" s="1580" t="s">
        <v>1605</v>
      </c>
      <c r="B687" s="1581"/>
      <c r="C687" s="1581"/>
      <c r="D687" s="1581"/>
      <c r="E687" s="1581"/>
      <c r="F687" s="1581"/>
      <c r="G687" s="1581"/>
      <c r="H687" s="1581"/>
      <c r="I687" s="1582"/>
      <c r="J687" s="349"/>
      <c r="K687" s="349"/>
      <c r="L687" s="349"/>
      <c r="M687" s="154"/>
      <c r="N687" s="154"/>
      <c r="O687" s="154"/>
      <c r="P687" s="154"/>
      <c r="Q687" s="154"/>
      <c r="R687" s="154"/>
      <c r="S687" s="154"/>
      <c r="T687" s="9"/>
    </row>
    <row r="688" spans="1:24" s="1" customFormat="1" ht="98.25" customHeight="1" x14ac:dyDescent="0.2">
      <c r="A688" s="1564" t="s">
        <v>1606</v>
      </c>
      <c r="B688" s="1220" t="s">
        <v>2925</v>
      </c>
      <c r="C688" s="1027" t="s">
        <v>1215</v>
      </c>
      <c r="D688" s="1222" t="s">
        <v>810</v>
      </c>
      <c r="E688" s="1222" t="s">
        <v>1216</v>
      </c>
      <c r="F688" s="1225">
        <v>29</v>
      </c>
      <c r="G688" s="1225">
        <v>29</v>
      </c>
      <c r="H688" s="1225">
        <v>0</v>
      </c>
      <c r="I688" s="497"/>
      <c r="J688" s="1226" t="s">
        <v>8030</v>
      </c>
      <c r="K688" s="1226"/>
      <c r="L688" s="1226"/>
      <c r="M688" s="1234"/>
      <c r="N688" s="1234"/>
      <c r="O688" s="1234"/>
      <c r="P688" s="1234"/>
      <c r="Q688" s="1234"/>
      <c r="R688" s="1234"/>
      <c r="S688" s="1234"/>
      <c r="T688" s="9" t="s">
        <v>123</v>
      </c>
    </row>
    <row r="689" spans="1:24" s="1" customFormat="1" ht="72" customHeight="1" x14ac:dyDescent="0.2">
      <c r="A689" s="1564"/>
      <c r="B689" s="1220" t="s">
        <v>2926</v>
      </c>
      <c r="C689" s="1027" t="s">
        <v>1217</v>
      </c>
      <c r="D689" s="1222" t="s">
        <v>810</v>
      </c>
      <c r="E689" s="1222" t="s">
        <v>1216</v>
      </c>
      <c r="F689" s="1225">
        <v>29</v>
      </c>
      <c r="G689" s="1030"/>
      <c r="H689" s="1225">
        <v>0</v>
      </c>
      <c r="I689" s="1225">
        <v>29</v>
      </c>
      <c r="J689" s="1226" t="s">
        <v>5749</v>
      </c>
      <c r="K689" s="1226" t="s">
        <v>8030</v>
      </c>
      <c r="L689" s="1226"/>
      <c r="M689" s="1234"/>
      <c r="N689" s="1234"/>
      <c r="O689" s="1234"/>
      <c r="P689" s="1234"/>
      <c r="Q689" s="1234"/>
      <c r="R689" s="1234"/>
      <c r="S689" s="1234"/>
      <c r="T689" s="9" t="s">
        <v>123</v>
      </c>
    </row>
    <row r="690" spans="1:24" s="1" customFormat="1" ht="68.25" customHeight="1" x14ac:dyDescent="0.2">
      <c r="A690" s="1564"/>
      <c r="B690" s="1220" t="s">
        <v>2934</v>
      </c>
      <c r="C690" s="1027" t="s">
        <v>1225</v>
      </c>
      <c r="D690" s="1222" t="s">
        <v>810</v>
      </c>
      <c r="E690" s="1222" t="s">
        <v>1216</v>
      </c>
      <c r="F690" s="1225"/>
      <c r="G690" s="1225"/>
      <c r="H690" s="1225">
        <v>0</v>
      </c>
      <c r="I690" s="1225"/>
      <c r="J690" s="1227" t="s">
        <v>8030</v>
      </c>
      <c r="K690" s="1227"/>
      <c r="L690" s="1227"/>
      <c r="M690" s="1239"/>
      <c r="N690" s="1239"/>
      <c r="O690" s="1239"/>
      <c r="P690" s="1239"/>
      <c r="Q690" s="1239"/>
      <c r="R690" s="1239"/>
      <c r="S690" s="1239"/>
      <c r="T690" s="9" t="s">
        <v>123</v>
      </c>
      <c r="U690" s="86">
        <f>SUM(F688:F690)</f>
        <v>58</v>
      </c>
      <c r="V690" s="86">
        <f>SUM(G688:G690)</f>
        <v>29</v>
      </c>
      <c r="W690" s="86">
        <f>SUM(H688:H690)</f>
        <v>0</v>
      </c>
      <c r="X690" s="86">
        <f>SUM(I688:I690)</f>
        <v>29</v>
      </c>
    </row>
    <row r="691" spans="1:24" s="1" customFormat="1" ht="12" customHeight="1" x14ac:dyDescent="0.2">
      <c r="A691" s="1583" t="s">
        <v>1607</v>
      </c>
      <c r="B691" s="1591"/>
      <c r="C691" s="1591"/>
      <c r="D691" s="1591"/>
      <c r="E691" s="1591"/>
      <c r="F691" s="1591"/>
      <c r="G691" s="1591"/>
      <c r="H691" s="1591"/>
      <c r="I691" s="1585"/>
      <c r="J691" s="254"/>
      <c r="K691" s="254"/>
      <c r="L691" s="254"/>
      <c r="M691" s="140"/>
      <c r="N691" s="140"/>
      <c r="O691" s="140"/>
      <c r="P691" s="140"/>
      <c r="Q691" s="140"/>
      <c r="R691" s="140"/>
      <c r="S691" s="140"/>
      <c r="T691" s="9"/>
    </row>
    <row r="692" spans="1:24" s="1" customFormat="1" ht="82.5" customHeight="1" x14ac:dyDescent="0.2">
      <c r="A692" s="1564" t="s">
        <v>1608</v>
      </c>
      <c r="B692" s="1220" t="s">
        <v>2935</v>
      </c>
      <c r="C692" s="1027" t="s">
        <v>1226</v>
      </c>
      <c r="D692" s="1224" t="s">
        <v>286</v>
      </c>
      <c r="E692" s="1222" t="s">
        <v>1216</v>
      </c>
      <c r="F692" s="1225"/>
      <c r="G692" s="1225">
        <v>60</v>
      </c>
      <c r="H692" s="1225">
        <v>0</v>
      </c>
      <c r="I692" s="497"/>
      <c r="J692" s="1226" t="s">
        <v>5709</v>
      </c>
      <c r="K692" s="1226" t="s">
        <v>8030</v>
      </c>
      <c r="L692" s="1226"/>
      <c r="M692" s="1234"/>
      <c r="N692" s="1234"/>
      <c r="O692" s="1234"/>
      <c r="P692" s="1234"/>
      <c r="Q692" s="1234"/>
      <c r="R692" s="1234"/>
      <c r="S692" s="1234"/>
      <c r="T692" s="9" t="s">
        <v>123</v>
      </c>
    </row>
    <row r="693" spans="1:24" s="1" customFormat="1" ht="78" customHeight="1" x14ac:dyDescent="0.2">
      <c r="A693" s="1564"/>
      <c r="B693" s="1220" t="s">
        <v>2937</v>
      </c>
      <c r="C693" s="1027" t="s">
        <v>1228</v>
      </c>
      <c r="D693" s="1224" t="s">
        <v>286</v>
      </c>
      <c r="E693" s="1222" t="s">
        <v>1216</v>
      </c>
      <c r="F693" s="1225"/>
      <c r="G693" s="1225"/>
      <c r="H693" s="1225">
        <v>0</v>
      </c>
      <c r="I693" s="497"/>
      <c r="J693" s="1226" t="s">
        <v>8034</v>
      </c>
      <c r="K693" s="1226"/>
      <c r="L693" s="1226"/>
      <c r="M693" s="1234"/>
      <c r="N693" s="1234"/>
      <c r="O693" s="1234"/>
      <c r="P693" s="1234"/>
      <c r="Q693" s="1234"/>
      <c r="R693" s="1234"/>
      <c r="S693" s="1234"/>
      <c r="T693" s="9" t="s">
        <v>123</v>
      </c>
    </row>
    <row r="694" spans="1:24" s="1" customFormat="1" ht="119.25" customHeight="1" x14ac:dyDescent="0.2">
      <c r="A694" s="1564"/>
      <c r="B694" s="1220" t="s">
        <v>2941</v>
      </c>
      <c r="C694" s="1027" t="s">
        <v>7738</v>
      </c>
      <c r="D694" s="1224" t="s">
        <v>304</v>
      </c>
      <c r="E694" s="1222" t="s">
        <v>325</v>
      </c>
      <c r="F694" s="1225">
        <v>444.5</v>
      </c>
      <c r="G694" s="1030"/>
      <c r="H694" s="1225">
        <v>2000</v>
      </c>
      <c r="I694" s="1225">
        <v>1500</v>
      </c>
      <c r="J694" s="1226" t="s">
        <v>4040</v>
      </c>
      <c r="K694" s="1226" t="s">
        <v>4305</v>
      </c>
      <c r="L694" s="1226" t="s">
        <v>7737</v>
      </c>
      <c r="M694" s="1234"/>
      <c r="N694" s="1234"/>
      <c r="O694" s="1234"/>
      <c r="P694" s="1234"/>
      <c r="Q694" s="1234"/>
      <c r="R694" s="1234"/>
      <c r="S694" s="1234"/>
      <c r="T694" s="1" t="s">
        <v>326</v>
      </c>
    </row>
    <row r="695" spans="1:24" s="1" customFormat="1" ht="68.25" customHeight="1" x14ac:dyDescent="0.2">
      <c r="A695" s="1564"/>
      <c r="B695" s="1220" t="s">
        <v>2942</v>
      </c>
      <c r="C695" s="1027" t="s">
        <v>1233</v>
      </c>
      <c r="D695" s="336" t="s">
        <v>286</v>
      </c>
      <c r="E695" s="1222" t="s">
        <v>325</v>
      </c>
      <c r="F695" s="1225"/>
      <c r="G695" s="1030"/>
      <c r="H695" s="1225">
        <v>0</v>
      </c>
      <c r="I695" s="1225"/>
      <c r="J695" s="1227" t="s">
        <v>8030</v>
      </c>
      <c r="K695" s="1227"/>
      <c r="L695" s="1227"/>
      <c r="M695" s="1239"/>
      <c r="N695" s="1239"/>
      <c r="O695" s="1239"/>
      <c r="P695" s="1239"/>
      <c r="Q695" s="1239"/>
      <c r="R695" s="1239"/>
      <c r="S695" s="1239"/>
      <c r="T695" s="1" t="s">
        <v>326</v>
      </c>
    </row>
    <row r="696" spans="1:24" s="1" customFormat="1" ht="52.5" customHeight="1" x14ac:dyDescent="0.2">
      <c r="A696" s="1564"/>
      <c r="B696" s="1220" t="s">
        <v>2943</v>
      </c>
      <c r="C696" s="1027" t="s">
        <v>1234</v>
      </c>
      <c r="D696" s="336" t="s">
        <v>286</v>
      </c>
      <c r="E696" s="1222" t="s">
        <v>325</v>
      </c>
      <c r="F696" s="1225"/>
      <c r="G696" s="1030"/>
      <c r="H696" s="1225">
        <v>0</v>
      </c>
      <c r="I696" s="1225"/>
      <c r="J696" s="1227" t="s">
        <v>8030</v>
      </c>
      <c r="K696" s="1227"/>
      <c r="L696" s="1227"/>
      <c r="M696" s="1239"/>
      <c r="N696" s="1239"/>
      <c r="O696" s="1239"/>
      <c r="P696" s="1239"/>
      <c r="Q696" s="1239"/>
      <c r="R696" s="1239"/>
      <c r="S696" s="1239"/>
      <c r="T696" s="1" t="s">
        <v>326</v>
      </c>
    </row>
    <row r="697" spans="1:24" s="1" customFormat="1" ht="97.5" customHeight="1" x14ac:dyDescent="0.2">
      <c r="A697" s="1564"/>
      <c r="B697" s="1028" t="s">
        <v>5479</v>
      </c>
      <c r="C697" s="1027" t="s">
        <v>5477</v>
      </c>
      <c r="D697" s="1222" t="s">
        <v>304</v>
      </c>
      <c r="E697" s="1222" t="s">
        <v>3810</v>
      </c>
      <c r="F697" s="279"/>
      <c r="G697" s="1040"/>
      <c r="H697" s="279">
        <v>350</v>
      </c>
      <c r="I697" s="279">
        <v>200</v>
      </c>
      <c r="J697" s="1233"/>
      <c r="K697" s="1226" t="s">
        <v>7744</v>
      </c>
      <c r="L697" s="538"/>
      <c r="M697" s="150"/>
      <c r="N697" s="150"/>
      <c r="O697" s="150"/>
      <c r="P697" s="150"/>
      <c r="Q697" s="150"/>
      <c r="R697" s="150"/>
      <c r="S697" s="150"/>
    </row>
    <row r="698" spans="1:24" s="1" customFormat="1" ht="51.75" customHeight="1" x14ac:dyDescent="0.2">
      <c r="A698" s="1564"/>
      <c r="B698" s="1028" t="s">
        <v>7739</v>
      </c>
      <c r="C698" s="1027" t="s">
        <v>7740</v>
      </c>
      <c r="D698" s="992" t="s">
        <v>286</v>
      </c>
      <c r="E698" s="993" t="s">
        <v>3810</v>
      </c>
      <c r="F698" s="279"/>
      <c r="G698" s="330"/>
      <c r="H698" s="279">
        <v>2000</v>
      </c>
      <c r="I698" s="279"/>
      <c r="J698" s="1226" t="s">
        <v>7066</v>
      </c>
      <c r="K698" s="538"/>
      <c r="L698" s="538"/>
      <c r="M698" s="150"/>
      <c r="N698" s="150"/>
      <c r="O698" s="150"/>
      <c r="P698" s="150"/>
      <c r="Q698" s="150"/>
      <c r="R698" s="150"/>
      <c r="S698" s="150"/>
    </row>
    <row r="699" spans="1:24" s="1" customFormat="1" ht="108.75" customHeight="1" x14ac:dyDescent="0.2">
      <c r="A699" s="1564" t="s">
        <v>5224</v>
      </c>
      <c r="B699" s="1220" t="s">
        <v>2950</v>
      </c>
      <c r="C699" s="1027" t="s">
        <v>1242</v>
      </c>
      <c r="D699" s="1222" t="s">
        <v>286</v>
      </c>
      <c r="E699" s="1222" t="s">
        <v>1243</v>
      </c>
      <c r="F699" s="1225">
        <v>198.05719999999999</v>
      </c>
      <c r="G699" s="309">
        <v>120</v>
      </c>
      <c r="H699" s="988">
        <v>200</v>
      </c>
      <c r="I699" s="1224"/>
      <c r="J699" s="1226" t="s">
        <v>4309</v>
      </c>
      <c r="K699" s="1226" t="s">
        <v>5710</v>
      </c>
      <c r="L699" s="1226" t="s">
        <v>7761</v>
      </c>
      <c r="M699" s="1234"/>
      <c r="N699" s="1234"/>
      <c r="O699" s="1234"/>
      <c r="P699" s="1234"/>
      <c r="Q699" s="1234"/>
      <c r="R699" s="1234"/>
      <c r="S699" s="1234"/>
      <c r="T699" s="9" t="s">
        <v>329</v>
      </c>
    </row>
    <row r="700" spans="1:24" s="1" customFormat="1" ht="105.75" customHeight="1" x14ac:dyDescent="0.2">
      <c r="A700" s="1564"/>
      <c r="B700" s="1220" t="s">
        <v>2951</v>
      </c>
      <c r="C700" s="1027" t="s">
        <v>7736</v>
      </c>
      <c r="D700" s="1224" t="s">
        <v>304</v>
      </c>
      <c r="E700" s="398" t="s">
        <v>325</v>
      </c>
      <c r="F700" s="1225">
        <v>767.99766999999997</v>
      </c>
      <c r="G700" s="1030"/>
      <c r="H700" s="1225">
        <v>240</v>
      </c>
      <c r="I700" s="1225">
        <v>533</v>
      </c>
      <c r="J700" s="1226" t="s">
        <v>3966</v>
      </c>
      <c r="K700" s="1226" t="s">
        <v>5749</v>
      </c>
      <c r="L700" s="1226" t="s">
        <v>7735</v>
      </c>
      <c r="M700" s="1234"/>
      <c r="N700" s="1234"/>
      <c r="O700" s="1234"/>
      <c r="P700" s="1234"/>
      <c r="Q700" s="1234"/>
      <c r="R700" s="1234"/>
      <c r="S700" s="1234"/>
      <c r="T700" s="1" t="s">
        <v>326</v>
      </c>
    </row>
    <row r="701" spans="1:24" s="1" customFormat="1" ht="123" customHeight="1" x14ac:dyDescent="0.2">
      <c r="A701" s="1564"/>
      <c r="B701" s="1220" t="s">
        <v>2954</v>
      </c>
      <c r="C701" s="1220" t="s">
        <v>4625</v>
      </c>
      <c r="D701" s="1224" t="s">
        <v>286</v>
      </c>
      <c r="E701" s="1224" t="s">
        <v>1248</v>
      </c>
      <c r="F701" s="1225">
        <v>71</v>
      </c>
      <c r="G701" s="1030"/>
      <c r="H701" s="1225">
        <v>0</v>
      </c>
      <c r="I701" s="1224">
        <v>110.77500000000001</v>
      </c>
      <c r="J701" s="1226" t="s">
        <v>4624</v>
      </c>
      <c r="K701" s="1226" t="s">
        <v>5749</v>
      </c>
      <c r="L701" s="1226" t="s">
        <v>8030</v>
      </c>
      <c r="M701" s="1234"/>
      <c r="N701" s="1234"/>
      <c r="O701" s="1234"/>
      <c r="P701" s="1234"/>
      <c r="Q701" s="1234"/>
      <c r="R701" s="1234"/>
      <c r="S701" s="1234"/>
      <c r="T701" s="1" t="s">
        <v>1249</v>
      </c>
    </row>
    <row r="702" spans="1:24" s="1" customFormat="1" ht="87" customHeight="1" x14ac:dyDescent="0.2">
      <c r="A702" s="1564" t="s">
        <v>1610</v>
      </c>
      <c r="B702" s="1220" t="s">
        <v>2960</v>
      </c>
      <c r="C702" s="1220" t="s">
        <v>1256</v>
      </c>
      <c r="D702" s="1224" t="s">
        <v>304</v>
      </c>
      <c r="E702" s="1222" t="s">
        <v>325</v>
      </c>
      <c r="F702" s="1225"/>
      <c r="G702" s="1225"/>
      <c r="H702" s="1225">
        <v>0</v>
      </c>
      <c r="I702" s="1224"/>
      <c r="J702" s="1226" t="s">
        <v>8032</v>
      </c>
      <c r="K702" s="1226"/>
      <c r="L702" s="1226"/>
      <c r="M702" s="1234"/>
      <c r="N702" s="1234"/>
      <c r="O702" s="1234"/>
      <c r="P702" s="1234"/>
      <c r="Q702" s="1234"/>
      <c r="R702" s="1234"/>
      <c r="S702" s="1234"/>
      <c r="T702" s="9" t="s">
        <v>326</v>
      </c>
    </row>
    <row r="703" spans="1:24" s="1" customFormat="1" ht="123.75" customHeight="1" x14ac:dyDescent="0.2">
      <c r="A703" s="1564"/>
      <c r="B703" s="1220" t="s">
        <v>2961</v>
      </c>
      <c r="C703" s="1220" t="s">
        <v>1257</v>
      </c>
      <c r="D703" s="1224" t="s">
        <v>304</v>
      </c>
      <c r="E703" s="1222" t="s">
        <v>325</v>
      </c>
      <c r="F703" s="1225">
        <v>200</v>
      </c>
      <c r="G703" s="1030"/>
      <c r="H703" s="1225">
        <v>0</v>
      </c>
      <c r="I703" s="1225">
        <v>485</v>
      </c>
      <c r="J703" s="1226" t="s">
        <v>4315</v>
      </c>
      <c r="K703" s="1226" t="s">
        <v>5749</v>
      </c>
      <c r="L703" s="1226" t="s">
        <v>8030</v>
      </c>
      <c r="M703" s="1234"/>
      <c r="N703" s="1234"/>
      <c r="O703" s="1234"/>
      <c r="P703" s="1234"/>
      <c r="Q703" s="1234"/>
      <c r="R703" s="1234"/>
      <c r="S703" s="1234"/>
      <c r="T703" s="1" t="s">
        <v>326</v>
      </c>
    </row>
    <row r="704" spans="1:24" s="1" customFormat="1" ht="69.75" customHeight="1" x14ac:dyDescent="0.2">
      <c r="A704" s="1564"/>
      <c r="B704" s="1220" t="s">
        <v>2967</v>
      </c>
      <c r="C704" s="1027" t="s">
        <v>1263</v>
      </c>
      <c r="D704" s="1224" t="s">
        <v>304</v>
      </c>
      <c r="E704" s="1222" t="s">
        <v>325</v>
      </c>
      <c r="F704" s="1225"/>
      <c r="G704" s="1030"/>
      <c r="H704" s="1225">
        <v>0</v>
      </c>
      <c r="I704" s="1225">
        <v>100</v>
      </c>
      <c r="J704" s="1226" t="s">
        <v>5749</v>
      </c>
      <c r="K704" s="1226" t="s">
        <v>8030</v>
      </c>
      <c r="L704" s="1226"/>
      <c r="M704" s="1234"/>
      <c r="N704" s="1234"/>
      <c r="O704" s="1234"/>
      <c r="P704" s="1234"/>
      <c r="Q704" s="1234"/>
      <c r="R704" s="1234"/>
      <c r="S704" s="1234"/>
      <c r="T704" s="1" t="s">
        <v>326</v>
      </c>
    </row>
    <row r="705" spans="1:41" s="1" customFormat="1" ht="72" customHeight="1" x14ac:dyDescent="0.2">
      <c r="A705" s="1564"/>
      <c r="B705" s="1220" t="s">
        <v>2973</v>
      </c>
      <c r="C705" s="1027" t="s">
        <v>1269</v>
      </c>
      <c r="D705" s="336" t="s">
        <v>286</v>
      </c>
      <c r="E705" s="1222" t="s">
        <v>325</v>
      </c>
      <c r="F705" s="1225"/>
      <c r="G705" s="1030"/>
      <c r="H705" s="1225">
        <v>0</v>
      </c>
      <c r="I705" s="1225"/>
      <c r="J705" s="1227" t="s">
        <v>8030</v>
      </c>
      <c r="K705" s="1227"/>
      <c r="L705" s="1227"/>
      <c r="M705" s="1239"/>
      <c r="N705" s="1239"/>
      <c r="O705" s="1239"/>
      <c r="P705" s="1239"/>
      <c r="Q705" s="1239"/>
      <c r="R705" s="1239"/>
      <c r="S705" s="1239"/>
      <c r="T705" s="1" t="s">
        <v>326</v>
      </c>
    </row>
    <row r="706" spans="1:41" ht="57.75" customHeight="1" x14ac:dyDescent="0.2">
      <c r="A706" s="1564"/>
      <c r="B706" s="1224" t="s">
        <v>7741</v>
      </c>
      <c r="C706" s="991" t="s">
        <v>7742</v>
      </c>
      <c r="D706" s="1028" t="s">
        <v>286</v>
      </c>
      <c r="E706" s="1028" t="s">
        <v>3810</v>
      </c>
      <c r="F706" s="1040"/>
      <c r="G706" s="994"/>
      <c r="H706" s="1225">
        <v>300</v>
      </c>
      <c r="I706" s="1225"/>
      <c r="J706" s="1227" t="s">
        <v>7066</v>
      </c>
      <c r="K706" s="1227"/>
      <c r="L706" s="1227"/>
      <c r="M706" s="1227"/>
      <c r="N706" s="1227"/>
      <c r="O706" s="1227"/>
      <c r="P706" s="1227"/>
      <c r="Q706" s="1227"/>
      <c r="R706" s="1227"/>
      <c r="S706" s="1227"/>
      <c r="T706" s="96"/>
      <c r="U706" s="96"/>
    </row>
    <row r="707" spans="1:41" s="1" customFormat="1" ht="145.5" customHeight="1" x14ac:dyDescent="0.2">
      <c r="A707" s="1564" t="s">
        <v>1611</v>
      </c>
      <c r="B707" s="1220" t="s">
        <v>2974</v>
      </c>
      <c r="C707" s="1220" t="s">
        <v>6252</v>
      </c>
      <c r="D707" s="1224" t="s">
        <v>304</v>
      </c>
      <c r="E707" s="1224" t="s">
        <v>1271</v>
      </c>
      <c r="F707" s="1225">
        <v>180</v>
      </c>
      <c r="G707" s="1225">
        <v>650</v>
      </c>
      <c r="H707" s="1225">
        <v>0</v>
      </c>
      <c r="I707" s="1224"/>
      <c r="J707" s="1226" t="s">
        <v>4320</v>
      </c>
      <c r="K707" s="1226" t="s">
        <v>5712</v>
      </c>
      <c r="L707" s="1226" t="s">
        <v>6818</v>
      </c>
      <c r="M707" s="1234" t="s">
        <v>8030</v>
      </c>
      <c r="N707" s="1234"/>
      <c r="O707" s="1234"/>
      <c r="P707" s="1234"/>
      <c r="Q707" s="1234"/>
      <c r="R707" s="1234"/>
      <c r="S707" s="1234"/>
      <c r="T707" s="9" t="s">
        <v>1272</v>
      </c>
    </row>
    <row r="708" spans="1:41" s="1" customFormat="1" ht="99.75" customHeight="1" x14ac:dyDescent="0.2">
      <c r="A708" s="1564"/>
      <c r="B708" s="1220" t="s">
        <v>2975</v>
      </c>
      <c r="C708" s="1027" t="s">
        <v>1273</v>
      </c>
      <c r="D708" s="1224" t="s">
        <v>304</v>
      </c>
      <c r="E708" s="398" t="s">
        <v>1259</v>
      </c>
      <c r="F708" s="608">
        <v>360</v>
      </c>
      <c r="G708" s="1225">
        <v>300</v>
      </c>
      <c r="H708" s="1225">
        <v>109.5</v>
      </c>
      <c r="I708" s="1224"/>
      <c r="J708" s="1226" t="s">
        <v>4888</v>
      </c>
      <c r="K708" s="1226" t="s">
        <v>5713</v>
      </c>
      <c r="L708" s="1226" t="s">
        <v>7743</v>
      </c>
      <c r="M708" s="1234"/>
      <c r="N708" s="1234"/>
      <c r="O708" s="1234"/>
      <c r="P708" s="1234"/>
      <c r="Q708" s="1234"/>
      <c r="R708" s="1234"/>
      <c r="S708" s="1234"/>
      <c r="T708" s="1" t="s">
        <v>326</v>
      </c>
    </row>
    <row r="709" spans="1:41" s="1" customFormat="1" ht="84.75" customHeight="1" x14ac:dyDescent="0.2">
      <c r="A709" s="1564"/>
      <c r="B709" s="1220" t="s">
        <v>2976</v>
      </c>
      <c r="C709" s="1027" t="s">
        <v>1274</v>
      </c>
      <c r="D709" s="1224" t="s">
        <v>304</v>
      </c>
      <c r="E709" s="398" t="s">
        <v>1259</v>
      </c>
      <c r="F709" s="608">
        <v>148.30099999999999</v>
      </c>
      <c r="G709" s="1030"/>
      <c r="H709" s="1225">
        <v>0</v>
      </c>
      <c r="I709" s="608">
        <v>150</v>
      </c>
      <c r="J709" s="1226" t="s">
        <v>3969</v>
      </c>
      <c r="K709" s="1226" t="s">
        <v>5749</v>
      </c>
      <c r="L709" s="1226" t="s">
        <v>8030</v>
      </c>
      <c r="M709" s="1234"/>
      <c r="N709" s="1234"/>
      <c r="O709" s="1234"/>
      <c r="P709" s="1234"/>
      <c r="Q709" s="1234"/>
      <c r="R709" s="1234"/>
      <c r="S709" s="1234"/>
      <c r="T709" s="1" t="s">
        <v>326</v>
      </c>
    </row>
    <row r="710" spans="1:41" s="1" customFormat="1" ht="106.5" customHeight="1" x14ac:dyDescent="0.2">
      <c r="A710" s="1209" t="s">
        <v>1612</v>
      </c>
      <c r="B710" s="1258" t="s">
        <v>2990</v>
      </c>
      <c r="C710" s="1027" t="s">
        <v>7565</v>
      </c>
      <c r="D710" s="1224" t="s">
        <v>1240</v>
      </c>
      <c r="E710" s="1224" t="s">
        <v>5829</v>
      </c>
      <c r="F710" s="1259"/>
      <c r="G710" s="1259"/>
      <c r="H710" s="1225">
        <v>1000</v>
      </c>
      <c r="I710" s="1259"/>
      <c r="J710" s="95" t="s">
        <v>7066</v>
      </c>
      <c r="K710" s="567"/>
      <c r="L710" s="567"/>
      <c r="M710" s="158"/>
      <c r="N710" s="158"/>
      <c r="O710" s="158"/>
      <c r="P710" s="158"/>
      <c r="Q710" s="158"/>
      <c r="R710" s="158"/>
      <c r="S710" s="158"/>
      <c r="T710" s="3"/>
      <c r="U710" s="4"/>
      <c r="V710" s="4"/>
      <c r="W710" s="4"/>
      <c r="X710" s="4"/>
      <c r="Y710" s="4"/>
      <c r="Z710" s="4"/>
      <c r="AA710" s="4"/>
      <c r="AB710" s="4"/>
      <c r="AC710" s="4"/>
      <c r="AD710" s="4"/>
      <c r="AE710" s="4"/>
      <c r="AF710" s="4"/>
      <c r="AG710" s="4"/>
      <c r="AH710" s="4"/>
      <c r="AI710" s="4"/>
      <c r="AJ710" s="4"/>
      <c r="AK710" s="4"/>
      <c r="AL710" s="4"/>
      <c r="AM710" s="4"/>
      <c r="AN710" s="4"/>
      <c r="AO710" s="4"/>
    </row>
    <row r="711" spans="1:41" s="1" customFormat="1" x14ac:dyDescent="0.2">
      <c r="F711" s="1009"/>
      <c r="G711" s="1009"/>
      <c r="H711" s="1009"/>
      <c r="I711" s="1009"/>
      <c r="J711" s="137"/>
      <c r="K711" s="137"/>
      <c r="L711" s="137"/>
      <c r="M711" s="137"/>
      <c r="N711" s="137"/>
      <c r="O711" s="137"/>
      <c r="P711" s="137"/>
      <c r="Q711" s="137"/>
      <c r="R711" s="137"/>
      <c r="S711" s="137"/>
      <c r="T711" s="3"/>
      <c r="U711" s="4"/>
      <c r="V711" s="4"/>
      <c r="W711" s="4"/>
      <c r="X711" s="4"/>
      <c r="Y711" s="4"/>
      <c r="Z711" s="4"/>
      <c r="AA711" s="4"/>
      <c r="AB711" s="4"/>
      <c r="AC711" s="4"/>
      <c r="AD711" s="4"/>
      <c r="AE711" s="4"/>
      <c r="AF711" s="4"/>
      <c r="AG711" s="4"/>
      <c r="AH711" s="4"/>
      <c r="AI711" s="4"/>
      <c r="AJ711" s="4"/>
      <c r="AK711" s="4"/>
      <c r="AL711" s="4"/>
      <c r="AM711" s="4"/>
      <c r="AN711" s="4"/>
      <c r="AO711" s="4"/>
    </row>
    <row r="712" spans="1:41" s="1" customFormat="1" x14ac:dyDescent="0.2">
      <c r="F712" s="1009"/>
      <c r="G712" s="1009"/>
      <c r="H712" s="1009"/>
      <c r="I712" s="1009"/>
      <c r="J712" s="137"/>
      <c r="K712" s="137"/>
      <c r="L712" s="137"/>
      <c r="M712" s="137"/>
      <c r="N712" s="137"/>
      <c r="O712" s="137"/>
      <c r="P712" s="137"/>
      <c r="Q712" s="137"/>
      <c r="R712" s="137"/>
      <c r="S712" s="137"/>
      <c r="T712" s="3"/>
      <c r="U712" s="4"/>
      <c r="V712" s="4"/>
      <c r="W712" s="4"/>
      <c r="X712" s="4"/>
      <c r="Y712" s="4"/>
      <c r="Z712" s="4"/>
      <c r="AA712" s="4"/>
      <c r="AB712" s="4"/>
      <c r="AC712" s="4"/>
      <c r="AD712" s="4"/>
      <c r="AE712" s="4"/>
      <c r="AF712" s="4"/>
      <c r="AG712" s="4"/>
      <c r="AH712" s="4"/>
      <c r="AI712" s="4"/>
      <c r="AJ712" s="4"/>
      <c r="AK712" s="4"/>
      <c r="AL712" s="4"/>
      <c r="AM712" s="4"/>
      <c r="AN712" s="4"/>
      <c r="AO712" s="4"/>
    </row>
    <row r="713" spans="1:41" s="1" customFormat="1" x14ac:dyDescent="0.2">
      <c r="F713" s="1009"/>
      <c r="G713" s="1009"/>
      <c r="H713" s="1009"/>
      <c r="I713" s="1009"/>
      <c r="J713" s="137"/>
      <c r="K713" s="137"/>
      <c r="L713" s="137"/>
      <c r="M713" s="137"/>
      <c r="N713" s="137"/>
      <c r="O713" s="137"/>
      <c r="P713" s="137"/>
      <c r="Q713" s="137"/>
      <c r="R713" s="137"/>
      <c r="S713" s="137"/>
      <c r="T713" s="3"/>
      <c r="U713" s="4"/>
      <c r="V713" s="4"/>
      <c r="W713" s="4"/>
      <c r="X713" s="4"/>
      <c r="Y713" s="4"/>
      <c r="Z713" s="4"/>
      <c r="AA713" s="4"/>
      <c r="AB713" s="4"/>
      <c r="AC713" s="4"/>
      <c r="AD713" s="4"/>
      <c r="AE713" s="4"/>
      <c r="AF713" s="4"/>
      <c r="AG713" s="4"/>
      <c r="AH713" s="4"/>
      <c r="AI713" s="4"/>
      <c r="AJ713" s="4"/>
      <c r="AK713" s="4"/>
      <c r="AL713" s="4"/>
      <c r="AM713" s="4"/>
      <c r="AN713" s="4"/>
      <c r="AO713" s="4"/>
    </row>
    <row r="714" spans="1:41" s="1" customFormat="1" x14ac:dyDescent="0.2">
      <c r="F714" s="1009"/>
      <c r="G714" s="1009"/>
      <c r="H714" s="1009"/>
      <c r="I714" s="1009"/>
      <c r="J714" s="137"/>
      <c r="K714" s="137"/>
      <c r="L714" s="137"/>
      <c r="M714" s="137"/>
      <c r="N714" s="137"/>
      <c r="O714" s="137"/>
      <c r="P714" s="137"/>
      <c r="Q714" s="137"/>
      <c r="R714" s="137"/>
      <c r="S714" s="137"/>
      <c r="T714" s="3"/>
      <c r="U714" s="4"/>
      <c r="V714" s="4"/>
      <c r="W714" s="4"/>
      <c r="X714" s="4"/>
      <c r="Y714" s="4"/>
      <c r="Z714" s="4"/>
      <c r="AA714" s="4"/>
      <c r="AB714" s="4"/>
      <c r="AC714" s="4"/>
      <c r="AD714" s="4"/>
      <c r="AE714" s="4"/>
      <c r="AF714" s="4"/>
      <c r="AG714" s="4"/>
      <c r="AH714" s="4"/>
      <c r="AI714" s="4"/>
      <c r="AJ714" s="4"/>
      <c r="AK714" s="4"/>
      <c r="AL714" s="4"/>
      <c r="AM714" s="4"/>
      <c r="AN714" s="4"/>
      <c r="AO714" s="4"/>
    </row>
    <row r="715" spans="1:41" s="1" customFormat="1" x14ac:dyDescent="0.2">
      <c r="F715" s="1009"/>
      <c r="G715" s="1009"/>
      <c r="H715" s="1009"/>
      <c r="I715" s="1009"/>
      <c r="J715" s="137"/>
      <c r="K715" s="137"/>
      <c r="L715" s="137"/>
      <c r="M715" s="137"/>
      <c r="N715" s="137"/>
      <c r="O715" s="137"/>
      <c r="P715" s="137"/>
      <c r="Q715" s="137"/>
      <c r="R715" s="137"/>
      <c r="S715" s="137"/>
      <c r="T715" s="3"/>
      <c r="U715" s="4"/>
      <c r="V715" s="4"/>
      <c r="W715" s="4"/>
      <c r="X715" s="4"/>
      <c r="Y715" s="4"/>
      <c r="Z715" s="4"/>
      <c r="AA715" s="4"/>
      <c r="AB715" s="4"/>
      <c r="AC715" s="4"/>
      <c r="AD715" s="4"/>
      <c r="AE715" s="4"/>
      <c r="AF715" s="4"/>
      <c r="AG715" s="4"/>
      <c r="AH715" s="4"/>
      <c r="AI715" s="4"/>
      <c r="AJ715" s="4"/>
      <c r="AK715" s="4"/>
      <c r="AL715" s="4"/>
      <c r="AM715" s="4"/>
      <c r="AN715" s="4"/>
      <c r="AO715" s="4"/>
    </row>
  </sheetData>
  <autoFilter ref="E1:E715"/>
  <mergeCells count="150">
    <mergeCell ref="A595:A596"/>
    <mergeCell ref="A598:A600"/>
    <mergeCell ref="A601:A603"/>
    <mergeCell ref="A606:A613"/>
    <mergeCell ref="A579:A582"/>
    <mergeCell ref="A586:A587"/>
    <mergeCell ref="A583:A585"/>
    <mergeCell ref="A589:A591"/>
    <mergeCell ref="A592:A594"/>
    <mergeCell ref="A560:A561"/>
    <mergeCell ref="A562:A564"/>
    <mergeCell ref="A565:A569"/>
    <mergeCell ref="A571:A573"/>
    <mergeCell ref="A574:A578"/>
    <mergeCell ref="A535:A537"/>
    <mergeCell ref="A540:A541"/>
    <mergeCell ref="A542:A545"/>
    <mergeCell ref="A548:A549"/>
    <mergeCell ref="A550:A559"/>
    <mergeCell ref="A514:A517"/>
    <mergeCell ref="A518:A521"/>
    <mergeCell ref="A522:A525"/>
    <mergeCell ref="A526:A527"/>
    <mergeCell ref="A528:A529"/>
    <mergeCell ref="A491:A493"/>
    <mergeCell ref="A495:A496"/>
    <mergeCell ref="A498:A501"/>
    <mergeCell ref="A502:A506"/>
    <mergeCell ref="A510:A513"/>
    <mergeCell ref="A322:I322"/>
    <mergeCell ref="A323:A338"/>
    <mergeCell ref="A339:A344"/>
    <mergeCell ref="A345:A348"/>
    <mergeCell ref="A350:A352"/>
    <mergeCell ref="A147:A148"/>
    <mergeCell ref="A149:A190"/>
    <mergeCell ref="A193:A194"/>
    <mergeCell ref="A199:A215"/>
    <mergeCell ref="A216:A255"/>
    <mergeCell ref="A319:A321"/>
    <mergeCell ref="A263:A268"/>
    <mergeCell ref="A16:I16"/>
    <mergeCell ref="A17:A20"/>
    <mergeCell ref="A28:A87"/>
    <mergeCell ref="A88:A106"/>
    <mergeCell ref="A107:A119"/>
    <mergeCell ref="A672:A676"/>
    <mergeCell ref="A669:A671"/>
    <mergeCell ref="A642:A668"/>
    <mergeCell ref="A641:I641"/>
    <mergeCell ref="A626:A640"/>
    <mergeCell ref="A455:A456"/>
    <mergeCell ref="A459:A460"/>
    <mergeCell ref="B362:C362"/>
    <mergeCell ref="A363:I363"/>
    <mergeCell ref="A365:I365"/>
    <mergeCell ref="A366:A452"/>
    <mergeCell ref="A461:A462"/>
    <mergeCell ref="A464:A466"/>
    <mergeCell ref="A469:A474"/>
    <mergeCell ref="A475:A476"/>
    <mergeCell ref="A479:A481"/>
    <mergeCell ref="A483:A486"/>
    <mergeCell ref="A488:A489"/>
    <mergeCell ref="A357:I357"/>
    <mergeCell ref="A702:A706"/>
    <mergeCell ref="A699:A701"/>
    <mergeCell ref="A692:A698"/>
    <mergeCell ref="A691:I691"/>
    <mergeCell ref="A687:I687"/>
    <mergeCell ref="A615:A616"/>
    <mergeCell ref="A707:A709"/>
    <mergeCell ref="H684:H685"/>
    <mergeCell ref="B686:C686"/>
    <mergeCell ref="A688:A690"/>
    <mergeCell ref="A680:I680"/>
    <mergeCell ref="A682:A685"/>
    <mergeCell ref="B682:C685"/>
    <mergeCell ref="D682:D685"/>
    <mergeCell ref="E682:E685"/>
    <mergeCell ref="F682:H683"/>
    <mergeCell ref="I682:I685"/>
    <mergeCell ref="F684:F685"/>
    <mergeCell ref="G684:G685"/>
    <mergeCell ref="L647:L650"/>
    <mergeCell ref="J656:J657"/>
    <mergeCell ref="J675:J676"/>
    <mergeCell ref="I622:I623"/>
    <mergeCell ref="B624:C624"/>
    <mergeCell ref="A625:I625"/>
    <mergeCell ref="A621:I621"/>
    <mergeCell ref="A622:A623"/>
    <mergeCell ref="B622:C623"/>
    <mergeCell ref="D622:D623"/>
    <mergeCell ref="E622:E623"/>
    <mergeCell ref="F622:H622"/>
    <mergeCell ref="A358:A361"/>
    <mergeCell ref="B358:C361"/>
    <mergeCell ref="D358:D361"/>
    <mergeCell ref="E358:E361"/>
    <mergeCell ref="F358:H359"/>
    <mergeCell ref="I358:I361"/>
    <mergeCell ref="F360:F361"/>
    <mergeCell ref="G360:G361"/>
    <mergeCell ref="H360:H361"/>
    <mergeCell ref="J263:J268"/>
    <mergeCell ref="J287:J288"/>
    <mergeCell ref="L217:L218"/>
    <mergeCell ref="J230:J232"/>
    <mergeCell ref="A257:A259"/>
    <mergeCell ref="A261:A262"/>
    <mergeCell ref="A269:I269"/>
    <mergeCell ref="A270:A317"/>
    <mergeCell ref="J204:J205"/>
    <mergeCell ref="K167:K168"/>
    <mergeCell ref="A191:A192"/>
    <mergeCell ref="A195:A197"/>
    <mergeCell ref="A145:A146"/>
    <mergeCell ref="J91:J96"/>
    <mergeCell ref="K29:K31"/>
    <mergeCell ref="L29:L31"/>
    <mergeCell ref="M29:M31"/>
    <mergeCell ref="A120:I120"/>
    <mergeCell ref="A121:A143"/>
    <mergeCell ref="A144:I144"/>
    <mergeCell ref="N29:N31"/>
    <mergeCell ref="D37:D41"/>
    <mergeCell ref="E37:E41"/>
    <mergeCell ref="A21:A27"/>
    <mergeCell ref="D29:D31"/>
    <mergeCell ref="E29:E31"/>
    <mergeCell ref="F29:F31"/>
    <mergeCell ref="G29:G31"/>
    <mergeCell ref="H29:H31"/>
    <mergeCell ref="I29:I31"/>
    <mergeCell ref="J29:J31"/>
    <mergeCell ref="B15:C15"/>
    <mergeCell ref="A11:A14"/>
    <mergeCell ref="B11:C14"/>
    <mergeCell ref="D11:D14"/>
    <mergeCell ref="E11:E14"/>
    <mergeCell ref="I11:I14"/>
    <mergeCell ref="F13:F14"/>
    <mergeCell ref="G13:G14"/>
    <mergeCell ref="H2:I4"/>
    <mergeCell ref="A6:I6"/>
    <mergeCell ref="A7:I7"/>
    <mergeCell ref="A8:T8"/>
    <mergeCell ref="H13:H14"/>
    <mergeCell ref="F11:H12"/>
  </mergeCells>
  <pageMargins left="0.70866141732283472" right="0.70866141732283472" top="0.74803149606299213" bottom="0.74803149606299213" header="0.31496062992125984" footer="0.31496062992125984"/>
  <pageSetup paperSize="9" scale="75" fitToHeight="0" orientation="landscape" r:id="rId1"/>
  <rowBreaks count="1" manualBreakCount="1">
    <brk id="710" max="8" man="1"/>
  </rowBreaks>
  <colBreaks count="1" manualBreakCount="1">
    <brk id="9" max="248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4"/>
  <sheetViews>
    <sheetView view="pageBreakPreview" zoomScale="80" zoomScaleNormal="100" zoomScaleSheetLayoutView="80" workbookViewId="0">
      <selection activeCell="C29" sqref="C29"/>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19" width="39" style="243" customWidth="1"/>
    <col min="20" max="20" width="8.140625" style="127" customWidth="1"/>
    <col min="21" max="21" width="21.85546875" style="128"/>
    <col min="22" max="16384" width="21.85546875" style="96"/>
  </cols>
  <sheetData>
    <row r="1" spans="1:21" ht="13.5" customHeight="1" x14ac:dyDescent="0.2">
      <c r="H1" s="1085"/>
    </row>
    <row r="2" spans="1:21" s="1" customFormat="1" ht="14.25" customHeight="1" x14ac:dyDescent="0.2">
      <c r="F2" s="1009"/>
      <c r="G2" s="1010"/>
      <c r="H2" s="1632" t="s">
        <v>8127</v>
      </c>
      <c r="I2" s="1632"/>
      <c r="J2" s="138"/>
      <c r="K2" s="138"/>
      <c r="L2" s="138"/>
      <c r="M2" s="138"/>
      <c r="N2" s="138"/>
      <c r="O2" s="138"/>
      <c r="P2" s="138"/>
      <c r="Q2" s="138"/>
      <c r="R2" s="138"/>
      <c r="S2" s="138"/>
      <c r="T2" s="3"/>
      <c r="U2" s="4"/>
    </row>
    <row r="3" spans="1:21" s="1" customFormat="1" ht="12.75" customHeight="1" x14ac:dyDescent="0.2">
      <c r="F3" s="1009"/>
      <c r="G3" s="1010"/>
      <c r="H3" s="1632"/>
      <c r="I3" s="1632"/>
      <c r="J3" s="138"/>
      <c r="K3" s="138"/>
      <c r="L3" s="138"/>
      <c r="M3" s="138"/>
      <c r="N3" s="138"/>
      <c r="O3" s="138"/>
      <c r="P3" s="138"/>
      <c r="Q3" s="138"/>
      <c r="R3" s="138"/>
      <c r="S3" s="138"/>
      <c r="T3" s="3"/>
      <c r="U3" s="4"/>
    </row>
    <row r="4" spans="1:21" s="1" customFormat="1" ht="12.75" customHeight="1" x14ac:dyDescent="0.2">
      <c r="F4" s="1009"/>
      <c r="G4" s="1010"/>
      <c r="H4" s="1632"/>
      <c r="I4" s="1632"/>
      <c r="J4" s="138"/>
      <c r="K4" s="138"/>
      <c r="L4" s="138"/>
      <c r="M4" s="138"/>
      <c r="N4" s="138"/>
      <c r="O4" s="138"/>
      <c r="P4" s="138"/>
      <c r="Q4" s="138"/>
      <c r="R4" s="138"/>
      <c r="S4" s="138"/>
      <c r="T4" s="3"/>
      <c r="U4" s="4"/>
    </row>
    <row r="5" spans="1:21" s="1" customFormat="1" ht="11.25" customHeight="1" x14ac:dyDescent="0.2">
      <c r="F5" s="1009"/>
      <c r="G5" s="1009"/>
      <c r="H5" s="1009"/>
      <c r="I5" s="1009"/>
      <c r="J5" s="137"/>
      <c r="K5" s="137"/>
      <c r="L5" s="137"/>
      <c r="M5" s="137"/>
      <c r="N5" s="137"/>
      <c r="O5" s="137"/>
      <c r="P5" s="137"/>
      <c r="Q5" s="137"/>
      <c r="R5" s="137"/>
      <c r="S5" s="137"/>
      <c r="T5" s="3"/>
      <c r="U5" s="4"/>
    </row>
    <row r="6" spans="1:21"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6"/>
      <c r="U6" s="6"/>
    </row>
    <row r="7" spans="1:21"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row>
    <row r="8" spans="1:21"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row>
    <row r="9" spans="1:21" s="1" customFormat="1" ht="15.75" customHeight="1" x14ac:dyDescent="0.2">
      <c r="A9" s="1275"/>
      <c r="B9" s="1275"/>
      <c r="C9" s="1275"/>
      <c r="D9" s="1275"/>
      <c r="E9" s="1275"/>
      <c r="F9" s="1275"/>
      <c r="G9" s="1275"/>
      <c r="H9" s="1275"/>
      <c r="I9" s="1275"/>
      <c r="J9" s="1275"/>
      <c r="K9" s="1275"/>
      <c r="L9" s="1275"/>
      <c r="M9" s="1275"/>
      <c r="N9" s="1275"/>
      <c r="O9" s="1275"/>
      <c r="P9" s="1275"/>
      <c r="Q9" s="1275"/>
      <c r="R9" s="1275"/>
      <c r="S9" s="1275"/>
      <c r="T9" s="1275"/>
    </row>
    <row r="10" spans="1:21" s="1" customFormat="1" ht="15" customHeight="1" x14ac:dyDescent="0.2">
      <c r="A10" s="8"/>
      <c r="B10" s="8"/>
      <c r="C10" s="8"/>
      <c r="D10" s="187" t="s">
        <v>1381</v>
      </c>
      <c r="E10" s="187"/>
      <c r="F10" s="1011"/>
      <c r="G10" s="1011"/>
      <c r="H10" s="1011"/>
      <c r="I10" s="1011"/>
      <c r="J10" s="139"/>
      <c r="K10" s="139"/>
      <c r="L10" s="139"/>
      <c r="M10" s="139"/>
      <c r="N10" s="139"/>
      <c r="O10" s="139"/>
      <c r="P10" s="139"/>
      <c r="Q10" s="139"/>
      <c r="R10" s="139"/>
      <c r="S10" s="139"/>
      <c r="T10" s="9"/>
    </row>
    <row r="11" spans="1:21" s="1" customFormat="1" ht="15" customHeight="1" x14ac:dyDescent="0.2">
      <c r="A11" s="1601" t="s">
        <v>2</v>
      </c>
      <c r="B11" s="1634" t="s">
        <v>3</v>
      </c>
      <c r="C11" s="1635"/>
      <c r="D11" s="1601" t="s">
        <v>4</v>
      </c>
      <c r="E11" s="1601" t="s">
        <v>5</v>
      </c>
      <c r="F11" s="1601" t="s">
        <v>6</v>
      </c>
      <c r="G11" s="1601"/>
      <c r="H11" s="1601"/>
      <c r="I11" s="1601" t="s">
        <v>7</v>
      </c>
      <c r="J11" s="1274"/>
      <c r="K11" s="1274"/>
      <c r="L11" s="1274"/>
      <c r="M11" s="1280"/>
      <c r="N11" s="1280"/>
      <c r="O11" s="1280"/>
      <c r="P11" s="1280"/>
      <c r="Q11" s="1280"/>
      <c r="R11" s="1280"/>
      <c r="S11" s="1280"/>
      <c r="T11" s="9"/>
    </row>
    <row r="12" spans="1:21" s="1" customFormat="1" ht="11.25" customHeight="1" x14ac:dyDescent="0.2">
      <c r="A12" s="1601"/>
      <c r="B12" s="1636"/>
      <c r="C12" s="1637"/>
      <c r="D12" s="1601"/>
      <c r="E12" s="1601"/>
      <c r="F12" s="1601"/>
      <c r="G12" s="1601"/>
      <c r="H12" s="1601"/>
      <c r="I12" s="1601"/>
      <c r="J12" s="1274"/>
      <c r="K12" s="1274"/>
      <c r="L12" s="1274"/>
      <c r="M12" s="1280"/>
      <c r="N12" s="1280"/>
      <c r="O12" s="1280"/>
      <c r="P12" s="1280"/>
      <c r="Q12" s="1280"/>
      <c r="R12" s="1280"/>
      <c r="S12" s="1280"/>
      <c r="T12" s="9"/>
    </row>
    <row r="13" spans="1:21" s="1" customFormat="1" ht="11.25" customHeight="1" x14ac:dyDescent="0.2">
      <c r="A13" s="1601"/>
      <c r="B13" s="1636"/>
      <c r="C13" s="1637"/>
      <c r="D13" s="1601"/>
      <c r="E13" s="1601"/>
      <c r="F13" s="1601">
        <v>2017</v>
      </c>
      <c r="G13" s="1601">
        <v>2018</v>
      </c>
      <c r="H13" s="1601">
        <v>2019</v>
      </c>
      <c r="I13" s="1601"/>
      <c r="J13" s="1274"/>
      <c r="K13" s="1274"/>
      <c r="L13" s="1274"/>
      <c r="M13" s="1280"/>
      <c r="N13" s="1280"/>
      <c r="O13" s="1280"/>
      <c r="P13" s="1280"/>
      <c r="Q13" s="1280"/>
      <c r="R13" s="1280"/>
      <c r="S13" s="1280"/>
      <c r="T13" s="9"/>
    </row>
    <row r="14" spans="1:21" s="1" customFormat="1" ht="3.75" customHeight="1" x14ac:dyDescent="0.2">
      <c r="A14" s="1601"/>
      <c r="B14" s="1638"/>
      <c r="C14" s="1639"/>
      <c r="D14" s="1601"/>
      <c r="E14" s="1601"/>
      <c r="F14" s="1601"/>
      <c r="G14" s="1601"/>
      <c r="H14" s="1601"/>
      <c r="I14" s="1601"/>
      <c r="J14" s="1274"/>
      <c r="K14" s="1274"/>
      <c r="L14" s="1274"/>
      <c r="M14" s="1280"/>
      <c r="N14" s="1280"/>
      <c r="O14" s="1280"/>
      <c r="P14" s="1280"/>
      <c r="Q14" s="1280"/>
      <c r="R14" s="1280"/>
      <c r="S14" s="1280"/>
      <c r="T14" s="9"/>
    </row>
    <row r="15" spans="1:21" s="1" customFormat="1" ht="11.25" customHeight="1" x14ac:dyDescent="0.2">
      <c r="A15" s="973">
        <v>1</v>
      </c>
      <c r="B15" s="1644">
        <v>2</v>
      </c>
      <c r="C15" s="1645"/>
      <c r="D15" s="973">
        <v>3</v>
      </c>
      <c r="E15" s="973">
        <v>4</v>
      </c>
      <c r="F15" s="973">
        <v>5</v>
      </c>
      <c r="G15" s="973">
        <v>6</v>
      </c>
      <c r="H15" s="973">
        <v>7</v>
      </c>
      <c r="I15" s="973">
        <v>8</v>
      </c>
      <c r="J15" s="1274"/>
      <c r="K15" s="1274"/>
      <c r="L15" s="1274"/>
      <c r="M15" s="1280"/>
      <c r="N15" s="1280"/>
      <c r="O15" s="1280"/>
      <c r="P15" s="1280"/>
      <c r="Q15" s="1280"/>
      <c r="R15" s="1280"/>
      <c r="S15" s="1280"/>
      <c r="T15" s="9"/>
    </row>
    <row r="16" spans="1:21" s="1" customFormat="1" ht="12.75" customHeight="1" x14ac:dyDescent="0.2">
      <c r="A16" s="1591" t="s">
        <v>1382</v>
      </c>
      <c r="B16" s="1591"/>
      <c r="C16" s="1591"/>
      <c r="D16" s="1591"/>
      <c r="E16" s="1591"/>
      <c r="F16" s="1591"/>
      <c r="G16" s="1591"/>
      <c r="H16" s="1591"/>
      <c r="I16" s="1591"/>
      <c r="J16" s="254"/>
      <c r="K16" s="254"/>
      <c r="L16" s="254"/>
      <c r="M16" s="140"/>
      <c r="N16" s="140"/>
      <c r="O16" s="140"/>
      <c r="P16" s="140"/>
      <c r="Q16" s="140"/>
      <c r="R16" s="140"/>
      <c r="S16" s="140"/>
      <c r="T16" s="9" t="s">
        <v>8</v>
      </c>
    </row>
    <row r="17" spans="1:38" s="1" customFormat="1" ht="129.75" customHeight="1" x14ac:dyDescent="0.2">
      <c r="A17" s="493" t="s">
        <v>1383</v>
      </c>
      <c r="B17" s="1273" t="s">
        <v>7859</v>
      </c>
      <c r="C17" s="1269" t="s">
        <v>7860</v>
      </c>
      <c r="D17" s="1273" t="s">
        <v>810</v>
      </c>
      <c r="E17" s="1271" t="s">
        <v>7858</v>
      </c>
      <c r="F17" s="330"/>
      <c r="G17" s="330"/>
      <c r="H17" s="1272">
        <v>800</v>
      </c>
      <c r="I17" s="1272"/>
      <c r="J17" s="1274" t="s">
        <v>7066</v>
      </c>
      <c r="K17" s="1274" t="s">
        <v>8046</v>
      </c>
      <c r="L17" s="1274"/>
      <c r="M17" s="1280"/>
      <c r="N17" s="1280"/>
      <c r="O17" s="1280"/>
      <c r="P17" s="1280"/>
      <c r="Q17" s="1280"/>
      <c r="R17" s="1280"/>
      <c r="S17" s="1280"/>
      <c r="T17" s="3"/>
      <c r="U17" s="4"/>
    </row>
    <row r="18" spans="1:38" s="1" customFormat="1" ht="117.75" customHeight="1" x14ac:dyDescent="0.2">
      <c r="A18" s="1286" t="s">
        <v>1402</v>
      </c>
      <c r="B18" s="1288" t="s">
        <v>6104</v>
      </c>
      <c r="C18" s="1269" t="s">
        <v>6105</v>
      </c>
      <c r="D18" s="1273" t="s">
        <v>810</v>
      </c>
      <c r="E18" s="307" t="s">
        <v>3435</v>
      </c>
      <c r="F18" s="279"/>
      <c r="G18" s="279"/>
      <c r="H18" s="1272">
        <v>351.75</v>
      </c>
      <c r="I18" s="1272"/>
      <c r="J18" s="1274" t="s">
        <v>6106</v>
      </c>
      <c r="K18" s="1274" t="s">
        <v>8045</v>
      </c>
      <c r="L18" s="1274"/>
      <c r="M18" s="1280"/>
      <c r="N18" s="1280"/>
      <c r="O18" s="1280"/>
      <c r="P18" s="1280"/>
      <c r="Q18" s="1280"/>
      <c r="R18" s="1280"/>
      <c r="S18" s="1280"/>
      <c r="T18" s="3"/>
      <c r="U18" s="4"/>
    </row>
    <row r="19" spans="1:38" ht="117.75" customHeight="1" x14ac:dyDescent="0.2">
      <c r="A19" s="1286" t="s">
        <v>1475</v>
      </c>
      <c r="B19" s="1028" t="s">
        <v>4550</v>
      </c>
      <c r="C19" s="455" t="s">
        <v>4551</v>
      </c>
      <c r="D19" s="1028" t="s">
        <v>3137</v>
      </c>
      <c r="E19" s="1028" t="s">
        <v>4549</v>
      </c>
      <c r="F19" s="1028">
        <v>50</v>
      </c>
      <c r="G19" s="1272">
        <v>721</v>
      </c>
      <c r="H19" s="1272">
        <v>230</v>
      </c>
      <c r="I19" s="1272"/>
      <c r="J19" s="1279" t="s">
        <v>4552</v>
      </c>
      <c r="K19" s="1270" t="s">
        <v>4659</v>
      </c>
      <c r="L19" s="1270" t="s">
        <v>5513</v>
      </c>
      <c r="M19" s="1270" t="s">
        <v>8131</v>
      </c>
      <c r="N19" s="1270"/>
      <c r="O19" s="1270"/>
      <c r="P19" s="1270"/>
      <c r="Q19" s="1270"/>
      <c r="R19" s="1270"/>
      <c r="S19" s="1270"/>
      <c r="V19" s="128"/>
    </row>
    <row r="20" spans="1:38" s="4" customFormat="1" ht="115.5" customHeight="1" x14ac:dyDescent="0.2">
      <c r="A20" s="1829" t="s">
        <v>3131</v>
      </c>
      <c r="B20" s="1269" t="s">
        <v>1734</v>
      </c>
      <c r="C20" s="1027" t="s">
        <v>214</v>
      </c>
      <c r="D20" s="1273" t="s">
        <v>13</v>
      </c>
      <c r="E20" s="1268" t="s">
        <v>211</v>
      </c>
      <c r="F20" s="1272">
        <v>5613</v>
      </c>
      <c r="G20" s="1273">
        <v>6.4299999999999996E-2</v>
      </c>
      <c r="H20" s="1273">
        <v>1915.7568699999999</v>
      </c>
      <c r="I20" s="1273"/>
      <c r="J20" s="1274" t="s">
        <v>4327</v>
      </c>
      <c r="K20" s="1274" t="s">
        <v>5514</v>
      </c>
      <c r="L20" s="1274" t="s">
        <v>5945</v>
      </c>
      <c r="M20" s="3" t="s">
        <v>6113</v>
      </c>
      <c r="N20" s="1280" t="s">
        <v>6873</v>
      </c>
      <c r="O20" s="1280" t="s">
        <v>8044</v>
      </c>
      <c r="P20" s="1280"/>
      <c r="Q20" s="1280"/>
      <c r="R20" s="1280"/>
      <c r="S20" s="1280"/>
      <c r="T20" s="3" t="s">
        <v>11</v>
      </c>
    </row>
    <row r="21" spans="1:38" s="1" customFormat="1" ht="78.75" customHeight="1" x14ac:dyDescent="0.2">
      <c r="A21" s="1829"/>
      <c r="B21" s="497" t="s">
        <v>8042</v>
      </c>
      <c r="C21" s="1027" t="s">
        <v>8043</v>
      </c>
      <c r="D21" s="1273" t="s">
        <v>286</v>
      </c>
      <c r="E21" s="1268" t="s">
        <v>7670</v>
      </c>
      <c r="F21" s="279"/>
      <c r="G21" s="975"/>
      <c r="H21" s="1272">
        <v>480</v>
      </c>
      <c r="I21" s="1272"/>
      <c r="J21" s="1270" t="s">
        <v>8048</v>
      </c>
      <c r="K21" s="1270"/>
      <c r="L21" s="1270"/>
      <c r="M21" s="1261"/>
      <c r="N21" s="1261"/>
      <c r="O21" s="1261"/>
      <c r="P21" s="1261"/>
      <c r="Q21" s="1261"/>
      <c r="R21" s="1261"/>
      <c r="S21" s="1261"/>
      <c r="T21" s="3"/>
      <c r="U21" s="86"/>
      <c r="V21" s="86"/>
      <c r="W21" s="86"/>
      <c r="X21" s="86"/>
    </row>
    <row r="22" spans="1:38" s="24" customFormat="1" ht="12" customHeight="1" x14ac:dyDescent="0.2">
      <c r="A22" s="1604" t="s">
        <v>1476</v>
      </c>
      <c r="B22" s="1605"/>
      <c r="C22" s="1605"/>
      <c r="D22" s="1605"/>
      <c r="E22" s="1605"/>
      <c r="F22" s="1605"/>
      <c r="G22" s="1605"/>
      <c r="H22" s="1605"/>
      <c r="I22" s="1606"/>
      <c r="J22" s="254"/>
      <c r="K22" s="254"/>
      <c r="L22" s="254"/>
      <c r="M22" s="140"/>
      <c r="N22" s="140"/>
      <c r="O22" s="140"/>
      <c r="P22" s="140"/>
      <c r="Q22" s="140"/>
      <c r="R22" s="140"/>
      <c r="S22" s="140"/>
      <c r="T22" s="3" t="s">
        <v>11</v>
      </c>
    </row>
    <row r="23" spans="1:38" s="1" customFormat="1" ht="126.75" customHeight="1" x14ac:dyDescent="0.2">
      <c r="A23" s="1563" t="s">
        <v>1477</v>
      </c>
      <c r="B23" s="1269" t="s">
        <v>1789</v>
      </c>
      <c r="C23" s="1027" t="s">
        <v>7626</v>
      </c>
      <c r="D23" s="1273" t="s">
        <v>249</v>
      </c>
      <c r="E23" s="1271" t="s">
        <v>265</v>
      </c>
      <c r="F23" s="1272">
        <v>81</v>
      </c>
      <c r="G23" s="1272"/>
      <c r="H23" s="1272">
        <v>190</v>
      </c>
      <c r="I23" s="497"/>
      <c r="J23" s="1274" t="s">
        <v>7627</v>
      </c>
      <c r="K23" s="1274" t="s">
        <v>8049</v>
      </c>
      <c r="L23" s="1274"/>
      <c r="M23" s="1280"/>
      <c r="N23" s="1280"/>
      <c r="O23" s="1280"/>
      <c r="P23" s="1280"/>
      <c r="Q23" s="1280"/>
      <c r="R23" s="1280"/>
      <c r="S23" s="1280"/>
      <c r="T23" s="3"/>
      <c r="U23" s="4"/>
    </row>
    <row r="24" spans="1:38" s="1" customFormat="1" ht="108" customHeight="1" x14ac:dyDescent="0.2">
      <c r="A24" s="1561"/>
      <c r="B24" s="1273" t="s">
        <v>6756</v>
      </c>
      <c r="C24" s="1027" t="s">
        <v>8047</v>
      </c>
      <c r="D24" s="1273" t="s">
        <v>1240</v>
      </c>
      <c r="E24" s="307" t="s">
        <v>8041</v>
      </c>
      <c r="F24" s="279"/>
      <c r="G24" s="330"/>
      <c r="H24" s="1272">
        <v>10000</v>
      </c>
      <c r="I24" s="1272"/>
      <c r="J24" s="728" t="s">
        <v>6876</v>
      </c>
      <c r="K24" s="1274" t="s">
        <v>7959</v>
      </c>
      <c r="L24" s="1274" t="s">
        <v>8050</v>
      </c>
      <c r="M24" s="1280"/>
      <c r="N24" s="1280"/>
      <c r="O24" s="1280"/>
      <c r="P24" s="1280"/>
      <c r="Q24" s="1280"/>
      <c r="R24" s="1280"/>
      <c r="S24" s="1280"/>
      <c r="T24" s="9"/>
    </row>
    <row r="25" spans="1:38" s="1" customFormat="1" ht="115.5" customHeight="1" x14ac:dyDescent="0.2">
      <c r="A25" s="1561"/>
      <c r="B25" s="1273" t="s">
        <v>7856</v>
      </c>
      <c r="C25" s="1027" t="s">
        <v>8132</v>
      </c>
      <c r="D25" s="1273" t="s">
        <v>286</v>
      </c>
      <c r="E25" s="1271" t="s">
        <v>7858</v>
      </c>
      <c r="F25" s="279"/>
      <c r="G25" s="330"/>
      <c r="H25" s="1272">
        <v>5000</v>
      </c>
      <c r="I25" s="1272"/>
      <c r="J25" s="127" t="s">
        <v>7066</v>
      </c>
      <c r="K25" s="1274" t="s">
        <v>8051</v>
      </c>
      <c r="L25" s="1274"/>
      <c r="M25" s="1280"/>
      <c r="N25" s="1280"/>
      <c r="O25" s="1280"/>
      <c r="P25" s="1280"/>
      <c r="Q25" s="1280"/>
      <c r="R25" s="1280"/>
      <c r="S25" s="1280"/>
      <c r="T25" s="9"/>
    </row>
    <row r="26" spans="1:38" s="1" customFormat="1" ht="157.5" customHeight="1" x14ac:dyDescent="0.2">
      <c r="A26" s="1561"/>
      <c r="B26" s="1273" t="s">
        <v>7881</v>
      </c>
      <c r="C26" s="1027" t="s">
        <v>7882</v>
      </c>
      <c r="D26" s="1273" t="s">
        <v>286</v>
      </c>
      <c r="E26" s="1271" t="s">
        <v>7670</v>
      </c>
      <c r="F26" s="279"/>
      <c r="G26" s="330"/>
      <c r="H26" s="1272">
        <v>890</v>
      </c>
      <c r="I26" s="1272"/>
      <c r="J26" s="127" t="s">
        <v>7066</v>
      </c>
      <c r="K26" s="1274" t="s">
        <v>8052</v>
      </c>
      <c r="L26" s="1274"/>
      <c r="M26" s="1280"/>
      <c r="N26" s="1280"/>
      <c r="O26" s="1280"/>
      <c r="P26" s="1280"/>
      <c r="Q26" s="1280"/>
      <c r="R26" s="1280"/>
      <c r="S26" s="1280"/>
      <c r="T26" s="9"/>
    </row>
    <row r="27" spans="1:38" s="1" customFormat="1" ht="138.75" customHeight="1" x14ac:dyDescent="0.2">
      <c r="A27" s="1562"/>
      <c r="B27" s="1273" t="s">
        <v>7954</v>
      </c>
      <c r="C27" s="1027" t="s">
        <v>8133</v>
      </c>
      <c r="D27" s="1273" t="s">
        <v>810</v>
      </c>
      <c r="E27" s="1271" t="s">
        <v>6763</v>
      </c>
      <c r="F27" s="279"/>
      <c r="G27" s="330"/>
      <c r="H27" s="1272">
        <v>10000</v>
      </c>
      <c r="I27" s="1272"/>
      <c r="J27" s="127" t="s">
        <v>7066</v>
      </c>
      <c r="K27" s="1274" t="s">
        <v>8053</v>
      </c>
      <c r="L27" s="1274"/>
      <c r="M27" s="1280"/>
      <c r="N27" s="1280"/>
      <c r="O27" s="1280"/>
      <c r="P27" s="1280"/>
      <c r="Q27" s="1280"/>
      <c r="R27" s="1280"/>
      <c r="S27" s="1280"/>
      <c r="T27" s="9"/>
    </row>
    <row r="28" spans="1:38" s="1" customFormat="1" ht="15.75" customHeight="1" x14ac:dyDescent="0.2">
      <c r="A28" s="1583" t="s">
        <v>1478</v>
      </c>
      <c r="B28" s="1591"/>
      <c r="C28" s="1591"/>
      <c r="D28" s="1591"/>
      <c r="E28" s="1591"/>
      <c r="F28" s="1591"/>
      <c r="G28" s="1591"/>
      <c r="H28" s="1591"/>
      <c r="I28" s="1585"/>
      <c r="J28" s="254"/>
      <c r="K28" s="254"/>
      <c r="L28" s="254"/>
      <c r="M28" s="140"/>
      <c r="N28" s="140"/>
      <c r="O28" s="140"/>
      <c r="P28" s="140"/>
      <c r="Q28" s="140"/>
      <c r="R28" s="140"/>
      <c r="S28" s="140"/>
      <c r="T28" s="3"/>
      <c r="U28" s="4"/>
      <c r="V28" s="4"/>
      <c r="W28" s="4"/>
      <c r="X28" s="4"/>
      <c r="Y28" s="4"/>
      <c r="Z28" s="4"/>
      <c r="AA28" s="4"/>
      <c r="AB28" s="4"/>
      <c r="AC28" s="4"/>
      <c r="AD28" s="4"/>
      <c r="AE28" s="4"/>
      <c r="AF28" s="4"/>
      <c r="AG28" s="4"/>
      <c r="AH28" s="4"/>
      <c r="AI28" s="4"/>
      <c r="AJ28" s="4"/>
      <c r="AK28" s="4"/>
    </row>
    <row r="29" spans="1:38" s="10" customFormat="1" ht="93" customHeight="1" x14ac:dyDescent="0.2">
      <c r="A29" s="1563" t="s">
        <v>1480</v>
      </c>
      <c r="B29" s="1269" t="s">
        <v>2073</v>
      </c>
      <c r="C29" s="656" t="s">
        <v>7996</v>
      </c>
      <c r="D29" s="1273" t="s">
        <v>275</v>
      </c>
      <c r="E29" s="1273" t="s">
        <v>276</v>
      </c>
      <c r="F29" s="1022"/>
      <c r="G29" s="1273"/>
      <c r="H29" s="1272">
        <v>0</v>
      </c>
      <c r="I29" s="279">
        <v>122.44</v>
      </c>
      <c r="J29" s="1265" t="s">
        <v>7995</v>
      </c>
      <c r="K29" s="1265" t="s">
        <v>8054</v>
      </c>
      <c r="L29" s="1265"/>
      <c r="M29" s="1281"/>
      <c r="N29" s="1281"/>
      <c r="O29" s="1281"/>
      <c r="P29" s="1281"/>
      <c r="Q29" s="1281"/>
      <c r="R29" s="1281"/>
      <c r="S29" s="1281"/>
      <c r="T29" s="9" t="s">
        <v>11</v>
      </c>
      <c r="U29" s="4"/>
      <c r="V29" s="4"/>
      <c r="W29" s="4"/>
      <c r="X29" s="4"/>
      <c r="Y29" s="4"/>
      <c r="Z29" s="4"/>
      <c r="AA29" s="4"/>
      <c r="AB29" s="4"/>
      <c r="AC29" s="27"/>
    </row>
    <row r="30" spans="1:38" s="203" customFormat="1" ht="120.75" customHeight="1" x14ac:dyDescent="0.2">
      <c r="A30" s="1561"/>
      <c r="B30" s="1273" t="s">
        <v>7962</v>
      </c>
      <c r="C30" s="1027" t="s">
        <v>7966</v>
      </c>
      <c r="D30" s="1273" t="s">
        <v>810</v>
      </c>
      <c r="E30" s="1273" t="s">
        <v>5788</v>
      </c>
      <c r="F30" s="1040"/>
      <c r="G30" s="1143"/>
      <c r="H30" s="1272">
        <v>168.7</v>
      </c>
      <c r="I30" s="1272"/>
      <c r="J30" s="295" t="s">
        <v>7655</v>
      </c>
      <c r="K30" s="1265" t="s">
        <v>8055</v>
      </c>
      <c r="L30" s="1265"/>
      <c r="M30" s="1281"/>
      <c r="N30" s="1281"/>
      <c r="O30" s="1281"/>
      <c r="P30" s="1281"/>
      <c r="Q30" s="1281"/>
      <c r="R30" s="1281"/>
      <c r="S30" s="1281"/>
      <c r="T30" s="9"/>
      <c r="U30" s="4"/>
      <c r="V30" s="4"/>
      <c r="W30" s="4"/>
      <c r="X30" s="4"/>
      <c r="Y30" s="4"/>
      <c r="Z30" s="4"/>
      <c r="AA30" s="4"/>
      <c r="AB30" s="4"/>
      <c r="AC30" s="4"/>
      <c r="AD30" s="4"/>
      <c r="AE30" s="4"/>
      <c r="AF30" s="4"/>
      <c r="AG30" s="4"/>
      <c r="AH30" s="4"/>
      <c r="AI30" s="4"/>
      <c r="AJ30" s="4"/>
      <c r="AK30" s="4"/>
      <c r="AL30" s="1084"/>
    </row>
    <row r="31" spans="1:38" s="203" customFormat="1" ht="144" customHeight="1" x14ac:dyDescent="0.2">
      <c r="A31" s="1561"/>
      <c r="B31" s="1273" t="s">
        <v>7968</v>
      </c>
      <c r="C31" s="1027" t="s">
        <v>7972</v>
      </c>
      <c r="D31" s="1273" t="s">
        <v>810</v>
      </c>
      <c r="E31" s="1273" t="s">
        <v>5788</v>
      </c>
      <c r="F31" s="1040"/>
      <c r="G31" s="1143"/>
      <c r="H31" s="1272">
        <v>0</v>
      </c>
      <c r="I31" s="1272"/>
      <c r="J31" s="295" t="s">
        <v>7655</v>
      </c>
      <c r="K31" s="1265" t="s">
        <v>8056</v>
      </c>
      <c r="L31" s="1265"/>
      <c r="M31" s="1281"/>
      <c r="N31" s="1281"/>
      <c r="O31" s="1281"/>
      <c r="P31" s="1281"/>
      <c r="Q31" s="1281"/>
      <c r="R31" s="1281"/>
      <c r="S31" s="1281"/>
      <c r="T31" s="9"/>
      <c r="U31" s="4"/>
      <c r="V31" s="4"/>
      <c r="W31" s="4"/>
      <c r="X31" s="4"/>
      <c r="Y31" s="4"/>
      <c r="Z31" s="4"/>
      <c r="AA31" s="4"/>
      <c r="AB31" s="4"/>
      <c r="AC31" s="4"/>
      <c r="AD31" s="4"/>
      <c r="AE31" s="4"/>
      <c r="AF31" s="4"/>
      <c r="AG31" s="4"/>
      <c r="AH31" s="4"/>
      <c r="AI31" s="4"/>
      <c r="AJ31" s="4"/>
      <c r="AK31" s="4"/>
      <c r="AL31" s="1084"/>
    </row>
    <row r="32" spans="1:38" s="203" customFormat="1" ht="83.25" customHeight="1" x14ac:dyDescent="0.2">
      <c r="A32" s="1562"/>
      <c r="B32" s="1273" t="s">
        <v>7974</v>
      </c>
      <c r="C32" s="1027" t="s">
        <v>7973</v>
      </c>
      <c r="D32" s="1273" t="s">
        <v>810</v>
      </c>
      <c r="E32" s="1273" t="s">
        <v>5788</v>
      </c>
      <c r="F32" s="1040"/>
      <c r="G32" s="1143"/>
      <c r="H32" s="1272">
        <v>0</v>
      </c>
      <c r="I32" s="1272"/>
      <c r="J32" s="295" t="s">
        <v>7655</v>
      </c>
      <c r="K32" s="1265" t="s">
        <v>8134</v>
      </c>
      <c r="L32" s="1265"/>
      <c r="M32" s="1281"/>
      <c r="N32" s="1281"/>
      <c r="O32" s="1281"/>
      <c r="P32" s="1281"/>
      <c r="Q32" s="1281"/>
      <c r="R32" s="1281"/>
      <c r="S32" s="1281"/>
      <c r="T32" s="9"/>
      <c r="U32" s="4"/>
      <c r="V32" s="4"/>
      <c r="W32" s="4"/>
      <c r="X32" s="4"/>
      <c r="Y32" s="4"/>
      <c r="Z32" s="4"/>
      <c r="AA32" s="4"/>
      <c r="AB32" s="4"/>
      <c r="AC32" s="4"/>
      <c r="AD32" s="4"/>
      <c r="AE32" s="4"/>
      <c r="AF32" s="4"/>
      <c r="AG32" s="4"/>
      <c r="AH32" s="4"/>
      <c r="AI32" s="4"/>
      <c r="AJ32" s="4"/>
      <c r="AK32" s="4"/>
      <c r="AL32" s="1084"/>
    </row>
    <row r="33" spans="1:28" s="1" customFormat="1" ht="67.5" customHeight="1" x14ac:dyDescent="0.2">
      <c r="A33" s="1287" t="s">
        <v>1481</v>
      </c>
      <c r="B33" s="1269" t="s">
        <v>8057</v>
      </c>
      <c r="C33" s="1269" t="s">
        <v>8058</v>
      </c>
      <c r="D33" s="1271" t="s">
        <v>810</v>
      </c>
      <c r="E33" s="1273" t="s">
        <v>3435</v>
      </c>
      <c r="F33" s="1272"/>
      <c r="G33" s="218"/>
      <c r="H33" s="571">
        <v>390</v>
      </c>
      <c r="I33" s="571"/>
      <c r="J33" s="1274" t="s">
        <v>8059</v>
      </c>
      <c r="K33" s="1274"/>
      <c r="L33" s="1274"/>
      <c r="M33" s="1280"/>
      <c r="N33" s="1280"/>
      <c r="O33" s="1280"/>
      <c r="P33" s="1280"/>
      <c r="Q33" s="1280"/>
      <c r="R33" s="1280"/>
      <c r="S33" s="1280"/>
      <c r="T33" s="9"/>
    </row>
    <row r="34" spans="1:28" s="10" customFormat="1" ht="111" customHeight="1" x14ac:dyDescent="0.2">
      <c r="A34" s="1289" t="s">
        <v>1483</v>
      </c>
      <c r="B34" s="1269" t="s">
        <v>2114</v>
      </c>
      <c r="C34" s="1027" t="s">
        <v>7693</v>
      </c>
      <c r="D34" s="1273" t="s">
        <v>213</v>
      </c>
      <c r="E34" s="1273" t="s">
        <v>216</v>
      </c>
      <c r="F34" s="558">
        <v>10459</v>
      </c>
      <c r="G34" s="1272">
        <v>5963</v>
      </c>
      <c r="H34" s="1273">
        <v>3049.77</v>
      </c>
      <c r="I34" s="1273"/>
      <c r="J34" s="1274" t="s">
        <v>4343</v>
      </c>
      <c r="K34" s="1274" t="s">
        <v>5542</v>
      </c>
      <c r="L34" s="1274" t="s">
        <v>7694</v>
      </c>
      <c r="M34" s="1280" t="s">
        <v>8060</v>
      </c>
      <c r="N34" s="1280"/>
      <c r="O34" s="1280"/>
      <c r="P34" s="1280"/>
      <c r="Q34" s="1280"/>
      <c r="R34" s="1280"/>
      <c r="S34" s="1280"/>
      <c r="T34" s="3" t="s">
        <v>123</v>
      </c>
      <c r="U34" s="4"/>
      <c r="V34" s="4"/>
      <c r="W34" s="4"/>
      <c r="X34" s="4"/>
      <c r="Y34" s="4"/>
      <c r="Z34" s="4"/>
      <c r="AA34" s="4"/>
      <c r="AB34" s="22"/>
    </row>
    <row r="35" spans="1:28" s="1" customFormat="1" ht="62.25" customHeight="1" x14ac:dyDescent="0.2">
      <c r="A35" s="1287" t="s">
        <v>1485</v>
      </c>
      <c r="B35" s="1273" t="s">
        <v>8061</v>
      </c>
      <c r="C35" s="1027" t="s">
        <v>8062</v>
      </c>
      <c r="D35" s="1273" t="s">
        <v>810</v>
      </c>
      <c r="E35" s="1273" t="s">
        <v>902</v>
      </c>
      <c r="F35" s="330"/>
      <c r="G35" s="279"/>
      <c r="H35" s="1272">
        <v>703.24</v>
      </c>
      <c r="I35" s="1014"/>
      <c r="J35" s="1270" t="s">
        <v>8063</v>
      </c>
      <c r="K35" s="1270"/>
      <c r="L35" s="1270"/>
      <c r="M35" s="1261"/>
      <c r="N35" s="1261"/>
      <c r="O35" s="1261"/>
      <c r="P35" s="1261"/>
      <c r="Q35" s="1261"/>
      <c r="R35" s="1261"/>
      <c r="S35" s="1261"/>
      <c r="T35" s="4"/>
      <c r="U35" s="4"/>
    </row>
    <row r="36" spans="1:28" s="1" customFormat="1" ht="150.75" customHeight="1" x14ac:dyDescent="0.2">
      <c r="A36" s="1563" t="s">
        <v>1486</v>
      </c>
      <c r="B36" s="1269" t="s">
        <v>2177</v>
      </c>
      <c r="C36" s="758" t="s">
        <v>622</v>
      </c>
      <c r="D36" s="1273" t="s">
        <v>213</v>
      </c>
      <c r="E36" s="307" t="s">
        <v>551</v>
      </c>
      <c r="F36" s="987">
        <v>7148.4549999999999</v>
      </c>
      <c r="G36" s="1272">
        <v>1510</v>
      </c>
      <c r="H36" s="1272">
        <v>644.24312989999999</v>
      </c>
      <c r="I36" s="235"/>
      <c r="J36" s="1278" t="s">
        <v>4158</v>
      </c>
      <c r="K36" s="1278" t="s">
        <v>4470</v>
      </c>
      <c r="L36" s="1278" t="s">
        <v>5558</v>
      </c>
      <c r="M36" s="146" t="s">
        <v>8064</v>
      </c>
      <c r="N36" s="146"/>
      <c r="O36" s="146"/>
      <c r="P36" s="146"/>
      <c r="Q36" s="146"/>
      <c r="R36" s="146"/>
      <c r="S36" s="146"/>
      <c r="T36" s="4" t="s">
        <v>11</v>
      </c>
      <c r="U36" s="4"/>
    </row>
    <row r="37" spans="1:28" s="1" customFormat="1" ht="123.75" customHeight="1" x14ac:dyDescent="0.2">
      <c r="A37" s="1561"/>
      <c r="B37" s="1269" t="s">
        <v>2182</v>
      </c>
      <c r="C37" s="1027" t="s">
        <v>627</v>
      </c>
      <c r="D37" s="1273" t="s">
        <v>213</v>
      </c>
      <c r="E37" s="307" t="s">
        <v>551</v>
      </c>
      <c r="F37" s="235">
        <v>8777.9964299999992</v>
      </c>
      <c r="G37" s="1272">
        <v>8979</v>
      </c>
      <c r="H37" s="1272">
        <v>2235.6456400000002</v>
      </c>
      <c r="I37" s="235">
        <v>42107.663999999997</v>
      </c>
      <c r="J37" s="1278" t="s">
        <v>4159</v>
      </c>
      <c r="K37" s="1278" t="s">
        <v>4712</v>
      </c>
      <c r="L37" s="1278" t="s">
        <v>5562</v>
      </c>
      <c r="M37" s="146" t="s">
        <v>5968</v>
      </c>
      <c r="N37" s="146" t="s">
        <v>6664</v>
      </c>
      <c r="O37" s="146" t="s">
        <v>6932</v>
      </c>
      <c r="P37" s="146" t="s">
        <v>8135</v>
      </c>
      <c r="Q37" s="146"/>
      <c r="R37" s="146"/>
      <c r="S37" s="146"/>
      <c r="T37" s="4" t="s">
        <v>11</v>
      </c>
      <c r="U37" s="4"/>
    </row>
    <row r="38" spans="1:28" s="1" customFormat="1" ht="140.25" customHeight="1" x14ac:dyDescent="0.2">
      <c r="A38" s="1561"/>
      <c r="B38" s="1028" t="s">
        <v>5173</v>
      </c>
      <c r="C38" s="1269" t="s">
        <v>5172</v>
      </c>
      <c r="D38" s="1273" t="s">
        <v>986</v>
      </c>
      <c r="E38" s="307" t="s">
        <v>60</v>
      </c>
      <c r="F38" s="279"/>
      <c r="G38" s="279">
        <v>7360.1490000000003</v>
      </c>
      <c r="H38" s="1272">
        <v>1564.35</v>
      </c>
      <c r="I38" s="1272"/>
      <c r="J38" s="1277"/>
      <c r="K38" s="1270" t="s">
        <v>5974</v>
      </c>
      <c r="L38" s="1270" t="s">
        <v>6139</v>
      </c>
      <c r="M38" s="1261" t="s">
        <v>6646</v>
      </c>
      <c r="N38" s="1261" t="s">
        <v>6941</v>
      </c>
      <c r="O38" s="1261" t="s">
        <v>8136</v>
      </c>
      <c r="P38" s="142"/>
      <c r="Q38" s="142"/>
      <c r="R38" s="142"/>
      <c r="S38" s="142"/>
      <c r="T38" s="3"/>
      <c r="U38" s="4"/>
    </row>
    <row r="39" spans="1:28" s="1" customFormat="1" ht="109.5" customHeight="1" x14ac:dyDescent="0.2">
      <c r="A39" s="1562"/>
      <c r="B39" s="1028" t="s">
        <v>7721</v>
      </c>
      <c r="C39" s="1027" t="s">
        <v>7723</v>
      </c>
      <c r="D39" s="1273" t="s">
        <v>810</v>
      </c>
      <c r="E39" s="1273" t="s">
        <v>902</v>
      </c>
      <c r="F39" s="279"/>
      <c r="G39" s="330"/>
      <c r="H39" s="1272">
        <v>35000</v>
      </c>
      <c r="I39" s="1272"/>
      <c r="J39" s="1278" t="s">
        <v>7579</v>
      </c>
      <c r="K39" s="1270" t="s">
        <v>8065</v>
      </c>
      <c r="L39" s="485"/>
      <c r="M39" s="142"/>
      <c r="N39" s="142"/>
      <c r="O39" s="142"/>
      <c r="P39" s="142"/>
      <c r="Q39" s="142"/>
      <c r="R39" s="142"/>
      <c r="S39" s="142"/>
      <c r="T39" s="3"/>
      <c r="U39" s="4"/>
    </row>
    <row r="40" spans="1:28" s="4" customFormat="1" ht="111" customHeight="1" x14ac:dyDescent="0.2">
      <c r="A40" s="1561" t="s">
        <v>1489</v>
      </c>
      <c r="B40" s="1269" t="s">
        <v>5181</v>
      </c>
      <c r="C40" s="1027" t="s">
        <v>819</v>
      </c>
      <c r="D40" s="1273" t="s">
        <v>213</v>
      </c>
      <c r="E40" s="351" t="s">
        <v>820</v>
      </c>
      <c r="F40" s="279"/>
      <c r="G40" s="330">
        <v>1752.7470000000001</v>
      </c>
      <c r="H40" s="1273">
        <v>800</v>
      </c>
      <c r="I40" s="1272"/>
      <c r="J40" s="1270" t="s">
        <v>5584</v>
      </c>
      <c r="K40" s="1270" t="s">
        <v>5977</v>
      </c>
      <c r="L40" s="1270" t="s">
        <v>8066</v>
      </c>
      <c r="M40" s="1261"/>
      <c r="N40" s="1261"/>
      <c r="O40" s="1261"/>
      <c r="P40" s="1261"/>
      <c r="Q40" s="1261"/>
      <c r="R40" s="1261"/>
      <c r="S40" s="1261"/>
      <c r="T40" s="9"/>
    </row>
    <row r="41" spans="1:28" s="4" customFormat="1" ht="111" customHeight="1" x14ac:dyDescent="0.2">
      <c r="A41" s="1562"/>
      <c r="B41" s="1269" t="s">
        <v>7669</v>
      </c>
      <c r="C41" s="1027" t="s">
        <v>7668</v>
      </c>
      <c r="D41" s="1273" t="s">
        <v>213</v>
      </c>
      <c r="E41" s="351" t="s">
        <v>7670</v>
      </c>
      <c r="F41" s="279"/>
      <c r="G41" s="330"/>
      <c r="H41" s="1273">
        <v>1475.23</v>
      </c>
      <c r="I41" s="1272"/>
      <c r="J41" s="1270" t="s">
        <v>7242</v>
      </c>
      <c r="K41" s="1270" t="s">
        <v>8067</v>
      </c>
      <c r="L41" s="1270"/>
      <c r="M41" s="1261"/>
      <c r="N41" s="1261"/>
      <c r="O41" s="1261"/>
      <c r="P41" s="1261"/>
      <c r="Q41" s="1261"/>
      <c r="R41" s="1261"/>
      <c r="S41" s="1261"/>
      <c r="T41" s="9"/>
    </row>
    <row r="42" spans="1:28" s="4" customFormat="1" ht="14.25" customHeight="1" x14ac:dyDescent="0.2">
      <c r="A42" s="1604" t="s">
        <v>1490</v>
      </c>
      <c r="B42" s="1605"/>
      <c r="C42" s="1605"/>
      <c r="D42" s="1605"/>
      <c r="E42" s="1605"/>
      <c r="F42" s="1605"/>
      <c r="G42" s="1605"/>
      <c r="H42" s="1605"/>
      <c r="I42" s="1606"/>
      <c r="J42" s="254"/>
      <c r="K42" s="254"/>
      <c r="L42" s="254"/>
      <c r="M42" s="140"/>
      <c r="N42" s="140"/>
      <c r="O42" s="140"/>
      <c r="P42" s="140"/>
      <c r="Q42" s="140"/>
      <c r="R42" s="140"/>
      <c r="S42" s="140"/>
      <c r="T42" s="3" t="s">
        <v>8</v>
      </c>
    </row>
    <row r="43" spans="1:28" s="1" customFormat="1" ht="101.25" customHeight="1" x14ac:dyDescent="0.2">
      <c r="A43" s="1563" t="s">
        <v>1491</v>
      </c>
      <c r="B43" s="1269" t="s">
        <v>2468</v>
      </c>
      <c r="C43" s="1269" t="s">
        <v>8137</v>
      </c>
      <c r="D43" s="1271" t="s">
        <v>13</v>
      </c>
      <c r="E43" s="1271" t="s">
        <v>312</v>
      </c>
      <c r="F43" s="1012"/>
      <c r="G43" s="1272"/>
      <c r="H43" s="1273">
        <v>420</v>
      </c>
      <c r="I43" s="1272">
        <v>3465</v>
      </c>
      <c r="J43" s="1270" t="s">
        <v>7901</v>
      </c>
      <c r="K43" s="1270" t="s">
        <v>8068</v>
      </c>
      <c r="L43" s="1270"/>
      <c r="M43" s="1261"/>
      <c r="N43" s="1261"/>
      <c r="O43" s="1261"/>
      <c r="P43" s="1261"/>
      <c r="Q43" s="1261"/>
      <c r="R43" s="1261"/>
      <c r="S43" s="1261"/>
      <c r="T43" s="3" t="s">
        <v>11</v>
      </c>
      <c r="U43" s="4"/>
    </row>
    <row r="44" spans="1:28" s="1" customFormat="1" ht="117.75" customHeight="1" x14ac:dyDescent="0.2">
      <c r="A44" s="1561"/>
      <c r="B44" s="1028" t="s">
        <v>5187</v>
      </c>
      <c r="C44" s="1269" t="s">
        <v>5186</v>
      </c>
      <c r="D44" s="1273" t="s">
        <v>810</v>
      </c>
      <c r="E44" s="1271" t="s">
        <v>4529</v>
      </c>
      <c r="F44" s="279"/>
      <c r="G44" s="330">
        <v>700</v>
      </c>
      <c r="H44" s="1272">
        <v>700</v>
      </c>
      <c r="I44" s="1273"/>
      <c r="J44" s="1270"/>
      <c r="K44" s="1270" t="s">
        <v>7933</v>
      </c>
      <c r="L44" s="1270" t="s">
        <v>8069</v>
      </c>
      <c r="M44" s="1261"/>
      <c r="N44" s="1261"/>
      <c r="O44" s="1261"/>
      <c r="P44" s="1261"/>
      <c r="Q44" s="1261"/>
      <c r="R44" s="1261"/>
      <c r="S44" s="1261"/>
      <c r="T44" s="3"/>
      <c r="U44" s="4"/>
    </row>
    <row r="45" spans="1:28" s="1" customFormat="1" ht="138.75" customHeight="1" x14ac:dyDescent="0.2">
      <c r="A45" s="1561"/>
      <c r="B45" s="1028" t="s">
        <v>5807</v>
      </c>
      <c r="C45" s="1269" t="s">
        <v>8138</v>
      </c>
      <c r="D45" s="1273" t="s">
        <v>810</v>
      </c>
      <c r="E45" s="1271" t="s">
        <v>5806</v>
      </c>
      <c r="F45" s="279"/>
      <c r="G45" s="330">
        <v>50</v>
      </c>
      <c r="H45" s="1273">
        <v>198.70179999999999</v>
      </c>
      <c r="I45" s="1273"/>
      <c r="J45" s="1270" t="s">
        <v>5981</v>
      </c>
      <c r="K45" s="1270" t="s">
        <v>7949</v>
      </c>
      <c r="L45" s="1270" t="s">
        <v>8070</v>
      </c>
      <c r="M45" s="1261"/>
      <c r="N45" s="1261"/>
      <c r="O45" s="1261"/>
      <c r="P45" s="1261"/>
      <c r="Q45" s="1261"/>
      <c r="R45" s="1261"/>
      <c r="S45" s="1261"/>
      <c r="T45" s="3"/>
      <c r="U45" s="4"/>
    </row>
    <row r="46" spans="1:28" s="1" customFormat="1" ht="75" customHeight="1" x14ac:dyDescent="0.2">
      <c r="A46" s="1561"/>
      <c r="B46" s="1028" t="s">
        <v>7905</v>
      </c>
      <c r="C46" s="1269" t="s">
        <v>8139</v>
      </c>
      <c r="D46" s="1273" t="s">
        <v>810</v>
      </c>
      <c r="E46" s="1271" t="s">
        <v>5806</v>
      </c>
      <c r="F46" s="279"/>
      <c r="G46" s="330"/>
      <c r="H46" s="1272">
        <v>150</v>
      </c>
      <c r="I46" s="1273"/>
      <c r="J46" s="1270" t="s">
        <v>7242</v>
      </c>
      <c r="K46" s="1270" t="s">
        <v>8071</v>
      </c>
      <c r="L46" s="1270"/>
      <c r="M46" s="1261"/>
      <c r="N46" s="1261"/>
      <c r="O46" s="1261"/>
      <c r="P46" s="1261"/>
      <c r="Q46" s="1261"/>
      <c r="R46" s="1261"/>
      <c r="S46" s="1261"/>
      <c r="T46" s="3"/>
      <c r="U46" s="4"/>
    </row>
    <row r="47" spans="1:28" s="1" customFormat="1" ht="75" customHeight="1" x14ac:dyDescent="0.2">
      <c r="A47" s="1561"/>
      <c r="B47" s="1028" t="s">
        <v>7911</v>
      </c>
      <c r="C47" s="1269" t="s">
        <v>7912</v>
      </c>
      <c r="D47" s="1273" t="s">
        <v>810</v>
      </c>
      <c r="E47" s="1271" t="s">
        <v>5806</v>
      </c>
      <c r="F47" s="279"/>
      <c r="G47" s="330"/>
      <c r="H47" s="1272">
        <v>0</v>
      </c>
      <c r="I47" s="1273"/>
      <c r="J47" s="1270" t="s">
        <v>7242</v>
      </c>
      <c r="K47" s="1270" t="s">
        <v>8072</v>
      </c>
      <c r="L47" s="1270"/>
      <c r="M47" s="1261"/>
      <c r="N47" s="1261"/>
      <c r="O47" s="1261"/>
      <c r="P47" s="1261"/>
      <c r="Q47" s="1261"/>
      <c r="R47" s="1261"/>
      <c r="S47" s="1261"/>
      <c r="T47" s="3"/>
      <c r="U47" s="4"/>
    </row>
    <row r="48" spans="1:28" s="1" customFormat="1" ht="75" customHeight="1" x14ac:dyDescent="0.2">
      <c r="A48" s="1561"/>
      <c r="B48" s="1028" t="s">
        <v>7919</v>
      </c>
      <c r="C48" s="1269" t="s">
        <v>8140</v>
      </c>
      <c r="D48" s="1273" t="s">
        <v>810</v>
      </c>
      <c r="E48" s="1271" t="s">
        <v>5806</v>
      </c>
      <c r="F48" s="279"/>
      <c r="G48" s="330"/>
      <c r="H48" s="1272">
        <v>200</v>
      </c>
      <c r="I48" s="1273"/>
      <c r="J48" s="1270" t="s">
        <v>7242</v>
      </c>
      <c r="K48" s="1270" t="s">
        <v>8073</v>
      </c>
      <c r="L48" s="1270"/>
      <c r="M48" s="1261"/>
      <c r="N48" s="1261"/>
      <c r="O48" s="1261"/>
      <c r="P48" s="1261"/>
      <c r="Q48" s="1261"/>
      <c r="R48" s="1261"/>
      <c r="S48" s="1261"/>
      <c r="T48" s="3"/>
      <c r="U48" s="4"/>
    </row>
    <row r="49" spans="1:21" s="1" customFormat="1" ht="101.25" customHeight="1" x14ac:dyDescent="0.2">
      <c r="A49" s="1561"/>
      <c r="B49" s="1028" t="s">
        <v>7921</v>
      </c>
      <c r="C49" s="1269" t="s">
        <v>7922</v>
      </c>
      <c r="D49" s="1273" t="s">
        <v>810</v>
      </c>
      <c r="E49" s="1271" t="s">
        <v>5806</v>
      </c>
      <c r="F49" s="279"/>
      <c r="G49" s="330"/>
      <c r="H49" s="1272">
        <v>38.25</v>
      </c>
      <c r="I49" s="1273"/>
      <c r="J49" s="1270" t="s">
        <v>7242</v>
      </c>
      <c r="K49" s="1270" t="s">
        <v>8074</v>
      </c>
      <c r="L49" s="1270"/>
      <c r="M49" s="1261"/>
      <c r="N49" s="1261"/>
      <c r="O49" s="1261"/>
      <c r="P49" s="1261"/>
      <c r="Q49" s="1261"/>
      <c r="R49" s="1261"/>
      <c r="S49" s="1261"/>
      <c r="T49" s="3"/>
      <c r="U49" s="4"/>
    </row>
    <row r="50" spans="1:21" s="1" customFormat="1" ht="127.5" customHeight="1" x14ac:dyDescent="0.2">
      <c r="A50" s="1561"/>
      <c r="B50" s="1028" t="s">
        <v>7937</v>
      </c>
      <c r="C50" s="1269" t="s">
        <v>8076</v>
      </c>
      <c r="D50" s="1273" t="s">
        <v>810</v>
      </c>
      <c r="E50" s="1271" t="s">
        <v>5788</v>
      </c>
      <c r="F50" s="279"/>
      <c r="G50" s="330"/>
      <c r="H50" s="1272">
        <v>500</v>
      </c>
      <c r="I50" s="1273"/>
      <c r="J50" s="1270" t="s">
        <v>7242</v>
      </c>
      <c r="K50" s="1270" t="s">
        <v>8075</v>
      </c>
      <c r="L50" s="1270"/>
      <c r="M50" s="1261"/>
      <c r="N50" s="1261"/>
      <c r="O50" s="1261"/>
      <c r="P50" s="1261"/>
      <c r="Q50" s="1261"/>
      <c r="R50" s="1261"/>
      <c r="S50" s="1261"/>
      <c r="T50" s="3"/>
      <c r="U50" s="4"/>
    </row>
    <row r="51" spans="1:21" s="1" customFormat="1" ht="75" customHeight="1" x14ac:dyDescent="0.2">
      <c r="A51" s="1562"/>
      <c r="B51" s="1028" t="s">
        <v>8077</v>
      </c>
      <c r="C51" s="1269" t="s">
        <v>8078</v>
      </c>
      <c r="D51" s="1273" t="s">
        <v>286</v>
      </c>
      <c r="E51" s="1271" t="s">
        <v>3596</v>
      </c>
      <c r="F51" s="279"/>
      <c r="G51" s="330"/>
      <c r="H51" s="1272">
        <v>60</v>
      </c>
      <c r="I51" s="1273"/>
      <c r="J51" s="1270" t="s">
        <v>8079</v>
      </c>
      <c r="K51" s="1270"/>
      <c r="L51" s="1270"/>
      <c r="M51" s="1261"/>
      <c r="N51" s="1261"/>
      <c r="O51" s="1261"/>
      <c r="P51" s="1261"/>
      <c r="Q51" s="1261"/>
      <c r="R51" s="1261"/>
      <c r="S51" s="1261"/>
      <c r="T51" s="3"/>
      <c r="U51" s="4"/>
    </row>
    <row r="52" spans="1:21" s="47" customFormat="1" ht="15" customHeight="1" x14ac:dyDescent="0.25">
      <c r="A52" s="1583" t="s">
        <v>1494</v>
      </c>
      <c r="B52" s="1591"/>
      <c r="C52" s="1591"/>
      <c r="D52" s="1591"/>
      <c r="E52" s="1591"/>
      <c r="F52" s="1591"/>
      <c r="G52" s="1591"/>
      <c r="H52" s="1591"/>
      <c r="I52" s="1585"/>
      <c r="J52" s="254"/>
      <c r="K52" s="254"/>
      <c r="L52" s="254"/>
      <c r="M52" s="140"/>
      <c r="N52" s="140"/>
      <c r="O52" s="140"/>
      <c r="P52" s="140"/>
      <c r="Q52" s="140"/>
      <c r="R52" s="140"/>
      <c r="S52" s="140"/>
      <c r="T52" s="46" t="s">
        <v>8</v>
      </c>
      <c r="U52" s="46"/>
    </row>
    <row r="53" spans="1:21" s="1" customFormat="1" ht="113.25" customHeight="1" x14ac:dyDescent="0.2">
      <c r="A53" s="1563" t="s">
        <v>1495</v>
      </c>
      <c r="B53" s="1269" t="s">
        <v>2504</v>
      </c>
      <c r="C53" s="1027" t="s">
        <v>7998</v>
      </c>
      <c r="D53" s="1271" t="s">
        <v>213</v>
      </c>
      <c r="E53" s="1271" t="s">
        <v>337</v>
      </c>
      <c r="F53" s="1012"/>
      <c r="G53" s="1030"/>
      <c r="H53" s="1273">
        <v>0</v>
      </c>
      <c r="I53" s="1272">
        <v>700</v>
      </c>
      <c r="J53" s="1266"/>
      <c r="K53" s="127" t="s">
        <v>7997</v>
      </c>
      <c r="L53" s="1274" t="s">
        <v>8080</v>
      </c>
      <c r="M53" s="1280"/>
      <c r="N53" s="1280"/>
      <c r="O53" s="1280"/>
      <c r="P53" s="1280"/>
      <c r="Q53" s="1280"/>
      <c r="R53" s="1280"/>
      <c r="S53" s="1280"/>
      <c r="T53" s="3" t="s">
        <v>11</v>
      </c>
      <c r="U53" s="4"/>
    </row>
    <row r="54" spans="1:21" s="1" customFormat="1" ht="59.25" customHeight="1" x14ac:dyDescent="0.2">
      <c r="A54" s="1562"/>
      <c r="B54" s="1028" t="s">
        <v>8081</v>
      </c>
      <c r="C54" s="991" t="s">
        <v>8141</v>
      </c>
      <c r="D54" s="992" t="s">
        <v>810</v>
      </c>
      <c r="E54" s="993" t="s">
        <v>3810</v>
      </c>
      <c r="F54" s="994"/>
      <c r="G54" s="994"/>
      <c r="H54" s="1272">
        <v>800</v>
      </c>
      <c r="I54" s="1273"/>
      <c r="J54" s="1270" t="s">
        <v>8082</v>
      </c>
      <c r="K54" s="1274"/>
      <c r="L54" s="1274"/>
      <c r="M54" s="1280"/>
      <c r="N54" s="1280"/>
      <c r="O54" s="1280"/>
      <c r="P54" s="1280"/>
      <c r="Q54" s="1280"/>
      <c r="R54" s="1280"/>
      <c r="S54" s="1280"/>
      <c r="T54" s="9"/>
    </row>
    <row r="55" spans="1:21" s="1" customFormat="1" ht="133.5" customHeight="1" x14ac:dyDescent="0.2">
      <c r="A55" s="1563" t="s">
        <v>1496</v>
      </c>
      <c r="B55" s="1269" t="s">
        <v>2522</v>
      </c>
      <c r="C55" s="1027" t="s">
        <v>8143</v>
      </c>
      <c r="D55" s="336" t="s">
        <v>810</v>
      </c>
      <c r="E55" s="1271" t="s">
        <v>325</v>
      </c>
      <c r="F55" s="1272">
        <v>1146.3</v>
      </c>
      <c r="G55" s="309">
        <v>2610</v>
      </c>
      <c r="H55" s="1273">
        <v>2330.3000000000002</v>
      </c>
      <c r="I55" s="1272">
        <v>1000</v>
      </c>
      <c r="J55" s="1270" t="s">
        <v>3804</v>
      </c>
      <c r="K55" s="1270" t="s">
        <v>4737</v>
      </c>
      <c r="L55" s="1270" t="s">
        <v>5591</v>
      </c>
      <c r="M55" s="1261" t="s">
        <v>8142</v>
      </c>
      <c r="N55" s="1261"/>
      <c r="O55" s="1261"/>
      <c r="P55" s="1261"/>
      <c r="Q55" s="1261"/>
      <c r="R55" s="1261"/>
      <c r="S55" s="1261"/>
      <c r="T55" s="9" t="s">
        <v>326</v>
      </c>
    </row>
    <row r="56" spans="1:21" s="1" customFormat="1" ht="111" customHeight="1" x14ac:dyDescent="0.2">
      <c r="A56" s="1561"/>
      <c r="B56" s="1028" t="s">
        <v>5205</v>
      </c>
      <c r="C56" s="982" t="s">
        <v>8145</v>
      </c>
      <c r="D56" s="1271" t="s">
        <v>810</v>
      </c>
      <c r="E56" s="1271" t="s">
        <v>3810</v>
      </c>
      <c r="F56" s="279"/>
      <c r="G56" s="279">
        <v>1000</v>
      </c>
      <c r="H56" s="1272">
        <v>1075</v>
      </c>
      <c r="I56" s="1272"/>
      <c r="J56" s="974" t="s">
        <v>5589</v>
      </c>
      <c r="K56" s="1274" t="s">
        <v>8144</v>
      </c>
      <c r="L56" s="1274"/>
      <c r="M56" s="1280"/>
      <c r="N56" s="1280"/>
      <c r="O56" s="1280"/>
      <c r="P56" s="1280"/>
      <c r="Q56" s="1280"/>
      <c r="R56" s="1280"/>
      <c r="S56" s="1280"/>
      <c r="T56" s="9"/>
    </row>
    <row r="57" spans="1:21" s="1" customFormat="1" ht="201.75" customHeight="1" x14ac:dyDescent="0.2">
      <c r="A57" s="1562"/>
      <c r="B57" s="1028" t="s">
        <v>5207</v>
      </c>
      <c r="C57" s="1027" t="s">
        <v>8083</v>
      </c>
      <c r="D57" s="336" t="s">
        <v>810</v>
      </c>
      <c r="E57" s="336" t="s">
        <v>325</v>
      </c>
      <c r="F57" s="279"/>
      <c r="G57" s="279">
        <v>800</v>
      </c>
      <c r="H57" s="1272">
        <v>126</v>
      </c>
      <c r="I57" s="1272"/>
      <c r="J57" s="974"/>
      <c r="K57" s="1274" t="s">
        <v>6828</v>
      </c>
      <c r="L57" s="1274" t="s">
        <v>8084</v>
      </c>
      <c r="M57" s="1280"/>
      <c r="N57" s="1280"/>
      <c r="O57" s="1280"/>
      <c r="P57" s="1280"/>
      <c r="Q57" s="1280"/>
      <c r="R57" s="1280"/>
      <c r="S57" s="1280"/>
      <c r="T57" s="9"/>
    </row>
    <row r="58" spans="1:21" s="1" customFormat="1" ht="122.25" customHeight="1" x14ac:dyDescent="0.2">
      <c r="A58" s="1269" t="s">
        <v>1500</v>
      </c>
      <c r="B58" s="1269" t="s">
        <v>2540</v>
      </c>
      <c r="C58" s="339" t="s">
        <v>8085</v>
      </c>
      <c r="D58" s="351" t="s">
        <v>810</v>
      </c>
      <c r="E58" s="336" t="s">
        <v>950</v>
      </c>
      <c r="F58" s="1272">
        <v>548.29999999999995</v>
      </c>
      <c r="G58" s="1273">
        <v>370.91300000000001</v>
      </c>
      <c r="H58" s="279">
        <v>791.95</v>
      </c>
      <c r="I58" s="1273"/>
      <c r="J58" s="1274" t="s">
        <v>4368</v>
      </c>
      <c r="K58" s="1274" t="s">
        <v>4746</v>
      </c>
      <c r="L58" s="1274" t="s">
        <v>5594</v>
      </c>
      <c r="M58" s="1280" t="s">
        <v>8146</v>
      </c>
      <c r="N58" s="1280"/>
      <c r="O58" s="1280"/>
      <c r="P58" s="1280"/>
      <c r="Q58" s="1280"/>
      <c r="R58" s="1280"/>
      <c r="S58" s="1280"/>
      <c r="T58" s="9" t="s">
        <v>329</v>
      </c>
    </row>
    <row r="59" spans="1:21" s="1" customFormat="1" ht="69.75" customHeight="1" x14ac:dyDescent="0.2">
      <c r="A59" s="1287" t="s">
        <v>1503</v>
      </c>
      <c r="B59" s="1027" t="s">
        <v>8086</v>
      </c>
      <c r="C59" s="339" t="s">
        <v>8087</v>
      </c>
      <c r="D59" s="336" t="s">
        <v>810</v>
      </c>
      <c r="E59" s="336" t="s">
        <v>1243</v>
      </c>
      <c r="F59" s="1272"/>
      <c r="G59" s="1030"/>
      <c r="H59" s="987">
        <v>1441.5266999999999</v>
      </c>
      <c r="I59" s="1272"/>
      <c r="J59" s="1270" t="s">
        <v>8147</v>
      </c>
      <c r="K59" s="1274"/>
      <c r="L59" s="1274"/>
      <c r="M59" s="1280"/>
      <c r="N59" s="1280"/>
      <c r="O59" s="1280"/>
      <c r="P59" s="1280"/>
      <c r="Q59" s="1280"/>
      <c r="R59" s="1280"/>
      <c r="S59" s="1280"/>
      <c r="T59" s="9"/>
    </row>
    <row r="60" spans="1:21" s="1" customFormat="1" ht="11.25" customHeight="1" x14ac:dyDescent="0.2">
      <c r="A60" s="96"/>
      <c r="B60" s="96"/>
      <c r="C60" s="96"/>
      <c r="D60" s="96"/>
      <c r="E60" s="96"/>
      <c r="F60" s="1015"/>
      <c r="G60" s="1015"/>
      <c r="H60" s="1015"/>
      <c r="I60" s="1015"/>
      <c r="J60" s="243"/>
      <c r="K60" s="243"/>
      <c r="L60" s="243"/>
      <c r="M60" s="137"/>
      <c r="N60" s="137"/>
      <c r="O60" s="137"/>
      <c r="P60" s="137"/>
      <c r="Q60" s="137"/>
      <c r="R60" s="137"/>
      <c r="S60" s="137"/>
      <c r="T60" s="9"/>
    </row>
    <row r="61" spans="1:21" s="1" customFormat="1" ht="12.75" customHeight="1" x14ac:dyDescent="0.2">
      <c r="A61" s="1642" t="s">
        <v>1505</v>
      </c>
      <c r="B61" s="1642"/>
      <c r="C61" s="1642"/>
      <c r="D61" s="1642"/>
      <c r="E61" s="1642"/>
      <c r="F61" s="1642"/>
      <c r="G61" s="1642"/>
      <c r="H61" s="1642"/>
      <c r="I61" s="1642"/>
      <c r="J61" s="349"/>
      <c r="K61" s="349"/>
      <c r="L61" s="349"/>
      <c r="M61" s="154"/>
      <c r="N61" s="154"/>
      <c r="O61" s="154"/>
      <c r="P61" s="154"/>
      <c r="Q61" s="154"/>
      <c r="R61" s="154"/>
      <c r="S61" s="154"/>
      <c r="T61" s="54" t="s">
        <v>8</v>
      </c>
    </row>
    <row r="62" spans="1:21" s="1" customFormat="1" ht="15" customHeight="1" x14ac:dyDescent="0.2">
      <c r="A62" s="1576" t="s">
        <v>2</v>
      </c>
      <c r="B62" s="1576" t="s">
        <v>3</v>
      </c>
      <c r="C62" s="1576"/>
      <c r="D62" s="1576" t="s">
        <v>4</v>
      </c>
      <c r="E62" s="1576" t="s">
        <v>5</v>
      </c>
      <c r="F62" s="1576" t="s">
        <v>6</v>
      </c>
      <c r="G62" s="1576"/>
      <c r="H62" s="1576"/>
      <c r="I62" s="1576" t="s">
        <v>7</v>
      </c>
      <c r="J62" s="1274"/>
      <c r="K62" s="1274"/>
      <c r="L62" s="1274"/>
      <c r="M62" s="1280"/>
      <c r="N62" s="1280"/>
      <c r="O62" s="1280"/>
      <c r="P62" s="1280"/>
      <c r="Q62" s="1280"/>
      <c r="R62" s="1280"/>
      <c r="S62" s="1280"/>
      <c r="T62" s="9"/>
    </row>
    <row r="63" spans="1:21" s="1" customFormat="1" ht="6.75" customHeight="1" x14ac:dyDescent="0.2">
      <c r="A63" s="1576"/>
      <c r="B63" s="1576"/>
      <c r="C63" s="1576"/>
      <c r="D63" s="1576"/>
      <c r="E63" s="1576"/>
      <c r="F63" s="1576"/>
      <c r="G63" s="1576"/>
      <c r="H63" s="1576"/>
      <c r="I63" s="1576"/>
      <c r="J63" s="1274"/>
      <c r="K63" s="1274"/>
      <c r="L63" s="1274"/>
      <c r="M63" s="1280"/>
      <c r="N63" s="1280"/>
      <c r="O63" s="1280"/>
      <c r="P63" s="1280"/>
      <c r="Q63" s="1280"/>
      <c r="R63" s="1280"/>
      <c r="S63" s="1280"/>
      <c r="T63" s="9"/>
    </row>
    <row r="64" spans="1:21" s="1" customFormat="1" ht="11.25" customHeight="1" x14ac:dyDescent="0.2">
      <c r="A64" s="1576"/>
      <c r="B64" s="1576"/>
      <c r="C64" s="1576"/>
      <c r="D64" s="1576"/>
      <c r="E64" s="1576"/>
      <c r="F64" s="1576">
        <v>2017</v>
      </c>
      <c r="G64" s="1601">
        <v>2018</v>
      </c>
      <c r="H64" s="1576">
        <v>2019</v>
      </c>
      <c r="I64" s="1576"/>
      <c r="J64" s="1274"/>
      <c r="K64" s="1274"/>
      <c r="L64" s="1274"/>
      <c r="M64" s="1280"/>
      <c r="N64" s="1280"/>
      <c r="O64" s="1280"/>
      <c r="P64" s="1280"/>
      <c r="Q64" s="1280"/>
      <c r="R64" s="1280"/>
      <c r="S64" s="1280"/>
      <c r="T64" s="9"/>
    </row>
    <row r="65" spans="1:20" s="1" customFormat="1" ht="3.75" customHeight="1" x14ac:dyDescent="0.2">
      <c r="A65" s="1576"/>
      <c r="B65" s="1576"/>
      <c r="C65" s="1576"/>
      <c r="D65" s="1576"/>
      <c r="E65" s="1576"/>
      <c r="F65" s="1576"/>
      <c r="G65" s="1601"/>
      <c r="H65" s="1576"/>
      <c r="I65" s="1576"/>
      <c r="J65" s="1274"/>
      <c r="K65" s="1274"/>
      <c r="L65" s="1274"/>
      <c r="M65" s="1280"/>
      <c r="N65" s="1280"/>
      <c r="O65" s="1280"/>
      <c r="P65" s="1280"/>
      <c r="Q65" s="1280"/>
      <c r="R65" s="1280"/>
      <c r="S65" s="1280"/>
      <c r="T65" s="9"/>
    </row>
    <row r="66" spans="1:20" s="1" customFormat="1" ht="13.5" customHeight="1" x14ac:dyDescent="0.2">
      <c r="A66" s="1263">
        <v>1</v>
      </c>
      <c r="B66" s="1576">
        <v>2</v>
      </c>
      <c r="C66" s="1576"/>
      <c r="D66" s="1263">
        <v>3</v>
      </c>
      <c r="E66" s="1263">
        <v>4</v>
      </c>
      <c r="F66" s="1263">
        <v>5</v>
      </c>
      <c r="G66" s="973">
        <v>6</v>
      </c>
      <c r="H66" s="1263">
        <v>7</v>
      </c>
      <c r="I66" s="1263">
        <v>8</v>
      </c>
      <c r="J66" s="1274"/>
      <c r="K66" s="1274"/>
      <c r="L66" s="1274"/>
      <c r="M66" s="1280"/>
      <c r="N66" s="1280"/>
      <c r="O66" s="1280"/>
      <c r="P66" s="1280"/>
      <c r="Q66" s="1280"/>
      <c r="R66" s="1280"/>
      <c r="S66" s="1280"/>
      <c r="T66" s="9"/>
    </row>
    <row r="67" spans="1:20" s="1" customFormat="1" ht="12.75" customHeight="1" x14ac:dyDescent="0.2">
      <c r="A67" s="1652" t="s">
        <v>1508</v>
      </c>
      <c r="B67" s="1653"/>
      <c r="C67" s="1653"/>
      <c r="D67" s="1653"/>
      <c r="E67" s="1653"/>
      <c r="F67" s="1653"/>
      <c r="G67" s="1653"/>
      <c r="H67" s="1653"/>
      <c r="I67" s="1654"/>
      <c r="J67" s="254"/>
      <c r="K67" s="254"/>
      <c r="L67" s="254"/>
      <c r="M67" s="140"/>
      <c r="N67" s="140"/>
      <c r="O67" s="140"/>
      <c r="P67" s="140"/>
      <c r="Q67" s="140"/>
      <c r="R67" s="140"/>
      <c r="S67" s="140"/>
      <c r="T67" s="9"/>
    </row>
    <row r="68" spans="1:20" s="1" customFormat="1" ht="110.25" customHeight="1" x14ac:dyDescent="0.2">
      <c r="A68" s="1565" t="s">
        <v>1509</v>
      </c>
      <c r="B68" s="1282" t="s">
        <v>6987</v>
      </c>
      <c r="C68" s="1264" t="s">
        <v>7492</v>
      </c>
      <c r="D68" s="1263" t="s">
        <v>286</v>
      </c>
      <c r="E68" s="1263" t="s">
        <v>972</v>
      </c>
      <c r="F68" s="998"/>
      <c r="G68" s="1174">
        <v>1030</v>
      </c>
      <c r="H68" s="114">
        <v>1672.72</v>
      </c>
      <c r="I68" s="114"/>
      <c r="J68" s="1279" t="s">
        <v>6991</v>
      </c>
      <c r="K68" s="1270" t="s">
        <v>7491</v>
      </c>
      <c r="L68" s="1270" t="s">
        <v>8148</v>
      </c>
      <c r="M68" s="1261"/>
      <c r="N68" s="1261"/>
      <c r="O68" s="1261"/>
      <c r="P68" s="1261"/>
      <c r="Q68" s="1261"/>
      <c r="R68" s="1261"/>
      <c r="S68" s="1261"/>
      <c r="T68" s="9"/>
    </row>
    <row r="69" spans="1:20" s="1" customFormat="1" ht="119.25" customHeight="1" x14ac:dyDescent="0.2">
      <c r="A69" s="1566"/>
      <c r="B69" s="1282" t="s">
        <v>7485</v>
      </c>
      <c r="C69" s="1264" t="s">
        <v>7486</v>
      </c>
      <c r="D69" s="1263" t="s">
        <v>810</v>
      </c>
      <c r="E69" s="1263" t="s">
        <v>972</v>
      </c>
      <c r="F69" s="998"/>
      <c r="G69" s="1174"/>
      <c r="H69" s="998"/>
      <c r="I69" s="114"/>
      <c r="J69" s="1279" t="s">
        <v>7066</v>
      </c>
      <c r="K69" s="1270" t="s">
        <v>8088</v>
      </c>
      <c r="L69" s="1270"/>
      <c r="M69" s="1261"/>
      <c r="N69" s="1261"/>
      <c r="O69" s="1261"/>
      <c r="P69" s="1261"/>
      <c r="Q69" s="1261"/>
      <c r="R69" s="1261"/>
      <c r="S69" s="1261"/>
      <c r="T69" s="9"/>
    </row>
    <row r="70" spans="1:20" s="1" customFormat="1" ht="54" customHeight="1" x14ac:dyDescent="0.2">
      <c r="A70" s="1567"/>
      <c r="B70" s="1282" t="s">
        <v>8149</v>
      </c>
      <c r="C70" s="1264" t="s">
        <v>8151</v>
      </c>
      <c r="D70" s="1263" t="s">
        <v>810</v>
      </c>
      <c r="E70" s="1263" t="s">
        <v>972</v>
      </c>
      <c r="F70" s="998"/>
      <c r="G70" s="1174"/>
      <c r="H70" s="114">
        <v>43.473300000000002</v>
      </c>
      <c r="I70" s="114"/>
      <c r="J70" s="1279" t="s">
        <v>8150</v>
      </c>
      <c r="K70" s="1270"/>
      <c r="L70" s="1270"/>
      <c r="M70" s="1261"/>
      <c r="N70" s="1261"/>
      <c r="O70" s="1261"/>
      <c r="P70" s="1261"/>
      <c r="Q70" s="1261"/>
      <c r="R70" s="1261"/>
      <c r="S70" s="1261"/>
      <c r="T70" s="9"/>
    </row>
    <row r="71" spans="1:20" s="1" customFormat="1" ht="153" customHeight="1" x14ac:dyDescent="0.2">
      <c r="A71" s="1565" t="s">
        <v>1518</v>
      </c>
      <c r="B71" s="1262" t="s">
        <v>3507</v>
      </c>
      <c r="C71" s="1264" t="s">
        <v>8090</v>
      </c>
      <c r="D71" s="1263" t="s">
        <v>810</v>
      </c>
      <c r="E71" s="1263" t="s">
        <v>972</v>
      </c>
      <c r="F71" s="114">
        <v>865</v>
      </c>
      <c r="G71" s="1080">
        <v>12.375999999999999</v>
      </c>
      <c r="H71" s="114">
        <v>35</v>
      </c>
      <c r="I71" s="114"/>
      <c r="J71" s="1270" t="s">
        <v>3506</v>
      </c>
      <c r="K71" s="1270" t="s">
        <v>4571</v>
      </c>
      <c r="L71" s="1270" t="s">
        <v>4779</v>
      </c>
      <c r="M71" s="1261" t="s">
        <v>6553</v>
      </c>
      <c r="N71" s="1261" t="s">
        <v>8089</v>
      </c>
      <c r="O71" s="1261"/>
      <c r="P71" s="1261"/>
      <c r="Q71" s="1261"/>
      <c r="R71" s="1261"/>
      <c r="S71" s="1261"/>
      <c r="T71" s="9"/>
    </row>
    <row r="72" spans="1:20" s="1" customFormat="1" ht="114.75" customHeight="1" x14ac:dyDescent="0.2">
      <c r="A72" s="1567"/>
      <c r="B72" s="1262" t="s">
        <v>7077</v>
      </c>
      <c r="C72" s="1264" t="s">
        <v>7076</v>
      </c>
      <c r="D72" s="1263" t="s">
        <v>810</v>
      </c>
      <c r="E72" s="1263" t="s">
        <v>972</v>
      </c>
      <c r="F72" s="114"/>
      <c r="G72" s="1080"/>
      <c r="H72" s="114">
        <v>965</v>
      </c>
      <c r="I72" s="114"/>
      <c r="J72" s="1270" t="s">
        <v>7072</v>
      </c>
      <c r="K72" s="1270" t="s">
        <v>8091</v>
      </c>
      <c r="L72" s="1270"/>
      <c r="M72" s="1261"/>
      <c r="N72" s="1261"/>
      <c r="O72" s="1261"/>
      <c r="P72" s="1261"/>
      <c r="Q72" s="1261"/>
      <c r="R72" s="1261"/>
      <c r="S72" s="1261"/>
      <c r="T72" s="9"/>
    </row>
    <row r="73" spans="1:20" s="1" customFormat="1" ht="113.25" customHeight="1" x14ac:dyDescent="0.2">
      <c r="A73" s="1284" t="s">
        <v>1526</v>
      </c>
      <c r="B73" s="1262" t="s">
        <v>6488</v>
      </c>
      <c r="C73" s="1264" t="s">
        <v>6489</v>
      </c>
      <c r="D73" s="1263" t="s">
        <v>810</v>
      </c>
      <c r="E73" s="1263" t="s">
        <v>972</v>
      </c>
      <c r="F73" s="998"/>
      <c r="G73" s="1071">
        <v>200</v>
      </c>
      <c r="H73" s="114">
        <v>300</v>
      </c>
      <c r="I73" s="114"/>
      <c r="J73" s="1270" t="s">
        <v>6481</v>
      </c>
      <c r="K73" s="1270" t="s">
        <v>8092</v>
      </c>
      <c r="L73" s="1270"/>
      <c r="M73" s="1261"/>
      <c r="N73" s="1261"/>
      <c r="O73" s="1261"/>
      <c r="P73" s="1261"/>
      <c r="Q73" s="1261"/>
      <c r="R73" s="1261"/>
      <c r="S73" s="1261"/>
      <c r="T73" s="9"/>
    </row>
    <row r="74" spans="1:20" s="1" customFormat="1" ht="109.5" customHeight="1" x14ac:dyDescent="0.2">
      <c r="A74" s="1565" t="s">
        <v>1529</v>
      </c>
      <c r="B74" s="1262" t="s">
        <v>7101</v>
      </c>
      <c r="C74" s="1264" t="s">
        <v>7102</v>
      </c>
      <c r="D74" s="1263" t="s">
        <v>810</v>
      </c>
      <c r="E74" s="1263" t="s">
        <v>972</v>
      </c>
      <c r="F74" s="998"/>
      <c r="G74" s="1071"/>
      <c r="H74" s="114">
        <v>0</v>
      </c>
      <c r="I74" s="114"/>
      <c r="J74" s="1270" t="s">
        <v>7086</v>
      </c>
      <c r="K74" s="1270" t="s">
        <v>8152</v>
      </c>
      <c r="L74" s="1270"/>
      <c r="M74" s="1261"/>
      <c r="N74" s="1261"/>
      <c r="O74" s="1261"/>
      <c r="P74" s="1261"/>
      <c r="Q74" s="1261"/>
      <c r="R74" s="1261"/>
      <c r="S74" s="1261"/>
      <c r="T74" s="9"/>
    </row>
    <row r="75" spans="1:20" s="1" customFormat="1" ht="67.5" customHeight="1" x14ac:dyDescent="0.2">
      <c r="A75" s="1567"/>
      <c r="B75" s="1262" t="s">
        <v>8130</v>
      </c>
      <c r="C75" s="1264" t="s">
        <v>8093</v>
      </c>
      <c r="D75" s="1263" t="s">
        <v>810</v>
      </c>
      <c r="E75" s="1263" t="s">
        <v>972</v>
      </c>
      <c r="F75" s="998"/>
      <c r="G75" s="1071"/>
      <c r="H75" s="114">
        <v>400</v>
      </c>
      <c r="I75" s="114"/>
      <c r="J75" s="1270" t="s">
        <v>8153</v>
      </c>
      <c r="K75" s="1270"/>
      <c r="L75" s="1270"/>
      <c r="M75" s="1261"/>
      <c r="N75" s="1261"/>
      <c r="O75" s="1261"/>
      <c r="P75" s="1261"/>
      <c r="Q75" s="1261"/>
      <c r="R75" s="1261"/>
      <c r="S75" s="1261"/>
      <c r="T75" s="9"/>
    </row>
    <row r="76" spans="1:20" s="1" customFormat="1" ht="117" customHeight="1" x14ac:dyDescent="0.2">
      <c r="A76" s="1260" t="s">
        <v>1533</v>
      </c>
      <c r="B76" s="1282" t="s">
        <v>7113</v>
      </c>
      <c r="C76" s="38" t="s">
        <v>8095</v>
      </c>
      <c r="D76" s="1282" t="s">
        <v>810</v>
      </c>
      <c r="E76" s="1282" t="s">
        <v>972</v>
      </c>
      <c r="F76" s="49"/>
      <c r="G76" s="1080"/>
      <c r="H76" s="114">
        <v>500</v>
      </c>
      <c r="I76" s="114"/>
      <c r="J76" s="1270" t="s">
        <v>7066</v>
      </c>
      <c r="K76" s="1270" t="s">
        <v>8094</v>
      </c>
      <c r="L76" s="1270"/>
      <c r="M76" s="1261"/>
      <c r="N76" s="1261"/>
      <c r="O76" s="1261"/>
      <c r="P76" s="1261"/>
      <c r="Q76" s="1261"/>
      <c r="R76" s="1261"/>
      <c r="S76" s="1261"/>
      <c r="T76" s="9"/>
    </row>
    <row r="77" spans="1:20" s="1" customFormat="1" ht="107.25" customHeight="1" x14ac:dyDescent="0.2">
      <c r="A77" s="1262" t="s">
        <v>1536</v>
      </c>
      <c r="B77" s="1262" t="s">
        <v>8096</v>
      </c>
      <c r="C77" s="1264" t="s">
        <v>8097</v>
      </c>
      <c r="D77" s="1285" t="s">
        <v>810</v>
      </c>
      <c r="E77" s="1285" t="s">
        <v>972</v>
      </c>
      <c r="F77" s="114"/>
      <c r="G77" s="1080"/>
      <c r="H77" s="114">
        <v>1490</v>
      </c>
      <c r="I77" s="114"/>
      <c r="J77" s="1270" t="s">
        <v>8098</v>
      </c>
      <c r="K77" s="1270"/>
      <c r="L77" s="1270"/>
      <c r="M77" s="1261"/>
      <c r="N77" s="1261"/>
      <c r="O77" s="1261"/>
      <c r="P77" s="1261"/>
      <c r="Q77" s="1261"/>
      <c r="R77" s="1261"/>
      <c r="S77" s="1261"/>
      <c r="T77" s="9"/>
    </row>
    <row r="78" spans="1:20" s="1" customFormat="1" ht="129" customHeight="1" x14ac:dyDescent="0.2">
      <c r="A78" s="1264" t="s">
        <v>1553</v>
      </c>
      <c r="B78" s="1262" t="s">
        <v>7150</v>
      </c>
      <c r="C78" s="1264" t="s">
        <v>7149</v>
      </c>
      <c r="D78" s="1285" t="s">
        <v>986</v>
      </c>
      <c r="E78" s="1285" t="s">
        <v>987</v>
      </c>
      <c r="F78" s="998"/>
      <c r="G78" s="1174"/>
      <c r="H78" s="114">
        <v>1435</v>
      </c>
      <c r="I78" s="114"/>
      <c r="J78" s="1270" t="s">
        <v>7066</v>
      </c>
      <c r="K78" s="1270" t="s">
        <v>8154</v>
      </c>
      <c r="L78" s="1270"/>
      <c r="M78" s="1261"/>
      <c r="N78" s="1261"/>
      <c r="O78" s="1261"/>
      <c r="P78" s="1261"/>
      <c r="Q78" s="1261"/>
      <c r="R78" s="1261"/>
      <c r="S78" s="1261"/>
      <c r="T78" s="9"/>
    </row>
    <row r="79" spans="1:20" s="1" customFormat="1" ht="120" customHeight="1" x14ac:dyDescent="0.2">
      <c r="A79" s="1264" t="s">
        <v>1561</v>
      </c>
      <c r="B79" s="1263" t="s">
        <v>4022</v>
      </c>
      <c r="C79" s="596" t="s">
        <v>4023</v>
      </c>
      <c r="D79" s="1263" t="s">
        <v>810</v>
      </c>
      <c r="E79" s="1263" t="s">
        <v>972</v>
      </c>
      <c r="F79" s="114">
        <v>500</v>
      </c>
      <c r="G79" s="114">
        <v>300</v>
      </c>
      <c r="H79" s="114">
        <v>400</v>
      </c>
      <c r="I79" s="114"/>
      <c r="J79" s="1270" t="s">
        <v>4024</v>
      </c>
      <c r="K79" s="1270" t="s">
        <v>6464</v>
      </c>
      <c r="L79" s="1270" t="s">
        <v>8099</v>
      </c>
      <c r="M79" s="1261"/>
      <c r="N79" s="1261"/>
      <c r="O79" s="1261"/>
      <c r="P79" s="1261"/>
      <c r="Q79" s="1261"/>
      <c r="R79" s="1261"/>
      <c r="S79" s="1261"/>
      <c r="T79" s="9"/>
    </row>
    <row r="80" spans="1:20" s="1" customFormat="1" ht="102" customHeight="1" x14ac:dyDescent="0.2">
      <c r="A80" s="1264" t="s">
        <v>1563</v>
      </c>
      <c r="B80" s="1282" t="s">
        <v>7181</v>
      </c>
      <c r="C80" s="1264" t="s">
        <v>7182</v>
      </c>
      <c r="D80" s="1263" t="s">
        <v>275</v>
      </c>
      <c r="E80" s="1263" t="s">
        <v>972</v>
      </c>
      <c r="F80" s="998"/>
      <c r="G80" s="1071"/>
      <c r="H80" s="114">
        <v>0</v>
      </c>
      <c r="I80" s="114"/>
      <c r="J80" s="1270" t="s">
        <v>7066</v>
      </c>
      <c r="K80" s="1270" t="s">
        <v>8100</v>
      </c>
      <c r="L80" s="1270"/>
      <c r="M80" s="1261"/>
      <c r="N80" s="1261"/>
      <c r="O80" s="1261"/>
      <c r="P80" s="1261"/>
      <c r="Q80" s="1261"/>
      <c r="R80" s="1261"/>
      <c r="S80" s="1261"/>
      <c r="T80" s="9"/>
    </row>
    <row r="81" spans="1:24" s="1" customFormat="1" ht="75" customHeight="1" x14ac:dyDescent="0.2">
      <c r="A81" s="1264" t="s">
        <v>1564</v>
      </c>
      <c r="B81" s="1282" t="s">
        <v>8101</v>
      </c>
      <c r="C81" s="920" t="s">
        <v>8102</v>
      </c>
      <c r="D81" s="1282" t="s">
        <v>810</v>
      </c>
      <c r="E81" s="1282" t="s">
        <v>972</v>
      </c>
      <c r="F81" s="1282"/>
      <c r="G81" s="1080"/>
      <c r="H81" s="114">
        <v>60.105469999999997</v>
      </c>
      <c r="I81" s="114"/>
      <c r="J81" s="1270" t="s">
        <v>8103</v>
      </c>
      <c r="K81" s="1270"/>
      <c r="L81" s="1270"/>
      <c r="M81" s="1261"/>
      <c r="N81" s="1261"/>
      <c r="O81" s="1261"/>
      <c r="P81" s="1261"/>
      <c r="Q81" s="1261"/>
      <c r="R81" s="1261"/>
      <c r="S81" s="1261"/>
      <c r="T81" s="9"/>
    </row>
    <row r="82" spans="1:24" s="1" customFormat="1" ht="109.5" customHeight="1" x14ac:dyDescent="0.2">
      <c r="A82" s="1565" t="s">
        <v>1575</v>
      </c>
      <c r="B82" s="1282" t="s">
        <v>6278</v>
      </c>
      <c r="C82" s="920" t="s">
        <v>7195</v>
      </c>
      <c r="D82" s="1282" t="s">
        <v>810</v>
      </c>
      <c r="E82" s="1282" t="s">
        <v>972</v>
      </c>
      <c r="F82" s="1282"/>
      <c r="G82" s="114">
        <v>350</v>
      </c>
      <c r="H82" s="114">
        <v>0</v>
      </c>
      <c r="I82" s="114"/>
      <c r="J82" s="1270" t="s">
        <v>6279</v>
      </c>
      <c r="K82" s="1270" t="s">
        <v>7194</v>
      </c>
      <c r="L82" s="1270" t="s">
        <v>8104</v>
      </c>
      <c r="M82" s="1261"/>
      <c r="N82" s="1261"/>
      <c r="O82" s="1261"/>
      <c r="P82" s="1261"/>
      <c r="Q82" s="1261"/>
      <c r="R82" s="1261"/>
      <c r="S82" s="1261"/>
      <c r="T82" s="9"/>
    </row>
    <row r="83" spans="1:24" s="1" customFormat="1" ht="61.5" customHeight="1" x14ac:dyDescent="0.2">
      <c r="A83" s="1567"/>
      <c r="B83" s="1282" t="s">
        <v>8105</v>
      </c>
      <c r="C83" s="920" t="s">
        <v>8106</v>
      </c>
      <c r="D83" s="1282" t="s">
        <v>810</v>
      </c>
      <c r="E83" s="1282" t="s">
        <v>972</v>
      </c>
      <c r="F83" s="1282"/>
      <c r="G83" s="114"/>
      <c r="H83" s="114">
        <v>600</v>
      </c>
      <c r="I83" s="114"/>
      <c r="J83" s="1270" t="s">
        <v>8107</v>
      </c>
      <c r="K83" s="1270"/>
      <c r="L83" s="1270"/>
      <c r="M83" s="1261"/>
      <c r="N83" s="1261"/>
      <c r="O83" s="1261"/>
      <c r="P83" s="1261"/>
      <c r="Q83" s="1261"/>
      <c r="R83" s="1261"/>
      <c r="S83" s="1261"/>
      <c r="T83" s="9"/>
    </row>
    <row r="84" spans="1:24" s="1" customFormat="1" ht="83.25" customHeight="1" x14ac:dyDescent="0.2">
      <c r="A84" s="1290" t="s">
        <v>1581</v>
      </c>
      <c r="B84" s="1282" t="s">
        <v>7161</v>
      </c>
      <c r="C84" s="38" t="s">
        <v>8109</v>
      </c>
      <c r="D84" s="1282" t="s">
        <v>810</v>
      </c>
      <c r="E84" s="1282" t="s">
        <v>972</v>
      </c>
      <c r="F84" s="1282"/>
      <c r="G84" s="1080"/>
      <c r="H84" s="998">
        <v>1555.93</v>
      </c>
      <c r="I84" s="114"/>
      <c r="J84" s="1270" t="s">
        <v>7086</v>
      </c>
      <c r="K84" s="1270" t="s">
        <v>8108</v>
      </c>
      <c r="L84" s="1270"/>
      <c r="M84" s="1261"/>
      <c r="N84" s="1261"/>
      <c r="O84" s="1261"/>
      <c r="P84" s="1261"/>
      <c r="Q84" s="1261"/>
      <c r="R84" s="1261"/>
      <c r="S84" s="1261"/>
      <c r="T84" s="9"/>
    </row>
    <row r="85" spans="1:24" s="1" customFormat="1" ht="108" customHeight="1" x14ac:dyDescent="0.2">
      <c r="A85" s="1290" t="s">
        <v>1582</v>
      </c>
      <c r="B85" s="1282" t="s">
        <v>7229</v>
      </c>
      <c r="C85" s="1264" t="s">
        <v>7230</v>
      </c>
      <c r="D85" s="1263" t="s">
        <v>810</v>
      </c>
      <c r="E85" s="1263" t="s">
        <v>972</v>
      </c>
      <c r="F85" s="998"/>
      <c r="G85" s="114"/>
      <c r="H85" s="114">
        <v>0</v>
      </c>
      <c r="I85" s="114"/>
      <c r="J85" s="1270" t="s">
        <v>7086</v>
      </c>
      <c r="K85" s="1270" t="s">
        <v>8313</v>
      </c>
      <c r="L85" s="1270"/>
      <c r="M85" s="1261"/>
      <c r="N85" s="1261"/>
      <c r="O85" s="1261"/>
      <c r="P85" s="1261"/>
      <c r="Q85" s="1261"/>
      <c r="R85" s="1261"/>
      <c r="S85" s="1261"/>
      <c r="T85" s="9"/>
    </row>
    <row r="86" spans="1:24" s="1" customFormat="1" ht="166.5" customHeight="1" x14ac:dyDescent="0.2">
      <c r="A86" s="1565" t="s">
        <v>1584</v>
      </c>
      <c r="B86" s="1262" t="s">
        <v>2813</v>
      </c>
      <c r="C86" s="1264" t="s">
        <v>6173</v>
      </c>
      <c r="D86" s="1263" t="s">
        <v>810</v>
      </c>
      <c r="E86" s="1263" t="s">
        <v>972</v>
      </c>
      <c r="F86" s="114">
        <v>0</v>
      </c>
      <c r="G86" s="1080">
        <v>1111.509</v>
      </c>
      <c r="H86" s="114">
        <v>2000</v>
      </c>
      <c r="I86" s="114"/>
      <c r="J86" s="1270" t="s">
        <v>5670</v>
      </c>
      <c r="K86" s="1270" t="s">
        <v>6172</v>
      </c>
      <c r="L86" s="1270" t="s">
        <v>7476</v>
      </c>
      <c r="M86" s="1261" t="s">
        <v>8110</v>
      </c>
      <c r="N86" s="1261"/>
      <c r="O86" s="1261"/>
      <c r="P86" s="1261"/>
      <c r="Q86" s="1261"/>
      <c r="R86" s="1261"/>
      <c r="S86" s="1261"/>
      <c r="T86" s="9" t="s">
        <v>973</v>
      </c>
    </row>
    <row r="87" spans="1:24" s="1" customFormat="1" ht="93" customHeight="1" x14ac:dyDescent="0.2">
      <c r="A87" s="1567"/>
      <c r="B87" s="1262" t="s">
        <v>8111</v>
      </c>
      <c r="C87" s="1264" t="s">
        <v>8112</v>
      </c>
      <c r="D87" s="1263" t="s">
        <v>810</v>
      </c>
      <c r="E87" s="1263" t="s">
        <v>972</v>
      </c>
      <c r="F87" s="998"/>
      <c r="G87" s="1072"/>
      <c r="H87" s="114">
        <v>200</v>
      </c>
      <c r="I87" s="114"/>
      <c r="J87" s="1270" t="s">
        <v>8113</v>
      </c>
      <c r="K87" s="1270"/>
      <c r="L87" s="1270"/>
      <c r="M87" s="1261"/>
      <c r="N87" s="1261"/>
      <c r="O87" s="1261"/>
      <c r="P87" s="1261"/>
      <c r="Q87" s="1261"/>
      <c r="R87" s="1261"/>
      <c r="S87" s="1261"/>
      <c r="T87" s="9"/>
    </row>
    <row r="88" spans="1:24" s="1" customFormat="1" ht="60.75" customHeight="1" x14ac:dyDescent="0.2">
      <c r="A88" s="1284" t="s">
        <v>1588</v>
      </c>
      <c r="B88" s="1282" t="s">
        <v>8114</v>
      </c>
      <c r="C88" s="920" t="s">
        <v>8115</v>
      </c>
      <c r="D88" s="1263" t="s">
        <v>810</v>
      </c>
      <c r="E88" s="1263" t="s">
        <v>972</v>
      </c>
      <c r="F88" s="1282"/>
      <c r="G88" s="114"/>
      <c r="H88" s="114">
        <v>700</v>
      </c>
      <c r="I88" s="114"/>
      <c r="J88" s="1270" t="s">
        <v>8116</v>
      </c>
      <c r="K88" s="1270"/>
      <c r="L88" s="1270"/>
      <c r="M88" s="1261"/>
      <c r="N88" s="1261"/>
      <c r="O88" s="1261"/>
      <c r="P88" s="1261"/>
      <c r="Q88" s="1261"/>
      <c r="R88" s="1261"/>
      <c r="S88" s="1261"/>
      <c r="T88" s="9"/>
    </row>
    <row r="89" spans="1:24" s="1" customFormat="1" ht="74.25" customHeight="1" x14ac:dyDescent="0.2">
      <c r="A89" s="1565" t="s">
        <v>1590</v>
      </c>
      <c r="B89" s="1264" t="s">
        <v>7477</v>
      </c>
      <c r="C89" s="1264" t="s">
        <v>8118</v>
      </c>
      <c r="D89" s="1263" t="s">
        <v>810</v>
      </c>
      <c r="E89" s="1263" t="s">
        <v>972</v>
      </c>
      <c r="F89" s="114"/>
      <c r="G89" s="114"/>
      <c r="H89" s="114">
        <v>430</v>
      </c>
      <c r="I89" s="114"/>
      <c r="J89" s="1270" t="s">
        <v>7479</v>
      </c>
      <c r="K89" s="1270" t="s">
        <v>8117</v>
      </c>
      <c r="L89" s="1270"/>
      <c r="M89" s="1261"/>
      <c r="N89" s="1261"/>
      <c r="O89" s="1261"/>
      <c r="P89" s="1261"/>
      <c r="Q89" s="1261"/>
      <c r="R89" s="1261"/>
      <c r="S89" s="1261"/>
      <c r="T89" s="9"/>
    </row>
    <row r="90" spans="1:24" s="1" customFormat="1" ht="74.25" customHeight="1" x14ac:dyDescent="0.2">
      <c r="A90" s="1567"/>
      <c r="B90" s="1264" t="s">
        <v>8119</v>
      </c>
      <c r="C90" s="1264" t="s">
        <v>8120</v>
      </c>
      <c r="D90" s="1263" t="s">
        <v>810</v>
      </c>
      <c r="E90" s="1263" t="s">
        <v>972</v>
      </c>
      <c r="F90" s="114"/>
      <c r="G90" s="114"/>
      <c r="H90" s="114">
        <v>2000</v>
      </c>
      <c r="I90" s="114"/>
      <c r="J90" s="1270" t="s">
        <v>8121</v>
      </c>
      <c r="K90" s="1270"/>
      <c r="L90" s="1270"/>
      <c r="M90" s="1261"/>
      <c r="N90" s="1261"/>
      <c r="O90" s="1261"/>
      <c r="P90" s="1261"/>
      <c r="Q90" s="1261"/>
      <c r="R90" s="1261"/>
      <c r="S90" s="1261"/>
      <c r="T90" s="9"/>
    </row>
    <row r="91" spans="1:24" s="1" customFormat="1" ht="96" customHeight="1" x14ac:dyDescent="0.2">
      <c r="A91" s="1284" t="s">
        <v>2862</v>
      </c>
      <c r="B91" s="1262" t="s">
        <v>8122</v>
      </c>
      <c r="C91" s="1001" t="s">
        <v>8124</v>
      </c>
      <c r="D91" s="1263" t="s">
        <v>810</v>
      </c>
      <c r="E91" s="1263" t="s">
        <v>972</v>
      </c>
      <c r="F91" s="114"/>
      <c r="G91" s="1176"/>
      <c r="H91" s="114">
        <v>200</v>
      </c>
      <c r="I91" s="1038"/>
      <c r="J91" s="1270" t="s">
        <v>8123</v>
      </c>
      <c r="K91" s="1270"/>
      <c r="L91" s="1270"/>
      <c r="M91" s="1261"/>
      <c r="N91" s="1261"/>
      <c r="O91" s="1261"/>
      <c r="P91" s="1261"/>
      <c r="Q91" s="1261"/>
      <c r="R91" s="1261"/>
      <c r="S91" s="1261"/>
      <c r="T91" s="9"/>
      <c r="U91" s="86"/>
      <c r="V91" s="86"/>
      <c r="W91" s="86"/>
      <c r="X91" s="86"/>
    </row>
    <row r="92" spans="1:24" s="1" customFormat="1" ht="49.5" customHeight="1" x14ac:dyDescent="0.2">
      <c r="A92" s="443"/>
      <c r="B92" s="443"/>
      <c r="C92" s="3"/>
      <c r="D92" s="443"/>
      <c r="E92" s="443"/>
      <c r="F92" s="443"/>
      <c r="G92" s="443"/>
      <c r="H92" s="972"/>
      <c r="I92" s="972"/>
      <c r="J92" s="1270"/>
      <c r="K92" s="1270"/>
      <c r="L92" s="1270"/>
      <c r="M92" s="1261"/>
      <c r="N92" s="1261"/>
      <c r="O92" s="1261"/>
      <c r="P92" s="1261"/>
      <c r="Q92" s="1261"/>
      <c r="R92" s="1261"/>
      <c r="S92" s="1261"/>
      <c r="T92" s="9"/>
      <c r="U92" s="86"/>
      <c r="V92" s="86"/>
      <c r="W92" s="86"/>
      <c r="X92" s="86"/>
    </row>
    <row r="93" spans="1:24" s="1" customFormat="1" ht="11.25" customHeight="1" x14ac:dyDescent="0.2">
      <c r="A93" s="128"/>
      <c r="B93" s="128"/>
      <c r="C93" s="128"/>
      <c r="D93" s="128"/>
      <c r="E93" s="128"/>
      <c r="F93" s="1016"/>
      <c r="G93" s="1016"/>
      <c r="H93" s="1016"/>
      <c r="I93" s="1016"/>
      <c r="J93" s="396"/>
      <c r="K93" s="396"/>
      <c r="L93" s="396"/>
      <c r="M93" s="155"/>
      <c r="N93" s="155"/>
      <c r="O93" s="155"/>
      <c r="P93" s="155"/>
      <c r="Q93" s="155"/>
      <c r="R93" s="155"/>
      <c r="S93" s="155"/>
      <c r="T93" s="9"/>
    </row>
    <row r="94" spans="1:24" s="1" customFormat="1" ht="15" customHeight="1" x14ac:dyDescent="0.2">
      <c r="A94" s="1603" t="s">
        <v>1597</v>
      </c>
      <c r="B94" s="1603"/>
      <c r="C94" s="1603"/>
      <c r="D94" s="1603"/>
      <c r="E94" s="1603"/>
      <c r="F94" s="1603"/>
      <c r="G94" s="1603"/>
      <c r="H94" s="1603"/>
      <c r="I94" s="1603"/>
      <c r="J94" s="254"/>
      <c r="K94" s="254"/>
      <c r="L94" s="254"/>
      <c r="M94" s="140"/>
      <c r="N94" s="140"/>
      <c r="O94" s="140"/>
      <c r="P94" s="140"/>
      <c r="Q94" s="140"/>
      <c r="R94" s="140"/>
      <c r="S94" s="140"/>
      <c r="T94" s="80"/>
    </row>
    <row r="95" spans="1:24" s="1" customFormat="1" ht="15" customHeight="1" x14ac:dyDescent="0.2">
      <c r="A95" s="1601" t="s">
        <v>2</v>
      </c>
      <c r="B95" s="1627" t="s">
        <v>1162</v>
      </c>
      <c r="C95" s="1628"/>
      <c r="D95" s="1601" t="s">
        <v>1163</v>
      </c>
      <c r="E95" s="1601" t="s">
        <v>5</v>
      </c>
      <c r="F95" s="1601" t="s">
        <v>1164</v>
      </c>
      <c r="G95" s="1601"/>
      <c r="H95" s="1601"/>
      <c r="I95" s="1601" t="s">
        <v>7</v>
      </c>
      <c r="J95" s="1274"/>
      <c r="K95" s="1274"/>
      <c r="L95" s="1274"/>
      <c r="M95" s="1280"/>
      <c r="N95" s="1280"/>
      <c r="O95" s="1280"/>
      <c r="P95" s="1280"/>
      <c r="Q95" s="1280"/>
      <c r="R95" s="1280"/>
      <c r="S95" s="1280"/>
      <c r="T95" s="9"/>
    </row>
    <row r="96" spans="1:24" s="1" customFormat="1" ht="11.25" customHeight="1" x14ac:dyDescent="0.2">
      <c r="A96" s="1601"/>
      <c r="B96" s="1629"/>
      <c r="C96" s="1630"/>
      <c r="D96" s="1601"/>
      <c r="E96" s="1601"/>
      <c r="F96" s="1267">
        <v>2017</v>
      </c>
      <c r="G96" s="1267">
        <v>2018</v>
      </c>
      <c r="H96" s="1267">
        <v>2019</v>
      </c>
      <c r="I96" s="1601"/>
      <c r="J96" s="1274"/>
      <c r="K96" s="1274"/>
      <c r="L96" s="1274"/>
      <c r="M96" s="1280"/>
      <c r="N96" s="1280"/>
      <c r="O96" s="1280"/>
      <c r="P96" s="1280"/>
      <c r="Q96" s="1280"/>
      <c r="R96" s="1280"/>
      <c r="S96" s="1280"/>
      <c r="T96" s="9"/>
    </row>
    <row r="97" spans="1:41" s="1" customFormat="1" ht="11.25" customHeight="1" x14ac:dyDescent="0.2">
      <c r="A97" s="1283">
        <v>1</v>
      </c>
      <c r="B97" s="1588">
        <v>2</v>
      </c>
      <c r="C97" s="1589"/>
      <c r="D97" s="1267">
        <v>3</v>
      </c>
      <c r="E97" s="1267">
        <v>4</v>
      </c>
      <c r="F97" s="1267">
        <v>5</v>
      </c>
      <c r="G97" s="1267">
        <v>6</v>
      </c>
      <c r="H97" s="397">
        <v>7</v>
      </c>
      <c r="I97" s="1267">
        <v>8</v>
      </c>
      <c r="J97" s="1274"/>
      <c r="K97" s="1274"/>
      <c r="L97" s="1274"/>
      <c r="M97" s="1280"/>
      <c r="N97" s="1280"/>
      <c r="O97" s="1280"/>
      <c r="P97" s="1280"/>
      <c r="Q97" s="1280"/>
      <c r="R97" s="1280"/>
      <c r="S97" s="1280"/>
      <c r="T97" s="9"/>
    </row>
    <row r="98" spans="1:41" s="1" customFormat="1" ht="15" customHeight="1" x14ac:dyDescent="0.2">
      <c r="A98" s="1604" t="s">
        <v>1598</v>
      </c>
      <c r="B98" s="1605"/>
      <c r="C98" s="1605"/>
      <c r="D98" s="1605"/>
      <c r="E98" s="1605"/>
      <c r="F98" s="1605"/>
      <c r="G98" s="1605"/>
      <c r="H98" s="1605"/>
      <c r="I98" s="1606"/>
      <c r="J98" s="254"/>
      <c r="K98" s="254"/>
      <c r="L98" s="254"/>
      <c r="M98" s="140"/>
      <c r="N98" s="140"/>
      <c r="O98" s="140"/>
      <c r="P98" s="140"/>
      <c r="Q98" s="140"/>
      <c r="R98" s="140"/>
      <c r="S98" s="140"/>
      <c r="T98" s="9"/>
    </row>
    <row r="99" spans="1:41" ht="164.25" customHeight="1" x14ac:dyDescent="0.2">
      <c r="A99" s="1286" t="s">
        <v>1599</v>
      </c>
      <c r="B99" s="1269" t="s">
        <v>2869</v>
      </c>
      <c r="C99" s="1269" t="s">
        <v>8155</v>
      </c>
      <c r="D99" s="1273" t="s">
        <v>304</v>
      </c>
      <c r="E99" s="398" t="s">
        <v>1166</v>
      </c>
      <c r="F99" s="235">
        <v>21498.194</v>
      </c>
      <c r="G99" s="235">
        <v>16473.557000000001</v>
      </c>
      <c r="H99" s="235">
        <v>12989.8</v>
      </c>
      <c r="I99" s="235"/>
      <c r="J99" s="1278" t="s">
        <v>3561</v>
      </c>
      <c r="K99" s="1278" t="s">
        <v>4082</v>
      </c>
      <c r="L99" s="1278" t="s">
        <v>4292</v>
      </c>
      <c r="M99" s="1278" t="s">
        <v>4622</v>
      </c>
      <c r="N99" s="1278" t="s">
        <v>5686</v>
      </c>
      <c r="O99" s="1278" t="s">
        <v>6019</v>
      </c>
      <c r="P99" s="1278" t="s">
        <v>6226</v>
      </c>
      <c r="Q99" s="1278" t="s">
        <v>7027</v>
      </c>
      <c r="R99" s="1278" t="s">
        <v>7534</v>
      </c>
      <c r="S99" s="1278" t="s">
        <v>8125</v>
      </c>
      <c r="T99" s="95" t="s">
        <v>1167</v>
      </c>
      <c r="U99" s="96"/>
    </row>
    <row r="100" spans="1:41" s="1" customFormat="1" ht="11.25" customHeight="1" x14ac:dyDescent="0.2">
      <c r="A100" s="96"/>
      <c r="B100" s="96"/>
      <c r="C100" s="96"/>
      <c r="D100" s="96"/>
      <c r="E100" s="96"/>
      <c r="F100" s="1017"/>
      <c r="G100" s="1017"/>
      <c r="H100" s="1017"/>
      <c r="I100" s="1018"/>
      <c r="J100" s="561"/>
      <c r="K100" s="561"/>
      <c r="L100" s="561"/>
      <c r="M100" s="156"/>
      <c r="N100" s="156"/>
      <c r="O100" s="156"/>
      <c r="P100" s="156"/>
      <c r="Q100" s="156"/>
      <c r="R100" s="156"/>
      <c r="S100" s="156"/>
      <c r="T100" s="9"/>
    </row>
    <row r="101" spans="1:41" s="1" customFormat="1" ht="12.75" customHeight="1" x14ac:dyDescent="0.2">
      <c r="A101" s="1602" t="s">
        <v>1604</v>
      </c>
      <c r="B101" s="1602"/>
      <c r="C101" s="1602"/>
      <c r="D101" s="1602"/>
      <c r="E101" s="1602"/>
      <c r="F101" s="1602"/>
      <c r="G101" s="1602"/>
      <c r="H101" s="1602"/>
      <c r="I101" s="1602"/>
      <c r="J101" s="562"/>
      <c r="K101" s="562"/>
      <c r="L101" s="562"/>
      <c r="M101" s="157"/>
      <c r="N101" s="157"/>
      <c r="O101" s="157"/>
      <c r="P101" s="157"/>
      <c r="Q101" s="157"/>
      <c r="R101" s="157"/>
      <c r="S101" s="157"/>
      <c r="T101" s="9" t="s">
        <v>8</v>
      </c>
    </row>
    <row r="102" spans="1:41" s="1" customFormat="1" ht="11.25" customHeight="1" x14ac:dyDescent="0.2">
      <c r="A102" s="96"/>
      <c r="B102" s="96"/>
      <c r="C102" s="96"/>
      <c r="D102" s="96"/>
      <c r="E102" s="96"/>
      <c r="F102" s="1019"/>
      <c r="G102" s="1019"/>
      <c r="H102" s="1019"/>
      <c r="I102" s="1013"/>
      <c r="J102" s="538"/>
      <c r="K102" s="538"/>
      <c r="L102" s="538"/>
      <c r="M102" s="150"/>
      <c r="N102" s="150"/>
      <c r="O102" s="150"/>
      <c r="P102" s="150"/>
      <c r="Q102" s="150"/>
      <c r="R102" s="150"/>
      <c r="S102" s="150"/>
      <c r="T102" s="9"/>
    </row>
    <row r="103" spans="1:41" s="1" customFormat="1" ht="24.75" customHeight="1" x14ac:dyDescent="0.2">
      <c r="A103" s="1576" t="s">
        <v>2</v>
      </c>
      <c r="B103" s="1617" t="s">
        <v>3</v>
      </c>
      <c r="C103" s="1621"/>
      <c r="D103" s="1576" t="s">
        <v>4</v>
      </c>
      <c r="E103" s="1576" t="s">
        <v>5</v>
      </c>
      <c r="F103" s="1617" t="s">
        <v>1214</v>
      </c>
      <c r="G103" s="1618"/>
      <c r="H103" s="1618"/>
      <c r="I103" s="1601" t="s">
        <v>7</v>
      </c>
      <c r="J103" s="1274"/>
      <c r="K103" s="1274"/>
      <c r="L103" s="1274"/>
      <c r="M103" s="1280"/>
      <c r="N103" s="1280"/>
      <c r="O103" s="1280"/>
      <c r="P103" s="1280"/>
      <c r="Q103" s="1280"/>
      <c r="R103" s="1280"/>
      <c r="S103" s="1280"/>
      <c r="T103" s="9"/>
    </row>
    <row r="104" spans="1:41" s="1" customFormat="1" ht="11.25" customHeight="1" x14ac:dyDescent="0.2">
      <c r="A104" s="1576"/>
      <c r="B104" s="1622"/>
      <c r="C104" s="1623"/>
      <c r="D104" s="1576"/>
      <c r="E104" s="1576"/>
      <c r="F104" s="1619"/>
      <c r="G104" s="1620"/>
      <c r="H104" s="1620"/>
      <c r="I104" s="1601"/>
      <c r="J104" s="1274"/>
      <c r="K104" s="1274"/>
      <c r="L104" s="1274"/>
      <c r="M104" s="1280"/>
      <c r="N104" s="1280"/>
      <c r="O104" s="1280"/>
      <c r="P104" s="1280"/>
      <c r="Q104" s="1280"/>
      <c r="R104" s="1280"/>
      <c r="S104" s="1280"/>
      <c r="T104" s="9"/>
    </row>
    <row r="105" spans="1:41" s="1" customFormat="1" ht="17.25" customHeight="1" x14ac:dyDescent="0.2">
      <c r="A105" s="1576"/>
      <c r="B105" s="1622"/>
      <c r="C105" s="1623"/>
      <c r="D105" s="1576"/>
      <c r="E105" s="1576"/>
      <c r="F105" s="1576">
        <v>2017</v>
      </c>
      <c r="G105" s="1625">
        <v>2018</v>
      </c>
      <c r="H105" s="1586">
        <v>2019</v>
      </c>
      <c r="I105" s="1601"/>
      <c r="J105" s="1274"/>
      <c r="K105" s="1274"/>
      <c r="L105" s="1274"/>
      <c r="M105" s="1280"/>
      <c r="N105" s="1280"/>
      <c r="O105" s="1280"/>
      <c r="P105" s="1280"/>
      <c r="Q105" s="1280"/>
      <c r="R105" s="1280"/>
      <c r="S105" s="1280"/>
      <c r="T105" s="9"/>
    </row>
    <row r="106" spans="1:41" s="1" customFormat="1" ht="3.75" customHeight="1" x14ac:dyDescent="0.2">
      <c r="A106" s="1576"/>
      <c r="B106" s="1619"/>
      <c r="C106" s="1624"/>
      <c r="D106" s="1576"/>
      <c r="E106" s="1576"/>
      <c r="F106" s="1576"/>
      <c r="G106" s="1626"/>
      <c r="H106" s="1586"/>
      <c r="I106" s="1601"/>
      <c r="J106" s="1274"/>
      <c r="K106" s="1274"/>
      <c r="L106" s="1274"/>
      <c r="M106" s="1280"/>
      <c r="N106" s="1280"/>
      <c r="O106" s="1280"/>
      <c r="P106" s="1280"/>
      <c r="Q106" s="1280"/>
      <c r="R106" s="1280"/>
      <c r="S106" s="1280"/>
      <c r="T106" s="9"/>
    </row>
    <row r="107" spans="1:41" s="1" customFormat="1" ht="11.25" customHeight="1" x14ac:dyDescent="0.2">
      <c r="A107" s="1263">
        <v>1</v>
      </c>
      <c r="B107" s="1586">
        <v>2</v>
      </c>
      <c r="C107" s="1587"/>
      <c r="D107" s="1263">
        <v>3</v>
      </c>
      <c r="E107" s="1263">
        <v>4</v>
      </c>
      <c r="F107" s="1263">
        <v>5</v>
      </c>
      <c r="G107" s="1263">
        <v>6</v>
      </c>
      <c r="H107" s="1276">
        <v>7</v>
      </c>
      <c r="I107" s="1267">
        <v>8</v>
      </c>
      <c r="J107" s="1274"/>
      <c r="K107" s="1274"/>
      <c r="L107" s="1274"/>
      <c r="M107" s="1280"/>
      <c r="N107" s="1280"/>
      <c r="O107" s="1280"/>
      <c r="P107" s="1280"/>
      <c r="Q107" s="1280"/>
      <c r="R107" s="1280"/>
      <c r="S107" s="1280"/>
      <c r="T107" s="9"/>
    </row>
    <row r="108" spans="1:41" s="1" customFormat="1" ht="12" customHeight="1" x14ac:dyDescent="0.2">
      <c r="A108" s="1583" t="s">
        <v>1607</v>
      </c>
      <c r="B108" s="1591"/>
      <c r="C108" s="1591"/>
      <c r="D108" s="1591"/>
      <c r="E108" s="1591"/>
      <c r="F108" s="1591"/>
      <c r="G108" s="1591"/>
      <c r="H108" s="1591"/>
      <c r="I108" s="1585"/>
      <c r="J108" s="254"/>
      <c r="K108" s="254"/>
      <c r="L108" s="254"/>
      <c r="M108" s="140"/>
      <c r="N108" s="140"/>
      <c r="O108" s="140"/>
      <c r="P108" s="140"/>
      <c r="Q108" s="140"/>
      <c r="R108" s="140"/>
      <c r="S108" s="140"/>
      <c r="T108" s="9"/>
    </row>
    <row r="109" spans="1:41" s="1" customFormat="1" ht="78" customHeight="1" x14ac:dyDescent="0.2">
      <c r="A109" s="1286" t="s">
        <v>5224</v>
      </c>
      <c r="B109" s="1269" t="s">
        <v>8126</v>
      </c>
      <c r="C109" s="1027" t="s">
        <v>8156</v>
      </c>
      <c r="D109" s="992" t="s">
        <v>3809</v>
      </c>
      <c r="E109" s="993" t="s">
        <v>1271</v>
      </c>
      <c r="F109" s="1040"/>
      <c r="G109" s="994"/>
      <c r="H109" s="309">
        <v>300</v>
      </c>
      <c r="I109" s="1273"/>
      <c r="J109" s="1274" t="s">
        <v>8157</v>
      </c>
      <c r="K109" s="1274"/>
      <c r="L109" s="1274"/>
      <c r="M109" s="1280"/>
      <c r="N109" s="1280"/>
      <c r="O109" s="1280"/>
      <c r="P109" s="1280"/>
      <c r="Q109" s="1280"/>
      <c r="R109" s="1280"/>
      <c r="S109" s="1280"/>
      <c r="T109" s="9"/>
    </row>
    <row r="110" spans="1:41" s="1" customFormat="1" x14ac:dyDescent="0.2">
      <c r="F110" s="1009"/>
      <c r="G110" s="1009"/>
      <c r="H110" s="1009"/>
      <c r="I110" s="1009"/>
      <c r="J110" s="137"/>
      <c r="K110" s="137"/>
      <c r="L110" s="137"/>
      <c r="M110" s="137"/>
      <c r="N110" s="137"/>
      <c r="O110" s="137"/>
      <c r="P110" s="137"/>
      <c r="Q110" s="137"/>
      <c r="R110" s="137"/>
      <c r="S110" s="137"/>
      <c r="T110" s="3"/>
      <c r="U110" s="4"/>
      <c r="V110" s="4"/>
      <c r="W110" s="4"/>
      <c r="X110" s="4"/>
      <c r="Y110" s="4"/>
      <c r="Z110" s="4"/>
      <c r="AA110" s="4"/>
      <c r="AB110" s="4"/>
      <c r="AC110" s="4"/>
      <c r="AD110" s="4"/>
      <c r="AE110" s="4"/>
      <c r="AF110" s="4"/>
      <c r="AG110" s="4"/>
      <c r="AH110" s="4"/>
      <c r="AI110" s="4"/>
      <c r="AJ110" s="4"/>
      <c r="AK110" s="4"/>
      <c r="AL110" s="4"/>
      <c r="AM110" s="4"/>
      <c r="AN110" s="4"/>
      <c r="AO110" s="4"/>
    </row>
    <row r="111" spans="1:41" s="1" customFormat="1" x14ac:dyDescent="0.2">
      <c r="F111" s="1009"/>
      <c r="G111" s="1009"/>
      <c r="H111" s="1009"/>
      <c r="I111" s="1009"/>
      <c r="J111" s="137"/>
      <c r="K111" s="137"/>
      <c r="L111" s="137"/>
      <c r="M111" s="137"/>
      <c r="N111" s="137"/>
      <c r="O111" s="137"/>
      <c r="P111" s="137"/>
      <c r="Q111" s="137"/>
      <c r="R111" s="137"/>
      <c r="S111" s="137"/>
      <c r="T111" s="3"/>
      <c r="U111" s="4"/>
      <c r="V111" s="4"/>
      <c r="W111" s="4"/>
      <c r="X111" s="4"/>
      <c r="Y111" s="4"/>
      <c r="Z111" s="4"/>
      <c r="AA111" s="4"/>
      <c r="AB111" s="4"/>
      <c r="AC111" s="4"/>
      <c r="AD111" s="4"/>
      <c r="AE111" s="4"/>
      <c r="AF111" s="4"/>
      <c r="AG111" s="4"/>
      <c r="AH111" s="4"/>
      <c r="AI111" s="4"/>
      <c r="AJ111" s="4"/>
      <c r="AK111" s="4"/>
      <c r="AL111" s="4"/>
      <c r="AM111" s="4"/>
      <c r="AN111" s="4"/>
      <c r="AO111" s="4"/>
    </row>
    <row r="112" spans="1:41" s="1" customFormat="1" x14ac:dyDescent="0.2">
      <c r="F112" s="1009"/>
      <c r="G112" s="1009"/>
      <c r="H112" s="1009"/>
      <c r="I112" s="1009"/>
      <c r="J112" s="137"/>
      <c r="K112" s="137"/>
      <c r="L112" s="137"/>
      <c r="M112" s="137"/>
      <c r="N112" s="137"/>
      <c r="O112" s="137"/>
      <c r="P112" s="137"/>
      <c r="Q112" s="137"/>
      <c r="R112" s="137"/>
      <c r="S112" s="137"/>
      <c r="T112" s="3"/>
      <c r="U112" s="4"/>
      <c r="V112" s="4"/>
      <c r="W112" s="4"/>
      <c r="X112" s="4"/>
      <c r="Y112" s="4"/>
      <c r="Z112" s="4"/>
      <c r="AA112" s="4"/>
      <c r="AB112" s="4"/>
      <c r="AC112" s="4"/>
      <c r="AD112" s="4"/>
      <c r="AE112" s="4"/>
      <c r="AF112" s="4"/>
      <c r="AG112" s="4"/>
      <c r="AH112" s="4"/>
      <c r="AI112" s="4"/>
      <c r="AJ112" s="4"/>
      <c r="AK112" s="4"/>
      <c r="AL112" s="4"/>
      <c r="AM112" s="4"/>
      <c r="AN112" s="4"/>
      <c r="AO112" s="4"/>
    </row>
    <row r="113" spans="6:41" s="1" customFormat="1" x14ac:dyDescent="0.2">
      <c r="F113" s="1009"/>
      <c r="G113" s="1009"/>
      <c r="H113" s="1009"/>
      <c r="I113" s="1009"/>
      <c r="J113" s="137"/>
      <c r="K113" s="137"/>
      <c r="L113" s="137"/>
      <c r="M113" s="137"/>
      <c r="N113" s="137"/>
      <c r="O113" s="137"/>
      <c r="P113" s="137"/>
      <c r="Q113" s="137"/>
      <c r="R113" s="137"/>
      <c r="S113" s="137"/>
      <c r="T113" s="3"/>
      <c r="U113" s="4"/>
      <c r="V113" s="4"/>
      <c r="W113" s="4"/>
      <c r="X113" s="4"/>
      <c r="Y113" s="4"/>
      <c r="Z113" s="4"/>
      <c r="AA113" s="4"/>
      <c r="AB113" s="4"/>
      <c r="AC113" s="4"/>
      <c r="AD113" s="4"/>
      <c r="AE113" s="4"/>
      <c r="AF113" s="4"/>
      <c r="AG113" s="4"/>
      <c r="AH113" s="4"/>
      <c r="AI113" s="4"/>
      <c r="AJ113" s="4"/>
      <c r="AK113" s="4"/>
      <c r="AL113" s="4"/>
      <c r="AM113" s="4"/>
      <c r="AN113" s="4"/>
      <c r="AO113" s="4"/>
    </row>
    <row r="114" spans="6:41" s="1" customFormat="1" x14ac:dyDescent="0.2">
      <c r="F114" s="1009"/>
      <c r="G114" s="1009"/>
      <c r="H114" s="1009"/>
      <c r="I114" s="1009"/>
      <c r="J114" s="137"/>
      <c r="K114" s="137"/>
      <c r="L114" s="137"/>
      <c r="M114" s="137"/>
      <c r="N114" s="137"/>
      <c r="O114" s="137"/>
      <c r="P114" s="137"/>
      <c r="Q114" s="137"/>
      <c r="R114" s="137"/>
      <c r="S114" s="137"/>
      <c r="T114" s="3"/>
      <c r="U114" s="4"/>
      <c r="V114" s="4"/>
      <c r="W114" s="4"/>
      <c r="X114" s="4"/>
      <c r="Y114" s="4"/>
      <c r="Z114" s="4"/>
      <c r="AA114" s="4"/>
      <c r="AB114" s="4"/>
      <c r="AC114" s="4"/>
      <c r="AD114" s="4"/>
      <c r="AE114" s="4"/>
      <c r="AF114" s="4"/>
      <c r="AG114" s="4"/>
      <c r="AH114" s="4"/>
      <c r="AI114" s="4"/>
      <c r="AJ114" s="4"/>
      <c r="AK114" s="4"/>
      <c r="AL114" s="4"/>
      <c r="AM114" s="4"/>
      <c r="AN114" s="4"/>
      <c r="AO114" s="4"/>
    </row>
  </sheetData>
  <autoFilter ref="E1:E114"/>
  <mergeCells count="66">
    <mergeCell ref="A20:A21"/>
    <mergeCell ref="A23:A27"/>
    <mergeCell ref="A43:A51"/>
    <mergeCell ref="A40:A41"/>
    <mergeCell ref="A55:A57"/>
    <mergeCell ref="A52:I52"/>
    <mergeCell ref="A42:I42"/>
    <mergeCell ref="A29:A32"/>
    <mergeCell ref="A28:I28"/>
    <mergeCell ref="A22:I22"/>
    <mergeCell ref="A36:A39"/>
    <mergeCell ref="A101:I101"/>
    <mergeCell ref="A103:A106"/>
    <mergeCell ref="B103:C106"/>
    <mergeCell ref="D103:D106"/>
    <mergeCell ref="E103:E106"/>
    <mergeCell ref="F103:H104"/>
    <mergeCell ref="I103:I106"/>
    <mergeCell ref="A108:I108"/>
    <mergeCell ref="F105:F106"/>
    <mergeCell ref="G105:G106"/>
    <mergeCell ref="H105:H106"/>
    <mergeCell ref="B107:C107"/>
    <mergeCell ref="A98:I98"/>
    <mergeCell ref="A94:I94"/>
    <mergeCell ref="A95:A96"/>
    <mergeCell ref="B95:C96"/>
    <mergeCell ref="D95:D96"/>
    <mergeCell ref="E95:E96"/>
    <mergeCell ref="F95:H95"/>
    <mergeCell ref="I95:I96"/>
    <mergeCell ref="B97:C97"/>
    <mergeCell ref="A89:A90"/>
    <mergeCell ref="A82:A83"/>
    <mergeCell ref="A67:I67"/>
    <mergeCell ref="F64:F65"/>
    <mergeCell ref="G64:G65"/>
    <mergeCell ref="H64:H65"/>
    <mergeCell ref="B66:C66"/>
    <mergeCell ref="A68:A70"/>
    <mergeCell ref="A71:A72"/>
    <mergeCell ref="A74:A75"/>
    <mergeCell ref="A86:A87"/>
    <mergeCell ref="A61:I61"/>
    <mergeCell ref="A62:A65"/>
    <mergeCell ref="B62:C65"/>
    <mergeCell ref="D62:D65"/>
    <mergeCell ref="E62:E65"/>
    <mergeCell ref="F62:H63"/>
    <mergeCell ref="I62:I65"/>
    <mergeCell ref="H2:I4"/>
    <mergeCell ref="A6:I6"/>
    <mergeCell ref="A7:I7"/>
    <mergeCell ref="A8:T8"/>
    <mergeCell ref="A53:A54"/>
    <mergeCell ref="F13:F14"/>
    <mergeCell ref="G13:G14"/>
    <mergeCell ref="H13:H14"/>
    <mergeCell ref="B15:C15"/>
    <mergeCell ref="A16:I16"/>
    <mergeCell ref="A11:A14"/>
    <mergeCell ref="B11:C14"/>
    <mergeCell ref="D11:D14"/>
    <mergeCell ref="E11:E14"/>
    <mergeCell ref="F11:H12"/>
    <mergeCell ref="I11:I14"/>
  </mergeCells>
  <pageMargins left="0.70866141732283472" right="0.70866141732283472" top="0.74803149606299213" bottom="0.74803149606299213" header="0.31496062992125984" footer="0.31496062992125984"/>
  <pageSetup paperSize="9" scale="44" fitToHeight="0" orientation="landscape" r:id="rId1"/>
  <rowBreaks count="2" manualBreakCount="2">
    <brk id="34" max="19" man="1"/>
    <brk id="109" max="8" man="1"/>
  </rowBreaks>
  <colBreaks count="1" manualBreakCount="1">
    <brk id="10" max="260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95"/>
  <sheetViews>
    <sheetView view="pageBreakPreview" zoomScale="80" zoomScaleNormal="100" zoomScaleSheetLayoutView="80" workbookViewId="0">
      <selection activeCell="C1" sqref="C1:C1048576"/>
    </sheetView>
  </sheetViews>
  <sheetFormatPr defaultColWidth="21.85546875" defaultRowHeight="11.25" x14ac:dyDescent="0.2"/>
  <cols>
    <col min="1" max="1" width="28.28515625" style="1" customWidth="1"/>
    <col min="2" max="2" width="8.5703125" style="1" customWidth="1"/>
    <col min="3" max="3" width="36.42578125" style="1" customWidth="1"/>
    <col min="4" max="4" width="21.85546875" style="1"/>
    <col min="5" max="5" width="27.5703125" style="1" customWidth="1"/>
    <col min="6" max="6" width="14.42578125" style="1" customWidth="1"/>
    <col min="7" max="7" width="13.5703125" style="1" customWidth="1"/>
    <col min="8" max="8" width="11.85546875" style="1" customWidth="1"/>
    <col min="9" max="9" width="12" style="1" bestFit="1" customWidth="1"/>
    <col min="10" max="10" width="46.85546875" style="137" customWidth="1"/>
    <col min="11" max="11" width="6.7109375" style="3" hidden="1" customWidth="1"/>
    <col min="12" max="12" width="21.85546875" style="4"/>
    <col min="13" max="16384" width="21.85546875" style="1"/>
  </cols>
  <sheetData>
    <row r="1" spans="1:12" ht="13.5" customHeight="1" x14ac:dyDescent="0.2">
      <c r="H1" s="2"/>
    </row>
    <row r="2" spans="1:12" ht="14.25" customHeight="1" x14ac:dyDescent="0.2">
      <c r="G2" s="5"/>
      <c r="H2" s="1716" t="s">
        <v>3133</v>
      </c>
      <c r="I2" s="1716"/>
      <c r="J2" s="138"/>
    </row>
    <row r="3" spans="1:12" ht="12.75" customHeight="1" x14ac:dyDescent="0.2">
      <c r="G3" s="5"/>
      <c r="H3" s="1716"/>
      <c r="I3" s="1716"/>
      <c r="J3" s="138"/>
    </row>
    <row r="4" spans="1:12" ht="12.75" customHeight="1" x14ac:dyDescent="0.2">
      <c r="G4" s="5"/>
      <c r="H4" s="1716"/>
      <c r="I4" s="1716"/>
      <c r="J4" s="138"/>
    </row>
    <row r="5" spans="1:12" ht="11.25" customHeight="1" x14ac:dyDescent="0.2"/>
    <row r="6" spans="1:12" s="7" customFormat="1" ht="12.75" customHeight="1" x14ac:dyDescent="0.2">
      <c r="A6" s="1640" t="s">
        <v>0</v>
      </c>
      <c r="B6" s="1640"/>
      <c r="C6" s="1640"/>
      <c r="D6" s="1640"/>
      <c r="E6" s="1640"/>
      <c r="F6" s="1640"/>
      <c r="G6" s="1640"/>
      <c r="H6" s="1640"/>
      <c r="I6" s="1640"/>
      <c r="J6" s="1640"/>
      <c r="K6" s="1717"/>
      <c r="L6" s="6"/>
    </row>
    <row r="7" spans="1:12" s="7" customFormat="1" ht="12.75" customHeight="1" x14ac:dyDescent="0.2">
      <c r="A7" s="1640" t="s">
        <v>1</v>
      </c>
      <c r="B7" s="1640"/>
      <c r="C7" s="1640"/>
      <c r="D7" s="1640"/>
      <c r="E7" s="1640"/>
      <c r="F7" s="1640"/>
      <c r="G7" s="1640"/>
      <c r="H7" s="1640"/>
      <c r="I7" s="1640"/>
      <c r="J7" s="1640"/>
      <c r="K7" s="1640"/>
    </row>
    <row r="8" spans="1:12" ht="6.75" customHeight="1" x14ac:dyDescent="0.2">
      <c r="A8" s="1633"/>
      <c r="B8" s="1633"/>
      <c r="C8" s="1633"/>
      <c r="D8" s="1633"/>
      <c r="E8" s="1633"/>
      <c r="F8" s="1633"/>
      <c r="G8" s="1633"/>
      <c r="H8" s="1633"/>
      <c r="I8" s="1633"/>
      <c r="J8" s="1633"/>
      <c r="K8" s="1633"/>
      <c r="L8" s="1"/>
    </row>
    <row r="9" spans="1:12" ht="15" customHeight="1" x14ac:dyDescent="0.2">
      <c r="A9" s="8"/>
      <c r="B9" s="8"/>
      <c r="C9" s="8"/>
      <c r="D9" s="1718" t="s">
        <v>1381</v>
      </c>
      <c r="E9" s="1718"/>
      <c r="F9" s="8"/>
      <c r="G9" s="8"/>
      <c r="H9" s="8"/>
      <c r="I9" s="8"/>
      <c r="J9" s="139"/>
      <c r="K9" s="9"/>
      <c r="L9" s="1"/>
    </row>
    <row r="10" spans="1:12" ht="15" customHeight="1" x14ac:dyDescent="0.2">
      <c r="A10" s="1665" t="s">
        <v>2</v>
      </c>
      <c r="B10" s="1710" t="s">
        <v>3</v>
      </c>
      <c r="C10" s="1711"/>
      <c r="D10" s="1665" t="s">
        <v>4</v>
      </c>
      <c r="E10" s="1665" t="s">
        <v>5</v>
      </c>
      <c r="F10" s="1665" t="s">
        <v>6</v>
      </c>
      <c r="G10" s="1665"/>
      <c r="H10" s="1665"/>
      <c r="I10" s="1665" t="s">
        <v>7</v>
      </c>
      <c r="J10" s="88"/>
      <c r="K10" s="9"/>
      <c r="L10" s="1"/>
    </row>
    <row r="11" spans="1:12" ht="11.25" customHeight="1" x14ac:dyDescent="0.2">
      <c r="A11" s="1665"/>
      <c r="B11" s="1712"/>
      <c r="C11" s="1713"/>
      <c r="D11" s="1665"/>
      <c r="E11" s="1665"/>
      <c r="F11" s="1665"/>
      <c r="G11" s="1665"/>
      <c r="H11" s="1665"/>
      <c r="I11" s="1665"/>
      <c r="J11" s="88"/>
      <c r="K11" s="9"/>
      <c r="L11" s="1"/>
    </row>
    <row r="12" spans="1:12" ht="11.25" customHeight="1" x14ac:dyDescent="0.2">
      <c r="A12" s="1665"/>
      <c r="B12" s="1712"/>
      <c r="C12" s="1713"/>
      <c r="D12" s="1665"/>
      <c r="E12" s="1665"/>
      <c r="F12" s="1665">
        <v>2017</v>
      </c>
      <c r="G12" s="1665">
        <v>2018</v>
      </c>
      <c r="H12" s="1665">
        <v>2019</v>
      </c>
      <c r="I12" s="1665"/>
      <c r="J12" s="88"/>
      <c r="K12" s="9"/>
      <c r="L12" s="1"/>
    </row>
    <row r="13" spans="1:12" ht="3.75" customHeight="1" x14ac:dyDescent="0.2">
      <c r="A13" s="1665"/>
      <c r="B13" s="1714"/>
      <c r="C13" s="1715"/>
      <c r="D13" s="1665"/>
      <c r="E13" s="1665"/>
      <c r="F13" s="1665"/>
      <c r="G13" s="1665"/>
      <c r="H13" s="1665"/>
      <c r="I13" s="1665"/>
      <c r="J13" s="88"/>
      <c r="K13" s="9"/>
      <c r="L13" s="1"/>
    </row>
    <row r="14" spans="1:12" ht="11.25" customHeight="1" x14ac:dyDescent="0.2">
      <c r="A14" s="131">
        <v>1</v>
      </c>
      <c r="B14" s="1706">
        <v>2</v>
      </c>
      <c r="C14" s="1707"/>
      <c r="D14" s="131">
        <v>3</v>
      </c>
      <c r="E14" s="131">
        <v>4</v>
      </c>
      <c r="F14" s="131">
        <v>5</v>
      </c>
      <c r="G14" s="131">
        <v>6</v>
      </c>
      <c r="H14" s="131">
        <v>7</v>
      </c>
      <c r="I14" s="131">
        <v>8</v>
      </c>
      <c r="J14" s="88"/>
      <c r="K14" s="9"/>
      <c r="L14" s="1"/>
    </row>
    <row r="15" spans="1:12" ht="12.75" customHeight="1" x14ac:dyDescent="0.2">
      <c r="A15" s="1708" t="s">
        <v>1382</v>
      </c>
      <c r="B15" s="1709"/>
      <c r="C15" s="1708"/>
      <c r="D15" s="1708"/>
      <c r="E15" s="1708"/>
      <c r="F15" s="1708"/>
      <c r="G15" s="1708"/>
      <c r="H15" s="1708"/>
      <c r="I15" s="1708"/>
      <c r="J15" s="140"/>
      <c r="K15" s="9" t="s">
        <v>8</v>
      </c>
      <c r="L15" s="1"/>
    </row>
    <row r="16" spans="1:12" ht="132.75" customHeight="1" x14ac:dyDescent="0.2">
      <c r="A16" s="1704" t="s">
        <v>1391</v>
      </c>
      <c r="B16" s="163" t="s">
        <v>1400</v>
      </c>
      <c r="C16" s="162" t="s">
        <v>3033</v>
      </c>
      <c r="D16" s="163" t="s">
        <v>21</v>
      </c>
      <c r="E16" s="167" t="s">
        <v>25</v>
      </c>
      <c r="F16" s="168">
        <v>1500</v>
      </c>
      <c r="G16" s="168">
        <v>36500</v>
      </c>
      <c r="H16" s="168">
        <v>35000</v>
      </c>
      <c r="I16" s="168"/>
      <c r="J16" s="141" t="s">
        <v>3032</v>
      </c>
      <c r="K16" s="3" t="s">
        <v>11</v>
      </c>
    </row>
    <row r="17" spans="1:33" ht="90.75" customHeight="1" x14ac:dyDescent="0.2">
      <c r="A17" s="1704"/>
      <c r="B17" s="163" t="s">
        <v>1401</v>
      </c>
      <c r="C17" s="162" t="s">
        <v>3035</v>
      </c>
      <c r="D17" s="163" t="s">
        <v>21</v>
      </c>
      <c r="E17" s="167" t="s">
        <v>25</v>
      </c>
      <c r="F17" s="168">
        <v>1500</v>
      </c>
      <c r="G17" s="168">
        <v>16500</v>
      </c>
      <c r="H17" s="168">
        <v>15000</v>
      </c>
      <c r="I17" s="168"/>
      <c r="J17" s="141" t="s">
        <v>3034</v>
      </c>
      <c r="K17" s="3" t="s">
        <v>11</v>
      </c>
    </row>
    <row r="18" spans="1:33" s="4" customFormat="1" ht="175.5" customHeight="1" x14ac:dyDescent="0.2">
      <c r="A18" s="166" t="s">
        <v>1475</v>
      </c>
      <c r="B18" s="162" t="s">
        <v>1711</v>
      </c>
      <c r="C18" s="162" t="s">
        <v>1375</v>
      </c>
      <c r="D18" s="169" t="s">
        <v>10</v>
      </c>
      <c r="E18" s="170" t="s">
        <v>31</v>
      </c>
      <c r="F18" s="171"/>
      <c r="G18" s="168"/>
      <c r="H18" s="168"/>
      <c r="I18" s="166"/>
      <c r="J18" s="88" t="s">
        <v>3036</v>
      </c>
      <c r="K18" s="3"/>
      <c r="M18" s="1"/>
      <c r="N18" s="1"/>
      <c r="O18" s="1"/>
      <c r="P18" s="1"/>
      <c r="Q18" s="1"/>
      <c r="R18" s="1"/>
      <c r="S18" s="1"/>
      <c r="T18" s="1"/>
      <c r="U18" s="1"/>
      <c r="V18" s="1"/>
      <c r="W18" s="1"/>
      <c r="X18" s="1"/>
      <c r="Y18" s="1"/>
      <c r="Z18" s="1"/>
      <c r="AA18" s="1"/>
      <c r="AB18" s="1"/>
      <c r="AC18" s="1"/>
      <c r="AD18" s="1"/>
      <c r="AE18" s="1"/>
      <c r="AF18" s="1"/>
      <c r="AG18" s="1"/>
    </row>
    <row r="19" spans="1:33" s="10" customFormat="1" ht="204.75" customHeight="1" x14ac:dyDescent="0.2">
      <c r="A19" s="166" t="s">
        <v>3131</v>
      </c>
      <c r="B19" s="162" t="s">
        <v>1735</v>
      </c>
      <c r="C19" s="166" t="s">
        <v>215</v>
      </c>
      <c r="D19" s="163" t="s">
        <v>213</v>
      </c>
      <c r="E19" s="163" t="s">
        <v>216</v>
      </c>
      <c r="F19" s="168">
        <v>6575.8</v>
      </c>
      <c r="G19" s="168">
        <v>37874.199999999997</v>
      </c>
      <c r="H19" s="168">
        <v>52445</v>
      </c>
      <c r="I19" s="163"/>
      <c r="J19" s="88" t="s">
        <v>3037</v>
      </c>
      <c r="K19" s="3" t="s">
        <v>123</v>
      </c>
      <c r="L19" s="4"/>
      <c r="M19" s="4"/>
      <c r="N19" s="22"/>
    </row>
    <row r="20" spans="1:33" s="24" customFormat="1" ht="12" customHeight="1" x14ac:dyDescent="0.2">
      <c r="A20" s="1663" t="s">
        <v>1476</v>
      </c>
      <c r="B20" s="1663"/>
      <c r="C20" s="1663"/>
      <c r="D20" s="1663"/>
      <c r="E20" s="1663"/>
      <c r="F20" s="1663"/>
      <c r="G20" s="1663"/>
      <c r="H20" s="1663"/>
      <c r="I20" s="1663"/>
      <c r="J20" s="140"/>
      <c r="K20" s="3" t="s">
        <v>11</v>
      </c>
    </row>
    <row r="21" spans="1:33" ht="210" customHeight="1" x14ac:dyDescent="0.2">
      <c r="A21" s="1704" t="s">
        <v>1477</v>
      </c>
      <c r="B21" s="162" t="s">
        <v>1810</v>
      </c>
      <c r="C21" s="166" t="s">
        <v>3038</v>
      </c>
      <c r="D21" s="163" t="s">
        <v>286</v>
      </c>
      <c r="E21" s="167" t="s">
        <v>287</v>
      </c>
      <c r="F21" s="165">
        <v>5820.4</v>
      </c>
      <c r="G21" s="167"/>
      <c r="H21" s="167"/>
      <c r="I21" s="167"/>
      <c r="J21" s="88" t="s">
        <v>3039</v>
      </c>
      <c r="K21" s="3" t="s">
        <v>11</v>
      </c>
    </row>
    <row r="22" spans="1:33" ht="78.75" customHeight="1" x14ac:dyDescent="0.2">
      <c r="A22" s="1704"/>
      <c r="B22" s="162" t="s">
        <v>3042</v>
      </c>
      <c r="C22" s="172" t="s">
        <v>3040</v>
      </c>
      <c r="D22" s="173" t="s">
        <v>286</v>
      </c>
      <c r="E22" s="173" t="s">
        <v>3041</v>
      </c>
      <c r="F22" s="165">
        <v>3424.2</v>
      </c>
      <c r="G22" s="167"/>
      <c r="H22" s="167"/>
      <c r="I22" s="167"/>
      <c r="J22" s="88" t="s">
        <v>3048</v>
      </c>
      <c r="K22" s="9"/>
      <c r="L22" s="1"/>
    </row>
    <row r="23" spans="1:33" ht="34.5" customHeight="1" x14ac:dyDescent="0.2">
      <c r="A23" s="1704"/>
      <c r="B23" s="162" t="s">
        <v>3043</v>
      </c>
      <c r="C23" s="172" t="s">
        <v>3046</v>
      </c>
      <c r="D23" s="173" t="s">
        <v>286</v>
      </c>
      <c r="E23" s="173" t="s">
        <v>3041</v>
      </c>
      <c r="F23" s="165">
        <v>450</v>
      </c>
      <c r="G23" s="167"/>
      <c r="H23" s="167"/>
      <c r="I23" s="167"/>
      <c r="J23" s="1702" t="s">
        <v>3047</v>
      </c>
      <c r="K23" s="9"/>
      <c r="L23" s="1"/>
    </row>
    <row r="24" spans="1:33" ht="34.5" customHeight="1" x14ac:dyDescent="0.2">
      <c r="A24" s="1704"/>
      <c r="B24" s="162" t="s">
        <v>3044</v>
      </c>
      <c r="C24" s="172" t="s">
        <v>3049</v>
      </c>
      <c r="D24" s="173" t="s">
        <v>286</v>
      </c>
      <c r="E24" s="173" t="s">
        <v>3041</v>
      </c>
      <c r="F24" s="165">
        <v>700</v>
      </c>
      <c r="G24" s="167"/>
      <c r="H24" s="167"/>
      <c r="I24" s="167"/>
      <c r="J24" s="1702"/>
      <c r="K24" s="9"/>
      <c r="L24" s="1"/>
    </row>
    <row r="25" spans="1:33" ht="34.5" customHeight="1" x14ac:dyDescent="0.2">
      <c r="A25" s="1704"/>
      <c r="B25" s="162" t="s">
        <v>3045</v>
      </c>
      <c r="C25" s="172" t="s">
        <v>3050</v>
      </c>
      <c r="D25" s="173" t="s">
        <v>286</v>
      </c>
      <c r="E25" s="173" t="s">
        <v>3041</v>
      </c>
      <c r="F25" s="165">
        <v>1100</v>
      </c>
      <c r="G25" s="167"/>
      <c r="H25" s="167"/>
      <c r="I25" s="167"/>
      <c r="J25" s="1702"/>
      <c r="K25" s="9"/>
      <c r="L25" s="1"/>
    </row>
    <row r="26" spans="1:33" ht="15.75" customHeight="1" x14ac:dyDescent="0.2">
      <c r="A26" s="1664" t="s">
        <v>1478</v>
      </c>
      <c r="B26" s="1664"/>
      <c r="C26" s="1664"/>
      <c r="D26" s="1664"/>
      <c r="E26" s="1664"/>
      <c r="F26" s="1664"/>
      <c r="G26" s="1664"/>
      <c r="H26" s="1664"/>
      <c r="I26" s="1664"/>
      <c r="J26" s="140"/>
      <c r="M26" s="4"/>
      <c r="N26" s="4"/>
      <c r="O26" s="4"/>
      <c r="P26" s="4"/>
      <c r="Q26" s="4"/>
      <c r="R26" s="4"/>
      <c r="S26" s="4"/>
      <c r="T26" s="4"/>
      <c r="U26" s="4"/>
      <c r="V26" s="4"/>
      <c r="W26" s="4"/>
      <c r="X26" s="4"/>
      <c r="Y26" s="4"/>
      <c r="Z26" s="4"/>
      <c r="AA26" s="4"/>
      <c r="AB26" s="4"/>
    </row>
    <row r="27" spans="1:33" s="10" customFormat="1" ht="132" customHeight="1" x14ac:dyDescent="0.2">
      <c r="A27" s="162" t="s">
        <v>1479</v>
      </c>
      <c r="B27" s="162" t="s">
        <v>1837</v>
      </c>
      <c r="C27" s="162" t="s">
        <v>3052</v>
      </c>
      <c r="D27" s="163" t="s">
        <v>333</v>
      </c>
      <c r="E27" s="163" t="s">
        <v>334</v>
      </c>
      <c r="F27" s="168">
        <v>3620</v>
      </c>
      <c r="G27" s="163"/>
      <c r="H27" s="163"/>
      <c r="I27" s="168">
        <v>5000</v>
      </c>
      <c r="J27" s="141" t="s">
        <v>3051</v>
      </c>
      <c r="K27" s="3" t="s">
        <v>11</v>
      </c>
      <c r="L27" s="4"/>
      <c r="M27" s="4"/>
      <c r="N27" s="4"/>
      <c r="O27" s="4"/>
      <c r="P27" s="4"/>
      <c r="Q27" s="4"/>
      <c r="R27" s="4"/>
      <c r="S27" s="4"/>
      <c r="T27" s="4"/>
      <c r="U27" s="4"/>
      <c r="V27" s="4"/>
      <c r="W27" s="4"/>
      <c r="X27" s="4"/>
      <c r="Y27" s="4"/>
      <c r="Z27" s="4"/>
      <c r="AA27" s="4"/>
      <c r="AB27" s="4"/>
      <c r="AC27" s="27"/>
    </row>
    <row r="28" spans="1:33" ht="93" customHeight="1" x14ac:dyDescent="0.2">
      <c r="A28" s="1687" t="s">
        <v>1480</v>
      </c>
      <c r="B28" s="162" t="s">
        <v>1840</v>
      </c>
      <c r="C28" s="162" t="s">
        <v>3054</v>
      </c>
      <c r="D28" s="167" t="s">
        <v>213</v>
      </c>
      <c r="E28" s="167" t="s">
        <v>337</v>
      </c>
      <c r="F28" s="174">
        <v>262</v>
      </c>
      <c r="G28" s="168"/>
      <c r="H28" s="168"/>
      <c r="I28" s="174"/>
      <c r="J28" s="148" t="s">
        <v>3053</v>
      </c>
      <c r="K28" s="9"/>
      <c r="L28" s="1"/>
    </row>
    <row r="29" spans="1:33" ht="96" customHeight="1" x14ac:dyDescent="0.2">
      <c r="A29" s="1705"/>
      <c r="B29" s="162" t="s">
        <v>1841</v>
      </c>
      <c r="C29" s="162" t="s">
        <v>3056</v>
      </c>
      <c r="D29" s="167" t="s">
        <v>213</v>
      </c>
      <c r="E29" s="167" t="s">
        <v>337</v>
      </c>
      <c r="F29" s="174">
        <v>58</v>
      </c>
      <c r="G29" s="168"/>
      <c r="H29" s="168"/>
      <c r="I29" s="174"/>
      <c r="J29" s="148" t="s">
        <v>3055</v>
      </c>
      <c r="K29" s="9" t="s">
        <v>11</v>
      </c>
      <c r="L29" s="1"/>
    </row>
    <row r="30" spans="1:33" ht="73.5" customHeight="1" x14ac:dyDescent="0.2">
      <c r="A30" s="1705"/>
      <c r="B30" s="162" t="s">
        <v>1843</v>
      </c>
      <c r="C30" s="162" t="s">
        <v>3058</v>
      </c>
      <c r="D30" s="167" t="s">
        <v>213</v>
      </c>
      <c r="E30" s="167" t="s">
        <v>337</v>
      </c>
      <c r="F30" s="174">
        <v>58</v>
      </c>
      <c r="G30" s="168"/>
      <c r="H30" s="168"/>
      <c r="I30" s="174"/>
      <c r="J30" s="148" t="s">
        <v>3057</v>
      </c>
      <c r="K30" s="9" t="s">
        <v>11</v>
      </c>
      <c r="L30" s="1"/>
    </row>
    <row r="31" spans="1:33" ht="73.5" customHeight="1" x14ac:dyDescent="0.2">
      <c r="A31" s="1705"/>
      <c r="B31" s="162" t="s">
        <v>1845</v>
      </c>
      <c r="C31" s="162" t="s">
        <v>3060</v>
      </c>
      <c r="D31" s="163" t="s">
        <v>275</v>
      </c>
      <c r="E31" s="167" t="s">
        <v>340</v>
      </c>
      <c r="F31" s="174">
        <v>390</v>
      </c>
      <c r="G31" s="168"/>
      <c r="H31" s="168"/>
      <c r="I31" s="174"/>
      <c r="J31" s="148" t="s">
        <v>3059</v>
      </c>
      <c r="K31" s="9" t="s">
        <v>11</v>
      </c>
    </row>
    <row r="32" spans="1:33" ht="71.25" customHeight="1" x14ac:dyDescent="0.2">
      <c r="A32" s="1705"/>
      <c r="B32" s="162" t="s">
        <v>1847</v>
      </c>
      <c r="C32" s="162" t="s">
        <v>3062</v>
      </c>
      <c r="D32" s="163" t="s">
        <v>275</v>
      </c>
      <c r="E32" s="167" t="s">
        <v>340</v>
      </c>
      <c r="F32" s="174">
        <v>380</v>
      </c>
      <c r="G32" s="168"/>
      <c r="H32" s="168"/>
      <c r="I32" s="174"/>
      <c r="J32" s="148" t="s">
        <v>3061</v>
      </c>
      <c r="K32" s="9" t="s">
        <v>11</v>
      </c>
      <c r="L32" s="1"/>
    </row>
    <row r="33" spans="1:33" ht="93" customHeight="1" x14ac:dyDescent="0.2">
      <c r="A33" s="1705"/>
      <c r="B33" s="162" t="s">
        <v>1851</v>
      </c>
      <c r="C33" s="162" t="s">
        <v>344</v>
      </c>
      <c r="D33" s="163" t="s">
        <v>275</v>
      </c>
      <c r="E33" s="167" t="s">
        <v>340</v>
      </c>
      <c r="F33" s="174"/>
      <c r="G33" s="168"/>
      <c r="H33" s="168"/>
      <c r="I33" s="174"/>
      <c r="J33" s="148" t="s">
        <v>3067</v>
      </c>
      <c r="K33" s="9" t="s">
        <v>11</v>
      </c>
    </row>
    <row r="34" spans="1:33" ht="77.25" customHeight="1" x14ac:dyDescent="0.2">
      <c r="A34" s="1705"/>
      <c r="B34" s="162" t="s">
        <v>1852</v>
      </c>
      <c r="C34" s="162" t="s">
        <v>345</v>
      </c>
      <c r="D34" s="163" t="s">
        <v>275</v>
      </c>
      <c r="E34" s="167" t="s">
        <v>340</v>
      </c>
      <c r="F34" s="174"/>
      <c r="G34" s="168"/>
      <c r="H34" s="168"/>
      <c r="I34" s="174"/>
      <c r="J34" s="148" t="s">
        <v>3067</v>
      </c>
      <c r="K34" s="9" t="s">
        <v>11</v>
      </c>
      <c r="M34" s="4"/>
      <c r="N34" s="4"/>
      <c r="O34" s="4"/>
      <c r="P34" s="4"/>
      <c r="Q34" s="4"/>
      <c r="R34" s="4"/>
      <c r="S34" s="4"/>
      <c r="T34" s="4"/>
      <c r="U34" s="4"/>
      <c r="V34" s="4"/>
      <c r="W34" s="4"/>
      <c r="X34" s="4"/>
      <c r="Y34" s="4"/>
    </row>
    <row r="35" spans="1:33" ht="132.75" customHeight="1" x14ac:dyDescent="0.2">
      <c r="A35" s="1705"/>
      <c r="B35" s="162" t="s">
        <v>1853</v>
      </c>
      <c r="C35" s="162" t="s">
        <v>346</v>
      </c>
      <c r="D35" s="163" t="s">
        <v>275</v>
      </c>
      <c r="E35" s="167" t="s">
        <v>340</v>
      </c>
      <c r="F35" s="168">
        <v>185.6</v>
      </c>
      <c r="G35" s="168"/>
      <c r="H35" s="168"/>
      <c r="I35" s="174"/>
      <c r="J35" s="148" t="s">
        <v>3063</v>
      </c>
      <c r="K35" s="9" t="s">
        <v>11</v>
      </c>
      <c r="M35" s="4"/>
      <c r="N35" s="4"/>
      <c r="O35" s="4"/>
      <c r="P35" s="4"/>
      <c r="Q35" s="4"/>
      <c r="R35" s="4"/>
      <c r="S35" s="4"/>
      <c r="T35" s="4"/>
      <c r="U35" s="4"/>
      <c r="V35" s="4"/>
      <c r="W35" s="4"/>
      <c r="X35" s="4"/>
      <c r="Y35" s="4"/>
    </row>
    <row r="36" spans="1:33" s="23" customFormat="1" ht="80.25" customHeight="1" x14ac:dyDescent="0.2">
      <c r="A36" s="1705"/>
      <c r="B36" s="162" t="s">
        <v>1854</v>
      </c>
      <c r="C36" s="162" t="s">
        <v>347</v>
      </c>
      <c r="D36" s="163" t="s">
        <v>275</v>
      </c>
      <c r="E36" s="167" t="s">
        <v>340</v>
      </c>
      <c r="F36" s="174"/>
      <c r="G36" s="168"/>
      <c r="H36" s="168"/>
      <c r="I36" s="174"/>
      <c r="J36" s="148" t="s">
        <v>3067</v>
      </c>
      <c r="K36" s="9" t="s">
        <v>11</v>
      </c>
      <c r="L36" s="4"/>
      <c r="M36" s="4"/>
      <c r="N36" s="4"/>
      <c r="O36" s="4"/>
      <c r="P36" s="4"/>
      <c r="Q36" s="4"/>
      <c r="R36" s="4"/>
      <c r="S36" s="4"/>
      <c r="T36" s="4"/>
      <c r="U36" s="4"/>
      <c r="V36" s="4"/>
      <c r="W36" s="4"/>
      <c r="X36" s="4"/>
      <c r="Y36" s="4"/>
      <c r="Z36" s="29"/>
    </row>
    <row r="37" spans="1:33" s="10" customFormat="1" ht="91.5" customHeight="1" x14ac:dyDescent="0.2">
      <c r="A37" s="1705"/>
      <c r="B37" s="162" t="s">
        <v>1858</v>
      </c>
      <c r="C37" s="162" t="s">
        <v>3065</v>
      </c>
      <c r="D37" s="163" t="s">
        <v>275</v>
      </c>
      <c r="E37" s="167" t="s">
        <v>340</v>
      </c>
      <c r="F37" s="174">
        <v>92.8</v>
      </c>
      <c r="G37" s="168"/>
      <c r="H37" s="168"/>
      <c r="I37" s="174"/>
      <c r="J37" s="148" t="s">
        <v>3064</v>
      </c>
      <c r="K37" s="9" t="s">
        <v>11</v>
      </c>
      <c r="L37" s="4"/>
      <c r="M37" s="4"/>
      <c r="N37" s="4"/>
      <c r="O37" s="4"/>
      <c r="P37" s="4"/>
      <c r="Q37" s="4"/>
      <c r="R37" s="4"/>
      <c r="S37" s="4"/>
      <c r="T37" s="4"/>
      <c r="U37" s="4"/>
      <c r="V37" s="4"/>
      <c r="W37" s="4"/>
      <c r="X37" s="4"/>
      <c r="Y37" s="4"/>
      <c r="Z37" s="30"/>
    </row>
    <row r="38" spans="1:33" s="10" customFormat="1" ht="86.25" customHeight="1" x14ac:dyDescent="0.2">
      <c r="A38" s="1705"/>
      <c r="B38" s="162" t="s">
        <v>1859</v>
      </c>
      <c r="C38" s="162" t="s">
        <v>351</v>
      </c>
      <c r="D38" s="163" t="s">
        <v>275</v>
      </c>
      <c r="E38" s="167" t="s">
        <v>340</v>
      </c>
      <c r="F38" s="174"/>
      <c r="G38" s="168"/>
      <c r="H38" s="168"/>
      <c r="I38" s="174"/>
      <c r="J38" s="148" t="s">
        <v>3066</v>
      </c>
      <c r="K38" s="9" t="s">
        <v>11</v>
      </c>
      <c r="L38" s="4"/>
      <c r="M38" s="4"/>
      <c r="N38" s="4"/>
      <c r="O38" s="4"/>
      <c r="P38" s="4"/>
      <c r="Q38" s="4"/>
      <c r="R38" s="4"/>
      <c r="S38" s="4"/>
      <c r="T38" s="4"/>
      <c r="U38" s="4"/>
      <c r="V38" s="4"/>
      <c r="W38" s="4"/>
      <c r="X38" s="4"/>
      <c r="Y38" s="4"/>
      <c r="Z38" s="30"/>
    </row>
    <row r="39" spans="1:33" s="10" customFormat="1" ht="99" customHeight="1" x14ac:dyDescent="0.2">
      <c r="A39" s="1705"/>
      <c r="B39" s="162" t="s">
        <v>1862</v>
      </c>
      <c r="C39" s="162" t="s">
        <v>3069</v>
      </c>
      <c r="D39" s="163" t="s">
        <v>275</v>
      </c>
      <c r="E39" s="167" t="s">
        <v>340</v>
      </c>
      <c r="F39" s="174">
        <v>150</v>
      </c>
      <c r="G39" s="168"/>
      <c r="H39" s="168"/>
      <c r="I39" s="174"/>
      <c r="J39" s="148" t="s">
        <v>3068</v>
      </c>
      <c r="K39" s="9" t="s">
        <v>11</v>
      </c>
      <c r="L39" s="4"/>
      <c r="M39" s="4"/>
      <c r="N39" s="4"/>
      <c r="O39" s="4"/>
      <c r="P39" s="4"/>
      <c r="Q39" s="4"/>
      <c r="R39" s="4"/>
      <c r="S39" s="4"/>
      <c r="T39" s="4"/>
      <c r="U39" s="30"/>
    </row>
    <row r="40" spans="1:33" s="10" customFormat="1" ht="76.5" customHeight="1" x14ac:dyDescent="0.2">
      <c r="A40" s="1705"/>
      <c r="B40" s="162" t="s">
        <v>1883</v>
      </c>
      <c r="C40" s="162" t="s">
        <v>3071</v>
      </c>
      <c r="D40" s="175" t="s">
        <v>275</v>
      </c>
      <c r="E40" s="169" t="s">
        <v>358</v>
      </c>
      <c r="F40" s="176">
        <v>155</v>
      </c>
      <c r="G40" s="168"/>
      <c r="H40" s="168"/>
      <c r="I40" s="174"/>
      <c r="J40" s="148" t="s">
        <v>3070</v>
      </c>
      <c r="K40" s="9" t="s">
        <v>11</v>
      </c>
      <c r="L40" s="4"/>
      <c r="M40" s="4"/>
      <c r="N40" s="4"/>
      <c r="O40" s="4"/>
      <c r="P40" s="4"/>
      <c r="Q40" s="4"/>
      <c r="R40" s="4"/>
      <c r="S40" s="4"/>
      <c r="T40" s="4"/>
      <c r="U40" s="4"/>
      <c r="V40" s="30"/>
    </row>
    <row r="41" spans="1:33" s="10" customFormat="1" ht="86.25" customHeight="1" x14ac:dyDescent="0.2">
      <c r="A41" s="1705"/>
      <c r="B41" s="162" t="s">
        <v>1884</v>
      </c>
      <c r="C41" s="162" t="s">
        <v>3073</v>
      </c>
      <c r="D41" s="175" t="s">
        <v>275</v>
      </c>
      <c r="E41" s="169" t="s">
        <v>358</v>
      </c>
      <c r="F41" s="176">
        <v>155</v>
      </c>
      <c r="G41" s="168"/>
      <c r="H41" s="168"/>
      <c r="I41" s="174"/>
      <c r="J41" s="148" t="s">
        <v>3072</v>
      </c>
      <c r="K41" s="9" t="s">
        <v>11</v>
      </c>
      <c r="L41" s="4"/>
      <c r="M41" s="4"/>
      <c r="N41" s="4"/>
      <c r="O41" s="4"/>
      <c r="P41" s="4"/>
      <c r="Q41" s="4"/>
      <c r="R41" s="4"/>
      <c r="S41" s="4"/>
      <c r="T41" s="4"/>
      <c r="U41" s="4"/>
      <c r="V41" s="30"/>
    </row>
    <row r="42" spans="1:33" s="10" customFormat="1" ht="86.25" customHeight="1" x14ac:dyDescent="0.2">
      <c r="A42" s="1705"/>
      <c r="B42" s="162" t="s">
        <v>1893</v>
      </c>
      <c r="C42" s="162" t="s">
        <v>3075</v>
      </c>
      <c r="D42" s="175" t="s">
        <v>275</v>
      </c>
      <c r="E42" s="167" t="s">
        <v>340</v>
      </c>
      <c r="F42" s="176">
        <v>168</v>
      </c>
      <c r="G42" s="168"/>
      <c r="H42" s="168"/>
      <c r="I42" s="174"/>
      <c r="J42" s="148" t="s">
        <v>3074</v>
      </c>
      <c r="K42" s="9" t="s">
        <v>11</v>
      </c>
      <c r="L42" s="4"/>
      <c r="M42" s="4"/>
      <c r="N42" s="4"/>
      <c r="O42" s="4"/>
      <c r="P42" s="4"/>
      <c r="Q42" s="4"/>
      <c r="R42" s="4"/>
      <c r="S42" s="4"/>
      <c r="T42" s="4"/>
      <c r="U42" s="4"/>
      <c r="V42" s="30"/>
    </row>
    <row r="43" spans="1:33" s="10" customFormat="1" ht="80.25" customHeight="1" x14ac:dyDescent="0.2">
      <c r="A43" s="1705"/>
      <c r="B43" s="162" t="s">
        <v>1895</v>
      </c>
      <c r="C43" s="162" t="s">
        <v>3077</v>
      </c>
      <c r="D43" s="175" t="s">
        <v>275</v>
      </c>
      <c r="E43" s="167" t="s">
        <v>340</v>
      </c>
      <c r="F43" s="176">
        <v>168</v>
      </c>
      <c r="G43" s="168"/>
      <c r="H43" s="168"/>
      <c r="I43" s="174"/>
      <c r="J43" s="148" t="s">
        <v>3076</v>
      </c>
      <c r="K43" s="9" t="s">
        <v>11</v>
      </c>
      <c r="L43" s="4"/>
      <c r="M43" s="4"/>
      <c r="N43" s="4"/>
      <c r="O43" s="4"/>
      <c r="P43" s="4"/>
      <c r="Q43" s="4"/>
      <c r="R43" s="4"/>
      <c r="S43" s="4"/>
      <c r="T43" s="4"/>
      <c r="U43" s="4"/>
      <c r="V43" s="30"/>
    </row>
    <row r="44" spans="1:33" s="161" customFormat="1" ht="57" customHeight="1" x14ac:dyDescent="0.2">
      <c r="A44" s="1705"/>
      <c r="B44" s="162" t="s">
        <v>3078</v>
      </c>
      <c r="C44" s="166" t="s">
        <v>3081</v>
      </c>
      <c r="D44" s="163" t="s">
        <v>275</v>
      </c>
      <c r="E44" s="163" t="s">
        <v>340</v>
      </c>
      <c r="F44" s="174">
        <v>100</v>
      </c>
      <c r="G44" s="163"/>
      <c r="H44" s="163"/>
      <c r="I44" s="174"/>
      <c r="J44" s="1703" t="s">
        <v>3082</v>
      </c>
      <c r="K44" s="9"/>
      <c r="L44" s="4"/>
      <c r="M44" s="4"/>
      <c r="N44" s="4"/>
      <c r="O44" s="4"/>
      <c r="P44" s="4"/>
      <c r="Q44" s="4"/>
      <c r="R44" s="4"/>
      <c r="S44" s="4"/>
      <c r="T44" s="4"/>
      <c r="U44" s="4"/>
      <c r="V44" s="4"/>
      <c r="W44" s="4"/>
      <c r="X44" s="4"/>
      <c r="Y44" s="4"/>
      <c r="Z44" s="4"/>
      <c r="AA44" s="4"/>
      <c r="AB44" s="4"/>
      <c r="AC44" s="160"/>
    </row>
    <row r="45" spans="1:33" s="161" customFormat="1" ht="57" customHeight="1" x14ac:dyDescent="0.2">
      <c r="A45" s="1705"/>
      <c r="B45" s="162" t="s">
        <v>3079</v>
      </c>
      <c r="C45" s="166" t="s">
        <v>3083</v>
      </c>
      <c r="D45" s="163" t="s">
        <v>275</v>
      </c>
      <c r="E45" s="163" t="s">
        <v>340</v>
      </c>
      <c r="F45" s="174">
        <v>100</v>
      </c>
      <c r="G45" s="163"/>
      <c r="H45" s="163"/>
      <c r="I45" s="174"/>
      <c r="J45" s="1703"/>
      <c r="K45" s="9"/>
      <c r="L45" s="4"/>
      <c r="M45" s="4"/>
      <c r="N45" s="4"/>
      <c r="O45" s="4"/>
      <c r="P45" s="4"/>
      <c r="Q45" s="4"/>
      <c r="R45" s="4"/>
      <c r="S45" s="4"/>
      <c r="T45" s="4"/>
      <c r="U45" s="4"/>
      <c r="V45" s="4"/>
      <c r="W45" s="4"/>
      <c r="X45" s="4"/>
      <c r="Y45" s="4"/>
      <c r="Z45" s="4"/>
      <c r="AA45" s="4"/>
      <c r="AB45" s="4"/>
      <c r="AC45" s="160"/>
    </row>
    <row r="46" spans="1:33" s="161" customFormat="1" ht="57" customHeight="1" x14ac:dyDescent="0.2">
      <c r="A46" s="1688"/>
      <c r="B46" s="162" t="s">
        <v>3080</v>
      </c>
      <c r="C46" s="166" t="s">
        <v>3084</v>
      </c>
      <c r="D46" s="163" t="s">
        <v>275</v>
      </c>
      <c r="E46" s="163" t="s">
        <v>3085</v>
      </c>
      <c r="F46" s="174">
        <v>32</v>
      </c>
      <c r="G46" s="163"/>
      <c r="H46" s="163"/>
      <c r="I46" s="174"/>
      <c r="J46" s="1703"/>
      <c r="K46" s="9"/>
      <c r="L46" s="4"/>
      <c r="M46" s="4"/>
      <c r="N46" s="4"/>
      <c r="O46" s="4"/>
      <c r="P46" s="4"/>
      <c r="Q46" s="4"/>
      <c r="R46" s="4"/>
      <c r="S46" s="4"/>
      <c r="T46" s="4"/>
      <c r="U46" s="4"/>
      <c r="V46" s="4"/>
      <c r="W46" s="4"/>
      <c r="X46" s="4"/>
      <c r="Y46" s="4"/>
      <c r="Z46" s="4"/>
      <c r="AA46" s="4"/>
      <c r="AB46" s="4"/>
      <c r="AC46" s="160"/>
    </row>
    <row r="47" spans="1:33" ht="114.75" customHeight="1" x14ac:dyDescent="0.2">
      <c r="A47" s="166" t="s">
        <v>1485</v>
      </c>
      <c r="B47" s="162" t="s">
        <v>2133</v>
      </c>
      <c r="C47" s="166" t="s">
        <v>581</v>
      </c>
      <c r="D47" s="169" t="s">
        <v>213</v>
      </c>
      <c r="E47" s="167" t="s">
        <v>551</v>
      </c>
      <c r="F47" s="177">
        <v>446</v>
      </c>
      <c r="G47" s="178">
        <v>3500</v>
      </c>
      <c r="H47" s="167"/>
      <c r="I47" s="178"/>
      <c r="J47" s="149" t="s">
        <v>3086</v>
      </c>
      <c r="K47" s="9" t="s">
        <v>11</v>
      </c>
    </row>
    <row r="48" spans="1:33" s="4" customFormat="1" ht="83.25" customHeight="1" x14ac:dyDescent="0.2">
      <c r="A48" s="1704" t="s">
        <v>1486</v>
      </c>
      <c r="B48" s="162" t="s">
        <v>2187</v>
      </c>
      <c r="C48" s="166" t="s">
        <v>3088</v>
      </c>
      <c r="D48" s="167" t="s">
        <v>213</v>
      </c>
      <c r="E48" s="167" t="s">
        <v>551</v>
      </c>
      <c r="F48" s="168">
        <v>1440</v>
      </c>
      <c r="G48" s="168"/>
      <c r="H48" s="168"/>
      <c r="I48" s="179"/>
      <c r="J48" s="146" t="s">
        <v>3087</v>
      </c>
      <c r="K48" s="4" t="s">
        <v>11</v>
      </c>
      <c r="M48" s="1"/>
      <c r="N48" s="1"/>
      <c r="O48" s="1"/>
      <c r="P48" s="1"/>
      <c r="Q48" s="1"/>
      <c r="R48" s="1"/>
      <c r="S48" s="1"/>
      <c r="T48" s="1"/>
      <c r="U48" s="1"/>
      <c r="V48" s="1"/>
      <c r="W48" s="1"/>
      <c r="X48" s="1"/>
      <c r="Y48" s="1"/>
      <c r="Z48" s="1"/>
      <c r="AA48" s="1"/>
      <c r="AB48" s="1"/>
      <c r="AC48" s="1"/>
      <c r="AD48" s="1"/>
      <c r="AE48" s="1"/>
      <c r="AF48" s="1"/>
      <c r="AG48" s="1"/>
    </row>
    <row r="49" spans="1:12" s="4" customFormat="1" ht="54" customHeight="1" x14ac:dyDescent="0.2">
      <c r="A49" s="1704"/>
      <c r="B49" s="162" t="s">
        <v>2286</v>
      </c>
      <c r="C49" s="166" t="s">
        <v>3090</v>
      </c>
      <c r="D49" s="167" t="s">
        <v>213</v>
      </c>
      <c r="E49" s="167" t="s">
        <v>551</v>
      </c>
      <c r="F49" s="168">
        <v>117</v>
      </c>
      <c r="G49" s="180"/>
      <c r="H49" s="167"/>
      <c r="I49" s="168"/>
      <c r="J49" s="141" t="s">
        <v>3089</v>
      </c>
      <c r="K49" s="3" t="s">
        <v>11</v>
      </c>
    </row>
    <row r="50" spans="1:12" ht="82.5" customHeight="1" x14ac:dyDescent="0.2">
      <c r="A50" s="1704"/>
      <c r="B50" s="162" t="s">
        <v>2315</v>
      </c>
      <c r="C50" s="166" t="s">
        <v>737</v>
      </c>
      <c r="D50" s="163" t="s">
        <v>213</v>
      </c>
      <c r="E50" s="181" t="s">
        <v>551</v>
      </c>
      <c r="F50" s="168"/>
      <c r="G50" s="168">
        <v>13000</v>
      </c>
      <c r="H50" s="168">
        <v>13000</v>
      </c>
      <c r="I50" s="179"/>
      <c r="J50" s="146" t="s">
        <v>3091</v>
      </c>
      <c r="K50" s="3" t="s">
        <v>11</v>
      </c>
      <c r="L50" s="1"/>
    </row>
    <row r="51" spans="1:12" s="10" customFormat="1" ht="14.25" customHeight="1" x14ac:dyDescent="0.2">
      <c r="A51" s="1663" t="s">
        <v>1490</v>
      </c>
      <c r="B51" s="1663"/>
      <c r="C51" s="1663"/>
      <c r="D51" s="1663"/>
      <c r="E51" s="1663"/>
      <c r="F51" s="1663"/>
      <c r="G51" s="1663"/>
      <c r="H51" s="1663"/>
      <c r="I51" s="1663"/>
      <c r="J51" s="153"/>
      <c r="K51" s="44" t="s">
        <v>8</v>
      </c>
    </row>
    <row r="52" spans="1:12" ht="122.25" customHeight="1" x14ac:dyDescent="0.2">
      <c r="A52" s="166" t="s">
        <v>1491</v>
      </c>
      <c r="B52" s="162" t="s">
        <v>2451</v>
      </c>
      <c r="C52" s="162" t="s">
        <v>864</v>
      </c>
      <c r="D52" s="167" t="s">
        <v>13</v>
      </c>
      <c r="E52" s="167" t="s">
        <v>312</v>
      </c>
      <c r="F52" s="168">
        <v>5948.6</v>
      </c>
      <c r="G52" s="168"/>
      <c r="H52" s="167"/>
      <c r="I52" s="167"/>
      <c r="J52" s="88" t="s">
        <v>3092</v>
      </c>
      <c r="K52" s="3" t="s">
        <v>11</v>
      </c>
    </row>
    <row r="53" spans="1:12" s="47" customFormat="1" ht="15" customHeight="1" x14ac:dyDescent="0.25">
      <c r="A53" s="1664" t="s">
        <v>1494</v>
      </c>
      <c r="B53" s="1664"/>
      <c r="C53" s="1664"/>
      <c r="D53" s="1664"/>
      <c r="E53" s="1664"/>
      <c r="F53" s="1664"/>
      <c r="G53" s="1664"/>
      <c r="H53" s="1664"/>
      <c r="I53" s="1664"/>
      <c r="J53" s="140"/>
      <c r="K53" s="46" t="s">
        <v>8</v>
      </c>
      <c r="L53" s="46"/>
    </row>
    <row r="54" spans="1:12" ht="119.25" customHeight="1" x14ac:dyDescent="0.2">
      <c r="A54" s="166" t="s">
        <v>2563</v>
      </c>
      <c r="B54" s="162" t="s">
        <v>2564</v>
      </c>
      <c r="C54" s="182" t="s">
        <v>964</v>
      </c>
      <c r="D54" s="163" t="s">
        <v>213</v>
      </c>
      <c r="E54" s="163" t="s">
        <v>216</v>
      </c>
      <c r="F54" s="168">
        <v>17750</v>
      </c>
      <c r="G54" s="167"/>
      <c r="H54" s="167"/>
      <c r="I54" s="167"/>
      <c r="J54" s="88" t="s">
        <v>3093</v>
      </c>
      <c r="K54" s="9" t="s">
        <v>123</v>
      </c>
      <c r="L54" s="1"/>
    </row>
    <row r="55" spans="1:12" ht="11.25" customHeight="1" x14ac:dyDescent="0.2">
      <c r="F55" s="53"/>
      <c r="G55" s="53"/>
      <c r="H55" s="53"/>
      <c r="I55" s="53"/>
      <c r="K55" s="9"/>
      <c r="L55" s="1"/>
    </row>
    <row r="56" spans="1:12" ht="12.75" customHeight="1" x14ac:dyDescent="0.2">
      <c r="A56" s="1662" t="s">
        <v>1505</v>
      </c>
      <c r="B56" s="1662"/>
      <c r="C56" s="1662"/>
      <c r="D56" s="1662"/>
      <c r="E56" s="1662"/>
      <c r="F56" s="1662"/>
      <c r="G56" s="1662"/>
      <c r="H56" s="1662"/>
      <c r="I56" s="1662"/>
      <c r="J56" s="154"/>
      <c r="K56" s="54" t="s">
        <v>8</v>
      </c>
      <c r="L56" s="1"/>
    </row>
    <row r="57" spans="1:12" ht="15" customHeight="1" x14ac:dyDescent="0.2">
      <c r="A57" s="1674" t="s">
        <v>2</v>
      </c>
      <c r="B57" s="1675" t="s">
        <v>3</v>
      </c>
      <c r="C57" s="1676"/>
      <c r="D57" s="1674" t="s">
        <v>4</v>
      </c>
      <c r="E57" s="1674" t="s">
        <v>5</v>
      </c>
      <c r="F57" s="1675" t="s">
        <v>6</v>
      </c>
      <c r="G57" s="1681"/>
      <c r="H57" s="1676"/>
      <c r="I57" s="1683" t="s">
        <v>7</v>
      </c>
      <c r="J57" s="88"/>
      <c r="K57" s="9"/>
      <c r="L57" s="1"/>
    </row>
    <row r="58" spans="1:12" ht="6.75" customHeight="1" x14ac:dyDescent="0.2">
      <c r="A58" s="1674"/>
      <c r="B58" s="1677"/>
      <c r="C58" s="1678"/>
      <c r="D58" s="1674"/>
      <c r="E58" s="1674"/>
      <c r="F58" s="1679"/>
      <c r="G58" s="1682"/>
      <c r="H58" s="1680"/>
      <c r="I58" s="1684"/>
      <c r="J58" s="88"/>
      <c r="K58" s="9"/>
      <c r="L58" s="1"/>
    </row>
    <row r="59" spans="1:12" ht="11.25" customHeight="1" x14ac:dyDescent="0.2">
      <c r="A59" s="1674"/>
      <c r="B59" s="1677"/>
      <c r="C59" s="1678"/>
      <c r="D59" s="1674"/>
      <c r="E59" s="1674"/>
      <c r="F59" s="1665">
        <v>2017</v>
      </c>
      <c r="G59" s="1665">
        <v>2018</v>
      </c>
      <c r="H59" s="1665">
        <v>2019</v>
      </c>
      <c r="I59" s="1684"/>
      <c r="J59" s="88"/>
      <c r="K59" s="9"/>
      <c r="L59" s="1"/>
    </row>
    <row r="60" spans="1:12" ht="3.75" customHeight="1" x14ac:dyDescent="0.2">
      <c r="A60" s="1674"/>
      <c r="B60" s="1679"/>
      <c r="C60" s="1680"/>
      <c r="D60" s="1674"/>
      <c r="E60" s="1674"/>
      <c r="F60" s="1665"/>
      <c r="G60" s="1665"/>
      <c r="H60" s="1665"/>
      <c r="I60" s="1685"/>
      <c r="J60" s="88"/>
      <c r="K60" s="9"/>
      <c r="L60" s="1"/>
    </row>
    <row r="61" spans="1:12" ht="13.5" customHeight="1" x14ac:dyDescent="0.2">
      <c r="A61" s="133">
        <v>1</v>
      </c>
      <c r="B61" s="1666">
        <v>2</v>
      </c>
      <c r="C61" s="1667"/>
      <c r="D61" s="133">
        <v>3</v>
      </c>
      <c r="E61" s="133">
        <v>4</v>
      </c>
      <c r="F61" s="131">
        <v>5</v>
      </c>
      <c r="G61" s="131">
        <v>6</v>
      </c>
      <c r="H61" s="131">
        <v>7</v>
      </c>
      <c r="I61" s="133">
        <v>8</v>
      </c>
      <c r="J61" s="88"/>
      <c r="K61" s="9"/>
      <c r="L61" s="1"/>
    </row>
    <row r="62" spans="1:12" s="55" customFormat="1" ht="12.75" customHeight="1" x14ac:dyDescent="0.2">
      <c r="A62" s="1668" t="s">
        <v>1506</v>
      </c>
      <c r="B62" s="1669"/>
      <c r="C62" s="1670"/>
      <c r="D62" s="1670"/>
      <c r="E62" s="1670"/>
      <c r="F62" s="1670"/>
      <c r="G62" s="1670"/>
      <c r="H62" s="1670"/>
      <c r="I62" s="1670"/>
      <c r="J62" s="154"/>
    </row>
    <row r="63" spans="1:12" ht="90" customHeight="1" x14ac:dyDescent="0.2">
      <c r="A63" s="166" t="s">
        <v>1507</v>
      </c>
      <c r="B63" s="135" t="s">
        <v>2575</v>
      </c>
      <c r="C63" s="28" t="s">
        <v>3095</v>
      </c>
      <c r="D63" s="131" t="s">
        <v>13</v>
      </c>
      <c r="E63" s="131" t="s">
        <v>972</v>
      </c>
      <c r="F63" s="12">
        <v>1350</v>
      </c>
      <c r="G63" s="129"/>
      <c r="H63" s="57"/>
      <c r="I63" s="14"/>
      <c r="J63" s="141" t="s">
        <v>3094</v>
      </c>
      <c r="K63" s="9" t="s">
        <v>973</v>
      </c>
      <c r="L63" s="1"/>
    </row>
    <row r="64" spans="1:12" ht="12.75" customHeight="1" x14ac:dyDescent="0.2">
      <c r="A64" s="1671" t="s">
        <v>1508</v>
      </c>
      <c r="B64" s="1672"/>
      <c r="C64" s="1673"/>
      <c r="D64" s="1673"/>
      <c r="E64" s="1673"/>
      <c r="F64" s="1673"/>
      <c r="G64" s="1673"/>
      <c r="H64" s="1673"/>
      <c r="I64" s="1673"/>
      <c r="J64" s="140"/>
      <c r="K64" s="9"/>
      <c r="L64" s="1"/>
    </row>
    <row r="65" spans="1:12" ht="112.5" customHeight="1" x14ac:dyDescent="0.2">
      <c r="A65" s="1661" t="s">
        <v>1539</v>
      </c>
      <c r="B65" s="93" t="s">
        <v>2667</v>
      </c>
      <c r="C65" s="38" t="s">
        <v>1030</v>
      </c>
      <c r="D65" s="26" t="s">
        <v>986</v>
      </c>
      <c r="E65" s="26" t="s">
        <v>987</v>
      </c>
      <c r="F65" s="64">
        <v>100</v>
      </c>
      <c r="G65" s="64"/>
      <c r="H65" s="58"/>
      <c r="I65" s="130"/>
      <c r="J65" s="141" t="s">
        <v>3096</v>
      </c>
      <c r="K65" s="9" t="s">
        <v>973</v>
      </c>
      <c r="L65" s="1"/>
    </row>
    <row r="66" spans="1:12" ht="49.5" customHeight="1" x14ac:dyDescent="0.2">
      <c r="A66" s="1661"/>
      <c r="B66" s="93" t="s">
        <v>3098</v>
      </c>
      <c r="C66" s="38" t="s">
        <v>3097</v>
      </c>
      <c r="D66" s="26" t="s">
        <v>986</v>
      </c>
      <c r="E66" s="26" t="s">
        <v>987</v>
      </c>
      <c r="F66" s="64">
        <v>250</v>
      </c>
      <c r="G66" s="64"/>
      <c r="H66" s="58"/>
      <c r="I66" s="168"/>
      <c r="J66" s="141" t="s">
        <v>3099</v>
      </c>
      <c r="K66" s="9"/>
      <c r="L66" s="1"/>
    </row>
    <row r="67" spans="1:12" ht="76.5" customHeight="1" x14ac:dyDescent="0.2">
      <c r="A67" s="38" t="s">
        <v>1555</v>
      </c>
      <c r="B67" s="159" t="s">
        <v>2706</v>
      </c>
      <c r="C67" s="90" t="s">
        <v>3101</v>
      </c>
      <c r="D67" s="131" t="s">
        <v>810</v>
      </c>
      <c r="E67" s="131" t="s">
        <v>972</v>
      </c>
      <c r="F67" s="130">
        <v>500</v>
      </c>
      <c r="G67" s="66"/>
      <c r="H67" s="58"/>
      <c r="I67" s="130"/>
      <c r="J67" s="141" t="s">
        <v>3100</v>
      </c>
      <c r="K67" s="9" t="s">
        <v>973</v>
      </c>
      <c r="L67" s="1"/>
    </row>
    <row r="68" spans="1:12" ht="111.75" customHeight="1" x14ac:dyDescent="0.2">
      <c r="A68" s="38" t="s">
        <v>1573</v>
      </c>
      <c r="B68" s="159" t="s">
        <v>2759</v>
      </c>
      <c r="C68" s="90" t="s">
        <v>1092</v>
      </c>
      <c r="D68" s="131" t="s">
        <v>810</v>
      </c>
      <c r="E68" s="131" t="s">
        <v>972</v>
      </c>
      <c r="F68" s="130">
        <v>1220</v>
      </c>
      <c r="G68" s="49"/>
      <c r="H68" s="58"/>
      <c r="I68" s="130"/>
      <c r="J68" s="141" t="s">
        <v>3102</v>
      </c>
      <c r="K68" s="9" t="s">
        <v>973</v>
      </c>
      <c r="L68" s="1"/>
    </row>
    <row r="69" spans="1:12" ht="62.25" customHeight="1" x14ac:dyDescent="0.2">
      <c r="A69" s="134"/>
      <c r="B69" s="159" t="s">
        <v>3104</v>
      </c>
      <c r="C69" s="183" t="s">
        <v>3103</v>
      </c>
      <c r="D69" s="163" t="s">
        <v>810</v>
      </c>
      <c r="E69" s="163" t="s">
        <v>972</v>
      </c>
      <c r="F69" s="184">
        <v>250</v>
      </c>
      <c r="G69" s="69"/>
      <c r="H69" s="58"/>
      <c r="I69" s="168"/>
      <c r="J69" s="141" t="s">
        <v>3105</v>
      </c>
      <c r="K69" s="9"/>
      <c r="L69" s="1"/>
    </row>
    <row r="70" spans="1:12" ht="66" customHeight="1" x14ac:dyDescent="0.2">
      <c r="A70" s="1689" t="s">
        <v>1581</v>
      </c>
      <c r="B70" s="136" t="s">
        <v>2795</v>
      </c>
      <c r="C70" s="37" t="s">
        <v>3106</v>
      </c>
      <c r="D70" s="74" t="s">
        <v>13</v>
      </c>
      <c r="E70" s="51" t="s">
        <v>972</v>
      </c>
      <c r="F70" s="75">
        <v>200</v>
      </c>
      <c r="G70" s="49"/>
      <c r="H70" s="58"/>
      <c r="I70" s="130"/>
      <c r="J70" s="141" t="s">
        <v>3107</v>
      </c>
      <c r="K70" s="9" t="s">
        <v>973</v>
      </c>
      <c r="L70" s="1"/>
    </row>
    <row r="71" spans="1:12" ht="66" customHeight="1" x14ac:dyDescent="0.2">
      <c r="A71" s="1689"/>
      <c r="B71" s="136" t="s">
        <v>2796</v>
      </c>
      <c r="C71" s="37" t="s">
        <v>3109</v>
      </c>
      <c r="D71" s="74" t="s">
        <v>13</v>
      </c>
      <c r="E71" s="51" t="s">
        <v>972</v>
      </c>
      <c r="F71" s="75">
        <v>900</v>
      </c>
      <c r="G71" s="49"/>
      <c r="H71" s="58"/>
      <c r="I71" s="130"/>
      <c r="J71" s="141" t="s">
        <v>3108</v>
      </c>
      <c r="K71" s="9" t="s">
        <v>973</v>
      </c>
      <c r="L71" s="1"/>
    </row>
    <row r="72" spans="1:12" ht="66" customHeight="1" x14ac:dyDescent="0.2">
      <c r="A72" s="1689"/>
      <c r="B72" s="136" t="s">
        <v>2797</v>
      </c>
      <c r="C72" s="37" t="s">
        <v>3111</v>
      </c>
      <c r="D72" s="74" t="s">
        <v>13</v>
      </c>
      <c r="E72" s="51" t="s">
        <v>972</v>
      </c>
      <c r="F72" s="130">
        <v>1470</v>
      </c>
      <c r="G72" s="49"/>
      <c r="H72" s="58"/>
      <c r="I72" s="130"/>
      <c r="J72" s="141" t="s">
        <v>3110</v>
      </c>
      <c r="K72" s="9" t="s">
        <v>973</v>
      </c>
      <c r="L72" s="1"/>
    </row>
    <row r="73" spans="1:12" ht="78" customHeight="1" x14ac:dyDescent="0.2">
      <c r="A73" s="1689"/>
      <c r="B73" s="136" t="s">
        <v>2798</v>
      </c>
      <c r="C73" s="37" t="s">
        <v>3113</v>
      </c>
      <c r="D73" s="70" t="s">
        <v>286</v>
      </c>
      <c r="E73" s="71" t="s">
        <v>972</v>
      </c>
      <c r="F73" s="75">
        <f>500+50</f>
        <v>550</v>
      </c>
      <c r="G73" s="49"/>
      <c r="H73" s="58"/>
      <c r="I73" s="130"/>
      <c r="J73" s="141" t="s">
        <v>3112</v>
      </c>
      <c r="K73" s="9" t="s">
        <v>973</v>
      </c>
      <c r="L73" s="1"/>
    </row>
    <row r="74" spans="1:12" ht="84" customHeight="1" x14ac:dyDescent="0.2">
      <c r="A74" s="1689"/>
      <c r="B74" s="136" t="s">
        <v>2799</v>
      </c>
      <c r="C74" s="37" t="s">
        <v>3115</v>
      </c>
      <c r="D74" s="70" t="s">
        <v>286</v>
      </c>
      <c r="E74" s="71" t="s">
        <v>972</v>
      </c>
      <c r="F74" s="75">
        <v>40</v>
      </c>
      <c r="G74" s="49"/>
      <c r="H74" s="58"/>
      <c r="I74" s="130"/>
      <c r="J74" s="141" t="s">
        <v>3114</v>
      </c>
      <c r="K74" s="9" t="s">
        <v>973</v>
      </c>
      <c r="L74" s="1"/>
    </row>
    <row r="75" spans="1:12" ht="115.5" customHeight="1" x14ac:dyDescent="0.2">
      <c r="A75" s="1690" t="s">
        <v>1582</v>
      </c>
      <c r="B75" s="159" t="s">
        <v>2801</v>
      </c>
      <c r="C75" s="37" t="s">
        <v>1119</v>
      </c>
      <c r="D75" s="51" t="s">
        <v>13</v>
      </c>
      <c r="E75" s="51" t="s">
        <v>972</v>
      </c>
      <c r="F75" s="49">
        <v>940</v>
      </c>
      <c r="G75" s="49"/>
      <c r="H75" s="58"/>
      <c r="I75" s="130"/>
      <c r="J75" s="141" t="s">
        <v>3116</v>
      </c>
      <c r="K75" s="9" t="s">
        <v>973</v>
      </c>
      <c r="L75" s="1"/>
    </row>
    <row r="76" spans="1:12" ht="101.25" customHeight="1" x14ac:dyDescent="0.2">
      <c r="A76" s="1691"/>
      <c r="B76" s="159" t="s">
        <v>2804</v>
      </c>
      <c r="C76" s="39" t="s">
        <v>1122</v>
      </c>
      <c r="D76" s="51" t="s">
        <v>13</v>
      </c>
      <c r="E76" s="51" t="s">
        <v>972</v>
      </c>
      <c r="F76" s="52"/>
      <c r="G76" s="69">
        <v>400</v>
      </c>
      <c r="H76" s="58"/>
      <c r="I76" s="130"/>
      <c r="J76" s="141" t="s">
        <v>3117</v>
      </c>
      <c r="K76" s="9" t="s">
        <v>973</v>
      </c>
      <c r="L76" s="1"/>
    </row>
    <row r="77" spans="1:12" ht="72" customHeight="1" x14ac:dyDescent="0.2">
      <c r="A77" s="38" t="s">
        <v>1584</v>
      </c>
      <c r="B77" s="159" t="s">
        <v>2812</v>
      </c>
      <c r="C77" s="37" t="s">
        <v>3118</v>
      </c>
      <c r="D77" s="70" t="s">
        <v>13</v>
      </c>
      <c r="E77" s="131" t="s">
        <v>972</v>
      </c>
      <c r="F77" s="69">
        <v>500</v>
      </c>
      <c r="G77" s="49"/>
      <c r="H77" s="58"/>
      <c r="I77" s="130"/>
      <c r="J77" s="141" t="s">
        <v>3119</v>
      </c>
      <c r="K77" s="9" t="s">
        <v>973</v>
      </c>
      <c r="L77" s="1"/>
    </row>
    <row r="78" spans="1:12" ht="133.5" customHeight="1" x14ac:dyDescent="0.2">
      <c r="A78" s="1661" t="s">
        <v>1589</v>
      </c>
      <c r="B78" s="159" t="s">
        <v>2827</v>
      </c>
      <c r="C78" s="56" t="s">
        <v>1137</v>
      </c>
      <c r="D78" s="68" t="s">
        <v>810</v>
      </c>
      <c r="E78" s="68" t="s">
        <v>972</v>
      </c>
      <c r="F78" s="130">
        <v>872</v>
      </c>
      <c r="G78" s="49"/>
      <c r="H78" s="58"/>
      <c r="I78" s="130"/>
      <c r="J78" s="141" t="s">
        <v>3120</v>
      </c>
      <c r="K78" s="9" t="s">
        <v>973</v>
      </c>
      <c r="L78" s="1"/>
    </row>
    <row r="79" spans="1:12" ht="58.5" customHeight="1" x14ac:dyDescent="0.2">
      <c r="A79" s="1661"/>
      <c r="B79" s="159" t="s">
        <v>3121</v>
      </c>
      <c r="C79" s="166" t="s">
        <v>3122</v>
      </c>
      <c r="D79" s="163" t="s">
        <v>891</v>
      </c>
      <c r="E79" s="163" t="s">
        <v>972</v>
      </c>
      <c r="F79" s="168">
        <v>400</v>
      </c>
      <c r="G79" s="49"/>
      <c r="H79" s="58"/>
      <c r="I79" s="168"/>
      <c r="J79" s="141" t="s">
        <v>3123</v>
      </c>
      <c r="K79" s="9"/>
      <c r="L79" s="1"/>
    </row>
    <row r="80" spans="1:12" ht="74.25" customHeight="1" x14ac:dyDescent="0.2">
      <c r="A80" s="38" t="s">
        <v>1594</v>
      </c>
      <c r="B80" s="159" t="s">
        <v>2838</v>
      </c>
      <c r="C80" s="56" t="s">
        <v>3125</v>
      </c>
      <c r="D80" s="68" t="s">
        <v>810</v>
      </c>
      <c r="E80" s="68" t="s">
        <v>972</v>
      </c>
      <c r="F80" s="49">
        <f>1200+600</f>
        <v>1800</v>
      </c>
      <c r="G80" s="49"/>
      <c r="H80" s="58"/>
      <c r="I80" s="130"/>
      <c r="J80" s="141" t="s">
        <v>3124</v>
      </c>
      <c r="K80" s="9" t="s">
        <v>973</v>
      </c>
      <c r="L80" s="1"/>
    </row>
    <row r="81" spans="1:32" ht="11.25" customHeight="1" x14ac:dyDescent="0.2">
      <c r="A81" s="4"/>
      <c r="B81" s="4"/>
      <c r="C81" s="4"/>
      <c r="D81" s="4"/>
      <c r="E81" s="4"/>
      <c r="F81" s="79"/>
      <c r="G81" s="79"/>
      <c r="H81" s="79"/>
      <c r="I81" s="79"/>
      <c r="J81" s="155"/>
      <c r="K81" s="9"/>
      <c r="L81" s="1"/>
    </row>
    <row r="82" spans="1:32" ht="15" customHeight="1" x14ac:dyDescent="0.2">
      <c r="A82" s="1686" t="s">
        <v>1597</v>
      </c>
      <c r="B82" s="1686"/>
      <c r="C82" s="1686"/>
      <c r="D82" s="1686"/>
      <c r="E82" s="1686"/>
      <c r="F82" s="1686"/>
      <c r="G82" s="1686"/>
      <c r="H82" s="1686"/>
      <c r="I82" s="1686"/>
      <c r="J82" s="140"/>
      <c r="K82" s="80"/>
      <c r="L82" s="1"/>
    </row>
    <row r="83" spans="1:32" ht="15" customHeight="1" x14ac:dyDescent="0.2">
      <c r="A83" s="1665" t="s">
        <v>2</v>
      </c>
      <c r="B83" s="1698" t="s">
        <v>1162</v>
      </c>
      <c r="C83" s="1699"/>
      <c r="D83" s="1665" t="s">
        <v>1163</v>
      </c>
      <c r="E83" s="1665" t="s">
        <v>5</v>
      </c>
      <c r="F83" s="1665" t="s">
        <v>1164</v>
      </c>
      <c r="G83" s="1665"/>
      <c r="H83" s="1665"/>
      <c r="I83" s="1665" t="s">
        <v>7</v>
      </c>
      <c r="J83" s="88"/>
      <c r="K83" s="9"/>
      <c r="L83" s="1"/>
    </row>
    <row r="84" spans="1:32" ht="11.25" customHeight="1" x14ac:dyDescent="0.2">
      <c r="A84" s="1665"/>
      <c r="B84" s="1700"/>
      <c r="C84" s="1701"/>
      <c r="D84" s="1665"/>
      <c r="E84" s="1665"/>
      <c r="F84" s="131">
        <v>2017</v>
      </c>
      <c r="G84" s="131">
        <v>2018</v>
      </c>
      <c r="H84" s="131">
        <v>2019</v>
      </c>
      <c r="I84" s="1665"/>
      <c r="J84" s="88"/>
      <c r="K84" s="9"/>
      <c r="L84" s="1"/>
    </row>
    <row r="85" spans="1:32" ht="11.25" customHeight="1" x14ac:dyDescent="0.2">
      <c r="A85" s="129">
        <v>1</v>
      </c>
      <c r="B85" s="1692">
        <v>2</v>
      </c>
      <c r="C85" s="1693"/>
      <c r="D85" s="131">
        <v>3</v>
      </c>
      <c r="E85" s="131">
        <v>4</v>
      </c>
      <c r="F85" s="131">
        <v>5</v>
      </c>
      <c r="G85" s="131">
        <v>6</v>
      </c>
      <c r="H85" s="34">
        <v>7</v>
      </c>
      <c r="I85" s="131">
        <v>8</v>
      </c>
      <c r="J85" s="88"/>
      <c r="K85" s="9"/>
      <c r="L85" s="1"/>
    </row>
    <row r="86" spans="1:32" ht="14.25" customHeight="1" x14ac:dyDescent="0.2">
      <c r="A86" s="1694" t="s">
        <v>1602</v>
      </c>
      <c r="B86" s="1695"/>
      <c r="C86" s="1696"/>
      <c r="D86" s="1696"/>
      <c r="E86" s="1696"/>
      <c r="F86" s="1696"/>
      <c r="G86" s="1696"/>
      <c r="H86" s="1696"/>
      <c r="I86" s="1697"/>
      <c r="J86" s="140"/>
      <c r="K86" s="9"/>
      <c r="L86" s="1"/>
    </row>
    <row r="87" spans="1:32" ht="114" customHeight="1" x14ac:dyDescent="0.2">
      <c r="A87" s="1687" t="s">
        <v>1603</v>
      </c>
      <c r="B87" s="136" t="s">
        <v>2903</v>
      </c>
      <c r="C87" s="132" t="s">
        <v>1202</v>
      </c>
      <c r="D87" s="131" t="s">
        <v>13</v>
      </c>
      <c r="E87" s="81" t="s">
        <v>1166</v>
      </c>
      <c r="F87" s="13">
        <v>372.66800000000001</v>
      </c>
      <c r="G87" s="13">
        <v>2182.33</v>
      </c>
      <c r="H87" s="130"/>
      <c r="I87" s="130"/>
      <c r="J87" s="141" t="s">
        <v>3126</v>
      </c>
      <c r="K87" s="9" t="s">
        <v>1167</v>
      </c>
      <c r="L87" s="1"/>
    </row>
    <row r="88" spans="1:32" ht="51.75" customHeight="1" x14ac:dyDescent="0.2">
      <c r="A88" s="1688"/>
      <c r="B88" s="136" t="s">
        <v>3127</v>
      </c>
      <c r="C88" s="162" t="s">
        <v>3128</v>
      </c>
      <c r="D88" s="163" t="s">
        <v>891</v>
      </c>
      <c r="E88" s="164" t="s">
        <v>3129</v>
      </c>
      <c r="F88" s="165">
        <v>574.20000000000005</v>
      </c>
      <c r="G88" s="165"/>
      <c r="H88" s="165"/>
      <c r="I88" s="165"/>
      <c r="J88" s="141" t="s">
        <v>3130</v>
      </c>
      <c r="K88" s="9"/>
      <c r="L88" s="1"/>
    </row>
    <row r="89" spans="1:32" ht="11.25" customHeight="1" x14ac:dyDescent="0.2">
      <c r="F89" s="83"/>
      <c r="G89" s="83"/>
      <c r="H89" s="83"/>
      <c r="I89" s="84"/>
      <c r="J89" s="156"/>
      <c r="K89" s="9"/>
      <c r="L89" s="1"/>
    </row>
    <row r="90" spans="1:32" ht="12.75" x14ac:dyDescent="0.2">
      <c r="F90" s="24"/>
      <c r="G90" s="24"/>
      <c r="H90" s="24"/>
      <c r="I90" s="24"/>
      <c r="J90" s="158"/>
      <c r="M90" s="4"/>
      <c r="N90" s="4"/>
      <c r="O90" s="4"/>
      <c r="P90" s="4"/>
      <c r="Q90" s="4"/>
      <c r="R90" s="4"/>
      <c r="S90" s="4"/>
      <c r="T90" s="4"/>
      <c r="U90" s="4"/>
      <c r="V90" s="4"/>
      <c r="W90" s="4"/>
      <c r="X90" s="4"/>
      <c r="Y90" s="4"/>
      <c r="Z90" s="4"/>
      <c r="AA90" s="4"/>
      <c r="AB90" s="4"/>
      <c r="AC90" s="4"/>
      <c r="AD90" s="4"/>
      <c r="AE90" s="4"/>
      <c r="AF90" s="4"/>
    </row>
    <row r="91" spans="1:32" x14ac:dyDescent="0.2">
      <c r="M91" s="4"/>
      <c r="N91" s="4"/>
      <c r="O91" s="4"/>
      <c r="P91" s="4"/>
      <c r="Q91" s="4"/>
      <c r="R91" s="4"/>
      <c r="S91" s="4"/>
      <c r="T91" s="4"/>
      <c r="U91" s="4"/>
      <c r="V91" s="4"/>
      <c r="W91" s="4"/>
      <c r="X91" s="4"/>
      <c r="Y91" s="4"/>
      <c r="Z91" s="4"/>
      <c r="AA91" s="4"/>
      <c r="AB91" s="4"/>
      <c r="AC91" s="4"/>
      <c r="AD91" s="4"/>
      <c r="AE91" s="4"/>
      <c r="AF91" s="4"/>
    </row>
    <row r="92" spans="1:32" x14ac:dyDescent="0.2">
      <c r="M92" s="4"/>
      <c r="N92" s="4"/>
      <c r="O92" s="4"/>
      <c r="P92" s="4"/>
      <c r="Q92" s="4"/>
      <c r="R92" s="4"/>
      <c r="S92" s="4"/>
      <c r="T92" s="4"/>
      <c r="U92" s="4"/>
      <c r="V92" s="4"/>
      <c r="W92" s="4"/>
      <c r="X92" s="4"/>
      <c r="Y92" s="4"/>
      <c r="Z92" s="4"/>
      <c r="AA92" s="4"/>
      <c r="AB92" s="4"/>
      <c r="AC92" s="4"/>
      <c r="AD92" s="4"/>
      <c r="AE92" s="4"/>
      <c r="AF92" s="4"/>
    </row>
    <row r="93" spans="1:32" x14ac:dyDescent="0.2">
      <c r="M93" s="4"/>
      <c r="N93" s="4"/>
      <c r="O93" s="4"/>
      <c r="P93" s="4"/>
      <c r="Q93" s="4"/>
      <c r="R93" s="4"/>
      <c r="S93" s="4"/>
      <c r="T93" s="4"/>
      <c r="U93" s="4"/>
      <c r="V93" s="4"/>
      <c r="W93" s="4"/>
      <c r="X93" s="4"/>
      <c r="Y93" s="4"/>
      <c r="Z93" s="4"/>
      <c r="AA93" s="4"/>
      <c r="AB93" s="4"/>
      <c r="AC93" s="4"/>
      <c r="AD93" s="4"/>
      <c r="AE93" s="4"/>
      <c r="AF93" s="4"/>
    </row>
    <row r="94" spans="1:32" x14ac:dyDescent="0.2">
      <c r="M94" s="4"/>
      <c r="N94" s="4"/>
      <c r="O94" s="4"/>
      <c r="P94" s="4"/>
      <c r="Q94" s="4"/>
      <c r="R94" s="4"/>
      <c r="S94" s="4"/>
      <c r="T94" s="4"/>
      <c r="U94" s="4"/>
      <c r="V94" s="4"/>
      <c r="W94" s="4"/>
      <c r="X94" s="4"/>
      <c r="Y94" s="4"/>
      <c r="Z94" s="4"/>
      <c r="AA94" s="4"/>
      <c r="AB94" s="4"/>
      <c r="AC94" s="4"/>
      <c r="AD94" s="4"/>
      <c r="AE94" s="4"/>
      <c r="AF94" s="4"/>
    </row>
    <row r="95" spans="1:32" x14ac:dyDescent="0.2">
      <c r="M95" s="4"/>
      <c r="N95" s="4"/>
      <c r="O95" s="4"/>
      <c r="P95" s="4"/>
      <c r="Q95" s="4"/>
      <c r="R95" s="4"/>
      <c r="S95" s="4"/>
      <c r="T95" s="4"/>
      <c r="U95" s="4"/>
      <c r="V95" s="4"/>
      <c r="W95" s="4"/>
      <c r="X95" s="4"/>
      <c r="Y95" s="4"/>
      <c r="Z95" s="4"/>
      <c r="AA95" s="4"/>
      <c r="AB95" s="4"/>
      <c r="AC95" s="4"/>
      <c r="AD95" s="4"/>
      <c r="AE95" s="4"/>
      <c r="AF95" s="4"/>
    </row>
  </sheetData>
  <autoFilter ref="E1:E95"/>
  <mergeCells count="53">
    <mergeCell ref="H2:I4"/>
    <mergeCell ref="A6:K6"/>
    <mergeCell ref="A7:K7"/>
    <mergeCell ref="A8:K8"/>
    <mergeCell ref="D9:E9"/>
    <mergeCell ref="A20:I20"/>
    <mergeCell ref="I10:I13"/>
    <mergeCell ref="F12:F13"/>
    <mergeCell ref="G12:G13"/>
    <mergeCell ref="H12:H13"/>
    <mergeCell ref="B14:C14"/>
    <mergeCell ref="A15:I15"/>
    <mergeCell ref="A10:A13"/>
    <mergeCell ref="B10:C13"/>
    <mergeCell ref="D10:D13"/>
    <mergeCell ref="E10:E13"/>
    <mergeCell ref="F10:H11"/>
    <mergeCell ref="A16:A17"/>
    <mergeCell ref="J23:J25"/>
    <mergeCell ref="A26:I26"/>
    <mergeCell ref="J44:J46"/>
    <mergeCell ref="A48:A50"/>
    <mergeCell ref="A21:A25"/>
    <mergeCell ref="A28:A46"/>
    <mergeCell ref="A82:I82"/>
    <mergeCell ref="A87:A88"/>
    <mergeCell ref="A78:A79"/>
    <mergeCell ref="A70:A74"/>
    <mergeCell ref="A75:A76"/>
    <mergeCell ref="B85:C85"/>
    <mergeCell ref="A86:I86"/>
    <mergeCell ref="A83:A84"/>
    <mergeCell ref="B83:C84"/>
    <mergeCell ref="D83:D84"/>
    <mergeCell ref="E83:E84"/>
    <mergeCell ref="F83:H83"/>
    <mergeCell ref="I83:I84"/>
    <mergeCell ref="A65:A66"/>
    <mergeCell ref="A56:I56"/>
    <mergeCell ref="A51:I51"/>
    <mergeCell ref="A53:I53"/>
    <mergeCell ref="G59:G60"/>
    <mergeCell ref="H59:H60"/>
    <mergeCell ref="B61:C61"/>
    <mergeCell ref="A62:I62"/>
    <mergeCell ref="A64:I64"/>
    <mergeCell ref="A57:A60"/>
    <mergeCell ref="B57:C60"/>
    <mergeCell ref="D57:D60"/>
    <mergeCell ref="E57:E60"/>
    <mergeCell ref="F57:H58"/>
    <mergeCell ref="I57:I60"/>
    <mergeCell ref="F59:F60"/>
  </mergeCells>
  <pageMargins left="0.70866141732283472" right="0.70866141732283472" top="0.74803149606299213" bottom="0.74803149606299213" header="0.31496062992125984" footer="0.31496062992125984"/>
  <pageSetup paperSize="9" scale="59" fitToHeight="0" orientation="landscape" r:id="rId1"/>
  <rowBreaks count="1" manualBreakCount="1">
    <brk id="90"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0"/>
  <sheetViews>
    <sheetView view="pageBreakPreview" zoomScale="80" zoomScaleNormal="100" zoomScaleSheetLayoutView="80" workbookViewId="0"/>
  </sheetViews>
  <sheetFormatPr defaultColWidth="21.85546875" defaultRowHeight="11.25" x14ac:dyDescent="0.2"/>
  <cols>
    <col min="1" max="1" width="28.28515625" style="1291" customWidth="1"/>
    <col min="2" max="2" width="8.5703125" style="1291" customWidth="1"/>
    <col min="3" max="3" width="36.42578125" style="1291" customWidth="1"/>
    <col min="4" max="4" width="21.85546875" style="1291"/>
    <col min="5" max="5" width="27.5703125" style="1291" customWidth="1"/>
    <col min="6" max="6" width="14.42578125" style="1292" customWidth="1"/>
    <col min="7" max="7" width="13.5703125" style="1293" customWidth="1"/>
    <col min="8" max="8" width="11.85546875" style="1292" customWidth="1"/>
    <col min="9" max="9" width="12" style="1292" bestFit="1" customWidth="1"/>
    <col min="10" max="11" width="46.85546875" style="1295" customWidth="1"/>
    <col min="12" max="12" width="35.5703125" style="1295" customWidth="1"/>
    <col min="13" max="19" width="39" style="1295" customWidth="1"/>
    <col min="20" max="20" width="21.85546875" style="1296"/>
    <col min="21" max="16384" width="21.85546875" style="1291"/>
  </cols>
  <sheetData>
    <row r="1" spans="1:20" ht="13.5" customHeight="1" x14ac:dyDescent="0.2">
      <c r="H1" s="1294"/>
    </row>
    <row r="2" spans="1:20" s="1297" customFormat="1" ht="14.25" customHeight="1" x14ac:dyDescent="0.2">
      <c r="F2" s="1298"/>
      <c r="G2" s="1299"/>
      <c r="H2" s="1861" t="s">
        <v>8228</v>
      </c>
      <c r="I2" s="1861"/>
      <c r="J2" s="1300"/>
      <c r="K2" s="1300"/>
      <c r="L2" s="1300"/>
      <c r="M2" s="1300"/>
      <c r="N2" s="1300"/>
      <c r="O2" s="1300"/>
      <c r="P2" s="1300"/>
      <c r="Q2" s="1300"/>
      <c r="R2" s="1300"/>
      <c r="S2" s="1300"/>
      <c r="T2" s="1302"/>
    </row>
    <row r="3" spans="1:20" s="1297" customFormat="1" ht="12.75" customHeight="1" x14ac:dyDescent="0.2">
      <c r="F3" s="1298"/>
      <c r="G3" s="1299"/>
      <c r="H3" s="1861"/>
      <c r="I3" s="1861"/>
      <c r="J3" s="1300"/>
      <c r="K3" s="1300"/>
      <c r="L3" s="1300"/>
      <c r="M3" s="1300"/>
      <c r="N3" s="1300"/>
      <c r="O3" s="1300"/>
      <c r="P3" s="1300"/>
      <c r="Q3" s="1300"/>
      <c r="R3" s="1300"/>
      <c r="S3" s="1300"/>
      <c r="T3" s="1302"/>
    </row>
    <row r="4" spans="1:20" s="1297" customFormat="1" ht="12.75" customHeight="1" x14ac:dyDescent="0.2">
      <c r="F4" s="1298"/>
      <c r="G4" s="1299"/>
      <c r="H4" s="1861"/>
      <c r="I4" s="1861"/>
      <c r="J4" s="1300"/>
      <c r="K4" s="1300"/>
      <c r="L4" s="1300"/>
      <c r="M4" s="1300"/>
      <c r="N4" s="1300"/>
      <c r="O4" s="1300"/>
      <c r="P4" s="1300"/>
      <c r="Q4" s="1300"/>
      <c r="R4" s="1300"/>
      <c r="S4" s="1300"/>
      <c r="T4" s="1302"/>
    </row>
    <row r="5" spans="1:20" s="1297" customFormat="1" ht="11.25" customHeight="1" x14ac:dyDescent="0.2">
      <c r="F5" s="1298"/>
      <c r="G5" s="1298"/>
      <c r="H5" s="1298"/>
      <c r="I5" s="1298"/>
      <c r="J5" s="1303"/>
      <c r="K5" s="1303"/>
      <c r="L5" s="1303"/>
      <c r="M5" s="1303"/>
      <c r="N5" s="1303"/>
      <c r="O5" s="1303"/>
      <c r="P5" s="1303"/>
      <c r="Q5" s="1303"/>
      <c r="R5" s="1303"/>
      <c r="S5" s="1303"/>
      <c r="T5" s="1302"/>
    </row>
    <row r="6" spans="1:20" s="1306" customFormat="1" ht="12.75" customHeight="1" x14ac:dyDescent="0.2">
      <c r="A6" s="1862" t="s">
        <v>0</v>
      </c>
      <c r="B6" s="1862"/>
      <c r="C6" s="1862"/>
      <c r="D6" s="1862"/>
      <c r="E6" s="1862"/>
      <c r="F6" s="1862"/>
      <c r="G6" s="1862"/>
      <c r="H6" s="1862"/>
      <c r="I6" s="1862"/>
      <c r="J6" s="1304"/>
      <c r="K6" s="1304"/>
      <c r="L6" s="1304"/>
      <c r="M6" s="1304"/>
      <c r="N6" s="1304"/>
      <c r="O6" s="1304"/>
      <c r="P6" s="1304"/>
      <c r="Q6" s="1304"/>
      <c r="R6" s="1304"/>
      <c r="S6" s="1304"/>
      <c r="T6" s="1305"/>
    </row>
    <row r="7" spans="1:20" s="1306" customFormat="1" ht="12.75" customHeight="1" x14ac:dyDescent="0.2">
      <c r="A7" s="1862" t="s">
        <v>1</v>
      </c>
      <c r="B7" s="1862"/>
      <c r="C7" s="1862"/>
      <c r="D7" s="1862"/>
      <c r="E7" s="1862"/>
      <c r="F7" s="1862"/>
      <c r="G7" s="1862"/>
      <c r="H7" s="1862"/>
      <c r="I7" s="1862"/>
      <c r="J7" s="1304"/>
      <c r="K7" s="1304"/>
      <c r="L7" s="1304"/>
      <c r="M7" s="1304"/>
      <c r="N7" s="1304"/>
      <c r="O7" s="1304"/>
      <c r="P7" s="1304"/>
      <c r="Q7" s="1304"/>
      <c r="R7" s="1304"/>
      <c r="S7" s="1304"/>
    </row>
    <row r="8" spans="1:20" s="1297" customFormat="1" ht="6.75" customHeight="1" x14ac:dyDescent="0.2">
      <c r="A8" s="1863"/>
      <c r="B8" s="1863"/>
      <c r="C8" s="1863"/>
      <c r="D8" s="1863"/>
      <c r="E8" s="1863"/>
      <c r="F8" s="1863"/>
      <c r="G8" s="1863"/>
      <c r="H8" s="1863"/>
      <c r="I8" s="1863"/>
      <c r="J8" s="1863"/>
      <c r="K8" s="1863"/>
      <c r="L8" s="1863"/>
      <c r="M8" s="1863"/>
      <c r="N8" s="1863"/>
      <c r="O8" s="1863"/>
      <c r="P8" s="1863"/>
      <c r="Q8" s="1863"/>
      <c r="R8" s="1863"/>
      <c r="S8" s="1863"/>
    </row>
    <row r="9" spans="1:20" s="1297" customFormat="1" ht="15.75" customHeight="1" x14ac:dyDescent="0.2">
      <c r="A9" s="1864"/>
      <c r="B9" s="1864"/>
      <c r="C9" s="1864"/>
      <c r="D9" s="1864"/>
      <c r="E9" s="1864"/>
      <c r="F9" s="1864"/>
      <c r="G9" s="1864"/>
      <c r="H9" s="1864"/>
      <c r="I9" s="1864"/>
      <c r="J9" s="1307"/>
      <c r="K9" s="1307"/>
      <c r="L9" s="1307"/>
      <c r="M9" s="1307"/>
      <c r="N9" s="1307"/>
      <c r="O9" s="1307"/>
      <c r="P9" s="1307"/>
      <c r="Q9" s="1307"/>
      <c r="R9" s="1307"/>
      <c r="S9" s="1307"/>
    </row>
    <row r="10" spans="1:20" s="1297" customFormat="1" ht="15.75" customHeight="1" x14ac:dyDescent="0.2">
      <c r="A10" s="1307"/>
      <c r="B10" s="1307"/>
      <c r="C10" s="1307"/>
      <c r="D10" s="1307"/>
      <c r="E10" s="1307"/>
      <c r="F10" s="1307"/>
      <c r="G10" s="1307"/>
      <c r="H10" s="1307"/>
      <c r="I10" s="1307"/>
      <c r="J10" s="1307"/>
      <c r="K10" s="1307"/>
      <c r="L10" s="1307"/>
      <c r="M10" s="1307"/>
      <c r="N10" s="1307"/>
      <c r="O10" s="1307"/>
      <c r="P10" s="1307"/>
      <c r="Q10" s="1307"/>
      <c r="R10" s="1307"/>
      <c r="S10" s="1307"/>
    </row>
    <row r="11" spans="1:20" s="1297" customFormat="1" ht="15" customHeight="1" x14ac:dyDescent="0.2">
      <c r="A11" s="1308"/>
      <c r="B11" s="1308"/>
      <c r="C11" s="1308"/>
      <c r="D11" s="1309" t="s">
        <v>1381</v>
      </c>
      <c r="E11" s="1309"/>
      <c r="F11" s="1310"/>
      <c r="G11" s="1310"/>
      <c r="H11" s="1310"/>
      <c r="I11" s="1310"/>
      <c r="J11" s="1311"/>
      <c r="K11" s="1311"/>
      <c r="L11" s="1311"/>
      <c r="M11" s="1311"/>
      <c r="N11" s="1311"/>
      <c r="O11" s="1311"/>
      <c r="P11" s="1311"/>
      <c r="Q11" s="1311"/>
      <c r="R11" s="1311"/>
      <c r="S11" s="1311"/>
    </row>
    <row r="12" spans="1:20" s="1297" customFormat="1" ht="15" customHeight="1" x14ac:dyDescent="0.2">
      <c r="A12" s="1860" t="s">
        <v>2</v>
      </c>
      <c r="B12" s="1854" t="s">
        <v>3</v>
      </c>
      <c r="C12" s="1855"/>
      <c r="D12" s="1860" t="s">
        <v>4</v>
      </c>
      <c r="E12" s="1860" t="s">
        <v>5</v>
      </c>
      <c r="F12" s="1860" t="s">
        <v>6</v>
      </c>
      <c r="G12" s="1860"/>
      <c r="H12" s="1860"/>
      <c r="I12" s="1860" t="s">
        <v>7</v>
      </c>
      <c r="J12" s="1312"/>
      <c r="K12" s="1312"/>
      <c r="L12" s="1312"/>
      <c r="M12" s="1313"/>
      <c r="N12" s="1313"/>
      <c r="O12" s="1313"/>
      <c r="P12" s="1313"/>
      <c r="Q12" s="1313"/>
      <c r="R12" s="1313"/>
      <c r="S12" s="1313"/>
    </row>
    <row r="13" spans="1:20" s="1297" customFormat="1" ht="11.25" customHeight="1" x14ac:dyDescent="0.2">
      <c r="A13" s="1860"/>
      <c r="B13" s="1856"/>
      <c r="C13" s="1857"/>
      <c r="D13" s="1860"/>
      <c r="E13" s="1860"/>
      <c r="F13" s="1860"/>
      <c r="G13" s="1860"/>
      <c r="H13" s="1860"/>
      <c r="I13" s="1860"/>
      <c r="J13" s="1312"/>
      <c r="K13" s="1312"/>
      <c r="L13" s="1312"/>
      <c r="M13" s="1313"/>
      <c r="N13" s="1313"/>
      <c r="O13" s="1313"/>
      <c r="P13" s="1313"/>
      <c r="Q13" s="1313"/>
      <c r="R13" s="1313"/>
      <c r="S13" s="1313"/>
    </row>
    <row r="14" spans="1:20" s="1297" customFormat="1" ht="11.25" customHeight="1" x14ac:dyDescent="0.2">
      <c r="A14" s="1860"/>
      <c r="B14" s="1856"/>
      <c r="C14" s="1857"/>
      <c r="D14" s="1860"/>
      <c r="E14" s="1860"/>
      <c r="F14" s="1860">
        <v>2017</v>
      </c>
      <c r="G14" s="1860">
        <v>2018</v>
      </c>
      <c r="H14" s="1860">
        <v>2019</v>
      </c>
      <c r="I14" s="1860"/>
      <c r="J14" s="1312"/>
      <c r="K14" s="1312"/>
      <c r="L14" s="1312"/>
      <c r="M14" s="1313"/>
      <c r="N14" s="1313"/>
      <c r="O14" s="1313"/>
      <c r="P14" s="1313"/>
      <c r="Q14" s="1313"/>
      <c r="R14" s="1313"/>
      <c r="S14" s="1313"/>
    </row>
    <row r="15" spans="1:20" s="1297" customFormat="1" ht="3.75" customHeight="1" x14ac:dyDescent="0.2">
      <c r="A15" s="1860"/>
      <c r="B15" s="1858"/>
      <c r="C15" s="1859"/>
      <c r="D15" s="1860"/>
      <c r="E15" s="1860"/>
      <c r="F15" s="1860"/>
      <c r="G15" s="1860"/>
      <c r="H15" s="1860"/>
      <c r="I15" s="1860"/>
      <c r="J15" s="1312"/>
      <c r="K15" s="1312"/>
      <c r="L15" s="1312"/>
      <c r="M15" s="1313"/>
      <c r="N15" s="1313"/>
      <c r="O15" s="1313"/>
      <c r="P15" s="1313"/>
      <c r="Q15" s="1313"/>
      <c r="R15" s="1313"/>
      <c r="S15" s="1313"/>
    </row>
    <row r="16" spans="1:20" s="1297" customFormat="1" ht="11.25" customHeight="1" x14ac:dyDescent="0.2">
      <c r="A16" s="1314">
        <v>1</v>
      </c>
      <c r="B16" s="1872">
        <v>2</v>
      </c>
      <c r="C16" s="1873"/>
      <c r="D16" s="1314">
        <v>3</v>
      </c>
      <c r="E16" s="1314">
        <v>4</v>
      </c>
      <c r="F16" s="1314">
        <v>5</v>
      </c>
      <c r="G16" s="1314">
        <v>6</v>
      </c>
      <c r="H16" s="1314">
        <v>7</v>
      </c>
      <c r="I16" s="1314">
        <v>8</v>
      </c>
      <c r="J16" s="1312"/>
      <c r="K16" s="1312"/>
      <c r="L16" s="1312"/>
      <c r="M16" s="1313"/>
      <c r="N16" s="1313"/>
      <c r="O16" s="1313"/>
      <c r="P16" s="1313"/>
      <c r="Q16" s="1313"/>
      <c r="R16" s="1313"/>
      <c r="S16" s="1313"/>
    </row>
    <row r="17" spans="1:36" s="1297" customFormat="1" ht="12.75" customHeight="1" x14ac:dyDescent="0.2">
      <c r="A17" s="1866" t="s">
        <v>1382</v>
      </c>
      <c r="B17" s="1866"/>
      <c r="C17" s="1866"/>
      <c r="D17" s="1866"/>
      <c r="E17" s="1866"/>
      <c r="F17" s="1866"/>
      <c r="G17" s="1866"/>
      <c r="H17" s="1866"/>
      <c r="I17" s="1866"/>
      <c r="J17" s="1315"/>
      <c r="K17" s="1315"/>
      <c r="L17" s="1315"/>
      <c r="M17" s="1316"/>
      <c r="N17" s="1316"/>
      <c r="O17" s="1316"/>
      <c r="P17" s="1316"/>
      <c r="Q17" s="1316"/>
      <c r="R17" s="1316"/>
      <c r="S17" s="1316"/>
    </row>
    <row r="18" spans="1:36" s="1297" customFormat="1" ht="51.75" customHeight="1" x14ac:dyDescent="0.2">
      <c r="A18" s="1874" t="s">
        <v>1402</v>
      </c>
      <c r="B18" s="1317" t="s">
        <v>1420</v>
      </c>
      <c r="C18" s="1318" t="s">
        <v>4432</v>
      </c>
      <c r="D18" s="1317" t="s">
        <v>10</v>
      </c>
      <c r="E18" s="1319" t="s">
        <v>54</v>
      </c>
      <c r="F18" s="1320">
        <v>42</v>
      </c>
      <c r="G18" s="1321"/>
      <c r="H18" s="1320">
        <v>42</v>
      </c>
      <c r="I18" s="1322"/>
      <c r="J18" s="1312" t="s">
        <v>4431</v>
      </c>
      <c r="K18" s="1312" t="s">
        <v>8159</v>
      </c>
      <c r="L18" s="1312"/>
      <c r="M18" s="1313"/>
      <c r="N18" s="1313"/>
      <c r="O18" s="1313"/>
      <c r="P18" s="1313"/>
      <c r="Q18" s="1313"/>
      <c r="R18" s="1313"/>
      <c r="S18" s="1313"/>
      <c r="T18" s="1302"/>
    </row>
    <row r="19" spans="1:36" s="1297" customFormat="1" ht="110.25" customHeight="1" x14ac:dyDescent="0.2">
      <c r="A19" s="1875"/>
      <c r="B19" s="1323" t="s">
        <v>4646</v>
      </c>
      <c r="C19" s="1324" t="s">
        <v>4647</v>
      </c>
      <c r="D19" s="1322" t="s">
        <v>810</v>
      </c>
      <c r="E19" s="1322" t="s">
        <v>3435</v>
      </c>
      <c r="F19" s="1320">
        <v>100</v>
      </c>
      <c r="G19" s="1320"/>
      <c r="H19" s="1320">
        <v>100</v>
      </c>
      <c r="I19" s="1320"/>
      <c r="J19" s="1312" t="s">
        <v>4648</v>
      </c>
      <c r="K19" s="1312" t="s">
        <v>8160</v>
      </c>
      <c r="L19" s="1312"/>
      <c r="M19" s="1313"/>
      <c r="N19" s="1313"/>
      <c r="O19" s="1313"/>
      <c r="P19" s="1313"/>
      <c r="Q19" s="1313"/>
      <c r="R19" s="1313"/>
      <c r="S19" s="1313"/>
      <c r="T19" s="1302"/>
    </row>
    <row r="20" spans="1:36" s="1297" customFormat="1" ht="49.5" customHeight="1" x14ac:dyDescent="0.2">
      <c r="A20" s="1875"/>
      <c r="B20" s="1323" t="s">
        <v>7568</v>
      </c>
      <c r="C20" s="1325" t="s">
        <v>7567</v>
      </c>
      <c r="D20" s="1322" t="s">
        <v>275</v>
      </c>
      <c r="E20" s="1326" t="s">
        <v>3435</v>
      </c>
      <c r="F20" s="1327"/>
      <c r="G20" s="1328"/>
      <c r="H20" s="1320">
        <v>8875.7874300000003</v>
      </c>
      <c r="I20" s="1320"/>
      <c r="J20" s="1312" t="s">
        <v>7066</v>
      </c>
      <c r="K20" s="1312" t="s">
        <v>8161</v>
      </c>
      <c r="L20" s="1312"/>
      <c r="M20" s="1313"/>
      <c r="N20" s="1313"/>
      <c r="O20" s="1313"/>
      <c r="P20" s="1313"/>
      <c r="Q20" s="1313"/>
      <c r="R20" s="1313"/>
      <c r="S20" s="1313"/>
      <c r="T20" s="1302"/>
    </row>
    <row r="21" spans="1:36" s="1297" customFormat="1" ht="66.75" customHeight="1" x14ac:dyDescent="0.2">
      <c r="A21" s="1876"/>
      <c r="B21" s="1323" t="s">
        <v>8162</v>
      </c>
      <c r="C21" s="1325" t="s">
        <v>8163</v>
      </c>
      <c r="D21" s="1322" t="s">
        <v>810</v>
      </c>
      <c r="E21" s="1326" t="s">
        <v>4119</v>
      </c>
      <c r="F21" s="1327"/>
      <c r="G21" s="1329"/>
      <c r="H21" s="1320">
        <v>370</v>
      </c>
      <c r="I21" s="1320"/>
      <c r="J21" s="1312" t="s">
        <v>8165</v>
      </c>
      <c r="K21" s="1312"/>
      <c r="L21" s="1312"/>
      <c r="M21" s="1313"/>
      <c r="N21" s="1313"/>
      <c r="O21" s="1313"/>
      <c r="P21" s="1313"/>
      <c r="Q21" s="1313"/>
      <c r="R21" s="1313"/>
      <c r="S21" s="1313"/>
      <c r="T21" s="1302"/>
    </row>
    <row r="22" spans="1:36" s="1297" customFormat="1" ht="190.5" customHeight="1" x14ac:dyDescent="0.2">
      <c r="A22" s="1871" t="s">
        <v>1475</v>
      </c>
      <c r="B22" s="1325" t="s">
        <v>1677</v>
      </c>
      <c r="C22" s="1318" t="s">
        <v>8166</v>
      </c>
      <c r="D22" s="1317" t="s">
        <v>10</v>
      </c>
      <c r="E22" s="1319" t="s">
        <v>159</v>
      </c>
      <c r="F22" s="1320">
        <v>194</v>
      </c>
      <c r="G22" s="1320"/>
      <c r="H22" s="1320">
        <v>76.718019999999996</v>
      </c>
      <c r="I22" s="1324"/>
      <c r="J22" s="1312" t="s">
        <v>8167</v>
      </c>
      <c r="K22" s="1312"/>
      <c r="L22" s="1312"/>
      <c r="M22" s="1313"/>
      <c r="N22" s="1313"/>
      <c r="O22" s="1313"/>
      <c r="P22" s="1313"/>
      <c r="Q22" s="1313"/>
      <c r="R22" s="1313"/>
      <c r="S22" s="1313"/>
      <c r="T22" s="1302"/>
    </row>
    <row r="23" spans="1:36" s="1297" customFormat="1" ht="136.5" customHeight="1" x14ac:dyDescent="0.2">
      <c r="A23" s="1871"/>
      <c r="B23" s="1325" t="s">
        <v>1679</v>
      </c>
      <c r="C23" s="1318" t="s">
        <v>3670</v>
      </c>
      <c r="D23" s="1317" t="s">
        <v>10</v>
      </c>
      <c r="E23" s="1319" t="s">
        <v>159</v>
      </c>
      <c r="F23" s="1320">
        <v>232</v>
      </c>
      <c r="G23" s="1320"/>
      <c r="H23" s="1320">
        <v>45.759599999999999</v>
      </c>
      <c r="I23" s="1324"/>
      <c r="J23" s="1312" t="s">
        <v>3669</v>
      </c>
      <c r="K23" s="1312" t="s">
        <v>8168</v>
      </c>
      <c r="L23" s="1312"/>
      <c r="M23" s="1313"/>
      <c r="N23" s="1313"/>
      <c r="O23" s="1313"/>
      <c r="P23" s="1313"/>
      <c r="Q23" s="1313"/>
      <c r="R23" s="1313"/>
      <c r="S23" s="1313"/>
      <c r="T23" s="1302"/>
    </row>
    <row r="24" spans="1:36" s="1302" customFormat="1" ht="156" customHeight="1" x14ac:dyDescent="0.2">
      <c r="A24" s="1318" t="s">
        <v>3131</v>
      </c>
      <c r="B24" s="1325" t="s">
        <v>1734</v>
      </c>
      <c r="C24" s="1318" t="s">
        <v>214</v>
      </c>
      <c r="D24" s="1322" t="s">
        <v>13</v>
      </c>
      <c r="E24" s="1319" t="s">
        <v>211</v>
      </c>
      <c r="F24" s="1320">
        <v>5613</v>
      </c>
      <c r="G24" s="1322">
        <v>6.4299999999999996E-2</v>
      </c>
      <c r="H24" s="1322">
        <v>2115.7568700000002</v>
      </c>
      <c r="I24" s="1322"/>
      <c r="J24" s="1312" t="s">
        <v>4327</v>
      </c>
      <c r="K24" s="1312" t="s">
        <v>5514</v>
      </c>
      <c r="L24" s="1312" t="s">
        <v>5945</v>
      </c>
      <c r="M24" s="1301" t="s">
        <v>6113</v>
      </c>
      <c r="N24" s="1313" t="s">
        <v>6873</v>
      </c>
      <c r="O24" s="1313" t="s">
        <v>8044</v>
      </c>
      <c r="P24" s="1313" t="s">
        <v>8182</v>
      </c>
      <c r="Q24" s="1313"/>
      <c r="R24" s="1313"/>
      <c r="S24" s="1313"/>
    </row>
    <row r="25" spans="1:36" s="1297" customFormat="1" ht="15.75" customHeight="1" x14ac:dyDescent="0.2">
      <c r="A25" s="1865" t="s">
        <v>1478</v>
      </c>
      <c r="B25" s="1866"/>
      <c r="C25" s="1866"/>
      <c r="D25" s="1866"/>
      <c r="E25" s="1866"/>
      <c r="F25" s="1866"/>
      <c r="G25" s="1866"/>
      <c r="H25" s="1866"/>
      <c r="I25" s="1867"/>
      <c r="J25" s="1315"/>
      <c r="K25" s="1315"/>
      <c r="L25" s="1315"/>
      <c r="M25" s="1316"/>
      <c r="N25" s="1316"/>
      <c r="O25" s="1316"/>
      <c r="P25" s="1316"/>
      <c r="Q25" s="1316"/>
      <c r="R25" s="1316"/>
      <c r="S25" s="1316"/>
      <c r="T25" s="1302"/>
      <c r="U25" s="1302"/>
      <c r="V25" s="1302"/>
      <c r="W25" s="1302"/>
      <c r="X25" s="1302"/>
      <c r="Y25" s="1302"/>
      <c r="Z25" s="1302"/>
      <c r="AA25" s="1302"/>
      <c r="AB25" s="1302"/>
      <c r="AC25" s="1302"/>
      <c r="AD25" s="1302"/>
      <c r="AE25" s="1302"/>
      <c r="AF25" s="1302"/>
      <c r="AG25" s="1302"/>
      <c r="AH25" s="1302"/>
      <c r="AI25" s="1302"/>
      <c r="AJ25" s="1302"/>
    </row>
    <row r="26" spans="1:36" s="1297" customFormat="1" ht="130.5" customHeight="1" x14ac:dyDescent="0.2">
      <c r="A26" s="1874" t="s">
        <v>1480</v>
      </c>
      <c r="B26" s="1325" t="s">
        <v>1839</v>
      </c>
      <c r="C26" s="1325" t="s">
        <v>336</v>
      </c>
      <c r="D26" s="1317" t="s">
        <v>213</v>
      </c>
      <c r="E26" s="1317" t="s">
        <v>337</v>
      </c>
      <c r="F26" s="1330"/>
      <c r="G26" s="1331"/>
      <c r="H26" s="1320"/>
      <c r="I26" s="1320"/>
      <c r="J26" s="1332" t="s">
        <v>5749</v>
      </c>
      <c r="K26" s="1332" t="s">
        <v>7648</v>
      </c>
      <c r="L26" s="1332" t="s">
        <v>8169</v>
      </c>
      <c r="M26" s="1333"/>
      <c r="N26" s="1333"/>
      <c r="O26" s="1333"/>
      <c r="P26" s="1333"/>
      <c r="Q26" s="1333"/>
      <c r="R26" s="1333"/>
      <c r="S26" s="1333"/>
    </row>
    <row r="27" spans="1:36" s="1297" customFormat="1" ht="171.75" customHeight="1" x14ac:dyDescent="0.2">
      <c r="A27" s="1876"/>
      <c r="B27" s="1325" t="s">
        <v>1972</v>
      </c>
      <c r="C27" s="1325" t="s">
        <v>8170</v>
      </c>
      <c r="D27" s="1322" t="s">
        <v>213</v>
      </c>
      <c r="E27" s="1322" t="s">
        <v>358</v>
      </c>
      <c r="F27" s="1334"/>
      <c r="G27" s="1322"/>
      <c r="H27" s="1322">
        <v>5000</v>
      </c>
      <c r="I27" s="1327">
        <v>2000</v>
      </c>
      <c r="J27" s="1332" t="s">
        <v>8235</v>
      </c>
      <c r="K27" s="1332"/>
      <c r="L27" s="1332"/>
      <c r="M27" s="1333"/>
      <c r="N27" s="1333"/>
      <c r="O27" s="1333"/>
      <c r="P27" s="1333"/>
      <c r="Q27" s="1333"/>
      <c r="R27" s="1333"/>
      <c r="S27" s="1333"/>
      <c r="T27" s="1302"/>
    </row>
    <row r="28" spans="1:36" s="1297" customFormat="1" ht="187.5" customHeight="1" x14ac:dyDescent="0.2">
      <c r="A28" s="1871" t="s">
        <v>1482</v>
      </c>
      <c r="B28" s="1325" t="s">
        <v>2109</v>
      </c>
      <c r="C28" s="1318" t="s">
        <v>8171</v>
      </c>
      <c r="D28" s="1322" t="s">
        <v>213</v>
      </c>
      <c r="E28" s="1322" t="s">
        <v>216</v>
      </c>
      <c r="F28" s="1335">
        <v>15816.622590000001</v>
      </c>
      <c r="G28" s="1336">
        <v>315.69276000000002</v>
      </c>
      <c r="H28" s="1322">
        <v>4000</v>
      </c>
      <c r="I28" s="1322"/>
      <c r="J28" s="1312" t="s">
        <v>4144</v>
      </c>
      <c r="K28" s="1312" t="s">
        <v>5537</v>
      </c>
      <c r="L28" s="1312" t="s">
        <v>6401</v>
      </c>
      <c r="M28" s="1313" t="s">
        <v>8172</v>
      </c>
      <c r="N28" s="1313"/>
      <c r="O28" s="1313"/>
      <c r="P28" s="1313"/>
      <c r="Q28" s="1313"/>
      <c r="R28" s="1313"/>
      <c r="S28" s="1313"/>
      <c r="T28" s="1302"/>
    </row>
    <row r="29" spans="1:36" s="1297" customFormat="1" ht="147.75" customHeight="1" x14ac:dyDescent="0.2">
      <c r="A29" s="1871"/>
      <c r="B29" s="1325" t="s">
        <v>2111</v>
      </c>
      <c r="C29" s="1318" t="s">
        <v>7728</v>
      </c>
      <c r="D29" s="1322" t="s">
        <v>558</v>
      </c>
      <c r="E29" s="1322" t="s">
        <v>216</v>
      </c>
      <c r="F29" s="1335">
        <v>11203.181</v>
      </c>
      <c r="G29" s="1336">
        <v>3834</v>
      </c>
      <c r="H29" s="1322" t="s">
        <v>8174</v>
      </c>
      <c r="I29" s="1322"/>
      <c r="J29" s="1312" t="s">
        <v>3993</v>
      </c>
      <c r="K29" s="1312" t="s">
        <v>4146</v>
      </c>
      <c r="L29" s="1312" t="s">
        <v>4463</v>
      </c>
      <c r="M29" s="1313" t="s">
        <v>4700</v>
      </c>
      <c r="N29" s="1313" t="s">
        <v>5539</v>
      </c>
      <c r="O29" s="1313" t="s">
        <v>5963</v>
      </c>
      <c r="P29" s="1313" t="s">
        <v>6926</v>
      </c>
      <c r="Q29" s="1313" t="s">
        <v>7729</v>
      </c>
      <c r="R29" s="1313" t="s">
        <v>8173</v>
      </c>
      <c r="S29" s="1313"/>
      <c r="T29" s="1302"/>
    </row>
    <row r="30" spans="1:36" s="1297" customFormat="1" ht="117.75" customHeight="1" x14ac:dyDescent="0.2">
      <c r="A30" s="1877" t="s">
        <v>1486</v>
      </c>
      <c r="B30" s="1325" t="s">
        <v>2255</v>
      </c>
      <c r="C30" s="1318" t="s">
        <v>5178</v>
      </c>
      <c r="D30" s="1317" t="s">
        <v>213</v>
      </c>
      <c r="E30" s="1317" t="s">
        <v>551</v>
      </c>
      <c r="F30" s="1337">
        <v>70</v>
      </c>
      <c r="G30" s="1338">
        <v>905.65599999999995</v>
      </c>
      <c r="H30" s="1322">
        <v>244.23683</v>
      </c>
      <c r="I30" s="1337">
        <v>70</v>
      </c>
      <c r="J30" s="1339" t="s">
        <v>5566</v>
      </c>
      <c r="K30" s="1339" t="s">
        <v>7819</v>
      </c>
      <c r="L30" s="1339" t="s">
        <v>8175</v>
      </c>
      <c r="M30" s="1340"/>
      <c r="N30" s="1340"/>
      <c r="O30" s="1340"/>
      <c r="P30" s="1340"/>
      <c r="Q30" s="1340"/>
      <c r="R30" s="1340"/>
      <c r="S30" s="1340"/>
      <c r="T30" s="1302"/>
    </row>
    <row r="31" spans="1:36" s="1297" customFormat="1" ht="129.75" customHeight="1" x14ac:dyDescent="0.2">
      <c r="A31" s="1878"/>
      <c r="B31" s="1341" t="s">
        <v>6414</v>
      </c>
      <c r="C31" s="1318" t="s">
        <v>8176</v>
      </c>
      <c r="D31" s="1322" t="s">
        <v>810</v>
      </c>
      <c r="E31" s="1322" t="s">
        <v>902</v>
      </c>
      <c r="F31" s="1327"/>
      <c r="G31" s="1336">
        <v>300</v>
      </c>
      <c r="H31" s="1320">
        <v>4000</v>
      </c>
      <c r="I31" s="1320"/>
      <c r="J31" s="1342" t="s">
        <v>6412</v>
      </c>
      <c r="K31" s="1343" t="s">
        <v>8177</v>
      </c>
      <c r="L31" s="1344"/>
      <c r="M31" s="1345"/>
      <c r="N31" s="1345"/>
      <c r="O31" s="1345"/>
      <c r="P31" s="1345"/>
      <c r="Q31" s="1345"/>
      <c r="R31" s="1345"/>
      <c r="S31" s="1345"/>
      <c r="T31" s="1302"/>
    </row>
    <row r="32" spans="1:36" s="1297" customFormat="1" ht="70.5" customHeight="1" x14ac:dyDescent="0.2">
      <c r="A32" s="1879"/>
      <c r="B32" s="1341" t="s">
        <v>7695</v>
      </c>
      <c r="C32" s="1318" t="s">
        <v>8178</v>
      </c>
      <c r="D32" s="1322" t="s">
        <v>810</v>
      </c>
      <c r="E32" s="1322" t="s">
        <v>902</v>
      </c>
      <c r="F32" s="1327"/>
      <c r="G32" s="1336"/>
      <c r="H32" s="1320">
        <v>1000</v>
      </c>
      <c r="I32" s="1320"/>
      <c r="J32" s="1342" t="s">
        <v>7579</v>
      </c>
      <c r="K32" s="1343" t="s">
        <v>8179</v>
      </c>
      <c r="L32" s="1344"/>
      <c r="M32" s="1345"/>
      <c r="N32" s="1345"/>
      <c r="O32" s="1345"/>
      <c r="P32" s="1345"/>
      <c r="Q32" s="1345"/>
      <c r="R32" s="1345"/>
      <c r="S32" s="1345"/>
      <c r="T32" s="1302"/>
    </row>
    <row r="33" spans="1:20" s="1302" customFormat="1" ht="14.25" customHeight="1" x14ac:dyDescent="0.2">
      <c r="A33" s="1868" t="s">
        <v>1490</v>
      </c>
      <c r="B33" s="1869"/>
      <c r="C33" s="1869"/>
      <c r="D33" s="1869"/>
      <c r="E33" s="1869"/>
      <c r="F33" s="1869"/>
      <c r="G33" s="1869"/>
      <c r="H33" s="1869"/>
      <c r="I33" s="1870"/>
      <c r="J33" s="1315"/>
      <c r="K33" s="1315"/>
      <c r="L33" s="1315"/>
      <c r="M33" s="1316"/>
      <c r="N33" s="1316"/>
      <c r="O33" s="1316"/>
      <c r="P33" s="1316"/>
      <c r="Q33" s="1316"/>
      <c r="R33" s="1316"/>
      <c r="S33" s="1316"/>
    </row>
    <row r="34" spans="1:20" s="1297" customFormat="1" ht="81.75" customHeight="1" x14ac:dyDescent="0.2">
      <c r="A34" s="1874" t="s">
        <v>1491</v>
      </c>
      <c r="B34" s="1341" t="s">
        <v>7885</v>
      </c>
      <c r="C34" s="1325" t="s">
        <v>8180</v>
      </c>
      <c r="D34" s="1322" t="s">
        <v>286</v>
      </c>
      <c r="E34" s="1317" t="s">
        <v>5806</v>
      </c>
      <c r="F34" s="1327"/>
      <c r="G34" s="1336"/>
      <c r="H34" s="1320">
        <v>198</v>
      </c>
      <c r="I34" s="1322"/>
      <c r="J34" s="1343" t="s">
        <v>7242</v>
      </c>
      <c r="K34" s="1343" t="s">
        <v>8181</v>
      </c>
      <c r="L34" s="1343"/>
      <c r="M34" s="1346"/>
      <c r="N34" s="1346"/>
      <c r="O34" s="1346"/>
      <c r="P34" s="1346"/>
      <c r="Q34" s="1346"/>
      <c r="R34" s="1346"/>
      <c r="S34" s="1346"/>
      <c r="T34" s="1302"/>
    </row>
    <row r="35" spans="1:20" s="1297" customFormat="1" ht="185.25" customHeight="1" x14ac:dyDescent="0.2">
      <c r="A35" s="1875"/>
      <c r="B35" s="1341" t="s">
        <v>7895</v>
      </c>
      <c r="C35" s="1325" t="s">
        <v>8183</v>
      </c>
      <c r="D35" s="1322" t="s">
        <v>810</v>
      </c>
      <c r="E35" s="1317" t="s">
        <v>8232</v>
      </c>
      <c r="F35" s="1327"/>
      <c r="G35" s="1336"/>
      <c r="H35" s="1320">
        <v>1470</v>
      </c>
      <c r="I35" s="1322"/>
      <c r="J35" s="1343" t="s">
        <v>7242</v>
      </c>
      <c r="K35" s="1343" t="s">
        <v>8184</v>
      </c>
      <c r="L35" s="1343"/>
      <c r="M35" s="1346"/>
      <c r="N35" s="1346"/>
      <c r="O35" s="1346"/>
      <c r="P35" s="1346"/>
      <c r="Q35" s="1346"/>
      <c r="R35" s="1346"/>
      <c r="S35" s="1346"/>
      <c r="T35" s="1302"/>
    </row>
    <row r="36" spans="1:20" s="1297" customFormat="1" ht="156.75" customHeight="1" x14ac:dyDescent="0.2">
      <c r="A36" s="1875"/>
      <c r="B36" s="1341" t="s">
        <v>7907</v>
      </c>
      <c r="C36" s="1325" t="s">
        <v>7908</v>
      </c>
      <c r="D36" s="1322" t="s">
        <v>810</v>
      </c>
      <c r="E36" s="1317" t="s">
        <v>5806</v>
      </c>
      <c r="F36" s="1327"/>
      <c r="G36" s="1336"/>
      <c r="H36" s="1320">
        <v>750</v>
      </c>
      <c r="I36" s="1322"/>
      <c r="J36" s="1343" t="s">
        <v>7242</v>
      </c>
      <c r="K36" s="1343" t="s">
        <v>8185</v>
      </c>
      <c r="L36" s="1343"/>
      <c r="M36" s="1346"/>
      <c r="N36" s="1346"/>
      <c r="O36" s="1346"/>
      <c r="P36" s="1346"/>
      <c r="Q36" s="1346"/>
      <c r="R36" s="1346"/>
      <c r="S36" s="1346"/>
      <c r="T36" s="1302"/>
    </row>
    <row r="37" spans="1:20" s="1297" customFormat="1" ht="149.25" customHeight="1" x14ac:dyDescent="0.2">
      <c r="A37" s="1875"/>
      <c r="B37" s="1341" t="s">
        <v>7930</v>
      </c>
      <c r="C37" s="1325" t="s">
        <v>8186</v>
      </c>
      <c r="D37" s="1322" t="s">
        <v>810</v>
      </c>
      <c r="E37" s="1317" t="s">
        <v>5806</v>
      </c>
      <c r="F37" s="1327"/>
      <c r="G37" s="1336"/>
      <c r="H37" s="1320">
        <v>2400</v>
      </c>
      <c r="I37" s="1322"/>
      <c r="J37" s="1343" t="s">
        <v>7242</v>
      </c>
      <c r="K37" s="1343" t="s">
        <v>8187</v>
      </c>
      <c r="L37" s="1343"/>
      <c r="M37" s="1346"/>
      <c r="N37" s="1346"/>
      <c r="O37" s="1346"/>
      <c r="P37" s="1346"/>
      <c r="Q37" s="1346"/>
      <c r="R37" s="1346"/>
      <c r="S37" s="1346"/>
      <c r="T37" s="1302"/>
    </row>
    <row r="38" spans="1:20" s="1297" customFormat="1" ht="127.5" customHeight="1" x14ac:dyDescent="0.2">
      <c r="A38" s="1876"/>
      <c r="B38" s="1341" t="s">
        <v>7937</v>
      </c>
      <c r="C38" s="1325" t="s">
        <v>8076</v>
      </c>
      <c r="D38" s="1322" t="s">
        <v>810</v>
      </c>
      <c r="E38" s="1317" t="s">
        <v>5788</v>
      </c>
      <c r="F38" s="1327"/>
      <c r="G38" s="1336"/>
      <c r="H38" s="1320"/>
      <c r="I38" s="1322"/>
      <c r="J38" s="1343" t="s">
        <v>7242</v>
      </c>
      <c r="K38" s="1343" t="s">
        <v>8075</v>
      </c>
      <c r="L38" s="1343" t="s">
        <v>8188</v>
      </c>
      <c r="M38" s="1346"/>
      <c r="N38" s="1346"/>
      <c r="O38" s="1346"/>
      <c r="P38" s="1346"/>
      <c r="Q38" s="1346"/>
      <c r="R38" s="1346"/>
      <c r="S38" s="1346"/>
      <c r="T38" s="1302"/>
    </row>
    <row r="39" spans="1:20" s="1297" customFormat="1" ht="115.5" customHeight="1" x14ac:dyDescent="0.2">
      <c r="A39" s="1347" t="s">
        <v>1492</v>
      </c>
      <c r="B39" s="1325" t="s">
        <v>2493</v>
      </c>
      <c r="C39" s="1325" t="s">
        <v>3157</v>
      </c>
      <c r="D39" s="1317" t="s">
        <v>810</v>
      </c>
      <c r="E39" s="1322" t="s">
        <v>29</v>
      </c>
      <c r="F39" s="1327">
        <v>4100</v>
      </c>
      <c r="G39" s="1327">
        <v>240.08311</v>
      </c>
      <c r="H39" s="1320">
        <v>40</v>
      </c>
      <c r="I39" s="1320"/>
      <c r="J39" s="1343" t="s">
        <v>3356</v>
      </c>
      <c r="K39" s="1348" t="s">
        <v>4184</v>
      </c>
      <c r="L39" s="1348" t="s">
        <v>6962</v>
      </c>
      <c r="M39" s="1349" t="s">
        <v>8189</v>
      </c>
      <c r="N39" s="1349"/>
      <c r="O39" s="1349"/>
      <c r="P39" s="1349"/>
      <c r="Q39" s="1349"/>
      <c r="R39" s="1349"/>
      <c r="S39" s="1349"/>
    </row>
    <row r="40" spans="1:20" s="1351" customFormat="1" ht="15" customHeight="1" x14ac:dyDescent="0.25">
      <c r="A40" s="1865" t="s">
        <v>1494</v>
      </c>
      <c r="B40" s="1866"/>
      <c r="C40" s="1866"/>
      <c r="D40" s="1866"/>
      <c r="E40" s="1866"/>
      <c r="F40" s="1866"/>
      <c r="G40" s="1866"/>
      <c r="H40" s="1866"/>
      <c r="I40" s="1867"/>
      <c r="J40" s="1315"/>
      <c r="K40" s="1315"/>
      <c r="L40" s="1315"/>
      <c r="M40" s="1316"/>
      <c r="N40" s="1316"/>
      <c r="O40" s="1316"/>
      <c r="P40" s="1316"/>
      <c r="Q40" s="1316"/>
      <c r="R40" s="1316"/>
      <c r="S40" s="1316"/>
      <c r="T40" s="1350"/>
    </row>
    <row r="41" spans="1:20" ht="94.5" customHeight="1" x14ac:dyDescent="0.2">
      <c r="A41" s="1352" t="s">
        <v>1499</v>
      </c>
      <c r="B41" s="1325" t="s">
        <v>8190</v>
      </c>
      <c r="C41" s="1353" t="s">
        <v>8191</v>
      </c>
      <c r="D41" s="1354" t="s">
        <v>810</v>
      </c>
      <c r="E41" s="1354" t="s">
        <v>8192</v>
      </c>
      <c r="F41" s="1320"/>
      <c r="G41" s="1335"/>
      <c r="H41" s="1322">
        <v>350</v>
      </c>
      <c r="I41" s="1320"/>
      <c r="J41" s="1312" t="s">
        <v>8165</v>
      </c>
      <c r="K41" s="1312"/>
      <c r="L41" s="1312"/>
      <c r="M41" s="1312"/>
      <c r="N41" s="1312"/>
      <c r="O41" s="1312"/>
      <c r="P41" s="1312"/>
      <c r="Q41" s="1312"/>
      <c r="R41" s="1312"/>
      <c r="S41" s="1312"/>
      <c r="T41" s="1291"/>
    </row>
    <row r="42" spans="1:20" s="1297" customFormat="1" ht="69.75" customHeight="1" x14ac:dyDescent="0.2">
      <c r="A42" s="1352" t="s">
        <v>1503</v>
      </c>
      <c r="B42" s="1318" t="s">
        <v>8086</v>
      </c>
      <c r="C42" s="1353" t="s">
        <v>8230</v>
      </c>
      <c r="D42" s="1354" t="s">
        <v>810</v>
      </c>
      <c r="E42" s="1354" t="s">
        <v>1243</v>
      </c>
      <c r="F42" s="1320"/>
      <c r="G42" s="1331"/>
      <c r="H42" s="1320">
        <v>1441.5266999999999</v>
      </c>
      <c r="I42" s="1320"/>
      <c r="J42" s="1343" t="s">
        <v>8147</v>
      </c>
      <c r="K42" s="1312" t="s">
        <v>8233</v>
      </c>
      <c r="L42" s="1312"/>
      <c r="M42" s="1313"/>
      <c r="N42" s="1313"/>
      <c r="O42" s="1313"/>
      <c r="P42" s="1313"/>
      <c r="Q42" s="1313"/>
      <c r="R42" s="1313"/>
      <c r="S42" s="1313"/>
    </row>
    <row r="43" spans="1:20" s="1297" customFormat="1" ht="11.25" customHeight="1" x14ac:dyDescent="0.2">
      <c r="A43" s="1291"/>
      <c r="B43" s="1291"/>
      <c r="C43" s="1291"/>
      <c r="D43" s="1291"/>
      <c r="E43" s="1291"/>
      <c r="F43" s="1355"/>
      <c r="G43" s="1355"/>
      <c r="H43" s="1355"/>
      <c r="I43" s="1355"/>
      <c r="J43" s="1295"/>
      <c r="K43" s="1295"/>
      <c r="L43" s="1295"/>
      <c r="M43" s="1303"/>
      <c r="N43" s="1303"/>
      <c r="O43" s="1303"/>
      <c r="P43" s="1303"/>
      <c r="Q43" s="1303"/>
      <c r="R43" s="1303"/>
      <c r="S43" s="1303"/>
    </row>
    <row r="44" spans="1:20" s="1297" customFormat="1" ht="12.75" customHeight="1" x14ac:dyDescent="0.2">
      <c r="A44" s="1880" t="s">
        <v>1505</v>
      </c>
      <c r="B44" s="1880"/>
      <c r="C44" s="1880"/>
      <c r="D44" s="1880"/>
      <c r="E44" s="1880"/>
      <c r="F44" s="1880"/>
      <c r="G44" s="1880"/>
      <c r="H44" s="1880"/>
      <c r="I44" s="1880"/>
      <c r="J44" s="1356"/>
      <c r="K44" s="1356"/>
      <c r="L44" s="1356"/>
      <c r="M44" s="1357"/>
      <c r="N44" s="1357"/>
      <c r="O44" s="1357"/>
      <c r="P44" s="1357"/>
      <c r="Q44" s="1357"/>
      <c r="R44" s="1357"/>
      <c r="S44" s="1357"/>
    </row>
    <row r="45" spans="1:20" s="1297" customFormat="1" ht="15" customHeight="1" x14ac:dyDescent="0.2">
      <c r="A45" s="1881" t="s">
        <v>2</v>
      </c>
      <c r="B45" s="1881" t="s">
        <v>3</v>
      </c>
      <c r="C45" s="1881"/>
      <c r="D45" s="1881" t="s">
        <v>4</v>
      </c>
      <c r="E45" s="1881" t="s">
        <v>5</v>
      </c>
      <c r="F45" s="1881" t="s">
        <v>6</v>
      </c>
      <c r="G45" s="1881"/>
      <c r="H45" s="1881"/>
      <c r="I45" s="1881" t="s">
        <v>7</v>
      </c>
      <c r="J45" s="1312"/>
      <c r="K45" s="1312"/>
      <c r="L45" s="1312"/>
      <c r="M45" s="1313"/>
      <c r="N45" s="1313"/>
      <c r="O45" s="1313"/>
      <c r="P45" s="1313"/>
      <c r="Q45" s="1313"/>
      <c r="R45" s="1313"/>
      <c r="S45" s="1313"/>
    </row>
    <row r="46" spans="1:20" s="1297" customFormat="1" ht="6.75" customHeight="1" x14ac:dyDescent="0.2">
      <c r="A46" s="1881"/>
      <c r="B46" s="1881"/>
      <c r="C46" s="1881"/>
      <c r="D46" s="1881"/>
      <c r="E46" s="1881"/>
      <c r="F46" s="1881"/>
      <c r="G46" s="1881"/>
      <c r="H46" s="1881"/>
      <c r="I46" s="1881"/>
      <c r="J46" s="1312"/>
      <c r="K46" s="1312"/>
      <c r="L46" s="1312"/>
      <c r="M46" s="1313"/>
      <c r="N46" s="1313"/>
      <c r="O46" s="1313"/>
      <c r="P46" s="1313"/>
      <c r="Q46" s="1313"/>
      <c r="R46" s="1313"/>
      <c r="S46" s="1313"/>
    </row>
    <row r="47" spans="1:20" s="1297" customFormat="1" ht="11.25" customHeight="1" x14ac:dyDescent="0.2">
      <c r="A47" s="1881"/>
      <c r="B47" s="1881"/>
      <c r="C47" s="1881"/>
      <c r="D47" s="1881"/>
      <c r="E47" s="1881"/>
      <c r="F47" s="1881">
        <v>2017</v>
      </c>
      <c r="G47" s="1860">
        <v>2018</v>
      </c>
      <c r="H47" s="1881">
        <v>2019</v>
      </c>
      <c r="I47" s="1881"/>
      <c r="J47" s="1312"/>
      <c r="K47" s="1312"/>
      <c r="L47" s="1312"/>
      <c r="M47" s="1313"/>
      <c r="N47" s="1313"/>
      <c r="O47" s="1313"/>
      <c r="P47" s="1313"/>
      <c r="Q47" s="1313"/>
      <c r="R47" s="1313"/>
      <c r="S47" s="1313"/>
    </row>
    <row r="48" spans="1:20" s="1297" customFormat="1" ht="3.75" customHeight="1" x14ac:dyDescent="0.2">
      <c r="A48" s="1881"/>
      <c r="B48" s="1881"/>
      <c r="C48" s="1881"/>
      <c r="D48" s="1881"/>
      <c r="E48" s="1881"/>
      <c r="F48" s="1881"/>
      <c r="G48" s="1860"/>
      <c r="H48" s="1881"/>
      <c r="I48" s="1881"/>
      <c r="J48" s="1312"/>
      <c r="K48" s="1312"/>
      <c r="L48" s="1312"/>
      <c r="M48" s="1313"/>
      <c r="N48" s="1313"/>
      <c r="O48" s="1313"/>
      <c r="P48" s="1313"/>
      <c r="Q48" s="1313"/>
      <c r="R48" s="1313"/>
      <c r="S48" s="1313"/>
    </row>
    <row r="49" spans="1:19" s="1297" customFormat="1" ht="13.5" customHeight="1" x14ac:dyDescent="0.2">
      <c r="A49" s="1358">
        <v>1</v>
      </c>
      <c r="B49" s="1881">
        <v>2</v>
      </c>
      <c r="C49" s="1881"/>
      <c r="D49" s="1358">
        <v>3</v>
      </c>
      <c r="E49" s="1358">
        <v>4</v>
      </c>
      <c r="F49" s="1358">
        <v>5</v>
      </c>
      <c r="G49" s="1314">
        <v>6</v>
      </c>
      <c r="H49" s="1358">
        <v>7</v>
      </c>
      <c r="I49" s="1358">
        <v>8</v>
      </c>
      <c r="J49" s="1312"/>
      <c r="K49" s="1312"/>
      <c r="L49" s="1312"/>
      <c r="M49" s="1313"/>
      <c r="N49" s="1313"/>
      <c r="O49" s="1313"/>
      <c r="P49" s="1313"/>
      <c r="Q49" s="1313"/>
      <c r="R49" s="1313"/>
      <c r="S49" s="1313"/>
    </row>
    <row r="50" spans="1:19" s="1297" customFormat="1" ht="12.75" customHeight="1" x14ac:dyDescent="0.2">
      <c r="A50" s="1885" t="s">
        <v>1508</v>
      </c>
      <c r="B50" s="1886"/>
      <c r="C50" s="1886"/>
      <c r="D50" s="1886"/>
      <c r="E50" s="1886"/>
      <c r="F50" s="1886"/>
      <c r="G50" s="1886"/>
      <c r="H50" s="1886"/>
      <c r="I50" s="1887"/>
      <c r="J50" s="1315"/>
      <c r="K50" s="1315"/>
      <c r="L50" s="1315"/>
      <c r="M50" s="1316"/>
      <c r="N50" s="1316"/>
      <c r="O50" s="1316"/>
      <c r="P50" s="1316"/>
      <c r="Q50" s="1316"/>
      <c r="R50" s="1316"/>
      <c r="S50" s="1316"/>
    </row>
    <row r="51" spans="1:19" s="1297" customFormat="1" ht="144.75" customHeight="1" x14ac:dyDescent="0.2">
      <c r="A51" s="1882" t="s">
        <v>8158</v>
      </c>
      <c r="B51" s="1359" t="s">
        <v>7424</v>
      </c>
      <c r="C51" s="1360" t="s">
        <v>8193</v>
      </c>
      <c r="D51" s="1358" t="s">
        <v>810</v>
      </c>
      <c r="E51" s="1358" t="s">
        <v>8194</v>
      </c>
      <c r="F51" s="1361"/>
      <c r="G51" s="1362"/>
      <c r="H51" s="1361">
        <v>988</v>
      </c>
      <c r="I51" s="1363"/>
      <c r="J51" s="1364" t="s">
        <v>7066</v>
      </c>
      <c r="K51" s="1343" t="s">
        <v>8195</v>
      </c>
      <c r="L51" s="1343"/>
      <c r="M51" s="1346"/>
      <c r="N51" s="1346"/>
      <c r="O51" s="1346"/>
      <c r="P51" s="1346"/>
      <c r="Q51" s="1346"/>
      <c r="R51" s="1346"/>
      <c r="S51" s="1346"/>
    </row>
    <row r="52" spans="1:19" s="1297" customFormat="1" ht="120" customHeight="1" x14ac:dyDescent="0.2">
      <c r="A52" s="1883"/>
      <c r="B52" s="1359" t="s">
        <v>7397</v>
      </c>
      <c r="C52" s="1360" t="s">
        <v>8197</v>
      </c>
      <c r="D52" s="1358" t="s">
        <v>810</v>
      </c>
      <c r="E52" s="1358" t="s">
        <v>972</v>
      </c>
      <c r="F52" s="1361"/>
      <c r="G52" s="1362"/>
      <c r="H52" s="1363">
        <v>980</v>
      </c>
      <c r="I52" s="1363"/>
      <c r="J52" s="1364" t="s">
        <v>7066</v>
      </c>
      <c r="K52" s="1343" t="s">
        <v>8196</v>
      </c>
      <c r="L52" s="1343"/>
      <c r="M52" s="1346"/>
      <c r="N52" s="1346"/>
      <c r="O52" s="1346"/>
      <c r="P52" s="1346"/>
      <c r="Q52" s="1346"/>
      <c r="R52" s="1346"/>
      <c r="S52" s="1346"/>
    </row>
    <row r="53" spans="1:19" s="1297" customFormat="1" ht="81" customHeight="1" x14ac:dyDescent="0.2">
      <c r="A53" s="1883"/>
      <c r="B53" s="1359" t="s">
        <v>8198</v>
      </c>
      <c r="C53" s="1360" t="s">
        <v>8199</v>
      </c>
      <c r="D53" s="1358" t="s">
        <v>286</v>
      </c>
      <c r="E53" s="1358" t="s">
        <v>972</v>
      </c>
      <c r="F53" s="1361"/>
      <c r="G53" s="1362"/>
      <c r="H53" s="1363">
        <v>20</v>
      </c>
      <c r="I53" s="1363"/>
      <c r="J53" s="1364" t="s">
        <v>8200</v>
      </c>
      <c r="K53" s="1343"/>
      <c r="L53" s="1343"/>
      <c r="M53" s="1346"/>
      <c r="N53" s="1346"/>
      <c r="O53" s="1346"/>
      <c r="P53" s="1346"/>
      <c r="Q53" s="1346"/>
      <c r="R53" s="1346"/>
      <c r="S53" s="1346"/>
    </row>
    <row r="54" spans="1:19" s="1297" customFormat="1" ht="81" customHeight="1" x14ac:dyDescent="0.2">
      <c r="A54" s="1883"/>
      <c r="B54" s="1359" t="s">
        <v>8201</v>
      </c>
      <c r="C54" s="1360" t="s">
        <v>8202</v>
      </c>
      <c r="D54" s="1358" t="s">
        <v>810</v>
      </c>
      <c r="E54" s="1358" t="s">
        <v>902</v>
      </c>
      <c r="F54" s="1361"/>
      <c r="G54" s="1362"/>
      <c r="H54" s="1363">
        <v>33</v>
      </c>
      <c r="I54" s="1363"/>
      <c r="J54" s="1364" t="s">
        <v>8200</v>
      </c>
      <c r="K54" s="1343"/>
      <c r="L54" s="1343"/>
      <c r="M54" s="1346"/>
      <c r="N54" s="1346"/>
      <c r="O54" s="1346"/>
      <c r="P54" s="1346"/>
      <c r="Q54" s="1346"/>
      <c r="R54" s="1346"/>
      <c r="S54" s="1346"/>
    </row>
    <row r="55" spans="1:19" s="1297" customFormat="1" ht="81" customHeight="1" x14ac:dyDescent="0.2">
      <c r="A55" s="1883"/>
      <c r="B55" s="1359" t="s">
        <v>8203</v>
      </c>
      <c r="C55" s="1360" t="s">
        <v>8204</v>
      </c>
      <c r="D55" s="1358" t="s">
        <v>286</v>
      </c>
      <c r="E55" s="1358" t="s">
        <v>972</v>
      </c>
      <c r="F55" s="1361"/>
      <c r="G55" s="1362"/>
      <c r="H55" s="1363">
        <v>612</v>
      </c>
      <c r="I55" s="1363"/>
      <c r="J55" s="1364" t="s">
        <v>8205</v>
      </c>
      <c r="K55" s="1343"/>
      <c r="L55" s="1343"/>
      <c r="M55" s="1346"/>
      <c r="N55" s="1346"/>
      <c r="O55" s="1346"/>
      <c r="P55" s="1346"/>
      <c r="Q55" s="1346"/>
      <c r="R55" s="1346"/>
      <c r="S55" s="1346"/>
    </row>
    <row r="56" spans="1:19" s="1297" customFormat="1" ht="81" customHeight="1" x14ac:dyDescent="0.2">
      <c r="A56" s="1884"/>
      <c r="B56" s="1359" t="s">
        <v>8206</v>
      </c>
      <c r="C56" s="1360" t="s">
        <v>8207</v>
      </c>
      <c r="D56" s="1358" t="s">
        <v>286</v>
      </c>
      <c r="E56" s="1358" t="s">
        <v>972</v>
      </c>
      <c r="F56" s="1361"/>
      <c r="G56" s="1362"/>
      <c r="H56" s="1363">
        <v>352.1</v>
      </c>
      <c r="I56" s="1363"/>
      <c r="J56" s="1364" t="s">
        <v>8205</v>
      </c>
      <c r="K56" s="1343"/>
      <c r="L56" s="1343"/>
      <c r="M56" s="1346"/>
      <c r="N56" s="1346"/>
      <c r="O56" s="1346"/>
      <c r="P56" s="1346"/>
      <c r="Q56" s="1346"/>
      <c r="R56" s="1346"/>
      <c r="S56" s="1346"/>
    </row>
    <row r="57" spans="1:19" s="1297" customFormat="1" ht="141" customHeight="1" x14ac:dyDescent="0.2">
      <c r="A57" s="1365" t="s">
        <v>1521</v>
      </c>
      <c r="B57" s="1365" t="s">
        <v>2624</v>
      </c>
      <c r="C57" s="1360" t="s">
        <v>5253</v>
      </c>
      <c r="D57" s="1358" t="s">
        <v>810</v>
      </c>
      <c r="E57" s="1358" t="s">
        <v>972</v>
      </c>
      <c r="F57" s="1363">
        <v>1470</v>
      </c>
      <c r="G57" s="1366">
        <v>194.56899999999999</v>
      </c>
      <c r="H57" s="1363">
        <v>74.45</v>
      </c>
      <c r="I57" s="1363"/>
      <c r="J57" s="1343" t="s">
        <v>5252</v>
      </c>
      <c r="K57" s="1343" t="s">
        <v>8208</v>
      </c>
      <c r="L57" s="1343"/>
      <c r="M57" s="1346"/>
      <c r="N57" s="1346"/>
      <c r="O57" s="1346"/>
      <c r="P57" s="1346"/>
      <c r="Q57" s="1346"/>
      <c r="R57" s="1346"/>
      <c r="S57" s="1346"/>
    </row>
    <row r="58" spans="1:19" s="1297" customFormat="1" ht="157.5" customHeight="1" x14ac:dyDescent="0.2">
      <c r="A58" s="1360" t="s">
        <v>1522</v>
      </c>
      <c r="B58" s="1365" t="s">
        <v>7093</v>
      </c>
      <c r="C58" s="1367" t="s">
        <v>8210</v>
      </c>
      <c r="D58" s="1368" t="s">
        <v>986</v>
      </c>
      <c r="E58" s="1368" t="s">
        <v>987</v>
      </c>
      <c r="F58" s="1361"/>
      <c r="G58" s="1362"/>
      <c r="H58" s="1363">
        <v>825.55</v>
      </c>
      <c r="I58" s="1363"/>
      <c r="J58" s="1343" t="s">
        <v>7086</v>
      </c>
      <c r="K58" s="1343" t="s">
        <v>8209</v>
      </c>
      <c r="L58" s="1343"/>
      <c r="M58" s="1346"/>
      <c r="N58" s="1346"/>
      <c r="O58" s="1346"/>
      <c r="P58" s="1346"/>
      <c r="Q58" s="1346"/>
      <c r="R58" s="1346"/>
      <c r="S58" s="1346"/>
    </row>
    <row r="59" spans="1:19" s="1297" customFormat="1" ht="155.25" customHeight="1" x14ac:dyDescent="0.2">
      <c r="A59" s="1882" t="s">
        <v>1565</v>
      </c>
      <c r="B59" s="1365" t="s">
        <v>2729</v>
      </c>
      <c r="C59" s="1360" t="s">
        <v>7463</v>
      </c>
      <c r="D59" s="1358" t="s">
        <v>13</v>
      </c>
      <c r="E59" s="1358" t="s">
        <v>972</v>
      </c>
      <c r="F59" s="1363">
        <v>1470</v>
      </c>
      <c r="G59" s="1363">
        <v>600</v>
      </c>
      <c r="H59" s="1363">
        <v>722</v>
      </c>
      <c r="I59" s="1363"/>
      <c r="J59" s="1343" t="s">
        <v>3405</v>
      </c>
      <c r="K59" s="1343" t="s">
        <v>6565</v>
      </c>
      <c r="L59" s="1343" t="s">
        <v>7462</v>
      </c>
      <c r="M59" s="1346" t="s">
        <v>8211</v>
      </c>
      <c r="N59" s="1346"/>
      <c r="O59" s="1346"/>
      <c r="P59" s="1346"/>
      <c r="Q59" s="1346"/>
      <c r="R59" s="1346"/>
      <c r="S59" s="1346"/>
    </row>
    <row r="60" spans="1:19" s="1297" customFormat="1" ht="151.5" customHeight="1" x14ac:dyDescent="0.2">
      <c r="A60" s="1883"/>
      <c r="B60" s="1365" t="s">
        <v>2730</v>
      </c>
      <c r="C60" s="1360" t="s">
        <v>8213</v>
      </c>
      <c r="D60" s="1358" t="s">
        <v>13</v>
      </c>
      <c r="E60" s="1358" t="s">
        <v>972</v>
      </c>
      <c r="F60" s="1363">
        <v>195</v>
      </c>
      <c r="G60" s="1363">
        <v>1500</v>
      </c>
      <c r="H60" s="1363">
        <v>278</v>
      </c>
      <c r="I60" s="1363"/>
      <c r="J60" s="1343" t="s">
        <v>4599</v>
      </c>
      <c r="K60" s="1343" t="s">
        <v>4827</v>
      </c>
      <c r="L60" s="1343" t="s">
        <v>5643</v>
      </c>
      <c r="M60" s="1346" t="s">
        <v>6167</v>
      </c>
      <c r="N60" s="1346" t="s">
        <v>8212</v>
      </c>
      <c r="O60" s="1346"/>
      <c r="P60" s="1346"/>
      <c r="Q60" s="1346"/>
      <c r="R60" s="1346"/>
      <c r="S60" s="1346"/>
    </row>
    <row r="61" spans="1:19" s="1297" customFormat="1" ht="106.5" customHeight="1" x14ac:dyDescent="0.2">
      <c r="A61" s="1882" t="s">
        <v>1576</v>
      </c>
      <c r="B61" s="1365" t="s">
        <v>2769</v>
      </c>
      <c r="C61" s="1360" t="s">
        <v>8215</v>
      </c>
      <c r="D61" s="1358" t="s">
        <v>810</v>
      </c>
      <c r="E61" s="1358" t="s">
        <v>972</v>
      </c>
      <c r="F61" s="1369">
        <v>600</v>
      </c>
      <c r="G61" s="1366">
        <v>13.191000000000001</v>
      </c>
      <c r="H61" s="1361">
        <v>104.92</v>
      </c>
      <c r="I61" s="1363"/>
      <c r="J61" s="1343" t="s">
        <v>5655</v>
      </c>
      <c r="K61" s="1343" t="s">
        <v>7197</v>
      </c>
      <c r="L61" s="1343" t="s">
        <v>8214</v>
      </c>
      <c r="M61" s="1346"/>
      <c r="N61" s="1346"/>
      <c r="O61" s="1346"/>
      <c r="P61" s="1346"/>
      <c r="Q61" s="1346"/>
      <c r="R61" s="1346"/>
      <c r="S61" s="1346"/>
    </row>
    <row r="62" spans="1:19" s="1297" customFormat="1" ht="119.25" customHeight="1" x14ac:dyDescent="0.2">
      <c r="A62" s="1883"/>
      <c r="B62" s="1365" t="s">
        <v>3542</v>
      </c>
      <c r="C62" s="1360" t="s">
        <v>3543</v>
      </c>
      <c r="D62" s="1358" t="s">
        <v>810</v>
      </c>
      <c r="E62" s="1358" t="s">
        <v>972</v>
      </c>
      <c r="F62" s="1370">
        <v>65.55</v>
      </c>
      <c r="G62" s="1363">
        <v>6</v>
      </c>
      <c r="H62" s="1363">
        <v>206</v>
      </c>
      <c r="I62" s="1363"/>
      <c r="J62" s="1343" t="s">
        <v>3497</v>
      </c>
      <c r="K62" s="1343" t="s">
        <v>6560</v>
      </c>
      <c r="L62" s="1343" t="s">
        <v>7209</v>
      </c>
      <c r="M62" s="1346" t="s">
        <v>8216</v>
      </c>
      <c r="N62" s="1346"/>
      <c r="O62" s="1346"/>
      <c r="P62" s="1346"/>
      <c r="Q62" s="1346"/>
      <c r="R62" s="1346"/>
      <c r="S62" s="1346"/>
    </row>
    <row r="63" spans="1:19" s="1297" customFormat="1" ht="118.5" customHeight="1" x14ac:dyDescent="0.2">
      <c r="A63" s="1883"/>
      <c r="B63" s="1365" t="s">
        <v>7199</v>
      </c>
      <c r="C63" s="1360" t="s">
        <v>7198</v>
      </c>
      <c r="D63" s="1358" t="s">
        <v>810</v>
      </c>
      <c r="E63" s="1358" t="s">
        <v>972</v>
      </c>
      <c r="F63" s="1371"/>
      <c r="G63" s="1372"/>
      <c r="H63" s="1363">
        <v>450</v>
      </c>
      <c r="I63" s="1363"/>
      <c r="J63" s="1343" t="s">
        <v>7086</v>
      </c>
      <c r="K63" s="1343" t="s">
        <v>8217</v>
      </c>
      <c r="L63" s="1343"/>
      <c r="M63" s="1346"/>
      <c r="N63" s="1346"/>
      <c r="O63" s="1346"/>
      <c r="P63" s="1346"/>
      <c r="Q63" s="1346"/>
      <c r="R63" s="1346"/>
      <c r="S63" s="1346"/>
    </row>
    <row r="64" spans="1:19" s="1297" customFormat="1" ht="119.25" customHeight="1" x14ac:dyDescent="0.2">
      <c r="A64" s="1883"/>
      <c r="B64" s="1365" t="s">
        <v>7206</v>
      </c>
      <c r="C64" s="1360" t="s">
        <v>7207</v>
      </c>
      <c r="D64" s="1358" t="s">
        <v>810</v>
      </c>
      <c r="E64" s="1358" t="s">
        <v>972</v>
      </c>
      <c r="F64" s="1371"/>
      <c r="G64" s="1372"/>
      <c r="H64" s="1363">
        <v>550</v>
      </c>
      <c r="I64" s="1363"/>
      <c r="J64" s="1343" t="s">
        <v>7086</v>
      </c>
      <c r="K64" s="1343" t="s">
        <v>8218</v>
      </c>
      <c r="L64" s="1343"/>
      <c r="M64" s="1346"/>
      <c r="N64" s="1346"/>
      <c r="O64" s="1346"/>
      <c r="P64" s="1346"/>
      <c r="Q64" s="1346"/>
      <c r="R64" s="1346"/>
      <c r="S64" s="1346"/>
    </row>
    <row r="65" spans="1:23" s="1297" customFormat="1" ht="119.25" customHeight="1" x14ac:dyDescent="0.2">
      <c r="A65" s="1883"/>
      <c r="B65" s="1365" t="s">
        <v>8219</v>
      </c>
      <c r="C65" s="1360" t="s">
        <v>8220</v>
      </c>
      <c r="D65" s="1358" t="s">
        <v>810</v>
      </c>
      <c r="E65" s="1358" t="s">
        <v>972</v>
      </c>
      <c r="F65" s="1371"/>
      <c r="G65" s="1372"/>
      <c r="H65" s="1363" t="s">
        <v>5803</v>
      </c>
      <c r="I65" s="1363"/>
      <c r="J65" s="1343" t="s">
        <v>8221</v>
      </c>
      <c r="K65" s="1343"/>
      <c r="L65" s="1343"/>
      <c r="M65" s="1346"/>
      <c r="N65" s="1346"/>
      <c r="O65" s="1346"/>
      <c r="P65" s="1346"/>
      <c r="Q65" s="1346"/>
      <c r="R65" s="1346"/>
      <c r="S65" s="1346"/>
    </row>
    <row r="66" spans="1:23" s="1297" customFormat="1" ht="137.25" customHeight="1" x14ac:dyDescent="0.2">
      <c r="A66" s="1373" t="s">
        <v>1579</v>
      </c>
      <c r="B66" s="1359" t="s">
        <v>7221</v>
      </c>
      <c r="C66" s="1360" t="s">
        <v>8223</v>
      </c>
      <c r="D66" s="1358" t="s">
        <v>810</v>
      </c>
      <c r="E66" s="1358" t="s">
        <v>972</v>
      </c>
      <c r="F66" s="1361"/>
      <c r="G66" s="1374"/>
      <c r="H66" s="1363">
        <v>1390</v>
      </c>
      <c r="I66" s="1363"/>
      <c r="J66" s="1343" t="s">
        <v>7086</v>
      </c>
      <c r="K66" s="1343" t="s">
        <v>8222</v>
      </c>
      <c r="L66" s="1343"/>
      <c r="M66" s="1346"/>
      <c r="N66" s="1346"/>
      <c r="O66" s="1346"/>
      <c r="P66" s="1346"/>
      <c r="Q66" s="1346"/>
      <c r="R66" s="1346"/>
      <c r="S66" s="1346"/>
    </row>
    <row r="67" spans="1:23" s="1297" customFormat="1" ht="108" customHeight="1" x14ac:dyDescent="0.2">
      <c r="A67" s="1375" t="s">
        <v>1590</v>
      </c>
      <c r="B67" s="1360" t="s">
        <v>8224</v>
      </c>
      <c r="C67" s="1360" t="s">
        <v>8225</v>
      </c>
      <c r="D67" s="1358" t="s">
        <v>304</v>
      </c>
      <c r="E67" s="1358" t="s">
        <v>972</v>
      </c>
      <c r="F67" s="1363"/>
      <c r="G67" s="1363"/>
      <c r="H67" s="1363">
        <v>250</v>
      </c>
      <c r="I67" s="1363">
        <v>250</v>
      </c>
      <c r="J67" s="1343" t="s">
        <v>8164</v>
      </c>
      <c r="K67" s="1343"/>
      <c r="L67" s="1343"/>
      <c r="M67" s="1346"/>
      <c r="N67" s="1346"/>
      <c r="O67" s="1346"/>
      <c r="P67" s="1346"/>
      <c r="Q67" s="1346"/>
      <c r="R67" s="1346"/>
      <c r="S67" s="1346"/>
    </row>
    <row r="68" spans="1:23" s="1297" customFormat="1" ht="49.5" customHeight="1" x14ac:dyDescent="0.2">
      <c r="A68" s="1376" t="s">
        <v>4941</v>
      </c>
      <c r="B68" s="1359" t="s">
        <v>8227</v>
      </c>
      <c r="C68" s="1377" t="s">
        <v>8226</v>
      </c>
      <c r="D68" s="1359" t="s">
        <v>304</v>
      </c>
      <c r="E68" s="1359" t="s">
        <v>972</v>
      </c>
      <c r="F68" s="1359"/>
      <c r="G68" s="1378"/>
      <c r="H68" s="1378">
        <v>250</v>
      </c>
      <c r="I68" s="1359">
        <v>250</v>
      </c>
      <c r="J68" s="1364" t="s">
        <v>8164</v>
      </c>
      <c r="K68" s="1343"/>
      <c r="L68" s="1343"/>
      <c r="M68" s="1346"/>
      <c r="N68" s="1346"/>
      <c r="O68" s="1346"/>
      <c r="P68" s="1346"/>
      <c r="Q68" s="1346"/>
      <c r="R68" s="1346"/>
      <c r="S68" s="1346"/>
      <c r="T68" s="1379"/>
      <c r="U68" s="1379"/>
      <c r="V68" s="1379"/>
      <c r="W68" s="1379"/>
    </row>
    <row r="69" spans="1:23" s="1297" customFormat="1" ht="49.5" customHeight="1" x14ac:dyDescent="0.2">
      <c r="A69" s="1380"/>
      <c r="B69" s="1380"/>
      <c r="C69" s="1301"/>
      <c r="D69" s="1380"/>
      <c r="E69" s="1380"/>
      <c r="F69" s="1380"/>
      <c r="G69" s="1380"/>
      <c r="H69" s="1381"/>
      <c r="I69" s="1381"/>
      <c r="J69" s="1343"/>
      <c r="K69" s="1343"/>
      <c r="L69" s="1343"/>
      <c r="M69" s="1346"/>
      <c r="N69" s="1346"/>
      <c r="O69" s="1346"/>
      <c r="P69" s="1346"/>
      <c r="Q69" s="1346"/>
      <c r="R69" s="1346"/>
      <c r="S69" s="1346"/>
      <c r="T69" s="1379"/>
      <c r="U69" s="1379"/>
      <c r="V69" s="1379"/>
      <c r="W69" s="1379"/>
    </row>
    <row r="70" spans="1:23" s="1297" customFormat="1" ht="11.25" customHeight="1" x14ac:dyDescent="0.2">
      <c r="A70" s="1296"/>
      <c r="B70" s="1296"/>
      <c r="C70" s="1296"/>
      <c r="D70" s="1296"/>
      <c r="E70" s="1296"/>
      <c r="F70" s="1382"/>
      <c r="G70" s="1382"/>
      <c r="H70" s="1382"/>
      <c r="I70" s="1382"/>
      <c r="J70" s="1383"/>
      <c r="K70" s="1383"/>
      <c r="L70" s="1383"/>
      <c r="M70" s="1384"/>
      <c r="N70" s="1384"/>
      <c r="O70" s="1384"/>
      <c r="P70" s="1384"/>
      <c r="Q70" s="1384"/>
      <c r="R70" s="1384"/>
      <c r="S70" s="1384"/>
    </row>
  </sheetData>
  <autoFilter ref="E1:E70"/>
  <mergeCells count="40">
    <mergeCell ref="A51:A56"/>
    <mergeCell ref="A61:A65"/>
    <mergeCell ref="A59:A60"/>
    <mergeCell ref="A50:I50"/>
    <mergeCell ref="F47:F48"/>
    <mergeCell ref="G47:G48"/>
    <mergeCell ref="H47:H48"/>
    <mergeCell ref="B49:C49"/>
    <mergeCell ref="A44:I44"/>
    <mergeCell ref="A45:A48"/>
    <mergeCell ref="B45:C48"/>
    <mergeCell ref="D45:D48"/>
    <mergeCell ref="E45:E48"/>
    <mergeCell ref="F45:H46"/>
    <mergeCell ref="I45:I48"/>
    <mergeCell ref="A40:I40"/>
    <mergeCell ref="A33:I33"/>
    <mergeCell ref="A28:A29"/>
    <mergeCell ref="A25:I25"/>
    <mergeCell ref="I12:I15"/>
    <mergeCell ref="F14:F15"/>
    <mergeCell ref="G14:G15"/>
    <mergeCell ref="H14:H15"/>
    <mergeCell ref="B16:C16"/>
    <mergeCell ref="A17:I17"/>
    <mergeCell ref="A18:A21"/>
    <mergeCell ref="A22:A23"/>
    <mergeCell ref="A26:A27"/>
    <mergeCell ref="A30:A32"/>
    <mergeCell ref="A34:A38"/>
    <mergeCell ref="A12:A15"/>
    <mergeCell ref="B12:C15"/>
    <mergeCell ref="D12:D15"/>
    <mergeCell ref="E12:E15"/>
    <mergeCell ref="F12:H13"/>
    <mergeCell ref="H2:I4"/>
    <mergeCell ref="A6:I6"/>
    <mergeCell ref="A7:I7"/>
    <mergeCell ref="A8:S8"/>
    <mergeCell ref="A9:I9"/>
  </mergeCells>
  <pageMargins left="0.70866141732283472" right="0.70866141732283472" top="0.74803149606299213" bottom="0.74803149606299213" header="0.31496062992125984" footer="0.31496062992125984"/>
  <pageSetup paperSize="9" scale="4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6"/>
  <sheetViews>
    <sheetView view="pageBreakPreview" zoomScale="80" zoomScaleNormal="100" zoomScaleSheetLayoutView="80" workbookViewId="0">
      <selection activeCell="D20" sqref="D20"/>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19" width="39" style="243" customWidth="1"/>
    <col min="20" max="20" width="8.140625" style="127" customWidth="1"/>
    <col min="21" max="21" width="21.85546875" style="128"/>
    <col min="22" max="16384" width="21.85546875" style="96"/>
  </cols>
  <sheetData>
    <row r="1" spans="1:21" ht="13.5" customHeight="1" x14ac:dyDescent="0.2">
      <c r="H1" s="1085"/>
    </row>
    <row r="2" spans="1:21" s="1" customFormat="1" ht="14.25" customHeight="1" x14ac:dyDescent="0.2">
      <c r="F2" s="1009"/>
      <c r="G2" s="1010"/>
      <c r="H2" s="1632" t="s">
        <v>8292</v>
      </c>
      <c r="I2" s="1632"/>
      <c r="J2" s="138"/>
      <c r="K2" s="138"/>
      <c r="L2" s="138"/>
      <c r="M2" s="138"/>
      <c r="N2" s="138"/>
      <c r="O2" s="138"/>
      <c r="P2" s="138"/>
      <c r="Q2" s="138"/>
      <c r="R2" s="138"/>
      <c r="S2" s="138"/>
      <c r="T2" s="3"/>
      <c r="U2" s="4"/>
    </row>
    <row r="3" spans="1:21" s="1" customFormat="1" ht="12.75" customHeight="1" x14ac:dyDescent="0.2">
      <c r="F3" s="1009"/>
      <c r="G3" s="1010"/>
      <c r="H3" s="1632"/>
      <c r="I3" s="1632"/>
      <c r="J3" s="138"/>
      <c r="K3" s="138"/>
      <c r="L3" s="138"/>
      <c r="M3" s="138"/>
      <c r="N3" s="138"/>
      <c r="O3" s="138"/>
      <c r="P3" s="138"/>
      <c r="Q3" s="138"/>
      <c r="R3" s="138"/>
      <c r="S3" s="138"/>
      <c r="T3" s="3"/>
      <c r="U3" s="4"/>
    </row>
    <row r="4" spans="1:21" s="1" customFormat="1" ht="12.75" customHeight="1" x14ac:dyDescent="0.2">
      <c r="F4" s="1009"/>
      <c r="G4" s="1010"/>
      <c r="H4" s="1632"/>
      <c r="I4" s="1632"/>
      <c r="J4" s="138"/>
      <c r="K4" s="138"/>
      <c r="L4" s="138"/>
      <c r="M4" s="138"/>
      <c r="N4" s="138"/>
      <c r="O4" s="138"/>
      <c r="P4" s="138"/>
      <c r="Q4" s="138"/>
      <c r="R4" s="138"/>
      <c r="S4" s="138"/>
      <c r="T4" s="3"/>
      <c r="U4" s="4"/>
    </row>
    <row r="5" spans="1:21" s="1" customFormat="1" ht="11.25" customHeight="1" x14ac:dyDescent="0.2">
      <c r="F5" s="1009"/>
      <c r="G5" s="1009"/>
      <c r="H5" s="1009"/>
      <c r="I5" s="1009"/>
      <c r="J5" s="137"/>
      <c r="K5" s="137"/>
      <c r="L5" s="137"/>
      <c r="M5" s="137"/>
      <c r="N5" s="137"/>
      <c r="O5" s="137"/>
      <c r="P5" s="137"/>
      <c r="Q5" s="137"/>
      <c r="R5" s="137"/>
      <c r="S5" s="137"/>
      <c r="T5" s="3"/>
      <c r="U5" s="4"/>
    </row>
    <row r="6" spans="1:21"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6"/>
      <c r="U6" s="6"/>
    </row>
    <row r="7" spans="1:21"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row>
    <row r="8" spans="1:21"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row>
    <row r="9" spans="1:21" s="1" customFormat="1" ht="15.75" customHeight="1" x14ac:dyDescent="0.2">
      <c r="A9" s="1399"/>
      <c r="B9" s="1399"/>
      <c r="C9" s="1399"/>
      <c r="D9" s="1399"/>
      <c r="E9" s="1399"/>
      <c r="F9" s="1399"/>
      <c r="G9" s="1399"/>
      <c r="H9" s="1399"/>
      <c r="I9" s="1399"/>
      <c r="J9" s="1399"/>
      <c r="K9" s="1399"/>
      <c r="L9" s="1399"/>
      <c r="M9" s="1399"/>
      <c r="N9" s="1399"/>
      <c r="O9" s="1399"/>
      <c r="P9" s="1399"/>
      <c r="Q9" s="1399"/>
      <c r="R9" s="1399"/>
      <c r="S9" s="1399"/>
      <c r="T9" s="1399"/>
    </row>
    <row r="10" spans="1:21" s="1" customFormat="1" ht="15" customHeight="1" x14ac:dyDescent="0.2">
      <c r="A10" s="8"/>
      <c r="B10" s="8"/>
      <c r="C10" s="8"/>
      <c r="D10" s="187" t="s">
        <v>1381</v>
      </c>
      <c r="E10" s="187"/>
      <c r="F10" s="1011"/>
      <c r="G10" s="1011"/>
      <c r="H10" s="1011"/>
      <c r="I10" s="1011"/>
      <c r="J10" s="139"/>
      <c r="K10" s="139"/>
      <c r="L10" s="139"/>
      <c r="M10" s="139"/>
      <c r="N10" s="139"/>
      <c r="O10" s="139"/>
      <c r="P10" s="139"/>
      <c r="Q10" s="139"/>
      <c r="R10" s="139"/>
      <c r="S10" s="139"/>
      <c r="T10" s="9"/>
    </row>
    <row r="11" spans="1:21" s="1" customFormat="1" ht="15" customHeight="1" x14ac:dyDescent="0.2">
      <c r="A11" s="1601" t="s">
        <v>2</v>
      </c>
      <c r="B11" s="1634" t="s">
        <v>3</v>
      </c>
      <c r="C11" s="1635"/>
      <c r="D11" s="1601" t="s">
        <v>4</v>
      </c>
      <c r="E11" s="1601" t="s">
        <v>5</v>
      </c>
      <c r="F11" s="1601" t="s">
        <v>6</v>
      </c>
      <c r="G11" s="1601"/>
      <c r="H11" s="1601"/>
      <c r="I11" s="1601" t="s">
        <v>7</v>
      </c>
      <c r="J11" s="1389"/>
      <c r="K11" s="1389"/>
      <c r="L11" s="1389"/>
      <c r="M11" s="1404"/>
      <c r="N11" s="1404"/>
      <c r="O11" s="1404"/>
      <c r="P11" s="1404"/>
      <c r="Q11" s="1404"/>
      <c r="R11" s="1404"/>
      <c r="S11" s="1404"/>
      <c r="T11" s="9"/>
    </row>
    <row r="12" spans="1:21" s="1" customFormat="1" ht="11.25" customHeight="1" x14ac:dyDescent="0.2">
      <c r="A12" s="1601"/>
      <c r="B12" s="1636"/>
      <c r="C12" s="1637"/>
      <c r="D12" s="1601"/>
      <c r="E12" s="1601"/>
      <c r="F12" s="1601"/>
      <c r="G12" s="1601"/>
      <c r="H12" s="1601"/>
      <c r="I12" s="1601"/>
      <c r="J12" s="1389"/>
      <c r="K12" s="1389"/>
      <c r="L12" s="1389"/>
      <c r="M12" s="1404"/>
      <c r="N12" s="1404"/>
      <c r="O12" s="1404"/>
      <c r="P12" s="1404"/>
      <c r="Q12" s="1404"/>
      <c r="R12" s="1404"/>
      <c r="S12" s="1404"/>
      <c r="T12" s="9"/>
    </row>
    <row r="13" spans="1:21" s="1" customFormat="1" ht="11.25" customHeight="1" x14ac:dyDescent="0.2">
      <c r="A13" s="1601"/>
      <c r="B13" s="1636"/>
      <c r="C13" s="1637"/>
      <c r="D13" s="1601"/>
      <c r="E13" s="1601"/>
      <c r="F13" s="1601">
        <v>2017</v>
      </c>
      <c r="G13" s="1601">
        <v>2018</v>
      </c>
      <c r="H13" s="1601">
        <v>2019</v>
      </c>
      <c r="I13" s="1601"/>
      <c r="J13" s="1389"/>
      <c r="K13" s="1389"/>
      <c r="L13" s="1389"/>
      <c r="M13" s="1404"/>
      <c r="N13" s="1404"/>
      <c r="O13" s="1404"/>
      <c r="P13" s="1404"/>
      <c r="Q13" s="1404"/>
      <c r="R13" s="1404"/>
      <c r="S13" s="1404"/>
      <c r="T13" s="9"/>
    </row>
    <row r="14" spans="1:21" s="1" customFormat="1" ht="3.75" customHeight="1" x14ac:dyDescent="0.2">
      <c r="A14" s="1601"/>
      <c r="B14" s="1638"/>
      <c r="C14" s="1639"/>
      <c r="D14" s="1601"/>
      <c r="E14" s="1601"/>
      <c r="F14" s="1601"/>
      <c r="G14" s="1601"/>
      <c r="H14" s="1601"/>
      <c r="I14" s="1601"/>
      <c r="J14" s="1389"/>
      <c r="K14" s="1389"/>
      <c r="L14" s="1389"/>
      <c r="M14" s="1404"/>
      <c r="N14" s="1404"/>
      <c r="O14" s="1404"/>
      <c r="P14" s="1404"/>
      <c r="Q14" s="1404"/>
      <c r="R14" s="1404"/>
      <c r="S14" s="1404"/>
      <c r="T14" s="9"/>
    </row>
    <row r="15" spans="1:21" s="1" customFormat="1" ht="11.25" customHeight="1" x14ac:dyDescent="0.2">
      <c r="A15" s="973">
        <v>1</v>
      </c>
      <c r="B15" s="1644">
        <v>2</v>
      </c>
      <c r="C15" s="1645"/>
      <c r="D15" s="973">
        <v>3</v>
      </c>
      <c r="E15" s="973">
        <v>4</v>
      </c>
      <c r="F15" s="973">
        <v>5</v>
      </c>
      <c r="G15" s="973">
        <v>6</v>
      </c>
      <c r="H15" s="973">
        <v>7</v>
      </c>
      <c r="I15" s="973">
        <v>8</v>
      </c>
      <c r="J15" s="1389"/>
      <c r="K15" s="1389"/>
      <c r="L15" s="1389"/>
      <c r="M15" s="1404"/>
      <c r="N15" s="1404"/>
      <c r="O15" s="1404"/>
      <c r="P15" s="1404"/>
      <c r="Q15" s="1404"/>
      <c r="R15" s="1404"/>
      <c r="S15" s="1404"/>
      <c r="T15" s="9"/>
    </row>
    <row r="16" spans="1:21" s="1" customFormat="1" ht="12.75" customHeight="1" x14ac:dyDescent="0.2">
      <c r="A16" s="1591" t="s">
        <v>1382</v>
      </c>
      <c r="B16" s="1591"/>
      <c r="C16" s="1591"/>
      <c r="D16" s="1591"/>
      <c r="E16" s="1591"/>
      <c r="F16" s="1591"/>
      <c r="G16" s="1591"/>
      <c r="H16" s="1591"/>
      <c r="I16" s="1591"/>
      <c r="J16" s="254"/>
      <c r="K16" s="254"/>
      <c r="L16" s="254"/>
      <c r="M16" s="140"/>
      <c r="N16" s="140"/>
      <c r="O16" s="140"/>
      <c r="P16" s="140"/>
      <c r="Q16" s="140"/>
      <c r="R16" s="140"/>
      <c r="S16" s="140"/>
      <c r="T16" s="9" t="s">
        <v>8</v>
      </c>
    </row>
    <row r="17" spans="1:38" s="1" customFormat="1" ht="34.5" customHeight="1" x14ac:dyDescent="0.2">
      <c r="A17" s="1563" t="s">
        <v>1402</v>
      </c>
      <c r="B17" s="1396" t="s">
        <v>1404</v>
      </c>
      <c r="C17" s="1027" t="s">
        <v>30</v>
      </c>
      <c r="D17" s="1569" t="s">
        <v>10</v>
      </c>
      <c r="E17" s="1596" t="s">
        <v>31</v>
      </c>
      <c r="F17" s="1616">
        <v>7809.8644999999997</v>
      </c>
      <c r="G17" s="1616">
        <v>7175</v>
      </c>
      <c r="H17" s="1888">
        <v>9474.2639990000007</v>
      </c>
      <c r="I17" s="1616">
        <f>7623+1000</f>
        <v>8623</v>
      </c>
      <c r="J17" s="1597" t="s">
        <v>3578</v>
      </c>
      <c r="K17" s="1597" t="s">
        <v>3650</v>
      </c>
      <c r="L17" s="1597" t="s">
        <v>4086</v>
      </c>
      <c r="M17" s="1590" t="s">
        <v>5488</v>
      </c>
      <c r="N17" s="1590" t="s">
        <v>7625</v>
      </c>
      <c r="O17" s="1590" t="s">
        <v>8248</v>
      </c>
      <c r="P17" s="1398"/>
      <c r="Q17" s="1398"/>
      <c r="R17" s="1398"/>
      <c r="S17" s="1398"/>
      <c r="T17" s="3" t="s">
        <v>11</v>
      </c>
      <c r="U17" s="4"/>
    </row>
    <row r="18" spans="1:38" s="1" customFormat="1" ht="21" customHeight="1" x14ac:dyDescent="0.2">
      <c r="A18" s="1561"/>
      <c r="B18" s="1396"/>
      <c r="C18" s="1393" t="s">
        <v>32</v>
      </c>
      <c r="D18" s="1569"/>
      <c r="E18" s="1596"/>
      <c r="F18" s="1616"/>
      <c r="G18" s="1616"/>
      <c r="H18" s="1888"/>
      <c r="I18" s="1616"/>
      <c r="J18" s="1597"/>
      <c r="K18" s="1597"/>
      <c r="L18" s="1597"/>
      <c r="M18" s="1590"/>
      <c r="N18" s="1590"/>
      <c r="O18" s="1590"/>
      <c r="P18" s="1398"/>
      <c r="Q18" s="1398"/>
      <c r="R18" s="1398"/>
      <c r="S18" s="1398"/>
      <c r="T18" s="3" t="s">
        <v>11</v>
      </c>
      <c r="U18" s="4"/>
    </row>
    <row r="19" spans="1:38" s="1" customFormat="1" ht="44.25" customHeight="1" x14ac:dyDescent="0.2">
      <c r="A19" s="1561"/>
      <c r="B19" s="1396"/>
      <c r="C19" s="980" t="s">
        <v>33</v>
      </c>
      <c r="D19" s="1569"/>
      <c r="E19" s="1596"/>
      <c r="F19" s="1616"/>
      <c r="G19" s="1616"/>
      <c r="H19" s="1888"/>
      <c r="I19" s="1616"/>
      <c r="J19" s="1597"/>
      <c r="K19" s="1597"/>
      <c r="L19" s="1597"/>
      <c r="M19" s="1590"/>
      <c r="N19" s="1590"/>
      <c r="O19" s="1590"/>
      <c r="P19" s="1398"/>
      <c r="Q19" s="1398"/>
      <c r="R19" s="1398"/>
      <c r="S19" s="1398"/>
      <c r="T19" s="3" t="s">
        <v>11</v>
      </c>
      <c r="U19" s="4"/>
    </row>
    <row r="20" spans="1:38" s="1" customFormat="1" ht="140.25" customHeight="1" x14ac:dyDescent="0.2">
      <c r="A20" s="1562"/>
      <c r="B20" s="1408" t="s">
        <v>7568</v>
      </c>
      <c r="C20" s="1393" t="s">
        <v>7567</v>
      </c>
      <c r="D20" s="1395" t="s">
        <v>275</v>
      </c>
      <c r="E20" s="307" t="s">
        <v>3435</v>
      </c>
      <c r="F20" s="279"/>
      <c r="G20" s="1255"/>
      <c r="H20" s="1397">
        <v>4372.7874300000003</v>
      </c>
      <c r="I20" s="1397"/>
      <c r="J20" s="1389" t="s">
        <v>7066</v>
      </c>
      <c r="K20" s="1389" t="s">
        <v>8161</v>
      </c>
      <c r="L20" s="1389" t="s">
        <v>8249</v>
      </c>
      <c r="M20" s="1404"/>
      <c r="N20" s="1404"/>
      <c r="O20" s="1404"/>
      <c r="P20" s="1404"/>
      <c r="Q20" s="1404"/>
      <c r="R20" s="1404"/>
      <c r="S20" s="1404"/>
      <c r="T20" s="3"/>
      <c r="U20" s="4"/>
    </row>
    <row r="21" spans="1:38" s="1" customFormat="1" ht="15.75" customHeight="1" x14ac:dyDescent="0.2">
      <c r="A21" s="1583" t="s">
        <v>1478</v>
      </c>
      <c r="B21" s="1591"/>
      <c r="C21" s="1591"/>
      <c r="D21" s="1591"/>
      <c r="E21" s="1591"/>
      <c r="F21" s="1591"/>
      <c r="G21" s="1591"/>
      <c r="H21" s="1591"/>
      <c r="I21" s="1585"/>
      <c r="J21" s="254"/>
      <c r="K21" s="254"/>
      <c r="L21" s="254"/>
      <c r="M21" s="140"/>
      <c r="N21" s="140"/>
      <c r="O21" s="140"/>
      <c r="P21" s="140"/>
      <c r="Q21" s="140"/>
      <c r="R21" s="140"/>
      <c r="S21" s="140"/>
      <c r="T21" s="3"/>
      <c r="U21" s="4"/>
      <c r="V21" s="4"/>
      <c r="W21" s="4"/>
      <c r="X21" s="4"/>
      <c r="Y21" s="4"/>
      <c r="Z21" s="4"/>
      <c r="AA21" s="4"/>
      <c r="AB21" s="4"/>
      <c r="AC21" s="4"/>
      <c r="AD21" s="4"/>
      <c r="AE21" s="4"/>
      <c r="AF21" s="4"/>
      <c r="AG21" s="4"/>
      <c r="AH21" s="4"/>
      <c r="AI21" s="4"/>
      <c r="AJ21" s="4"/>
      <c r="AK21" s="4"/>
    </row>
    <row r="22" spans="1:38" s="203" customFormat="1" ht="130.5" customHeight="1" x14ac:dyDescent="0.2">
      <c r="A22" s="1027" t="s">
        <v>1480</v>
      </c>
      <c r="B22" s="1395" t="s">
        <v>7790</v>
      </c>
      <c r="C22" s="1027" t="s">
        <v>7791</v>
      </c>
      <c r="D22" s="1395" t="s">
        <v>810</v>
      </c>
      <c r="E22" s="1395" t="s">
        <v>3435</v>
      </c>
      <c r="F22" s="1040"/>
      <c r="G22" s="1143"/>
      <c r="H22" s="1397">
        <v>515.41200000000003</v>
      </c>
      <c r="I22" s="1397"/>
      <c r="J22" s="295" t="s">
        <v>7658</v>
      </c>
      <c r="K22" s="1400" t="s">
        <v>8250</v>
      </c>
      <c r="L22" s="1400"/>
      <c r="M22" s="1405"/>
      <c r="N22" s="1405"/>
      <c r="O22" s="1405"/>
      <c r="P22" s="1405"/>
      <c r="Q22" s="1405"/>
      <c r="R22" s="1405"/>
      <c r="S22" s="1405"/>
      <c r="T22" s="9"/>
      <c r="U22" s="4"/>
      <c r="V22" s="4"/>
      <c r="W22" s="4"/>
      <c r="X22" s="4"/>
      <c r="Y22" s="4"/>
      <c r="Z22" s="4"/>
      <c r="AA22" s="4"/>
      <c r="AB22" s="4"/>
      <c r="AC22" s="4"/>
      <c r="AD22" s="4"/>
      <c r="AE22" s="4"/>
      <c r="AF22" s="4"/>
      <c r="AG22" s="4"/>
      <c r="AH22" s="4"/>
      <c r="AI22" s="4"/>
      <c r="AJ22" s="4"/>
      <c r="AK22" s="4"/>
      <c r="AL22" s="1084"/>
    </row>
    <row r="23" spans="1:38" s="1" customFormat="1" ht="163.5" customHeight="1" x14ac:dyDescent="0.2">
      <c r="A23" s="1393" t="s">
        <v>1485</v>
      </c>
      <c r="B23" s="1393" t="s">
        <v>2118</v>
      </c>
      <c r="C23" s="1027" t="s">
        <v>8238</v>
      </c>
      <c r="D23" s="1395" t="s">
        <v>275</v>
      </c>
      <c r="E23" s="1396" t="s">
        <v>340</v>
      </c>
      <c r="F23" s="1397">
        <v>453.71600000000001</v>
      </c>
      <c r="G23" s="1397">
        <v>438</v>
      </c>
      <c r="H23" s="1397">
        <v>13000</v>
      </c>
      <c r="I23" s="235"/>
      <c r="J23" s="1385" t="s">
        <v>3761</v>
      </c>
      <c r="K23" s="1385" t="s">
        <v>4702</v>
      </c>
      <c r="L23" s="1385" t="s">
        <v>6645</v>
      </c>
      <c r="M23" s="146" t="s">
        <v>6929</v>
      </c>
      <c r="N23" s="146" t="s">
        <v>8251</v>
      </c>
      <c r="O23" s="146"/>
      <c r="P23" s="146"/>
      <c r="Q23" s="146"/>
      <c r="R23" s="146"/>
      <c r="S23" s="146"/>
      <c r="T23" s="9" t="s">
        <v>11</v>
      </c>
    </row>
    <row r="24" spans="1:38" s="4" customFormat="1" ht="46.5" customHeight="1" x14ac:dyDescent="0.2">
      <c r="A24" s="1564" t="s">
        <v>1486</v>
      </c>
      <c r="B24" s="1393" t="s">
        <v>2197</v>
      </c>
      <c r="C24" s="1027" t="s">
        <v>5797</v>
      </c>
      <c r="D24" s="1395" t="s">
        <v>558</v>
      </c>
      <c r="E24" s="1395" t="s">
        <v>216</v>
      </c>
      <c r="F24" s="309">
        <v>307</v>
      </c>
      <c r="G24" s="330">
        <v>32505</v>
      </c>
      <c r="H24" s="1397">
        <v>9</v>
      </c>
      <c r="I24" s="1395"/>
      <c r="J24" s="1389" t="s">
        <v>3773</v>
      </c>
      <c r="K24" s="1389" t="s">
        <v>4713</v>
      </c>
      <c r="L24" s="1389" t="s">
        <v>5564</v>
      </c>
      <c r="M24" s="1404" t="s">
        <v>5969</v>
      </c>
      <c r="N24" s="1404" t="s">
        <v>6241</v>
      </c>
      <c r="O24" s="1404" t="s">
        <v>6933</v>
      </c>
      <c r="P24" s="1404" t="s">
        <v>8034</v>
      </c>
      <c r="Q24" s="1404" t="s">
        <v>8252</v>
      </c>
      <c r="R24" s="1404"/>
      <c r="S24" s="1404"/>
      <c r="T24" s="3" t="s">
        <v>123</v>
      </c>
    </row>
    <row r="25" spans="1:38" s="4" customFormat="1" ht="105" customHeight="1" x14ac:dyDescent="0.2">
      <c r="A25" s="1564"/>
      <c r="B25" s="1393" t="s">
        <v>2324</v>
      </c>
      <c r="C25" s="1027" t="s">
        <v>744</v>
      </c>
      <c r="D25" s="1395" t="s">
        <v>213</v>
      </c>
      <c r="E25" s="307" t="s">
        <v>551</v>
      </c>
      <c r="F25" s="1397">
        <v>533</v>
      </c>
      <c r="G25" s="1397">
        <v>163.73599999999999</v>
      </c>
      <c r="H25" s="1397">
        <v>163.7359999</v>
      </c>
      <c r="I25" s="235"/>
      <c r="J25" s="1385" t="s">
        <v>4166</v>
      </c>
      <c r="K25" s="1385" t="s">
        <v>4508</v>
      </c>
      <c r="L25" s="1385" t="s">
        <v>5574</v>
      </c>
      <c r="M25" s="146" t="s">
        <v>8253</v>
      </c>
      <c r="N25" s="146"/>
      <c r="O25" s="146"/>
      <c r="P25" s="146"/>
      <c r="Q25" s="146"/>
      <c r="R25" s="146"/>
      <c r="S25" s="146"/>
      <c r="T25" s="3" t="s">
        <v>11</v>
      </c>
    </row>
    <row r="26" spans="1:38" s="4" customFormat="1" ht="115.5" customHeight="1" x14ac:dyDescent="0.2">
      <c r="A26" s="1564"/>
      <c r="B26" s="1393" t="s">
        <v>2325</v>
      </c>
      <c r="C26" s="1027" t="s">
        <v>745</v>
      </c>
      <c r="D26" s="1395" t="s">
        <v>213</v>
      </c>
      <c r="E26" s="307" t="s">
        <v>551</v>
      </c>
      <c r="F26" s="1397">
        <v>860</v>
      </c>
      <c r="G26" s="1397">
        <v>262</v>
      </c>
      <c r="H26" s="1397">
        <v>262</v>
      </c>
      <c r="I26" s="235"/>
      <c r="J26" s="1385" t="s">
        <v>4509</v>
      </c>
      <c r="K26" s="1385" t="s">
        <v>5575</v>
      </c>
      <c r="L26" s="1385" t="s">
        <v>8254</v>
      </c>
      <c r="M26" s="146"/>
      <c r="N26" s="146"/>
      <c r="O26" s="146"/>
      <c r="P26" s="146"/>
      <c r="Q26" s="146"/>
      <c r="R26" s="146"/>
      <c r="S26" s="146"/>
      <c r="T26" s="3" t="s">
        <v>11</v>
      </c>
    </row>
    <row r="27" spans="1:38" s="1" customFormat="1" ht="109.5" customHeight="1" x14ac:dyDescent="0.2">
      <c r="A27" s="1564"/>
      <c r="B27" s="1028" t="s">
        <v>7721</v>
      </c>
      <c r="C27" s="1027" t="s">
        <v>7723</v>
      </c>
      <c r="D27" s="1395" t="s">
        <v>810</v>
      </c>
      <c r="E27" s="1395" t="s">
        <v>902</v>
      </c>
      <c r="F27" s="279"/>
      <c r="G27" s="330"/>
      <c r="H27" s="1397">
        <v>34000</v>
      </c>
      <c r="I27" s="1397"/>
      <c r="J27" s="1385" t="s">
        <v>7579</v>
      </c>
      <c r="K27" s="1387" t="s">
        <v>8065</v>
      </c>
      <c r="L27" s="1387" t="s">
        <v>8255</v>
      </c>
      <c r="M27" s="142"/>
      <c r="N27" s="142"/>
      <c r="O27" s="142"/>
      <c r="P27" s="142"/>
      <c r="Q27" s="142"/>
      <c r="R27" s="142"/>
      <c r="S27" s="142"/>
      <c r="T27" s="3"/>
      <c r="U27" s="4"/>
    </row>
    <row r="28" spans="1:38" s="1" customFormat="1" ht="91.5" customHeight="1" x14ac:dyDescent="0.2">
      <c r="A28" s="1564"/>
      <c r="B28" s="1028" t="s">
        <v>7836</v>
      </c>
      <c r="C28" s="1027" t="s">
        <v>8239</v>
      </c>
      <c r="D28" s="1395" t="s">
        <v>810</v>
      </c>
      <c r="E28" s="1395" t="s">
        <v>3435</v>
      </c>
      <c r="F28" s="279"/>
      <c r="G28" s="330"/>
      <c r="H28" s="1397">
        <v>1490</v>
      </c>
      <c r="I28" s="1397"/>
      <c r="J28" s="1385" t="s">
        <v>8256</v>
      </c>
      <c r="K28" s="1387"/>
      <c r="L28" s="485"/>
      <c r="M28" s="142"/>
      <c r="N28" s="142"/>
      <c r="O28" s="142"/>
      <c r="P28" s="142"/>
      <c r="Q28" s="142"/>
      <c r="R28" s="142"/>
      <c r="S28" s="142"/>
      <c r="T28" s="3"/>
      <c r="U28" s="4"/>
    </row>
    <row r="29" spans="1:38" s="1" customFormat="1" ht="62.25" customHeight="1" x14ac:dyDescent="0.2">
      <c r="A29" s="1564"/>
      <c r="B29" s="1028" t="s">
        <v>7831</v>
      </c>
      <c r="C29" s="1027" t="s">
        <v>8240</v>
      </c>
      <c r="D29" s="1395" t="s">
        <v>810</v>
      </c>
      <c r="E29" s="1395" t="s">
        <v>3435</v>
      </c>
      <c r="F29" s="279"/>
      <c r="G29" s="330"/>
      <c r="H29" s="1397">
        <v>1490</v>
      </c>
      <c r="I29" s="1397"/>
      <c r="J29" s="1385" t="s">
        <v>8257</v>
      </c>
      <c r="K29" s="1387"/>
      <c r="L29" s="485"/>
      <c r="M29" s="142"/>
      <c r="N29" s="142"/>
      <c r="O29" s="142"/>
      <c r="P29" s="142"/>
      <c r="Q29" s="142"/>
      <c r="R29" s="142"/>
      <c r="S29" s="142"/>
      <c r="T29" s="3"/>
      <c r="U29" s="4"/>
    </row>
    <row r="30" spans="1:38" s="1" customFormat="1" ht="62.25" customHeight="1" x14ac:dyDescent="0.2">
      <c r="A30" s="1564"/>
      <c r="B30" s="1028" t="s">
        <v>8258</v>
      </c>
      <c r="C30" s="1027" t="s">
        <v>8299</v>
      </c>
      <c r="D30" s="1395" t="s">
        <v>810</v>
      </c>
      <c r="E30" s="1395" t="s">
        <v>3435</v>
      </c>
      <c r="F30" s="279"/>
      <c r="G30" s="330"/>
      <c r="H30" s="1397">
        <v>300</v>
      </c>
      <c r="I30" s="1397"/>
      <c r="J30" s="1385" t="s">
        <v>8259</v>
      </c>
      <c r="K30" s="1387"/>
      <c r="L30" s="485"/>
      <c r="M30" s="142"/>
      <c r="N30" s="142"/>
      <c r="O30" s="142"/>
      <c r="P30" s="142"/>
      <c r="Q30" s="142"/>
      <c r="R30" s="142"/>
      <c r="S30" s="142"/>
      <c r="T30" s="3"/>
      <c r="U30" s="4"/>
    </row>
    <row r="31" spans="1:38" s="4" customFormat="1" ht="14.25" customHeight="1" x14ac:dyDescent="0.2">
      <c r="A31" s="1741" t="s">
        <v>1490</v>
      </c>
      <c r="B31" s="1741"/>
      <c r="C31" s="1741"/>
      <c r="D31" s="1741"/>
      <c r="E31" s="1741"/>
      <c r="F31" s="1741"/>
      <c r="G31" s="1741"/>
      <c r="H31" s="1741"/>
      <c r="I31" s="1741"/>
      <c r="J31" s="254"/>
      <c r="K31" s="254"/>
      <c r="L31" s="254"/>
      <c r="M31" s="140"/>
      <c r="N31" s="140"/>
      <c r="O31" s="140"/>
      <c r="P31" s="140"/>
      <c r="Q31" s="140"/>
      <c r="R31" s="140"/>
      <c r="S31" s="140"/>
      <c r="T31" s="3" t="s">
        <v>8</v>
      </c>
    </row>
    <row r="32" spans="1:38" s="1" customFormat="1" ht="94.5" customHeight="1" x14ac:dyDescent="0.2">
      <c r="A32" s="1027" t="s">
        <v>1491</v>
      </c>
      <c r="B32" s="1393" t="s">
        <v>2464</v>
      </c>
      <c r="C32" s="1393" t="s">
        <v>8261</v>
      </c>
      <c r="D32" s="1396" t="s">
        <v>13</v>
      </c>
      <c r="E32" s="1396" t="s">
        <v>312</v>
      </c>
      <c r="F32" s="1012"/>
      <c r="G32" s="1030"/>
      <c r="H32" s="1395">
        <v>3200</v>
      </c>
      <c r="I32" s="1397">
        <v>2796</v>
      </c>
      <c r="J32" s="1388" t="s">
        <v>5749</v>
      </c>
      <c r="K32" s="1389" t="s">
        <v>7942</v>
      </c>
      <c r="L32" s="1389" t="s">
        <v>8260</v>
      </c>
      <c r="M32" s="1404"/>
      <c r="N32" s="1404"/>
      <c r="O32" s="1404"/>
      <c r="P32" s="1404"/>
      <c r="Q32" s="1404"/>
      <c r="R32" s="1404"/>
      <c r="S32" s="1404"/>
      <c r="T32" s="3" t="s">
        <v>11</v>
      </c>
      <c r="U32" s="4"/>
    </row>
    <row r="33" spans="1:21" s="47" customFormat="1" ht="15" customHeight="1" x14ac:dyDescent="0.25">
      <c r="A33" s="1785" t="s">
        <v>1494</v>
      </c>
      <c r="B33" s="1785"/>
      <c r="C33" s="1785"/>
      <c r="D33" s="1785"/>
      <c r="E33" s="1785"/>
      <c r="F33" s="1785"/>
      <c r="G33" s="1785"/>
      <c r="H33" s="1785"/>
      <c r="I33" s="1785"/>
      <c r="J33" s="254"/>
      <c r="K33" s="254"/>
      <c r="L33" s="254"/>
      <c r="M33" s="140"/>
      <c r="N33" s="140"/>
      <c r="O33" s="140"/>
      <c r="P33" s="140"/>
      <c r="Q33" s="140"/>
      <c r="R33" s="140"/>
      <c r="S33" s="140"/>
      <c r="T33" s="46" t="s">
        <v>8</v>
      </c>
      <c r="U33" s="46"/>
    </row>
    <row r="34" spans="1:21" s="1" customFormat="1" ht="87.75" customHeight="1" x14ac:dyDescent="0.2">
      <c r="A34" s="1027" t="s">
        <v>1495</v>
      </c>
      <c r="B34" s="1393" t="s">
        <v>2510</v>
      </c>
      <c r="C34" s="1027" t="s">
        <v>8263</v>
      </c>
      <c r="D34" s="1395" t="s">
        <v>921</v>
      </c>
      <c r="E34" s="1395" t="s">
        <v>4190</v>
      </c>
      <c r="F34" s="1397">
        <v>248.083</v>
      </c>
      <c r="G34" s="1397"/>
      <c r="H34" s="1397">
        <v>4200</v>
      </c>
      <c r="I34" s="1397"/>
      <c r="J34" s="1387" t="s">
        <v>4191</v>
      </c>
      <c r="K34" s="1387" t="s">
        <v>6800</v>
      </c>
      <c r="L34" s="1387" t="s">
        <v>6963</v>
      </c>
      <c r="M34" s="1398" t="s">
        <v>7770</v>
      </c>
      <c r="N34" s="1398" t="s">
        <v>8262</v>
      </c>
      <c r="O34" s="1398"/>
      <c r="P34" s="1398"/>
      <c r="Q34" s="1398"/>
      <c r="R34" s="1398"/>
      <c r="S34" s="1398"/>
      <c r="T34" s="3"/>
    </row>
    <row r="35" spans="1:21" s="1" customFormat="1" ht="151.5" customHeight="1" x14ac:dyDescent="0.2">
      <c r="A35" s="1027" t="s">
        <v>1496</v>
      </c>
      <c r="B35" s="1393" t="s">
        <v>2523</v>
      </c>
      <c r="C35" s="547" t="s">
        <v>8265</v>
      </c>
      <c r="D35" s="1395" t="s">
        <v>121</v>
      </c>
      <c r="E35" s="1395" t="s">
        <v>216</v>
      </c>
      <c r="F35" s="309">
        <v>1050</v>
      </c>
      <c r="G35" s="309">
        <v>1618.1890000000001</v>
      </c>
      <c r="H35" s="1397">
        <v>161</v>
      </c>
      <c r="I35" s="1395"/>
      <c r="J35" s="1389" t="s">
        <v>3805</v>
      </c>
      <c r="K35" s="1389" t="s">
        <v>5592</v>
      </c>
      <c r="L35" s="1389" t="s">
        <v>6404</v>
      </c>
      <c r="M35" s="1404" t="s">
        <v>7675</v>
      </c>
      <c r="N35" s="1404" t="s">
        <v>8264</v>
      </c>
      <c r="O35" s="1404"/>
      <c r="P35" s="1404"/>
      <c r="Q35" s="1404"/>
      <c r="R35" s="1404"/>
      <c r="S35" s="1404"/>
      <c r="T35" s="9" t="s">
        <v>123</v>
      </c>
    </row>
    <row r="36" spans="1:21" ht="94.5" customHeight="1" x14ac:dyDescent="0.2">
      <c r="A36" s="1564" t="s">
        <v>8266</v>
      </c>
      <c r="B36" s="1393" t="s">
        <v>8190</v>
      </c>
      <c r="C36" s="339" t="s">
        <v>8241</v>
      </c>
      <c r="D36" s="336" t="s">
        <v>921</v>
      </c>
      <c r="E36" s="336" t="s">
        <v>8242</v>
      </c>
      <c r="F36" s="1397"/>
      <c r="G36" s="309"/>
      <c r="H36" s="1395">
        <v>350</v>
      </c>
      <c r="I36" s="1397"/>
      <c r="J36" s="1389" t="s">
        <v>8165</v>
      </c>
      <c r="K36" s="1389" t="s">
        <v>8267</v>
      </c>
      <c r="L36" s="1389"/>
      <c r="M36" s="1389"/>
      <c r="N36" s="1389"/>
      <c r="O36" s="1389"/>
      <c r="P36" s="1389"/>
      <c r="Q36" s="1389"/>
      <c r="R36" s="1389"/>
      <c r="S36" s="1389"/>
      <c r="T36" s="95"/>
      <c r="U36" s="96"/>
    </row>
    <row r="37" spans="1:21" ht="94.5" customHeight="1" x14ac:dyDescent="0.2">
      <c r="A37" s="1564"/>
      <c r="B37" s="1393" t="s">
        <v>8268</v>
      </c>
      <c r="C37" s="339" t="s">
        <v>8294</v>
      </c>
      <c r="D37" s="336" t="s">
        <v>921</v>
      </c>
      <c r="E37" s="336" t="s">
        <v>3574</v>
      </c>
      <c r="F37" s="1397"/>
      <c r="G37" s="309"/>
      <c r="H37" s="1395">
        <v>130</v>
      </c>
      <c r="I37" s="1397"/>
      <c r="J37" s="1389" t="s">
        <v>8269</v>
      </c>
      <c r="K37" s="1389"/>
      <c r="L37" s="1389"/>
      <c r="M37" s="1389"/>
      <c r="N37" s="1389"/>
      <c r="O37" s="1389"/>
      <c r="P37" s="1389"/>
      <c r="Q37" s="1389"/>
      <c r="R37" s="1389"/>
      <c r="S37" s="1389"/>
      <c r="T37" s="95"/>
      <c r="U37" s="96"/>
    </row>
    <row r="38" spans="1:21" s="1" customFormat="1" ht="11.25" customHeight="1" x14ac:dyDescent="0.2">
      <c r="A38" s="96"/>
      <c r="B38" s="96"/>
      <c r="C38" s="96"/>
      <c r="D38" s="96"/>
      <c r="E38" s="96"/>
      <c r="F38" s="1015"/>
      <c r="G38" s="1015"/>
      <c r="H38" s="1015"/>
      <c r="I38" s="1015"/>
      <c r="J38" s="243"/>
      <c r="K38" s="243"/>
      <c r="L38" s="243"/>
      <c r="M38" s="137"/>
      <c r="N38" s="137"/>
      <c r="O38" s="137"/>
      <c r="P38" s="137"/>
      <c r="Q38" s="137"/>
      <c r="R38" s="137"/>
      <c r="S38" s="137"/>
      <c r="T38" s="9"/>
    </row>
    <row r="39" spans="1:21" s="1" customFormat="1" ht="12.75" customHeight="1" x14ac:dyDescent="0.2">
      <c r="A39" s="1642" t="s">
        <v>1505</v>
      </c>
      <c r="B39" s="1642"/>
      <c r="C39" s="1642"/>
      <c r="D39" s="1642"/>
      <c r="E39" s="1642"/>
      <c r="F39" s="1642"/>
      <c r="G39" s="1642"/>
      <c r="H39" s="1642"/>
      <c r="I39" s="1642"/>
      <c r="J39" s="349"/>
      <c r="K39" s="349"/>
      <c r="L39" s="349"/>
      <c r="M39" s="154"/>
      <c r="N39" s="154"/>
      <c r="O39" s="154"/>
      <c r="P39" s="154"/>
      <c r="Q39" s="154"/>
      <c r="R39" s="154"/>
      <c r="S39" s="154"/>
      <c r="T39" s="54" t="s">
        <v>8</v>
      </c>
    </row>
    <row r="40" spans="1:21" s="1" customFormat="1" ht="15" customHeight="1" x14ac:dyDescent="0.2">
      <c r="A40" s="1576" t="s">
        <v>2</v>
      </c>
      <c r="B40" s="1576" t="s">
        <v>3</v>
      </c>
      <c r="C40" s="1576"/>
      <c r="D40" s="1576" t="s">
        <v>4</v>
      </c>
      <c r="E40" s="1576" t="s">
        <v>5</v>
      </c>
      <c r="F40" s="1576" t="s">
        <v>6</v>
      </c>
      <c r="G40" s="1576"/>
      <c r="H40" s="1576"/>
      <c r="I40" s="1576" t="s">
        <v>7</v>
      </c>
      <c r="J40" s="1389"/>
      <c r="K40" s="1389"/>
      <c r="L40" s="1389"/>
      <c r="M40" s="1404"/>
      <c r="N40" s="1404"/>
      <c r="O40" s="1404"/>
      <c r="P40" s="1404"/>
      <c r="Q40" s="1404"/>
      <c r="R40" s="1404"/>
      <c r="S40" s="1404"/>
      <c r="T40" s="9"/>
    </row>
    <row r="41" spans="1:21" s="1" customFormat="1" ht="6.75" customHeight="1" x14ac:dyDescent="0.2">
      <c r="A41" s="1576"/>
      <c r="B41" s="1576"/>
      <c r="C41" s="1576"/>
      <c r="D41" s="1576"/>
      <c r="E41" s="1576"/>
      <c r="F41" s="1576"/>
      <c r="G41" s="1576"/>
      <c r="H41" s="1576"/>
      <c r="I41" s="1576"/>
      <c r="J41" s="1389"/>
      <c r="K41" s="1389"/>
      <c r="L41" s="1389"/>
      <c r="M41" s="1404"/>
      <c r="N41" s="1404"/>
      <c r="O41" s="1404"/>
      <c r="P41" s="1404"/>
      <c r="Q41" s="1404"/>
      <c r="R41" s="1404"/>
      <c r="S41" s="1404"/>
      <c r="T41" s="9"/>
    </row>
    <row r="42" spans="1:21" s="1" customFormat="1" ht="11.25" customHeight="1" x14ac:dyDescent="0.2">
      <c r="A42" s="1576"/>
      <c r="B42" s="1576"/>
      <c r="C42" s="1576"/>
      <c r="D42" s="1576"/>
      <c r="E42" s="1576"/>
      <c r="F42" s="1576">
        <v>2017</v>
      </c>
      <c r="G42" s="1601">
        <v>2018</v>
      </c>
      <c r="H42" s="1576">
        <v>2019</v>
      </c>
      <c r="I42" s="1576"/>
      <c r="J42" s="1389"/>
      <c r="K42" s="1389"/>
      <c r="L42" s="1389"/>
      <c r="M42" s="1404"/>
      <c r="N42" s="1404"/>
      <c r="O42" s="1404"/>
      <c r="P42" s="1404"/>
      <c r="Q42" s="1404"/>
      <c r="R42" s="1404"/>
      <c r="S42" s="1404"/>
      <c r="T42" s="9"/>
    </row>
    <row r="43" spans="1:21" s="1" customFormat="1" ht="3.75" customHeight="1" x14ac:dyDescent="0.2">
      <c r="A43" s="1576"/>
      <c r="B43" s="1576"/>
      <c r="C43" s="1576"/>
      <c r="D43" s="1576"/>
      <c r="E43" s="1576"/>
      <c r="F43" s="1576"/>
      <c r="G43" s="1601"/>
      <c r="H43" s="1576"/>
      <c r="I43" s="1576"/>
      <c r="J43" s="1389"/>
      <c r="K43" s="1389"/>
      <c r="L43" s="1389"/>
      <c r="M43" s="1404"/>
      <c r="N43" s="1404"/>
      <c r="O43" s="1404"/>
      <c r="P43" s="1404"/>
      <c r="Q43" s="1404"/>
      <c r="R43" s="1404"/>
      <c r="S43" s="1404"/>
      <c r="T43" s="9"/>
    </row>
    <row r="44" spans="1:21" s="1" customFormat="1" ht="13.5" customHeight="1" x14ac:dyDescent="0.2">
      <c r="A44" s="1394">
        <v>1</v>
      </c>
      <c r="B44" s="1576">
        <v>2</v>
      </c>
      <c r="C44" s="1576"/>
      <c r="D44" s="1394">
        <v>3</v>
      </c>
      <c r="E44" s="1394">
        <v>4</v>
      </c>
      <c r="F44" s="1394">
        <v>5</v>
      </c>
      <c r="G44" s="973">
        <v>6</v>
      </c>
      <c r="H44" s="1394">
        <v>7</v>
      </c>
      <c r="I44" s="1394">
        <v>8</v>
      </c>
      <c r="J44" s="1389"/>
      <c r="K44" s="1389"/>
      <c r="L44" s="1389"/>
      <c r="M44" s="1404"/>
      <c r="N44" s="1404"/>
      <c r="O44" s="1404"/>
      <c r="P44" s="1404"/>
      <c r="Q44" s="1404"/>
      <c r="R44" s="1404"/>
      <c r="S44" s="1404"/>
      <c r="T44" s="9"/>
    </row>
    <row r="45" spans="1:21" s="1" customFormat="1" ht="12.75" customHeight="1" x14ac:dyDescent="0.2">
      <c r="A45" s="1652" t="s">
        <v>1508</v>
      </c>
      <c r="B45" s="1653"/>
      <c r="C45" s="1653"/>
      <c r="D45" s="1653"/>
      <c r="E45" s="1653"/>
      <c r="F45" s="1653"/>
      <c r="G45" s="1653"/>
      <c r="H45" s="1653"/>
      <c r="I45" s="1654"/>
      <c r="J45" s="254"/>
      <c r="K45" s="254"/>
      <c r="L45" s="254"/>
      <c r="M45" s="140"/>
      <c r="N45" s="140"/>
      <c r="O45" s="140"/>
      <c r="P45" s="140"/>
      <c r="Q45" s="140"/>
      <c r="R45" s="140"/>
      <c r="S45" s="140"/>
      <c r="T45" s="9"/>
    </row>
    <row r="46" spans="1:21" s="1" customFormat="1" ht="79.5" customHeight="1" x14ac:dyDescent="0.2">
      <c r="A46" s="1565" t="s">
        <v>8158</v>
      </c>
      <c r="B46" s="1403" t="s">
        <v>7405</v>
      </c>
      <c r="C46" s="1402" t="s">
        <v>7389</v>
      </c>
      <c r="D46" s="1394" t="s">
        <v>286</v>
      </c>
      <c r="E46" s="1394" t="s">
        <v>7417</v>
      </c>
      <c r="F46" s="998"/>
      <c r="G46" s="1174"/>
      <c r="H46" s="114"/>
      <c r="I46" s="114"/>
      <c r="J46" s="1401" t="s">
        <v>7066</v>
      </c>
      <c r="K46" s="1387" t="s">
        <v>8301</v>
      </c>
      <c r="L46" s="1387"/>
      <c r="M46" s="1398"/>
      <c r="N46" s="1398"/>
      <c r="O46" s="1398"/>
      <c r="P46" s="1398"/>
      <c r="Q46" s="1398"/>
      <c r="R46" s="1398"/>
      <c r="S46" s="1398"/>
      <c r="T46" s="9"/>
    </row>
    <row r="47" spans="1:21" s="1" customFormat="1" ht="92.25" customHeight="1" x14ac:dyDescent="0.2">
      <c r="A47" s="1566"/>
      <c r="B47" s="1403" t="s">
        <v>7413</v>
      </c>
      <c r="C47" s="1402" t="s">
        <v>8272</v>
      </c>
      <c r="D47" s="1394" t="s">
        <v>286</v>
      </c>
      <c r="E47" s="1394" t="s">
        <v>7417</v>
      </c>
      <c r="F47" s="998"/>
      <c r="G47" s="1174"/>
      <c r="H47" s="114">
        <v>100</v>
      </c>
      <c r="I47" s="114"/>
      <c r="J47" s="1401" t="s">
        <v>7066</v>
      </c>
      <c r="K47" s="1387" t="s">
        <v>8271</v>
      </c>
      <c r="L47" s="1387"/>
      <c r="M47" s="1398"/>
      <c r="N47" s="1398"/>
      <c r="O47" s="1398"/>
      <c r="P47" s="1398"/>
      <c r="Q47" s="1398"/>
      <c r="R47" s="1398"/>
      <c r="S47" s="1398"/>
      <c r="T47" s="9"/>
    </row>
    <row r="48" spans="1:21" s="1" customFormat="1" ht="111" customHeight="1" x14ac:dyDescent="0.2">
      <c r="A48" s="1566"/>
      <c r="B48" s="1403" t="s">
        <v>8149</v>
      </c>
      <c r="C48" s="1402" t="s">
        <v>8151</v>
      </c>
      <c r="D48" s="1394" t="s">
        <v>810</v>
      </c>
      <c r="E48" s="1394" t="s">
        <v>972</v>
      </c>
      <c r="F48" s="998"/>
      <c r="G48" s="1174"/>
      <c r="H48" s="114">
        <v>494.47329999999999</v>
      </c>
      <c r="I48" s="114"/>
      <c r="J48" s="1401" t="s">
        <v>8150</v>
      </c>
      <c r="K48" s="1387" t="s">
        <v>8273</v>
      </c>
      <c r="L48" s="1387"/>
      <c r="M48" s="1398"/>
      <c r="N48" s="1398"/>
      <c r="O48" s="1398"/>
      <c r="P48" s="1398"/>
      <c r="Q48" s="1398"/>
      <c r="R48" s="1398"/>
      <c r="S48" s="1398"/>
      <c r="T48" s="9"/>
    </row>
    <row r="49" spans="1:20" s="1" customFormat="1" ht="81" customHeight="1" x14ac:dyDescent="0.2">
      <c r="A49" s="1566"/>
      <c r="B49" s="1403" t="s">
        <v>8244</v>
      </c>
      <c r="C49" s="1402" t="s">
        <v>8243</v>
      </c>
      <c r="D49" s="1394" t="s">
        <v>3490</v>
      </c>
      <c r="E49" s="1394" t="s">
        <v>972</v>
      </c>
      <c r="F49" s="998"/>
      <c r="G49" s="1174"/>
      <c r="H49" s="114">
        <v>1700</v>
      </c>
      <c r="I49" s="114"/>
      <c r="J49" s="1401" t="s">
        <v>8269</v>
      </c>
      <c r="K49" s="1387"/>
      <c r="L49" s="1387"/>
      <c r="M49" s="1398"/>
      <c r="N49" s="1398"/>
      <c r="O49" s="1398"/>
      <c r="P49" s="1398"/>
      <c r="Q49" s="1398"/>
      <c r="R49" s="1398"/>
      <c r="S49" s="1398"/>
      <c r="T49" s="9"/>
    </row>
    <row r="50" spans="1:20" s="1" customFormat="1" ht="81" customHeight="1" x14ac:dyDescent="0.2">
      <c r="A50" s="1566"/>
      <c r="B50" s="1403" t="s">
        <v>8275</v>
      </c>
      <c r="C50" s="1402" t="s">
        <v>8274</v>
      </c>
      <c r="D50" s="1394" t="s">
        <v>3809</v>
      </c>
      <c r="E50" s="1394" t="s">
        <v>972</v>
      </c>
      <c r="F50" s="998"/>
      <c r="G50" s="1174"/>
      <c r="H50" s="114">
        <v>732.72500000000002</v>
      </c>
      <c r="I50" s="114"/>
      <c r="J50" s="1401" t="s">
        <v>8270</v>
      </c>
      <c r="K50" s="1387"/>
      <c r="L50" s="1387"/>
      <c r="M50" s="1398"/>
      <c r="N50" s="1398"/>
      <c r="O50" s="1398"/>
      <c r="P50" s="1398"/>
      <c r="Q50" s="1398"/>
      <c r="R50" s="1398"/>
      <c r="S50" s="1398"/>
      <c r="T50" s="9"/>
    </row>
    <row r="51" spans="1:20" s="1" customFormat="1" ht="81" customHeight="1" x14ac:dyDescent="0.2">
      <c r="A51" s="1566"/>
      <c r="B51" s="1403" t="s">
        <v>8276</v>
      </c>
      <c r="C51" s="1402" t="s">
        <v>8295</v>
      </c>
      <c r="D51" s="1394" t="s">
        <v>3809</v>
      </c>
      <c r="E51" s="1394" t="s">
        <v>972</v>
      </c>
      <c r="F51" s="998"/>
      <c r="G51" s="1174"/>
      <c r="H51" s="114">
        <v>73.813000000000002</v>
      </c>
      <c r="I51" s="114"/>
      <c r="J51" s="1401" t="s">
        <v>8270</v>
      </c>
      <c r="K51" s="1387"/>
      <c r="L51" s="1387"/>
      <c r="M51" s="1398"/>
      <c r="N51" s="1398"/>
      <c r="O51" s="1398"/>
      <c r="P51" s="1398"/>
      <c r="Q51" s="1398"/>
      <c r="R51" s="1398"/>
      <c r="S51" s="1398"/>
      <c r="T51" s="9"/>
    </row>
    <row r="52" spans="1:20" s="1" customFormat="1" ht="81" customHeight="1" x14ac:dyDescent="0.2">
      <c r="A52" s="1566"/>
      <c r="B52" s="1403" t="s">
        <v>8277</v>
      </c>
      <c r="C52" s="1402" t="s">
        <v>8296</v>
      </c>
      <c r="D52" s="1394" t="s">
        <v>3809</v>
      </c>
      <c r="E52" s="1394" t="s">
        <v>972</v>
      </c>
      <c r="F52" s="998"/>
      <c r="G52" s="1174"/>
      <c r="H52" s="114">
        <v>633.3429999</v>
      </c>
      <c r="I52" s="114"/>
      <c r="J52" s="1401" t="s">
        <v>8270</v>
      </c>
      <c r="K52" s="1387"/>
      <c r="L52" s="1387"/>
      <c r="M52" s="1398"/>
      <c r="N52" s="1398"/>
      <c r="O52" s="1398"/>
      <c r="P52" s="1398"/>
      <c r="Q52" s="1398"/>
      <c r="R52" s="1398"/>
      <c r="S52" s="1398"/>
      <c r="T52" s="9"/>
    </row>
    <row r="53" spans="1:20" s="1" customFormat="1" ht="81" customHeight="1" x14ac:dyDescent="0.2">
      <c r="A53" s="1566"/>
      <c r="B53" s="1403" t="s">
        <v>8278</v>
      </c>
      <c r="C53" s="1402" t="s">
        <v>8297</v>
      </c>
      <c r="D53" s="1394" t="s">
        <v>3809</v>
      </c>
      <c r="E53" s="1394" t="s">
        <v>972</v>
      </c>
      <c r="F53" s="998"/>
      <c r="G53" s="1174"/>
      <c r="H53" s="114">
        <v>250.988</v>
      </c>
      <c r="I53" s="114"/>
      <c r="J53" s="1401" t="s">
        <v>8270</v>
      </c>
      <c r="K53" s="1387"/>
      <c r="L53" s="1387"/>
      <c r="M53" s="1398"/>
      <c r="N53" s="1398"/>
      <c r="O53" s="1398"/>
      <c r="P53" s="1398"/>
      <c r="Q53" s="1398"/>
      <c r="R53" s="1398"/>
      <c r="S53" s="1398"/>
      <c r="T53" s="9"/>
    </row>
    <row r="54" spans="1:20" s="1" customFormat="1" ht="81" customHeight="1" x14ac:dyDescent="0.2">
      <c r="A54" s="1566"/>
      <c r="B54" s="1403" t="s">
        <v>8280</v>
      </c>
      <c r="C54" s="1402" t="s">
        <v>8279</v>
      </c>
      <c r="D54" s="1394" t="s">
        <v>304</v>
      </c>
      <c r="E54" s="1394" t="s">
        <v>972</v>
      </c>
      <c r="F54" s="998"/>
      <c r="G54" s="1174"/>
      <c r="H54" s="114">
        <v>250</v>
      </c>
      <c r="I54" s="114"/>
      <c r="J54" s="1401" t="s">
        <v>8281</v>
      </c>
      <c r="K54" s="1387"/>
      <c r="L54" s="1387"/>
      <c r="M54" s="1398"/>
      <c r="N54" s="1398"/>
      <c r="O54" s="1398"/>
      <c r="P54" s="1398"/>
      <c r="Q54" s="1398"/>
      <c r="R54" s="1398"/>
      <c r="S54" s="1398"/>
      <c r="T54" s="9"/>
    </row>
    <row r="55" spans="1:20" s="1" customFormat="1" ht="57.75" customHeight="1" x14ac:dyDescent="0.2">
      <c r="A55" s="1386" t="s">
        <v>1516</v>
      </c>
      <c r="B55" s="1394" t="s">
        <v>8282</v>
      </c>
      <c r="C55" s="1402" t="s">
        <v>8283</v>
      </c>
      <c r="D55" s="1394" t="s">
        <v>810</v>
      </c>
      <c r="E55" s="1394" t="s">
        <v>972</v>
      </c>
      <c r="F55" s="114"/>
      <c r="G55" s="114"/>
      <c r="H55" s="114">
        <v>1100</v>
      </c>
      <c r="I55" s="114"/>
      <c r="J55" s="1387" t="s">
        <v>8284</v>
      </c>
      <c r="K55" s="1387"/>
      <c r="L55" s="1387"/>
      <c r="M55" s="1398"/>
      <c r="N55" s="1398"/>
      <c r="O55" s="1398"/>
      <c r="P55" s="1398"/>
      <c r="Q55" s="1398"/>
      <c r="R55" s="1398"/>
      <c r="S55" s="1398"/>
      <c r="T55" s="9"/>
    </row>
    <row r="56" spans="1:20" s="1" customFormat="1" ht="62.25" customHeight="1" x14ac:dyDescent="0.2">
      <c r="A56" s="1407" t="s">
        <v>1571</v>
      </c>
      <c r="B56" s="1403" t="s">
        <v>7671</v>
      </c>
      <c r="C56" s="38" t="s">
        <v>8286</v>
      </c>
      <c r="D56" s="1403" t="s">
        <v>810</v>
      </c>
      <c r="E56" s="1403" t="s">
        <v>902</v>
      </c>
      <c r="F56" s="1403"/>
      <c r="G56" s="49"/>
      <c r="H56" s="114">
        <v>1200</v>
      </c>
      <c r="I56" s="114"/>
      <c r="J56" s="1387" t="s">
        <v>7086</v>
      </c>
      <c r="K56" s="1387" t="s">
        <v>8285</v>
      </c>
      <c r="L56" s="1387"/>
      <c r="M56" s="1398"/>
      <c r="N56" s="1398"/>
      <c r="O56" s="1398"/>
      <c r="P56" s="1398"/>
      <c r="Q56" s="1398"/>
      <c r="R56" s="1398"/>
      <c r="S56" s="1398"/>
      <c r="T56" s="9"/>
    </row>
    <row r="57" spans="1:20" s="1" customFormat="1" ht="87.75" customHeight="1" x14ac:dyDescent="0.2">
      <c r="A57" s="1407" t="s">
        <v>1573</v>
      </c>
      <c r="B57" s="1403" t="s">
        <v>7190</v>
      </c>
      <c r="C57" s="920" t="s">
        <v>7191</v>
      </c>
      <c r="D57" s="1403" t="s">
        <v>810</v>
      </c>
      <c r="E57" s="1403" t="s">
        <v>972</v>
      </c>
      <c r="F57" s="1403"/>
      <c r="G57" s="114"/>
      <c r="H57" s="114"/>
      <c r="I57" s="114"/>
      <c r="J57" s="1387" t="s">
        <v>7086</v>
      </c>
      <c r="K57" s="1387" t="s">
        <v>8287</v>
      </c>
      <c r="L57" s="1387"/>
      <c r="M57" s="1398"/>
      <c r="N57" s="1398"/>
      <c r="O57" s="1398"/>
      <c r="P57" s="1398"/>
      <c r="Q57" s="1398"/>
      <c r="R57" s="1398"/>
      <c r="S57" s="1398"/>
      <c r="T57" s="9"/>
    </row>
    <row r="58" spans="1:20" s="1" customFormat="1" ht="119.25" customHeight="1" x14ac:dyDescent="0.2">
      <c r="A58" s="1390" t="s">
        <v>1576</v>
      </c>
      <c r="B58" s="1390" t="s">
        <v>8246</v>
      </c>
      <c r="C58" s="1402" t="s">
        <v>8245</v>
      </c>
      <c r="D58" s="1394" t="s">
        <v>3490</v>
      </c>
      <c r="E58" s="1394" t="s">
        <v>972</v>
      </c>
      <c r="F58" s="719"/>
      <c r="G58" s="1072"/>
      <c r="H58" s="114">
        <v>6.8879999999999999</v>
      </c>
      <c r="I58" s="114"/>
      <c r="J58" s="1387" t="s">
        <v>8269</v>
      </c>
      <c r="K58" s="1387"/>
      <c r="L58" s="1387"/>
      <c r="M58" s="1398"/>
      <c r="N58" s="1398"/>
      <c r="O58" s="1398"/>
      <c r="P58" s="1398"/>
      <c r="Q58" s="1398"/>
      <c r="R58" s="1398"/>
      <c r="S58" s="1398"/>
      <c r="T58" s="9"/>
    </row>
    <row r="59" spans="1:20" s="1" customFormat="1" ht="11.25" customHeight="1" x14ac:dyDescent="0.2">
      <c r="A59" s="128"/>
      <c r="B59" s="128"/>
      <c r="C59" s="128"/>
      <c r="D59" s="128"/>
      <c r="E59" s="128"/>
      <c r="F59" s="1016"/>
      <c r="G59" s="1016"/>
      <c r="H59" s="1016"/>
      <c r="I59" s="1016"/>
      <c r="J59" s="396"/>
      <c r="K59" s="396"/>
      <c r="L59" s="396"/>
      <c r="M59" s="155"/>
      <c r="N59" s="155"/>
      <c r="O59" s="155"/>
      <c r="P59" s="155"/>
      <c r="Q59" s="155"/>
      <c r="R59" s="155"/>
      <c r="S59" s="155"/>
      <c r="T59" s="9"/>
    </row>
    <row r="60" spans="1:20" s="1" customFormat="1" ht="15" customHeight="1" x14ac:dyDescent="0.2">
      <c r="A60" s="1603" t="s">
        <v>1597</v>
      </c>
      <c r="B60" s="1603"/>
      <c r="C60" s="1603"/>
      <c r="D60" s="1603"/>
      <c r="E60" s="1603"/>
      <c r="F60" s="1603"/>
      <c r="G60" s="1603"/>
      <c r="H60" s="1603"/>
      <c r="I60" s="1603"/>
      <c r="J60" s="254"/>
      <c r="K60" s="254"/>
      <c r="L60" s="254"/>
      <c r="M60" s="140"/>
      <c r="N60" s="140"/>
      <c r="O60" s="140"/>
      <c r="P60" s="140"/>
      <c r="Q60" s="140"/>
      <c r="R60" s="140"/>
      <c r="S60" s="140"/>
      <c r="T60" s="80"/>
    </row>
    <row r="61" spans="1:20" s="1" customFormat="1" ht="15" customHeight="1" x14ac:dyDescent="0.2">
      <c r="A61" s="1601" t="s">
        <v>2</v>
      </c>
      <c r="B61" s="1627" t="s">
        <v>1162</v>
      </c>
      <c r="C61" s="1628"/>
      <c r="D61" s="1601" t="s">
        <v>1163</v>
      </c>
      <c r="E61" s="1601" t="s">
        <v>5</v>
      </c>
      <c r="F61" s="1601" t="s">
        <v>1164</v>
      </c>
      <c r="G61" s="1601"/>
      <c r="H61" s="1601"/>
      <c r="I61" s="1601" t="s">
        <v>7</v>
      </c>
      <c r="J61" s="1389"/>
      <c r="K61" s="1389"/>
      <c r="L61" s="1389"/>
      <c r="M61" s="1404"/>
      <c r="N61" s="1404"/>
      <c r="O61" s="1404"/>
      <c r="P61" s="1404"/>
      <c r="Q61" s="1404"/>
      <c r="R61" s="1404"/>
      <c r="S61" s="1404"/>
      <c r="T61" s="9"/>
    </row>
    <row r="62" spans="1:20" s="1" customFormat="1" ht="11.25" customHeight="1" x14ac:dyDescent="0.2">
      <c r="A62" s="1601"/>
      <c r="B62" s="1629"/>
      <c r="C62" s="1630"/>
      <c r="D62" s="1601"/>
      <c r="E62" s="1601"/>
      <c r="F62" s="1391">
        <v>2017</v>
      </c>
      <c r="G62" s="1391">
        <v>2018</v>
      </c>
      <c r="H62" s="1391">
        <v>2019</v>
      </c>
      <c r="I62" s="1601"/>
      <c r="J62" s="1389"/>
      <c r="K62" s="1389"/>
      <c r="L62" s="1389"/>
      <c r="M62" s="1404"/>
      <c r="N62" s="1404"/>
      <c r="O62" s="1404"/>
      <c r="P62" s="1404"/>
      <c r="Q62" s="1404"/>
      <c r="R62" s="1404"/>
      <c r="S62" s="1404"/>
      <c r="T62" s="9"/>
    </row>
    <row r="63" spans="1:20" s="1" customFormat="1" ht="11.25" customHeight="1" x14ac:dyDescent="0.2">
      <c r="A63" s="1406">
        <v>1</v>
      </c>
      <c r="B63" s="1588">
        <v>2</v>
      </c>
      <c r="C63" s="1589"/>
      <c r="D63" s="1391">
        <v>3</v>
      </c>
      <c r="E63" s="1391">
        <v>4</v>
      </c>
      <c r="F63" s="1391">
        <v>5</v>
      </c>
      <c r="G63" s="1391">
        <v>6</v>
      </c>
      <c r="H63" s="397">
        <v>7</v>
      </c>
      <c r="I63" s="1391">
        <v>8</v>
      </c>
      <c r="J63" s="1389"/>
      <c r="K63" s="1389"/>
      <c r="L63" s="1389"/>
      <c r="M63" s="1404"/>
      <c r="N63" s="1404"/>
      <c r="O63" s="1404"/>
      <c r="P63" s="1404"/>
      <c r="Q63" s="1404"/>
      <c r="R63" s="1404"/>
      <c r="S63" s="1404"/>
      <c r="T63" s="9"/>
    </row>
    <row r="64" spans="1:20" s="1" customFormat="1" ht="14.25" customHeight="1" x14ac:dyDescent="0.2">
      <c r="A64" s="1604" t="s">
        <v>1602</v>
      </c>
      <c r="B64" s="1605"/>
      <c r="C64" s="1605"/>
      <c r="D64" s="1605"/>
      <c r="E64" s="1605"/>
      <c r="F64" s="1605"/>
      <c r="G64" s="1605"/>
      <c r="H64" s="1605"/>
      <c r="I64" s="1606"/>
      <c r="J64" s="254"/>
      <c r="K64" s="254"/>
      <c r="L64" s="254"/>
      <c r="M64" s="140"/>
      <c r="N64" s="140"/>
      <c r="O64" s="140"/>
      <c r="P64" s="140"/>
      <c r="Q64" s="140"/>
      <c r="R64" s="140"/>
      <c r="S64" s="140"/>
      <c r="T64" s="9"/>
    </row>
    <row r="65" spans="1:21" ht="85.5" customHeight="1" x14ac:dyDescent="0.2">
      <c r="A65" s="1027" t="s">
        <v>1603</v>
      </c>
      <c r="B65" s="1393" t="s">
        <v>6227</v>
      </c>
      <c r="C65" s="1393" t="s">
        <v>8289</v>
      </c>
      <c r="D65" s="1395" t="s">
        <v>13</v>
      </c>
      <c r="E65" s="398" t="s">
        <v>1166</v>
      </c>
      <c r="F65" s="279"/>
      <c r="G65" s="975">
        <v>1027.78493</v>
      </c>
      <c r="H65" s="1397">
        <v>107</v>
      </c>
      <c r="I65" s="235">
        <v>292.37835999999999</v>
      </c>
      <c r="J65" s="1387" t="s">
        <v>6369</v>
      </c>
      <c r="K65" s="1387" t="s">
        <v>8018</v>
      </c>
      <c r="L65" s="1387" t="s">
        <v>8288</v>
      </c>
      <c r="M65" s="1387"/>
      <c r="N65" s="1387"/>
      <c r="O65" s="1387"/>
      <c r="P65" s="1387"/>
      <c r="Q65" s="1387"/>
      <c r="R65" s="1387"/>
      <c r="S65" s="1387"/>
      <c r="T65" s="95"/>
      <c r="U65" s="96"/>
    </row>
    <row r="66" spans="1:21" ht="111.75" customHeight="1" x14ac:dyDescent="0.2">
      <c r="A66" s="1027" t="s">
        <v>2914</v>
      </c>
      <c r="B66" s="1393" t="s">
        <v>7524</v>
      </c>
      <c r="C66" s="1027" t="s">
        <v>8290</v>
      </c>
      <c r="D66" s="1395" t="s">
        <v>286</v>
      </c>
      <c r="E66" s="1395" t="s">
        <v>4952</v>
      </c>
      <c r="F66" s="1395"/>
      <c r="G66" s="1395"/>
      <c r="H66" s="1397">
        <v>732.41499999999996</v>
      </c>
      <c r="I66" s="1397"/>
      <c r="J66" s="1387" t="s">
        <v>7066</v>
      </c>
      <c r="K66" s="1387" t="s">
        <v>8247</v>
      </c>
      <c r="M66" s="1387"/>
      <c r="N66" s="1387"/>
      <c r="O66" s="1387"/>
      <c r="P66" s="1387"/>
      <c r="Q66" s="1387"/>
      <c r="R66" s="1387"/>
      <c r="S66" s="1387"/>
      <c r="T66" s="95"/>
      <c r="U66" s="96"/>
    </row>
    <row r="67" spans="1:21" s="1" customFormat="1" ht="11.25" customHeight="1" x14ac:dyDescent="0.2">
      <c r="A67" s="96"/>
      <c r="B67" s="96"/>
      <c r="C67" s="96"/>
      <c r="D67" s="96"/>
      <c r="E67" s="96"/>
      <c r="F67" s="1017"/>
      <c r="G67" s="1017"/>
      <c r="H67" s="1017"/>
      <c r="I67" s="1018"/>
      <c r="J67" s="561"/>
      <c r="K67" s="561"/>
      <c r="L67" s="561"/>
      <c r="M67" s="156"/>
      <c r="N67" s="156"/>
      <c r="O67" s="156"/>
      <c r="P67" s="156"/>
      <c r="Q67" s="156"/>
      <c r="R67" s="156"/>
      <c r="S67" s="156"/>
      <c r="T67" s="9"/>
    </row>
    <row r="68" spans="1:21" s="1" customFormat="1" ht="12.75" customHeight="1" x14ac:dyDescent="0.2">
      <c r="A68" s="1602" t="s">
        <v>1604</v>
      </c>
      <c r="B68" s="1602"/>
      <c r="C68" s="1602"/>
      <c r="D68" s="1602"/>
      <c r="E68" s="1602"/>
      <c r="F68" s="1602"/>
      <c r="G68" s="1602"/>
      <c r="H68" s="1602"/>
      <c r="I68" s="1602"/>
      <c r="J68" s="562"/>
      <c r="K68" s="562"/>
      <c r="L68" s="562"/>
      <c r="M68" s="157"/>
      <c r="N68" s="157"/>
      <c r="O68" s="157"/>
      <c r="P68" s="157"/>
      <c r="Q68" s="157"/>
      <c r="R68" s="157"/>
      <c r="S68" s="157"/>
      <c r="T68" s="9" t="s">
        <v>8</v>
      </c>
    </row>
    <row r="69" spans="1:21" s="1" customFormat="1" ht="11.25" customHeight="1" x14ac:dyDescent="0.2">
      <c r="A69" s="96"/>
      <c r="B69" s="96"/>
      <c r="C69" s="96"/>
      <c r="D69" s="96"/>
      <c r="E69" s="96"/>
      <c r="F69" s="1019"/>
      <c r="G69" s="1019"/>
      <c r="H69" s="1019"/>
      <c r="I69" s="1013"/>
      <c r="J69" s="538"/>
      <c r="K69" s="538"/>
      <c r="L69" s="538"/>
      <c r="M69" s="150"/>
      <c r="N69" s="150"/>
      <c r="O69" s="150"/>
      <c r="P69" s="150"/>
      <c r="Q69" s="150"/>
      <c r="R69" s="150"/>
      <c r="S69" s="150"/>
      <c r="T69" s="9"/>
    </row>
    <row r="70" spans="1:21" s="1" customFormat="1" ht="24.75" customHeight="1" x14ac:dyDescent="0.2">
      <c r="A70" s="1576" t="s">
        <v>2</v>
      </c>
      <c r="B70" s="1617" t="s">
        <v>3</v>
      </c>
      <c r="C70" s="1621"/>
      <c r="D70" s="1576" t="s">
        <v>4</v>
      </c>
      <c r="E70" s="1576" t="s">
        <v>5</v>
      </c>
      <c r="F70" s="1617" t="s">
        <v>1214</v>
      </c>
      <c r="G70" s="1618"/>
      <c r="H70" s="1618"/>
      <c r="I70" s="1601" t="s">
        <v>7</v>
      </c>
      <c r="J70" s="1389"/>
      <c r="K70" s="1389"/>
      <c r="L70" s="1389"/>
      <c r="M70" s="1404"/>
      <c r="N70" s="1404"/>
      <c r="O70" s="1404"/>
      <c r="P70" s="1404"/>
      <c r="Q70" s="1404"/>
      <c r="R70" s="1404"/>
      <c r="S70" s="1404"/>
      <c r="T70" s="9"/>
    </row>
    <row r="71" spans="1:21" s="1" customFormat="1" ht="11.25" customHeight="1" x14ac:dyDescent="0.2">
      <c r="A71" s="1576"/>
      <c r="B71" s="1622"/>
      <c r="C71" s="1623"/>
      <c r="D71" s="1576"/>
      <c r="E71" s="1576"/>
      <c r="F71" s="1619"/>
      <c r="G71" s="1620"/>
      <c r="H71" s="1620"/>
      <c r="I71" s="1601"/>
      <c r="J71" s="1389"/>
      <c r="K71" s="1389"/>
      <c r="L71" s="1389"/>
      <c r="M71" s="1404"/>
      <c r="N71" s="1404"/>
      <c r="O71" s="1404"/>
      <c r="P71" s="1404"/>
      <c r="Q71" s="1404"/>
      <c r="R71" s="1404"/>
      <c r="S71" s="1404"/>
      <c r="T71" s="9"/>
    </row>
    <row r="72" spans="1:21" s="1" customFormat="1" ht="17.25" customHeight="1" x14ac:dyDescent="0.2">
      <c r="A72" s="1576"/>
      <c r="B72" s="1622"/>
      <c r="C72" s="1623"/>
      <c r="D72" s="1576"/>
      <c r="E72" s="1576"/>
      <c r="F72" s="1576">
        <v>2017</v>
      </c>
      <c r="G72" s="1625">
        <v>2018</v>
      </c>
      <c r="H72" s="1586">
        <v>2019</v>
      </c>
      <c r="I72" s="1601"/>
      <c r="J72" s="1389"/>
      <c r="K72" s="1389"/>
      <c r="L72" s="1389"/>
      <c r="M72" s="1404"/>
      <c r="N72" s="1404"/>
      <c r="O72" s="1404"/>
      <c r="P72" s="1404"/>
      <c r="Q72" s="1404"/>
      <c r="R72" s="1404"/>
      <c r="S72" s="1404"/>
      <c r="T72" s="9"/>
    </row>
    <row r="73" spans="1:21" s="1" customFormat="1" ht="3.75" customHeight="1" x14ac:dyDescent="0.2">
      <c r="A73" s="1576"/>
      <c r="B73" s="1619"/>
      <c r="C73" s="1624"/>
      <c r="D73" s="1576"/>
      <c r="E73" s="1576"/>
      <c r="F73" s="1576"/>
      <c r="G73" s="1626"/>
      <c r="H73" s="1586"/>
      <c r="I73" s="1601"/>
      <c r="J73" s="1389"/>
      <c r="K73" s="1389"/>
      <c r="L73" s="1389"/>
      <c r="M73" s="1404"/>
      <c r="N73" s="1404"/>
      <c r="O73" s="1404"/>
      <c r="P73" s="1404"/>
      <c r="Q73" s="1404"/>
      <c r="R73" s="1404"/>
      <c r="S73" s="1404"/>
      <c r="T73" s="9"/>
    </row>
    <row r="74" spans="1:21" s="1" customFormat="1" ht="11.25" customHeight="1" x14ac:dyDescent="0.2">
      <c r="A74" s="1394">
        <v>1</v>
      </c>
      <c r="B74" s="1586">
        <v>2</v>
      </c>
      <c r="C74" s="1587"/>
      <c r="D74" s="1394">
        <v>3</v>
      </c>
      <c r="E74" s="1394">
        <v>4</v>
      </c>
      <c r="F74" s="1394">
        <v>5</v>
      </c>
      <c r="G74" s="1394">
        <v>6</v>
      </c>
      <c r="H74" s="1392">
        <v>7</v>
      </c>
      <c r="I74" s="1391">
        <v>8</v>
      </c>
      <c r="J74" s="1389"/>
      <c r="K74" s="1389"/>
      <c r="L74" s="1389"/>
      <c r="M74" s="1404"/>
      <c r="N74" s="1404"/>
      <c r="O74" s="1404"/>
      <c r="P74" s="1404"/>
      <c r="Q74" s="1404"/>
      <c r="R74" s="1404"/>
      <c r="S74" s="1404"/>
      <c r="T74" s="9"/>
    </row>
    <row r="75" spans="1:21" s="1" customFormat="1" ht="12" customHeight="1" x14ac:dyDescent="0.2">
      <c r="A75" s="1583" t="s">
        <v>1607</v>
      </c>
      <c r="B75" s="1591"/>
      <c r="C75" s="1591"/>
      <c r="D75" s="1591"/>
      <c r="E75" s="1591"/>
      <c r="F75" s="1591"/>
      <c r="G75" s="1591"/>
      <c r="H75" s="1591"/>
      <c r="I75" s="1585"/>
      <c r="J75" s="254"/>
      <c r="K75" s="254"/>
      <c r="L75" s="254"/>
      <c r="M75" s="140"/>
      <c r="N75" s="140"/>
      <c r="O75" s="140"/>
      <c r="P75" s="140"/>
      <c r="Q75" s="140"/>
      <c r="R75" s="140"/>
      <c r="S75" s="140"/>
      <c r="T75" s="9"/>
    </row>
    <row r="76" spans="1:21" s="1" customFormat="1" ht="78" customHeight="1" x14ac:dyDescent="0.2">
      <c r="A76" s="1393" t="s">
        <v>5224</v>
      </c>
      <c r="B76" s="1393" t="s">
        <v>8291</v>
      </c>
      <c r="C76" s="1027" t="s">
        <v>8298</v>
      </c>
      <c r="D76" s="992" t="s">
        <v>1240</v>
      </c>
      <c r="E76" s="993" t="s">
        <v>3574</v>
      </c>
      <c r="F76" s="1040"/>
      <c r="G76" s="994"/>
      <c r="H76" s="309">
        <v>70</v>
      </c>
      <c r="I76" s="1395"/>
      <c r="J76" s="1389" t="s">
        <v>8269</v>
      </c>
      <c r="K76" s="1389"/>
      <c r="L76" s="1389"/>
      <c r="M76" s="1404"/>
      <c r="N76" s="1404"/>
      <c r="O76" s="1404"/>
      <c r="P76" s="1404"/>
      <c r="Q76" s="1404"/>
      <c r="R76" s="1404"/>
      <c r="S76" s="1404"/>
      <c r="T76" s="9"/>
    </row>
  </sheetData>
  <autoFilter ref="E1:E76"/>
  <mergeCells count="67">
    <mergeCell ref="H2:I4"/>
    <mergeCell ref="A6:I6"/>
    <mergeCell ref="A7:I7"/>
    <mergeCell ref="A8:T8"/>
    <mergeCell ref="B15:C15"/>
    <mergeCell ref="A16:I16"/>
    <mergeCell ref="A11:A14"/>
    <mergeCell ref="B11:C14"/>
    <mergeCell ref="D11:D14"/>
    <mergeCell ref="E11:E14"/>
    <mergeCell ref="F11:H12"/>
    <mergeCell ref="I11:I14"/>
    <mergeCell ref="F13:F14"/>
    <mergeCell ref="G13:G14"/>
    <mergeCell ref="H13:H14"/>
    <mergeCell ref="L17:L19"/>
    <mergeCell ref="M17:M19"/>
    <mergeCell ref="N17:N19"/>
    <mergeCell ref="O17:O19"/>
    <mergeCell ref="D17:D19"/>
    <mergeCell ref="E17:E19"/>
    <mergeCell ref="F17:F19"/>
    <mergeCell ref="G17:G19"/>
    <mergeCell ref="H17:H19"/>
    <mergeCell ref="I17:I19"/>
    <mergeCell ref="J17:J19"/>
    <mergeCell ref="I40:I43"/>
    <mergeCell ref="A45:I45"/>
    <mergeCell ref="F42:F43"/>
    <mergeCell ref="G42:G43"/>
    <mergeCell ref="H42:H43"/>
    <mergeCell ref="A40:A43"/>
    <mergeCell ref="B40:C43"/>
    <mergeCell ref="D40:D43"/>
    <mergeCell ref="E40:E43"/>
    <mergeCell ref="F40:H41"/>
    <mergeCell ref="B44:C44"/>
    <mergeCell ref="A33:I33"/>
    <mergeCell ref="A31:I31"/>
    <mergeCell ref="A21:I21"/>
    <mergeCell ref="K17:K19"/>
    <mergeCell ref="A39:I39"/>
    <mergeCell ref="A64:I64"/>
    <mergeCell ref="A60:I60"/>
    <mergeCell ref="A61:A62"/>
    <mergeCell ref="B61:C62"/>
    <mergeCell ref="D61:D62"/>
    <mergeCell ref="E61:E62"/>
    <mergeCell ref="F61:H61"/>
    <mergeCell ref="I61:I62"/>
    <mergeCell ref="B63:C63"/>
    <mergeCell ref="A46:A54"/>
    <mergeCell ref="A36:A37"/>
    <mergeCell ref="A17:A20"/>
    <mergeCell ref="A24:A30"/>
    <mergeCell ref="A75:I75"/>
    <mergeCell ref="F72:F73"/>
    <mergeCell ref="G72:G73"/>
    <mergeCell ref="H72:H73"/>
    <mergeCell ref="B74:C74"/>
    <mergeCell ref="A68:I68"/>
    <mergeCell ref="A70:A73"/>
    <mergeCell ref="B70:C73"/>
    <mergeCell ref="D70:D73"/>
    <mergeCell ref="E70:E73"/>
    <mergeCell ref="F70:H71"/>
    <mergeCell ref="I70:I73"/>
  </mergeCells>
  <pageMargins left="0.70866141732283472" right="0.70866141732283472" top="0.74803149606299213" bottom="0.74803149606299213" header="0.31496062992125984" footer="0.31496062992125984"/>
  <pageSetup paperSize="9" scale="70" fitToHeight="0" orientation="landscape" r:id="rId1"/>
  <colBreaks count="1" manualBreakCount="1">
    <brk id="10" max="7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7"/>
  <sheetViews>
    <sheetView view="pageBreakPreview" zoomScale="80" zoomScaleNormal="100" zoomScaleSheetLayoutView="80" workbookViewId="0">
      <selection activeCell="C18" sqref="C18"/>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20" width="39" style="243" customWidth="1"/>
    <col min="21" max="21" width="8.140625" style="127" customWidth="1"/>
    <col min="22" max="22" width="21.85546875" style="128"/>
    <col min="23" max="16384" width="21.85546875" style="96"/>
  </cols>
  <sheetData>
    <row r="1" spans="1:22" ht="13.5" customHeight="1" x14ac:dyDescent="0.2">
      <c r="H1" s="1085"/>
    </row>
    <row r="2" spans="1:22" s="1" customFormat="1" ht="14.25" customHeight="1" x14ac:dyDescent="0.2">
      <c r="F2" s="1009"/>
      <c r="G2" s="1010"/>
      <c r="H2" s="1632" t="s">
        <v>8433</v>
      </c>
      <c r="I2" s="1632"/>
      <c r="J2" s="138"/>
      <c r="K2" s="138"/>
      <c r="L2" s="138"/>
      <c r="M2" s="138"/>
      <c r="N2" s="138"/>
      <c r="O2" s="138"/>
      <c r="P2" s="138"/>
      <c r="Q2" s="138"/>
      <c r="R2" s="138"/>
      <c r="S2" s="138"/>
      <c r="T2" s="138"/>
      <c r="U2" s="3"/>
      <c r="V2" s="4"/>
    </row>
    <row r="3" spans="1:22" s="1" customFormat="1" ht="12.75" customHeight="1" x14ac:dyDescent="0.2">
      <c r="F3" s="1009"/>
      <c r="G3" s="1010"/>
      <c r="H3" s="1632"/>
      <c r="I3" s="1632"/>
      <c r="J3" s="138"/>
      <c r="K3" s="138"/>
      <c r="L3" s="138"/>
      <c r="M3" s="138"/>
      <c r="N3" s="138"/>
      <c r="O3" s="138"/>
      <c r="P3" s="138"/>
      <c r="Q3" s="138"/>
      <c r="R3" s="138"/>
      <c r="S3" s="138"/>
      <c r="T3" s="138"/>
      <c r="U3" s="3"/>
      <c r="V3" s="4"/>
    </row>
    <row r="4" spans="1:22" s="1" customFormat="1" ht="12.75" customHeight="1" x14ac:dyDescent="0.2">
      <c r="F4" s="1009"/>
      <c r="G4" s="1010"/>
      <c r="H4" s="1632"/>
      <c r="I4" s="1632"/>
      <c r="J4" s="138"/>
      <c r="K4" s="138"/>
      <c r="L4" s="138"/>
      <c r="M4" s="138"/>
      <c r="N4" s="138"/>
      <c r="O4" s="138"/>
      <c r="P4" s="138"/>
      <c r="Q4" s="138"/>
      <c r="R4" s="138"/>
      <c r="S4" s="138"/>
      <c r="T4" s="138"/>
      <c r="U4" s="3"/>
      <c r="V4" s="4"/>
    </row>
    <row r="5" spans="1:22" s="1" customFormat="1" ht="11.25" customHeight="1" x14ac:dyDescent="0.2">
      <c r="F5" s="1009"/>
      <c r="G5" s="1009"/>
      <c r="H5" s="1009"/>
      <c r="I5" s="1009"/>
      <c r="J5" s="137"/>
      <c r="K5" s="137"/>
      <c r="L5" s="137"/>
      <c r="M5" s="137"/>
      <c r="N5" s="137"/>
      <c r="O5" s="137"/>
      <c r="P5" s="137"/>
      <c r="Q5" s="137"/>
      <c r="R5" s="137"/>
      <c r="S5" s="137"/>
      <c r="T5" s="137"/>
      <c r="U5" s="3"/>
      <c r="V5" s="4"/>
    </row>
    <row r="6" spans="1:22"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5"/>
      <c r="U6" s="186"/>
      <c r="V6" s="6"/>
    </row>
    <row r="7" spans="1:22"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c r="U7" s="185"/>
    </row>
    <row r="8" spans="1:22"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c r="U8" s="1633"/>
    </row>
    <row r="9" spans="1:22" s="1" customFormat="1" ht="15.75" customHeight="1" x14ac:dyDescent="0.2">
      <c r="A9" s="1468"/>
      <c r="B9" s="1468"/>
      <c r="C9" s="1468"/>
      <c r="D9" s="1468"/>
      <c r="E9" s="1468"/>
      <c r="F9" s="1468"/>
      <c r="G9" s="1468"/>
      <c r="H9" s="1468"/>
      <c r="I9" s="1468"/>
      <c r="J9" s="1468"/>
      <c r="K9" s="1468"/>
      <c r="L9" s="1468"/>
      <c r="M9" s="1468"/>
      <c r="N9" s="1468"/>
      <c r="O9" s="1468"/>
      <c r="P9" s="1468"/>
      <c r="Q9" s="1468"/>
      <c r="R9" s="1468"/>
      <c r="S9" s="1468"/>
      <c r="T9" s="1468"/>
      <c r="U9" s="1468"/>
    </row>
    <row r="10" spans="1:22" s="1" customFormat="1" ht="15" customHeight="1" x14ac:dyDescent="0.2">
      <c r="A10" s="8"/>
      <c r="B10" s="8"/>
      <c r="C10" s="8"/>
      <c r="D10" s="187" t="s">
        <v>1381</v>
      </c>
      <c r="E10" s="187"/>
      <c r="F10" s="1011"/>
      <c r="G10" s="1011"/>
      <c r="H10" s="1011"/>
      <c r="I10" s="1011"/>
      <c r="J10" s="139"/>
      <c r="K10" s="139"/>
      <c r="L10" s="139"/>
      <c r="M10" s="139"/>
      <c r="N10" s="139"/>
      <c r="O10" s="139"/>
      <c r="P10" s="139"/>
      <c r="Q10" s="139"/>
      <c r="R10" s="139"/>
      <c r="S10" s="139"/>
      <c r="T10" s="139"/>
      <c r="U10" s="9"/>
    </row>
    <row r="11" spans="1:22" s="1" customFormat="1" ht="15" customHeight="1" x14ac:dyDescent="0.2">
      <c r="A11" s="1601" t="s">
        <v>2</v>
      </c>
      <c r="B11" s="1634" t="s">
        <v>3</v>
      </c>
      <c r="C11" s="1635"/>
      <c r="D11" s="1601" t="s">
        <v>4</v>
      </c>
      <c r="E11" s="1601" t="s">
        <v>5</v>
      </c>
      <c r="F11" s="1601" t="s">
        <v>6</v>
      </c>
      <c r="G11" s="1601"/>
      <c r="H11" s="1601"/>
      <c r="I11" s="1601" t="s">
        <v>7</v>
      </c>
      <c r="J11" s="1447"/>
      <c r="K11" s="1447"/>
      <c r="L11" s="1447"/>
      <c r="M11" s="1477"/>
      <c r="N11" s="1477"/>
      <c r="O11" s="1477"/>
      <c r="P11" s="1477"/>
      <c r="Q11" s="1477"/>
      <c r="R11" s="1477"/>
      <c r="S11" s="1477"/>
      <c r="T11" s="1477"/>
      <c r="U11" s="9"/>
    </row>
    <row r="12" spans="1:22" s="1" customFormat="1" ht="11.25" customHeight="1" x14ac:dyDescent="0.2">
      <c r="A12" s="1601"/>
      <c r="B12" s="1636"/>
      <c r="C12" s="1637"/>
      <c r="D12" s="1601"/>
      <c r="E12" s="1601"/>
      <c r="F12" s="1601"/>
      <c r="G12" s="1601"/>
      <c r="H12" s="1601"/>
      <c r="I12" s="1601"/>
      <c r="J12" s="1447"/>
      <c r="K12" s="1447"/>
      <c r="L12" s="1447"/>
      <c r="M12" s="1477"/>
      <c r="N12" s="1477"/>
      <c r="O12" s="1477"/>
      <c r="P12" s="1477"/>
      <c r="Q12" s="1477"/>
      <c r="R12" s="1477"/>
      <c r="S12" s="1477"/>
      <c r="T12" s="1477"/>
      <c r="U12" s="9"/>
    </row>
    <row r="13" spans="1:22" s="1" customFormat="1" ht="11.25" customHeight="1" x14ac:dyDescent="0.2">
      <c r="A13" s="1601"/>
      <c r="B13" s="1636"/>
      <c r="C13" s="1637"/>
      <c r="D13" s="1601"/>
      <c r="E13" s="1601"/>
      <c r="F13" s="1601">
        <v>2017</v>
      </c>
      <c r="G13" s="1601">
        <v>2018</v>
      </c>
      <c r="H13" s="1601">
        <v>2019</v>
      </c>
      <c r="I13" s="1601"/>
      <c r="J13" s="1447"/>
      <c r="K13" s="1447"/>
      <c r="L13" s="1447"/>
      <c r="M13" s="1477"/>
      <c r="N13" s="1477"/>
      <c r="O13" s="1477"/>
      <c r="P13" s="1477"/>
      <c r="Q13" s="1477"/>
      <c r="R13" s="1477"/>
      <c r="S13" s="1477"/>
      <c r="T13" s="1477"/>
      <c r="U13" s="9"/>
    </row>
    <row r="14" spans="1:22" s="1" customFormat="1" ht="3.75" customHeight="1" x14ac:dyDescent="0.2">
      <c r="A14" s="1601"/>
      <c r="B14" s="1638"/>
      <c r="C14" s="1639"/>
      <c r="D14" s="1601"/>
      <c r="E14" s="1601"/>
      <c r="F14" s="1601"/>
      <c r="G14" s="1601"/>
      <c r="H14" s="1601"/>
      <c r="I14" s="1601"/>
      <c r="J14" s="1447"/>
      <c r="K14" s="1447"/>
      <c r="L14" s="1447"/>
      <c r="M14" s="1477"/>
      <c r="N14" s="1477"/>
      <c r="O14" s="1477"/>
      <c r="P14" s="1477"/>
      <c r="Q14" s="1477"/>
      <c r="R14" s="1477"/>
      <c r="S14" s="1477"/>
      <c r="T14" s="1477"/>
      <c r="U14" s="9"/>
    </row>
    <row r="15" spans="1:22" s="1" customFormat="1" ht="11.25" customHeight="1" x14ac:dyDescent="0.2">
      <c r="A15" s="973">
        <v>1</v>
      </c>
      <c r="B15" s="1644">
        <v>2</v>
      </c>
      <c r="C15" s="1645"/>
      <c r="D15" s="973">
        <v>3</v>
      </c>
      <c r="E15" s="973">
        <v>4</v>
      </c>
      <c r="F15" s="973">
        <v>5</v>
      </c>
      <c r="G15" s="973">
        <v>6</v>
      </c>
      <c r="H15" s="973">
        <v>7</v>
      </c>
      <c r="I15" s="973">
        <v>8</v>
      </c>
      <c r="J15" s="1447"/>
      <c r="K15" s="1447"/>
      <c r="L15" s="1447"/>
      <c r="M15" s="1477"/>
      <c r="N15" s="1477"/>
      <c r="O15" s="1477"/>
      <c r="P15" s="1477"/>
      <c r="Q15" s="1477"/>
      <c r="R15" s="1477"/>
      <c r="S15" s="1477"/>
      <c r="T15" s="1477"/>
      <c r="U15" s="9"/>
    </row>
    <row r="16" spans="1:22" s="1" customFormat="1" ht="12.75" customHeight="1" x14ac:dyDescent="0.2">
      <c r="A16" s="1591" t="s">
        <v>1382</v>
      </c>
      <c r="B16" s="1591"/>
      <c r="C16" s="1591"/>
      <c r="D16" s="1591"/>
      <c r="E16" s="1591"/>
      <c r="F16" s="1591"/>
      <c r="G16" s="1591"/>
      <c r="H16" s="1591"/>
      <c r="I16" s="1591"/>
      <c r="J16" s="254"/>
      <c r="K16" s="254"/>
      <c r="L16" s="254"/>
      <c r="M16" s="140"/>
      <c r="N16" s="140"/>
      <c r="O16" s="140"/>
      <c r="P16" s="140"/>
      <c r="Q16" s="140"/>
      <c r="R16" s="140"/>
      <c r="S16" s="140"/>
      <c r="T16" s="140"/>
      <c r="U16" s="9" t="s">
        <v>8</v>
      </c>
    </row>
    <row r="17" spans="1:23" s="1" customFormat="1" ht="84.75" customHeight="1" x14ac:dyDescent="0.2">
      <c r="A17" s="1658" t="s">
        <v>1383</v>
      </c>
      <c r="B17" s="1455" t="s">
        <v>8305</v>
      </c>
      <c r="C17" s="204" t="s">
        <v>8302</v>
      </c>
      <c r="D17" s="1455" t="s">
        <v>810</v>
      </c>
      <c r="E17" s="1449" t="s">
        <v>7858</v>
      </c>
      <c r="F17" s="204"/>
      <c r="G17" s="204"/>
      <c r="H17" s="1480">
        <v>352</v>
      </c>
      <c r="I17" s="204"/>
      <c r="J17" s="9" t="s">
        <v>8340</v>
      </c>
      <c r="K17" s="1447"/>
      <c r="L17" s="1447"/>
      <c r="M17" s="1477"/>
      <c r="N17" s="1477"/>
      <c r="O17" s="1477"/>
      <c r="P17" s="1477"/>
      <c r="Q17" s="1477"/>
      <c r="R17" s="1477"/>
      <c r="S17" s="1477"/>
      <c r="T17" s="1477"/>
      <c r="U17" s="3"/>
      <c r="V17" s="4"/>
    </row>
    <row r="18" spans="1:23" s="1" customFormat="1" ht="84.75" customHeight="1" x14ac:dyDescent="0.2">
      <c r="A18" s="1659"/>
      <c r="B18" s="1455" t="s">
        <v>8306</v>
      </c>
      <c r="C18" s="204" t="s">
        <v>8303</v>
      </c>
      <c r="D18" s="1455" t="s">
        <v>810</v>
      </c>
      <c r="E18" s="1449" t="s">
        <v>7858</v>
      </c>
      <c r="F18" s="204"/>
      <c r="G18" s="204"/>
      <c r="H18" s="1480">
        <v>49</v>
      </c>
      <c r="I18" s="204"/>
      <c r="J18" s="9" t="s">
        <v>8341</v>
      </c>
      <c r="K18" s="1447"/>
      <c r="L18" s="1447"/>
      <c r="M18" s="1477"/>
      <c r="N18" s="1477"/>
      <c r="O18" s="1477"/>
      <c r="P18" s="1477"/>
      <c r="Q18" s="1477"/>
      <c r="R18" s="1477"/>
      <c r="S18" s="1477"/>
      <c r="T18" s="1477"/>
      <c r="U18" s="3"/>
      <c r="V18" s="4"/>
    </row>
    <row r="19" spans="1:23" s="1" customFormat="1" ht="84.75" customHeight="1" x14ac:dyDescent="0.2">
      <c r="A19" s="1660"/>
      <c r="B19" s="1455" t="s">
        <v>8307</v>
      </c>
      <c r="C19" s="204" t="s">
        <v>8304</v>
      </c>
      <c r="D19" s="1455" t="s">
        <v>810</v>
      </c>
      <c r="E19" s="1449" t="s">
        <v>7858</v>
      </c>
      <c r="F19" s="204"/>
      <c r="G19" s="204"/>
      <c r="H19" s="1480">
        <v>130</v>
      </c>
      <c r="I19" s="204"/>
      <c r="J19" s="9" t="s">
        <v>8342</v>
      </c>
      <c r="K19" s="1447"/>
      <c r="L19" s="1447"/>
      <c r="M19" s="1477"/>
      <c r="N19" s="1477"/>
      <c r="O19" s="1477"/>
      <c r="P19" s="1477"/>
      <c r="Q19" s="1477"/>
      <c r="R19" s="1477"/>
      <c r="S19" s="1477"/>
      <c r="T19" s="1477"/>
      <c r="U19" s="3"/>
      <c r="V19" s="4"/>
    </row>
    <row r="20" spans="1:23" s="1" customFormat="1" ht="34.5" customHeight="1" x14ac:dyDescent="0.2">
      <c r="A20" s="1563" t="s">
        <v>1402</v>
      </c>
      <c r="B20" s="1449" t="s">
        <v>1404</v>
      </c>
      <c r="C20" s="1027" t="s">
        <v>30</v>
      </c>
      <c r="D20" s="1569" t="s">
        <v>10</v>
      </c>
      <c r="E20" s="1596" t="s">
        <v>31</v>
      </c>
      <c r="F20" s="1616">
        <v>7809.8644999999997</v>
      </c>
      <c r="G20" s="1616">
        <v>7175</v>
      </c>
      <c r="H20" s="1616">
        <v>8624.2639999999992</v>
      </c>
      <c r="I20" s="1616">
        <f>7623+1000</f>
        <v>8623</v>
      </c>
      <c r="J20" s="1597" t="s">
        <v>3578</v>
      </c>
      <c r="K20" s="1597" t="s">
        <v>3650</v>
      </c>
      <c r="L20" s="1597" t="s">
        <v>4086</v>
      </c>
      <c r="M20" s="1590" t="s">
        <v>5488</v>
      </c>
      <c r="N20" s="1590" t="s">
        <v>7625</v>
      </c>
      <c r="O20" s="1590" t="s">
        <v>8248</v>
      </c>
      <c r="P20" s="1590" t="s">
        <v>8343</v>
      </c>
      <c r="Q20" s="1463"/>
      <c r="R20" s="1463"/>
      <c r="S20" s="1463"/>
      <c r="T20" s="1463"/>
      <c r="U20" s="3" t="s">
        <v>11</v>
      </c>
      <c r="V20" s="4"/>
    </row>
    <row r="21" spans="1:23" s="1" customFormat="1" ht="21" customHeight="1" x14ac:dyDescent="0.2">
      <c r="A21" s="1561"/>
      <c r="B21" s="1449"/>
      <c r="C21" s="1459" t="s">
        <v>32</v>
      </c>
      <c r="D21" s="1569"/>
      <c r="E21" s="1596"/>
      <c r="F21" s="1616"/>
      <c r="G21" s="1616"/>
      <c r="H21" s="1616"/>
      <c r="I21" s="1616"/>
      <c r="J21" s="1597"/>
      <c r="K21" s="1597"/>
      <c r="L21" s="1597"/>
      <c r="M21" s="1590"/>
      <c r="N21" s="1590"/>
      <c r="O21" s="1590"/>
      <c r="P21" s="1590"/>
      <c r="Q21" s="1463"/>
      <c r="R21" s="1463"/>
      <c r="S21" s="1463"/>
      <c r="T21" s="1463"/>
      <c r="U21" s="3" t="s">
        <v>11</v>
      </c>
      <c r="V21" s="4"/>
    </row>
    <row r="22" spans="1:23" s="1" customFormat="1" ht="67.5" customHeight="1" x14ac:dyDescent="0.2">
      <c r="A22" s="1562"/>
      <c r="B22" s="1449"/>
      <c r="C22" s="980" t="s">
        <v>33</v>
      </c>
      <c r="D22" s="1569"/>
      <c r="E22" s="1596"/>
      <c r="F22" s="1616"/>
      <c r="G22" s="1616"/>
      <c r="H22" s="1616"/>
      <c r="I22" s="1616"/>
      <c r="J22" s="1597"/>
      <c r="K22" s="1597"/>
      <c r="L22" s="1597"/>
      <c r="M22" s="1590"/>
      <c r="N22" s="1590"/>
      <c r="O22" s="1590"/>
      <c r="P22" s="1590"/>
      <c r="Q22" s="1463"/>
      <c r="R22" s="1463"/>
      <c r="S22" s="1463"/>
      <c r="T22" s="1463"/>
      <c r="U22" s="3" t="s">
        <v>11</v>
      </c>
      <c r="V22" s="4"/>
    </row>
    <row r="23" spans="1:23" ht="110.25" customHeight="1" x14ac:dyDescent="0.2">
      <c r="A23" s="1488" t="s">
        <v>1475</v>
      </c>
      <c r="B23" s="1028" t="s">
        <v>5033</v>
      </c>
      <c r="C23" s="1027" t="s">
        <v>7583</v>
      </c>
      <c r="D23" s="1455" t="s">
        <v>213</v>
      </c>
      <c r="E23" s="307" t="s">
        <v>551</v>
      </c>
      <c r="F23" s="279"/>
      <c r="G23" s="330">
        <v>200</v>
      </c>
      <c r="H23" s="1448">
        <v>309</v>
      </c>
      <c r="I23" s="1448"/>
      <c r="J23" s="974" t="s">
        <v>5505</v>
      </c>
      <c r="K23" s="1458" t="s">
        <v>7585</v>
      </c>
      <c r="L23" s="1458" t="s">
        <v>8344</v>
      </c>
      <c r="M23" s="1458"/>
      <c r="N23" s="1458"/>
      <c r="O23" s="1458"/>
      <c r="P23" s="1458"/>
      <c r="Q23" s="1458"/>
      <c r="R23" s="1458"/>
      <c r="S23" s="1458"/>
      <c r="T23" s="1458"/>
      <c r="W23" s="128"/>
    </row>
    <row r="24" spans="1:23" ht="122.25" customHeight="1" x14ac:dyDescent="0.2">
      <c r="A24" s="1488"/>
      <c r="B24" s="1028" t="s">
        <v>5035</v>
      </c>
      <c r="C24" s="1027" t="s">
        <v>7584</v>
      </c>
      <c r="D24" s="1455" t="s">
        <v>213</v>
      </c>
      <c r="E24" s="307" t="s">
        <v>551</v>
      </c>
      <c r="F24" s="279"/>
      <c r="G24" s="330">
        <v>200</v>
      </c>
      <c r="H24" s="1448">
        <v>300</v>
      </c>
      <c r="I24" s="1448"/>
      <c r="J24" s="974" t="s">
        <v>5505</v>
      </c>
      <c r="K24" s="1458" t="s">
        <v>7586</v>
      </c>
      <c r="L24" s="1458" t="s">
        <v>8345</v>
      </c>
      <c r="M24" s="1458"/>
      <c r="N24" s="1458"/>
      <c r="O24" s="1458"/>
      <c r="P24" s="1458"/>
      <c r="Q24" s="1458"/>
      <c r="R24" s="1458"/>
      <c r="S24" s="1458"/>
      <c r="T24" s="1458"/>
      <c r="W24" s="128"/>
    </row>
    <row r="25" spans="1:23" s="4" customFormat="1" ht="134.25" customHeight="1" x14ac:dyDescent="0.2">
      <c r="A25" s="1484" t="s">
        <v>3131</v>
      </c>
      <c r="B25" s="1459" t="s">
        <v>1735</v>
      </c>
      <c r="C25" s="1027" t="s">
        <v>5767</v>
      </c>
      <c r="D25" s="1455" t="s">
        <v>213</v>
      </c>
      <c r="E25" s="1455" t="s">
        <v>216</v>
      </c>
      <c r="F25" s="1448">
        <v>4615.8</v>
      </c>
      <c r="G25" s="1448">
        <v>1400</v>
      </c>
      <c r="H25" s="1448">
        <v>100</v>
      </c>
      <c r="I25" s="1455"/>
      <c r="J25" s="1447" t="s">
        <v>3037</v>
      </c>
      <c r="K25" s="1447" t="s">
        <v>3276</v>
      </c>
      <c r="L25" s="1447" t="s">
        <v>4121</v>
      </c>
      <c r="M25" s="1477" t="s">
        <v>4445</v>
      </c>
      <c r="N25" s="1477" t="s">
        <v>5515</v>
      </c>
      <c r="O25" s="1477" t="s">
        <v>5946</v>
      </c>
      <c r="P25" s="1477" t="s">
        <v>6617</v>
      </c>
      <c r="Q25" s="1477" t="s">
        <v>8034</v>
      </c>
      <c r="R25" s="1477" t="s">
        <v>8346</v>
      </c>
      <c r="S25" s="1477"/>
      <c r="T25" s="1477"/>
      <c r="U25" s="3" t="s">
        <v>123</v>
      </c>
    </row>
    <row r="26" spans="1:23" s="24" customFormat="1" ht="12" customHeight="1" x14ac:dyDescent="0.2">
      <c r="A26" s="1604" t="s">
        <v>1476</v>
      </c>
      <c r="B26" s="1605"/>
      <c r="C26" s="1605"/>
      <c r="D26" s="1605"/>
      <c r="E26" s="1605"/>
      <c r="F26" s="1605"/>
      <c r="G26" s="1605"/>
      <c r="H26" s="1605"/>
      <c r="I26" s="1606"/>
      <c r="J26" s="254"/>
      <c r="K26" s="254"/>
      <c r="L26" s="254"/>
      <c r="M26" s="140"/>
      <c r="N26" s="140"/>
      <c r="O26" s="140"/>
      <c r="P26" s="140"/>
      <c r="Q26" s="140"/>
      <c r="R26" s="140"/>
      <c r="S26" s="140"/>
      <c r="T26" s="140"/>
      <c r="U26" s="3" t="s">
        <v>11</v>
      </c>
    </row>
    <row r="27" spans="1:23" s="1" customFormat="1" ht="129" customHeight="1" x14ac:dyDescent="0.2">
      <c r="A27" s="1563" t="s">
        <v>1477</v>
      </c>
      <c r="B27" s="1455" t="s">
        <v>6756</v>
      </c>
      <c r="C27" s="1027" t="s">
        <v>8434</v>
      </c>
      <c r="D27" s="1455" t="s">
        <v>1240</v>
      </c>
      <c r="E27" s="307" t="s">
        <v>3236</v>
      </c>
      <c r="F27" s="279"/>
      <c r="G27" s="330"/>
      <c r="H27" s="1448">
        <v>18000</v>
      </c>
      <c r="I27" s="1448"/>
      <c r="J27" s="728" t="s">
        <v>6876</v>
      </c>
      <c r="K27" s="1447" t="s">
        <v>7959</v>
      </c>
      <c r="L27" s="1447" t="s">
        <v>8050</v>
      </c>
      <c r="M27" s="1477" t="s">
        <v>8347</v>
      </c>
      <c r="N27" s="1477"/>
      <c r="O27" s="1477"/>
      <c r="P27" s="1477"/>
      <c r="Q27" s="1477"/>
      <c r="R27" s="1477"/>
      <c r="S27" s="1477"/>
      <c r="T27" s="1477"/>
      <c r="U27" s="9"/>
    </row>
    <row r="28" spans="1:23" s="1" customFormat="1" ht="108" customHeight="1" x14ac:dyDescent="0.2">
      <c r="A28" s="1561"/>
      <c r="B28" s="1455" t="s">
        <v>7881</v>
      </c>
      <c r="C28" s="1027" t="s">
        <v>7882</v>
      </c>
      <c r="D28" s="1455" t="s">
        <v>286</v>
      </c>
      <c r="E28" s="1449" t="s">
        <v>3596</v>
      </c>
      <c r="F28" s="279"/>
      <c r="G28" s="330"/>
      <c r="H28" s="1448">
        <v>827.53773000000001</v>
      </c>
      <c r="I28" s="1448"/>
      <c r="J28" s="127" t="s">
        <v>7066</v>
      </c>
      <c r="K28" s="1447" t="s">
        <v>8052</v>
      </c>
      <c r="L28" s="1447" t="s">
        <v>8348</v>
      </c>
      <c r="M28" s="1477"/>
      <c r="N28" s="1477"/>
      <c r="O28" s="1477"/>
      <c r="P28" s="1477"/>
      <c r="Q28" s="1477"/>
      <c r="R28" s="1477"/>
      <c r="S28" s="1477"/>
      <c r="T28" s="1477"/>
      <c r="U28" s="9"/>
    </row>
    <row r="29" spans="1:23" s="1" customFormat="1" ht="138.75" customHeight="1" x14ac:dyDescent="0.2">
      <c r="A29" s="1561"/>
      <c r="B29" s="1455" t="s">
        <v>7954</v>
      </c>
      <c r="C29" s="1027" t="s">
        <v>8308</v>
      </c>
      <c r="D29" s="1455" t="s">
        <v>810</v>
      </c>
      <c r="E29" s="1449" t="s">
        <v>6763</v>
      </c>
      <c r="F29" s="279"/>
      <c r="G29" s="330"/>
      <c r="H29" s="1448">
        <v>10000</v>
      </c>
      <c r="I29" s="1448"/>
      <c r="J29" s="127" t="s">
        <v>7066</v>
      </c>
      <c r="K29" s="1447" t="s">
        <v>8053</v>
      </c>
      <c r="L29" s="1447" t="s">
        <v>8349</v>
      </c>
      <c r="M29" s="1477"/>
      <c r="N29" s="1477"/>
      <c r="O29" s="1477"/>
      <c r="P29" s="1477"/>
      <c r="Q29" s="1477"/>
      <c r="R29" s="1477"/>
      <c r="S29" s="1477"/>
      <c r="T29" s="1477"/>
      <c r="U29" s="9"/>
    </row>
    <row r="30" spans="1:23" s="1" customFormat="1" ht="60" customHeight="1" x14ac:dyDescent="0.2">
      <c r="A30" s="1561"/>
      <c r="B30" s="1455" t="s">
        <v>8309</v>
      </c>
      <c r="C30" s="1027" t="s">
        <v>8352</v>
      </c>
      <c r="D30" s="1455" t="s">
        <v>286</v>
      </c>
      <c r="E30" s="1449" t="s">
        <v>5806</v>
      </c>
      <c r="F30" s="279"/>
      <c r="G30" s="330"/>
      <c r="H30" s="1448">
        <v>58</v>
      </c>
      <c r="I30" s="1448"/>
      <c r="J30" s="127" t="s">
        <v>8354</v>
      </c>
      <c r="K30" s="1447"/>
      <c r="L30" s="1447"/>
      <c r="M30" s="1477"/>
      <c r="N30" s="1477"/>
      <c r="O30" s="1477"/>
      <c r="P30" s="1477"/>
      <c r="Q30" s="1477"/>
      <c r="R30" s="1477"/>
      <c r="S30" s="1477"/>
      <c r="T30" s="1477"/>
      <c r="U30" s="9"/>
    </row>
    <row r="31" spans="1:23" s="1" customFormat="1" ht="60.75" customHeight="1" x14ac:dyDescent="0.2">
      <c r="A31" s="1561"/>
      <c r="B31" s="1455" t="s">
        <v>8350</v>
      </c>
      <c r="C31" s="1027" t="s">
        <v>8872</v>
      </c>
      <c r="D31" s="1455" t="s">
        <v>286</v>
      </c>
      <c r="E31" s="1449" t="s">
        <v>5806</v>
      </c>
      <c r="F31" s="279"/>
      <c r="G31" s="330"/>
      <c r="H31" s="1448">
        <v>33</v>
      </c>
      <c r="I31" s="1448"/>
      <c r="J31" s="127" t="s">
        <v>8355</v>
      </c>
      <c r="K31" s="1447"/>
      <c r="L31" s="1447"/>
      <c r="M31" s="1477"/>
      <c r="N31" s="1477"/>
      <c r="O31" s="1477"/>
      <c r="P31" s="1477"/>
      <c r="Q31" s="1477"/>
      <c r="R31" s="1477"/>
      <c r="S31" s="1477"/>
      <c r="T31" s="1477"/>
      <c r="U31" s="9"/>
    </row>
    <row r="32" spans="1:23" s="1" customFormat="1" ht="60.75" customHeight="1" x14ac:dyDescent="0.2">
      <c r="A32" s="1562"/>
      <c r="B32" s="1455" t="s">
        <v>8351</v>
      </c>
      <c r="C32" s="1027" t="s">
        <v>8353</v>
      </c>
      <c r="D32" s="1455" t="s">
        <v>286</v>
      </c>
      <c r="E32" s="1449" t="s">
        <v>5806</v>
      </c>
      <c r="F32" s="279"/>
      <c r="G32" s="330"/>
      <c r="H32" s="1448">
        <v>30</v>
      </c>
      <c r="I32" s="1448"/>
      <c r="J32" s="127" t="s">
        <v>8356</v>
      </c>
      <c r="K32" s="1447"/>
      <c r="L32" s="1447"/>
      <c r="M32" s="1477"/>
      <c r="N32" s="1477"/>
      <c r="O32" s="1477"/>
      <c r="P32" s="1477"/>
      <c r="Q32" s="1477"/>
      <c r="R32" s="1477"/>
      <c r="S32" s="1477"/>
      <c r="T32" s="1477"/>
      <c r="U32" s="9"/>
    </row>
    <row r="33" spans="1:39" s="1" customFormat="1" ht="15.75" customHeight="1" x14ac:dyDescent="0.2">
      <c r="A33" s="1583" t="s">
        <v>1478</v>
      </c>
      <c r="B33" s="1591"/>
      <c r="C33" s="1591"/>
      <c r="D33" s="1591"/>
      <c r="E33" s="1591"/>
      <c r="F33" s="1591"/>
      <c r="G33" s="1591"/>
      <c r="H33" s="1591"/>
      <c r="I33" s="1585"/>
      <c r="J33" s="254"/>
      <c r="K33" s="254"/>
      <c r="L33" s="254"/>
      <c r="M33" s="140"/>
      <c r="N33" s="140"/>
      <c r="O33" s="140"/>
      <c r="P33" s="140"/>
      <c r="Q33" s="140"/>
      <c r="R33" s="140"/>
      <c r="S33" s="140"/>
      <c r="T33" s="140"/>
      <c r="U33" s="3"/>
      <c r="V33" s="4"/>
      <c r="W33" s="4"/>
      <c r="X33" s="4"/>
      <c r="Y33" s="4"/>
      <c r="Z33" s="4"/>
      <c r="AA33" s="4"/>
      <c r="AB33" s="4"/>
      <c r="AC33" s="4"/>
      <c r="AD33" s="4"/>
      <c r="AE33" s="4"/>
      <c r="AF33" s="4"/>
      <c r="AG33" s="4"/>
      <c r="AH33" s="4"/>
      <c r="AI33" s="4"/>
      <c r="AJ33" s="4"/>
      <c r="AK33" s="4"/>
      <c r="AL33" s="4"/>
    </row>
    <row r="34" spans="1:39" s="1" customFormat="1" ht="100.5" customHeight="1" x14ac:dyDescent="0.2">
      <c r="A34" s="1563" t="s">
        <v>1480</v>
      </c>
      <c r="B34" s="1459" t="s">
        <v>2028</v>
      </c>
      <c r="C34" s="656" t="s">
        <v>8358</v>
      </c>
      <c r="D34" s="1455" t="s">
        <v>275</v>
      </c>
      <c r="E34" s="1455" t="s">
        <v>8015</v>
      </c>
      <c r="F34" s="1022"/>
      <c r="G34" s="1455"/>
      <c r="H34" s="1455">
        <v>100</v>
      </c>
      <c r="I34" s="279">
        <v>800</v>
      </c>
      <c r="J34" s="1474" t="s">
        <v>7649</v>
      </c>
      <c r="K34" s="1474" t="s">
        <v>8357</v>
      </c>
      <c r="L34" s="1474"/>
      <c r="M34" s="1478"/>
      <c r="N34" s="1478"/>
      <c r="O34" s="1478"/>
      <c r="P34" s="1478"/>
      <c r="Q34" s="1478"/>
      <c r="R34" s="1478"/>
      <c r="S34" s="1478"/>
      <c r="T34" s="1478"/>
      <c r="U34" s="9" t="s">
        <v>11</v>
      </c>
      <c r="V34" s="4"/>
    </row>
    <row r="35" spans="1:39" s="36" customFormat="1" ht="129" customHeight="1" x14ac:dyDescent="0.2">
      <c r="A35" s="1561"/>
      <c r="B35" s="1459" t="s">
        <v>2043</v>
      </c>
      <c r="C35" s="656" t="s">
        <v>502</v>
      </c>
      <c r="D35" s="1455" t="s">
        <v>275</v>
      </c>
      <c r="E35" s="1455" t="s">
        <v>276</v>
      </c>
      <c r="F35" s="1022"/>
      <c r="G35" s="1455"/>
      <c r="H35" s="1448">
        <v>689</v>
      </c>
      <c r="I35" s="279">
        <v>265.10000000000002</v>
      </c>
      <c r="J35" s="1474" t="s">
        <v>7993</v>
      </c>
      <c r="K35" s="1474" t="s">
        <v>8359</v>
      </c>
      <c r="L35" s="1474"/>
      <c r="M35" s="1478"/>
      <c r="N35" s="1478"/>
      <c r="O35" s="1478"/>
      <c r="P35" s="1478"/>
      <c r="Q35" s="1478"/>
      <c r="R35" s="1478"/>
      <c r="S35" s="1478"/>
      <c r="T35" s="1478"/>
      <c r="U35" s="9" t="s">
        <v>11</v>
      </c>
      <c r="V35" s="4"/>
      <c r="W35" s="4"/>
      <c r="X35" s="4"/>
      <c r="Y35" s="4"/>
      <c r="Z35" s="4"/>
      <c r="AA35" s="4"/>
      <c r="AB35" s="4"/>
      <c r="AC35" s="4"/>
      <c r="AD35" s="35"/>
    </row>
    <row r="36" spans="1:39" s="1" customFormat="1" ht="101.25" customHeight="1" x14ac:dyDescent="0.2">
      <c r="A36" s="1561"/>
      <c r="B36" s="1459" t="s">
        <v>2089</v>
      </c>
      <c r="C36" s="656" t="s">
        <v>540</v>
      </c>
      <c r="D36" s="1455" t="s">
        <v>275</v>
      </c>
      <c r="E36" s="1455" t="s">
        <v>276</v>
      </c>
      <c r="F36" s="1022"/>
      <c r="G36" s="1455"/>
      <c r="H36" s="1448">
        <v>348</v>
      </c>
      <c r="I36" s="279">
        <v>245.9</v>
      </c>
      <c r="J36" s="1474" t="s">
        <v>7988</v>
      </c>
      <c r="K36" s="1474" t="s">
        <v>8360</v>
      </c>
      <c r="L36" s="1474"/>
      <c r="M36" s="1478"/>
      <c r="N36" s="1478"/>
      <c r="O36" s="1478"/>
      <c r="P36" s="1478"/>
      <c r="Q36" s="1478"/>
      <c r="R36" s="1478"/>
      <c r="S36" s="1478"/>
      <c r="T36" s="1478"/>
      <c r="U36" s="9" t="s">
        <v>11</v>
      </c>
      <c r="V36" s="4"/>
      <c r="W36" s="4"/>
      <c r="X36" s="4"/>
      <c r="Y36" s="4"/>
      <c r="Z36" s="4"/>
      <c r="AA36" s="4"/>
      <c r="AB36" s="4"/>
      <c r="AC36" s="4"/>
    </row>
    <row r="37" spans="1:39" s="1" customFormat="1" ht="130.5" customHeight="1" x14ac:dyDescent="0.2">
      <c r="A37" s="1561"/>
      <c r="B37" s="1459" t="s">
        <v>2090</v>
      </c>
      <c r="C37" s="656" t="s">
        <v>541</v>
      </c>
      <c r="D37" s="1455" t="s">
        <v>275</v>
      </c>
      <c r="E37" s="1455" t="s">
        <v>276</v>
      </c>
      <c r="F37" s="1022"/>
      <c r="G37" s="1455"/>
      <c r="H37" s="1448">
        <v>533</v>
      </c>
      <c r="I37" s="279">
        <v>274.39999999999998</v>
      </c>
      <c r="J37" s="1474" t="s">
        <v>7988</v>
      </c>
      <c r="K37" s="1474" t="s">
        <v>8361</v>
      </c>
      <c r="L37" s="1474"/>
      <c r="M37" s="1478"/>
      <c r="N37" s="1478"/>
      <c r="O37" s="1478"/>
      <c r="P37" s="1478"/>
      <c r="Q37" s="1478"/>
      <c r="R37" s="1478"/>
      <c r="S37" s="1478"/>
      <c r="T37" s="1478"/>
      <c r="U37" s="9" t="s">
        <v>11</v>
      </c>
      <c r="V37" s="4"/>
      <c r="W37" s="4"/>
      <c r="X37" s="4"/>
      <c r="Y37" s="4"/>
      <c r="Z37" s="4"/>
      <c r="AA37" s="4"/>
      <c r="AB37" s="4"/>
      <c r="AC37" s="4"/>
    </row>
    <row r="38" spans="1:39" s="203" customFormat="1" ht="189" customHeight="1" x14ac:dyDescent="0.2">
      <c r="A38" s="1561"/>
      <c r="B38" s="1455" t="s">
        <v>5784</v>
      </c>
      <c r="C38" s="1027" t="s">
        <v>5785</v>
      </c>
      <c r="D38" s="1455" t="s">
        <v>810</v>
      </c>
      <c r="E38" s="1455" t="s">
        <v>3435</v>
      </c>
      <c r="F38" s="1040"/>
      <c r="G38" s="279">
        <v>43.486829999999998</v>
      </c>
      <c r="H38" s="1448">
        <v>407</v>
      </c>
      <c r="I38" s="1448"/>
      <c r="J38" s="1474" t="s">
        <v>5958</v>
      </c>
      <c r="K38" s="1474" t="s">
        <v>6904</v>
      </c>
      <c r="L38" s="1474" t="s">
        <v>7987</v>
      </c>
      <c r="M38" s="1478" t="s">
        <v>8362</v>
      </c>
      <c r="N38" s="1478"/>
      <c r="O38" s="1478"/>
      <c r="P38" s="1478"/>
      <c r="Q38" s="1478"/>
      <c r="R38" s="1478"/>
      <c r="S38" s="1478"/>
      <c r="T38" s="1478"/>
      <c r="U38" s="9"/>
      <c r="V38" s="4"/>
      <c r="W38" s="4"/>
      <c r="X38" s="4"/>
      <c r="Y38" s="4"/>
      <c r="Z38" s="4"/>
      <c r="AA38" s="4"/>
      <c r="AB38" s="4"/>
      <c r="AC38" s="4"/>
      <c r="AD38" s="4"/>
      <c r="AE38" s="4"/>
      <c r="AF38" s="4"/>
      <c r="AG38" s="4"/>
      <c r="AH38" s="4"/>
      <c r="AI38" s="4"/>
      <c r="AJ38" s="4"/>
      <c r="AK38" s="4"/>
      <c r="AL38" s="4"/>
      <c r="AM38" s="1084"/>
    </row>
    <row r="39" spans="1:39" s="203" customFormat="1" ht="83.25" customHeight="1" x14ac:dyDescent="0.2">
      <c r="A39" s="1561"/>
      <c r="B39" s="1455" t="s">
        <v>7975</v>
      </c>
      <c r="C39" s="1027" t="s">
        <v>7978</v>
      </c>
      <c r="D39" s="1455" t="s">
        <v>810</v>
      </c>
      <c r="E39" s="1455" t="s">
        <v>5788</v>
      </c>
      <c r="F39" s="1040"/>
      <c r="G39" s="1143"/>
      <c r="H39" s="1448">
        <v>1611</v>
      </c>
      <c r="I39" s="1448"/>
      <c r="J39" s="295" t="s">
        <v>7655</v>
      </c>
      <c r="K39" s="1474" t="s">
        <v>8363</v>
      </c>
      <c r="L39" s="1474"/>
      <c r="M39" s="1478"/>
      <c r="N39" s="1478"/>
      <c r="O39" s="1478"/>
      <c r="P39" s="1478"/>
      <c r="Q39" s="1478"/>
      <c r="R39" s="1478"/>
      <c r="S39" s="1478"/>
      <c r="T39" s="1478"/>
      <c r="U39" s="9"/>
      <c r="V39" s="4"/>
      <c r="W39" s="4"/>
      <c r="X39" s="4"/>
      <c r="Y39" s="4"/>
      <c r="Z39" s="4"/>
      <c r="AA39" s="4"/>
      <c r="AB39" s="4"/>
      <c r="AC39" s="4"/>
      <c r="AD39" s="4"/>
      <c r="AE39" s="4"/>
      <c r="AF39" s="4"/>
      <c r="AG39" s="4"/>
      <c r="AH39" s="4"/>
      <c r="AI39" s="4"/>
      <c r="AJ39" s="4"/>
      <c r="AK39" s="4"/>
      <c r="AL39" s="4"/>
      <c r="AM39" s="1084"/>
    </row>
    <row r="40" spans="1:39" s="203" customFormat="1" ht="83.25" customHeight="1" x14ac:dyDescent="0.2">
      <c r="A40" s="1561"/>
      <c r="B40" s="1455" t="s">
        <v>7976</v>
      </c>
      <c r="C40" s="1027" t="s">
        <v>7979</v>
      </c>
      <c r="D40" s="1455" t="s">
        <v>810</v>
      </c>
      <c r="E40" s="1455" t="s">
        <v>5788</v>
      </c>
      <c r="F40" s="1040"/>
      <c r="G40" s="1143"/>
      <c r="H40" s="1448">
        <v>300</v>
      </c>
      <c r="I40" s="1448"/>
      <c r="J40" s="295" t="s">
        <v>7655</v>
      </c>
      <c r="K40" s="1474" t="s">
        <v>8865</v>
      </c>
      <c r="L40" s="1474"/>
      <c r="M40" s="1478"/>
      <c r="N40" s="1478"/>
      <c r="O40" s="1478"/>
      <c r="P40" s="1478"/>
      <c r="Q40" s="1478"/>
      <c r="R40" s="1478"/>
      <c r="S40" s="1478"/>
      <c r="T40" s="1478"/>
      <c r="U40" s="9"/>
      <c r="V40" s="4"/>
      <c r="W40" s="4"/>
      <c r="X40" s="4"/>
      <c r="Y40" s="4"/>
      <c r="Z40" s="4"/>
      <c r="AA40" s="4"/>
      <c r="AB40" s="4"/>
      <c r="AC40" s="4"/>
      <c r="AD40" s="4"/>
      <c r="AE40" s="4"/>
      <c r="AF40" s="4"/>
      <c r="AG40" s="4"/>
      <c r="AH40" s="4"/>
      <c r="AI40" s="4"/>
      <c r="AJ40" s="4"/>
      <c r="AK40" s="4"/>
      <c r="AL40" s="4"/>
      <c r="AM40" s="1084"/>
    </row>
    <row r="41" spans="1:39" s="203" customFormat="1" ht="83.25" customHeight="1" x14ac:dyDescent="0.2">
      <c r="A41" s="1561"/>
      <c r="B41" s="1455" t="s">
        <v>7654</v>
      </c>
      <c r="C41" s="1027" t="s">
        <v>8365</v>
      </c>
      <c r="D41" s="1455" t="s">
        <v>810</v>
      </c>
      <c r="E41" s="1455" t="s">
        <v>3435</v>
      </c>
      <c r="F41" s="1040"/>
      <c r="G41" s="1143"/>
      <c r="H41" s="1448">
        <v>150</v>
      </c>
      <c r="I41" s="1448"/>
      <c r="J41" s="295" t="s">
        <v>7655</v>
      </c>
      <c r="K41" s="1474" t="s">
        <v>8364</v>
      </c>
      <c r="L41" s="1474"/>
      <c r="M41" s="1478"/>
      <c r="N41" s="1478"/>
      <c r="O41" s="1478"/>
      <c r="P41" s="1478"/>
      <c r="Q41" s="1478"/>
      <c r="R41" s="1478"/>
      <c r="S41" s="1478"/>
      <c r="T41" s="1478"/>
      <c r="U41" s="9"/>
      <c r="V41" s="4"/>
      <c r="W41" s="4"/>
      <c r="X41" s="4"/>
      <c r="Y41" s="4"/>
      <c r="Z41" s="4"/>
      <c r="AA41" s="4"/>
      <c r="AB41" s="4"/>
      <c r="AC41" s="4"/>
      <c r="AD41" s="4"/>
      <c r="AE41" s="4"/>
      <c r="AF41" s="4"/>
      <c r="AG41" s="4"/>
      <c r="AH41" s="4"/>
      <c r="AI41" s="4"/>
      <c r="AJ41" s="4"/>
      <c r="AK41" s="4"/>
      <c r="AL41" s="4"/>
      <c r="AM41" s="845"/>
    </row>
    <row r="42" spans="1:39" s="203" customFormat="1" ht="83.25" customHeight="1" x14ac:dyDescent="0.2">
      <c r="A42" s="1562"/>
      <c r="B42" s="1455" t="s">
        <v>7980</v>
      </c>
      <c r="C42" s="1027" t="s">
        <v>7982</v>
      </c>
      <c r="D42" s="1455" t="s">
        <v>810</v>
      </c>
      <c r="E42" s="1455" t="s">
        <v>5788</v>
      </c>
      <c r="F42" s="1040"/>
      <c r="G42" s="1143"/>
      <c r="H42" s="1448">
        <v>1387</v>
      </c>
      <c r="I42" s="1448"/>
      <c r="J42" s="295" t="s">
        <v>7655</v>
      </c>
      <c r="K42" s="1474" t="s">
        <v>8366</v>
      </c>
      <c r="L42" s="1474"/>
      <c r="M42" s="1478"/>
      <c r="N42" s="1478"/>
      <c r="O42" s="1478"/>
      <c r="P42" s="1478"/>
      <c r="Q42" s="1478"/>
      <c r="R42" s="1478"/>
      <c r="S42" s="1478"/>
      <c r="T42" s="1478"/>
      <c r="U42" s="9"/>
      <c r="V42" s="4"/>
      <c r="W42" s="4"/>
      <c r="X42" s="4"/>
      <c r="Y42" s="4"/>
      <c r="Z42" s="4"/>
      <c r="AA42" s="4"/>
      <c r="AB42" s="4"/>
      <c r="AC42" s="4"/>
      <c r="AD42" s="4"/>
      <c r="AE42" s="4"/>
      <c r="AF42" s="4"/>
      <c r="AG42" s="4"/>
      <c r="AH42" s="4"/>
      <c r="AI42" s="4"/>
      <c r="AJ42" s="4"/>
      <c r="AK42" s="4"/>
      <c r="AL42" s="4"/>
      <c r="AM42" s="1084"/>
    </row>
    <row r="43" spans="1:39" s="10" customFormat="1" ht="111" customHeight="1" x14ac:dyDescent="0.2">
      <c r="A43" s="1488" t="s">
        <v>1483</v>
      </c>
      <c r="B43" s="1459" t="s">
        <v>2114</v>
      </c>
      <c r="C43" s="1027" t="s">
        <v>7693</v>
      </c>
      <c r="D43" s="1455" t="s">
        <v>213</v>
      </c>
      <c r="E43" s="1455" t="s">
        <v>216</v>
      </c>
      <c r="F43" s="558">
        <v>10459</v>
      </c>
      <c r="G43" s="1448">
        <v>5963</v>
      </c>
      <c r="H43" s="1455">
        <v>3019.77</v>
      </c>
      <c r="I43" s="1455"/>
      <c r="J43" s="1447" t="s">
        <v>4343</v>
      </c>
      <c r="K43" s="1447" t="s">
        <v>5542</v>
      </c>
      <c r="L43" s="1447" t="s">
        <v>7694</v>
      </c>
      <c r="M43" s="1477" t="s">
        <v>8060</v>
      </c>
      <c r="N43" s="1477" t="s">
        <v>8367</v>
      </c>
      <c r="O43" s="1477"/>
      <c r="P43" s="1477"/>
      <c r="Q43" s="1477"/>
      <c r="R43" s="1477"/>
      <c r="S43" s="1477"/>
      <c r="T43" s="1477"/>
      <c r="U43" s="3" t="s">
        <v>123</v>
      </c>
      <c r="V43" s="4"/>
      <c r="W43" s="4"/>
      <c r="X43" s="4"/>
      <c r="Y43" s="4"/>
      <c r="Z43" s="4"/>
      <c r="AA43" s="4"/>
      <c r="AB43" s="4"/>
      <c r="AC43" s="22"/>
    </row>
    <row r="44" spans="1:39" s="1" customFormat="1" ht="165" customHeight="1" x14ac:dyDescent="0.2">
      <c r="A44" s="1561" t="s">
        <v>1485</v>
      </c>
      <c r="B44" s="1459" t="s">
        <v>2138</v>
      </c>
      <c r="C44" s="1027" t="s">
        <v>7702</v>
      </c>
      <c r="D44" s="1455" t="s">
        <v>558</v>
      </c>
      <c r="E44" s="1455" t="s">
        <v>216</v>
      </c>
      <c r="F44" s="309">
        <v>713</v>
      </c>
      <c r="G44" s="218">
        <v>866.82899999999995</v>
      </c>
      <c r="H44" s="1448">
        <v>36600</v>
      </c>
      <c r="I44" s="330">
        <v>22800</v>
      </c>
      <c r="J44" s="1475" t="s">
        <v>4148</v>
      </c>
      <c r="K44" s="1475" t="s">
        <v>5749</v>
      </c>
      <c r="L44" s="1475" t="s">
        <v>5966</v>
      </c>
      <c r="M44" s="151" t="s">
        <v>6243</v>
      </c>
      <c r="N44" s="151" t="s">
        <v>6934</v>
      </c>
      <c r="O44" s="151" t="s">
        <v>7701</v>
      </c>
      <c r="P44" s="151" t="s">
        <v>8368</v>
      </c>
      <c r="Q44" s="151"/>
      <c r="R44" s="151"/>
      <c r="S44" s="151"/>
      <c r="T44" s="151"/>
      <c r="U44" s="9" t="s">
        <v>123</v>
      </c>
    </row>
    <row r="45" spans="1:39" s="1" customFormat="1" ht="103.5" customHeight="1" x14ac:dyDescent="0.2">
      <c r="A45" s="1561"/>
      <c r="B45" s="1455" t="s">
        <v>7803</v>
      </c>
      <c r="C45" s="1027" t="s">
        <v>7802</v>
      </c>
      <c r="D45" s="1455" t="s">
        <v>810</v>
      </c>
      <c r="E45" s="1455" t="s">
        <v>3435</v>
      </c>
      <c r="F45" s="330"/>
      <c r="G45" s="279"/>
      <c r="H45" s="1448">
        <v>632</v>
      </c>
      <c r="I45" s="1014"/>
      <c r="J45" s="1458" t="s">
        <v>7066</v>
      </c>
      <c r="K45" s="1458" t="s">
        <v>8369</v>
      </c>
      <c r="L45" s="1458"/>
      <c r="M45" s="1463"/>
      <c r="N45" s="1463"/>
      <c r="O45" s="1463"/>
      <c r="P45" s="1463"/>
      <c r="Q45" s="1463"/>
      <c r="R45" s="1463"/>
      <c r="S45" s="1463"/>
      <c r="T45" s="1463"/>
      <c r="U45" s="4"/>
      <c r="V45" s="4"/>
    </row>
    <row r="46" spans="1:39" s="1" customFormat="1" ht="123" customHeight="1" x14ac:dyDescent="0.2">
      <c r="A46" s="1561"/>
      <c r="B46" s="1455" t="s">
        <v>7847</v>
      </c>
      <c r="C46" s="1027" t="s">
        <v>7848</v>
      </c>
      <c r="D46" s="1455" t="s">
        <v>810</v>
      </c>
      <c r="E46" s="1455" t="s">
        <v>3435</v>
      </c>
      <c r="F46" s="330"/>
      <c r="G46" s="279"/>
      <c r="H46" s="1448">
        <v>1282</v>
      </c>
      <c r="I46" s="1014"/>
      <c r="J46" s="1458" t="s">
        <v>7066</v>
      </c>
      <c r="K46" s="1458" t="s">
        <v>8370</v>
      </c>
      <c r="L46" s="1458"/>
      <c r="M46" s="1463"/>
      <c r="N46" s="1463"/>
      <c r="O46" s="1463"/>
      <c r="P46" s="1463"/>
      <c r="Q46" s="1463"/>
      <c r="R46" s="1463"/>
      <c r="S46" s="1463"/>
      <c r="T46" s="1463"/>
      <c r="U46" s="4"/>
      <c r="V46" s="4"/>
    </row>
    <row r="47" spans="1:39" s="1" customFormat="1" ht="119.25" customHeight="1" x14ac:dyDescent="0.2">
      <c r="A47" s="1561"/>
      <c r="B47" s="1455" t="s">
        <v>7845</v>
      </c>
      <c r="C47" s="1027" t="s">
        <v>7846</v>
      </c>
      <c r="D47" s="1455" t="s">
        <v>810</v>
      </c>
      <c r="E47" s="1455" t="s">
        <v>3435</v>
      </c>
      <c r="F47" s="330"/>
      <c r="G47" s="279"/>
      <c r="H47" s="1448">
        <v>768</v>
      </c>
      <c r="I47" s="1014"/>
      <c r="J47" s="1458" t="s">
        <v>7066</v>
      </c>
      <c r="K47" s="1458" t="s">
        <v>8371</v>
      </c>
      <c r="L47" s="1458"/>
      <c r="M47" s="1463"/>
      <c r="N47" s="1463"/>
      <c r="O47" s="1463"/>
      <c r="P47" s="1463"/>
      <c r="Q47" s="1463"/>
      <c r="R47" s="1463"/>
      <c r="S47" s="1463"/>
      <c r="T47" s="1463"/>
      <c r="U47" s="4"/>
      <c r="V47" s="4"/>
    </row>
    <row r="48" spans="1:39" s="1" customFormat="1" ht="110.25" customHeight="1" x14ac:dyDescent="0.2">
      <c r="A48" s="1562"/>
      <c r="B48" s="1455" t="s">
        <v>8061</v>
      </c>
      <c r="C48" s="1027" t="s">
        <v>8062</v>
      </c>
      <c r="D48" s="1455" t="s">
        <v>810</v>
      </c>
      <c r="E48" s="1455" t="s">
        <v>902</v>
      </c>
      <c r="F48" s="330"/>
      <c r="G48" s="279"/>
      <c r="H48" s="1448">
        <v>499.84</v>
      </c>
      <c r="I48" s="1014"/>
      <c r="J48" s="1458" t="s">
        <v>8063</v>
      </c>
      <c r="K48" s="1458" t="s">
        <v>8372</v>
      </c>
      <c r="L48" s="1458"/>
      <c r="M48" s="1463"/>
      <c r="N48" s="1463"/>
      <c r="O48" s="1463"/>
      <c r="P48" s="1463"/>
      <c r="Q48" s="1463"/>
      <c r="R48" s="1463"/>
      <c r="S48" s="1463"/>
      <c r="T48" s="1463"/>
      <c r="U48" s="4"/>
      <c r="V48" s="4"/>
    </row>
    <row r="49" spans="1:27" s="1" customFormat="1" ht="109.5" customHeight="1" x14ac:dyDescent="0.2">
      <c r="A49" s="1485" t="s">
        <v>1486</v>
      </c>
      <c r="B49" s="1028" t="s">
        <v>7721</v>
      </c>
      <c r="C49" s="1027" t="s">
        <v>7723</v>
      </c>
      <c r="D49" s="1455" t="s">
        <v>810</v>
      </c>
      <c r="E49" s="1455" t="s">
        <v>902</v>
      </c>
      <c r="F49" s="279"/>
      <c r="G49" s="330"/>
      <c r="H49" s="1448">
        <v>33469</v>
      </c>
      <c r="I49" s="1448"/>
      <c r="J49" s="1469" t="s">
        <v>7579</v>
      </c>
      <c r="K49" s="1458" t="s">
        <v>8065</v>
      </c>
      <c r="L49" s="1458" t="s">
        <v>8255</v>
      </c>
      <c r="M49" s="1463" t="s">
        <v>8373</v>
      </c>
      <c r="N49" s="142"/>
      <c r="O49" s="142"/>
      <c r="P49" s="142"/>
      <c r="Q49" s="142"/>
      <c r="R49" s="142"/>
      <c r="S49" s="142"/>
      <c r="T49" s="142"/>
      <c r="U49" s="3"/>
      <c r="V49" s="4"/>
    </row>
    <row r="50" spans="1:27" s="4" customFormat="1" ht="14.25" customHeight="1" x14ac:dyDescent="0.2">
      <c r="A50" s="1604" t="s">
        <v>1490</v>
      </c>
      <c r="B50" s="1605"/>
      <c r="C50" s="1605"/>
      <c r="D50" s="1605"/>
      <c r="E50" s="1605"/>
      <c r="F50" s="1605"/>
      <c r="G50" s="1605"/>
      <c r="H50" s="1605"/>
      <c r="I50" s="1606"/>
      <c r="J50" s="254"/>
      <c r="K50" s="254"/>
      <c r="L50" s="254"/>
      <c r="M50" s="140"/>
      <c r="N50" s="140"/>
      <c r="O50" s="140"/>
      <c r="P50" s="140"/>
      <c r="Q50" s="140"/>
      <c r="R50" s="140"/>
      <c r="S50" s="140"/>
      <c r="T50" s="140"/>
      <c r="U50" s="3" t="s">
        <v>8</v>
      </c>
    </row>
    <row r="51" spans="1:27" s="1" customFormat="1" ht="144.75" customHeight="1" x14ac:dyDescent="0.2">
      <c r="A51" s="1488" t="s">
        <v>1491</v>
      </c>
      <c r="B51" s="1028" t="s">
        <v>7899</v>
      </c>
      <c r="C51" s="1459" t="s">
        <v>7900</v>
      </c>
      <c r="D51" s="1455" t="s">
        <v>810</v>
      </c>
      <c r="E51" s="1449" t="s">
        <v>5806</v>
      </c>
      <c r="F51" s="279"/>
      <c r="G51" s="330"/>
      <c r="H51" s="1448">
        <v>1391.46227</v>
      </c>
      <c r="I51" s="1455"/>
      <c r="J51" s="1458" t="s">
        <v>7242</v>
      </c>
      <c r="K51" s="1458" t="s">
        <v>8374</v>
      </c>
      <c r="L51" s="1458"/>
      <c r="M51" s="1463"/>
      <c r="N51" s="1463"/>
      <c r="O51" s="1463"/>
      <c r="P51" s="1463"/>
      <c r="Q51" s="1463"/>
      <c r="R51" s="1463"/>
      <c r="S51" s="1463"/>
      <c r="T51" s="1463"/>
      <c r="U51" s="3"/>
      <c r="V51" s="4"/>
    </row>
    <row r="52" spans="1:27" s="1" customFormat="1" ht="100.5" customHeight="1" x14ac:dyDescent="0.2">
      <c r="A52" s="1561" t="s">
        <v>1492</v>
      </c>
      <c r="B52" s="1459" t="s">
        <v>2484</v>
      </c>
      <c r="C52" s="1459" t="s">
        <v>895</v>
      </c>
      <c r="D52" s="351" t="s">
        <v>810</v>
      </c>
      <c r="E52" s="351" t="s">
        <v>122</v>
      </c>
      <c r="F52" s="1448">
        <v>952</v>
      </c>
      <c r="G52" s="1026"/>
      <c r="H52" s="1448">
        <v>30</v>
      </c>
      <c r="I52" s="1455"/>
      <c r="J52" s="1447" t="s">
        <v>9052</v>
      </c>
      <c r="K52" s="1447"/>
      <c r="L52" s="1447"/>
      <c r="M52" s="1477"/>
      <c r="N52" s="1477"/>
      <c r="O52" s="1477"/>
      <c r="P52" s="1477"/>
      <c r="Q52" s="1477"/>
      <c r="R52" s="1477"/>
      <c r="S52" s="1477"/>
      <c r="T52" s="1477"/>
      <c r="U52" s="9" t="s">
        <v>123</v>
      </c>
    </row>
    <row r="53" spans="1:27" s="1" customFormat="1" ht="115.5" customHeight="1" x14ac:dyDescent="0.2">
      <c r="A53" s="1561"/>
      <c r="B53" s="1459" t="s">
        <v>2493</v>
      </c>
      <c r="C53" s="1459" t="s">
        <v>3157</v>
      </c>
      <c r="D53" s="1449" t="s">
        <v>810</v>
      </c>
      <c r="E53" s="1455" t="s">
        <v>29</v>
      </c>
      <c r="F53" s="279">
        <v>4100</v>
      </c>
      <c r="G53" s="279">
        <v>240.08311</v>
      </c>
      <c r="H53" s="1448">
        <v>0</v>
      </c>
      <c r="I53" s="1448"/>
      <c r="J53" s="1458" t="s">
        <v>3356</v>
      </c>
      <c r="K53" s="1475" t="s">
        <v>4184</v>
      </c>
      <c r="L53" s="1475" t="s">
        <v>6962</v>
      </c>
      <c r="M53" s="151" t="s">
        <v>8189</v>
      </c>
      <c r="N53" s="151" t="s">
        <v>8376</v>
      </c>
      <c r="O53" s="151"/>
      <c r="P53" s="151"/>
      <c r="Q53" s="151"/>
      <c r="R53" s="151"/>
      <c r="S53" s="151"/>
      <c r="T53" s="151"/>
      <c r="U53" s="9"/>
    </row>
    <row r="54" spans="1:27" s="1" customFormat="1" ht="92.25" customHeight="1" x14ac:dyDescent="0.2">
      <c r="A54" s="1562"/>
      <c r="B54" s="1459" t="s">
        <v>8311</v>
      </c>
      <c r="C54" s="1459" t="s">
        <v>8312</v>
      </c>
      <c r="D54" s="1449" t="s">
        <v>810</v>
      </c>
      <c r="E54" s="336" t="s">
        <v>5806</v>
      </c>
      <c r="F54" s="279"/>
      <c r="G54" s="1448"/>
      <c r="H54" s="1448">
        <v>60</v>
      </c>
      <c r="I54" s="1448"/>
      <c r="J54" s="1458" t="s">
        <v>8377</v>
      </c>
      <c r="K54" s="1475"/>
      <c r="L54" s="1475"/>
      <c r="M54" s="151"/>
      <c r="N54" s="151"/>
      <c r="O54" s="151"/>
      <c r="P54" s="151"/>
      <c r="Q54" s="151"/>
      <c r="R54" s="151"/>
      <c r="S54" s="151"/>
      <c r="T54" s="151"/>
      <c r="U54" s="9"/>
    </row>
    <row r="55" spans="1:27" s="1" customFormat="1" ht="49.5" customHeight="1" x14ac:dyDescent="0.2">
      <c r="A55" s="1561" t="s">
        <v>1493</v>
      </c>
      <c r="B55" s="1459" t="s">
        <v>8314</v>
      </c>
      <c r="C55" s="1027" t="s">
        <v>8315</v>
      </c>
      <c r="D55" s="1448" t="s">
        <v>810</v>
      </c>
      <c r="E55" s="1455" t="s">
        <v>902</v>
      </c>
      <c r="F55" s="1448"/>
      <c r="G55" s="309"/>
      <c r="H55" s="988">
        <v>80</v>
      </c>
      <c r="I55" s="1012"/>
      <c r="J55" s="127" t="s">
        <v>8378</v>
      </c>
      <c r="K55" s="538"/>
      <c r="L55" s="538"/>
      <c r="M55" s="150"/>
      <c r="N55" s="150"/>
      <c r="O55" s="150"/>
      <c r="P55" s="150"/>
      <c r="Q55" s="150"/>
      <c r="R55" s="150"/>
      <c r="S55" s="150"/>
      <c r="T55" s="150"/>
      <c r="V55" s="86"/>
      <c r="W55" s="86"/>
      <c r="X55" s="86"/>
      <c r="Y55" s="86"/>
      <c r="Z55" s="86"/>
      <c r="AA55" s="86"/>
    </row>
    <row r="56" spans="1:27" s="1" customFormat="1" ht="49.5" customHeight="1" x14ac:dyDescent="0.2">
      <c r="A56" s="1561"/>
      <c r="B56" s="1459" t="s">
        <v>8316</v>
      </c>
      <c r="C56" s="1027" t="s">
        <v>8317</v>
      </c>
      <c r="D56" s="1448" t="s">
        <v>810</v>
      </c>
      <c r="E56" s="1455" t="s">
        <v>902</v>
      </c>
      <c r="F56" s="1448"/>
      <c r="G56" s="309"/>
      <c r="H56" s="988">
        <v>96</v>
      </c>
      <c r="I56" s="1012"/>
      <c r="J56" s="127" t="s">
        <v>8379</v>
      </c>
      <c r="K56" s="538"/>
      <c r="L56" s="538"/>
      <c r="M56" s="150"/>
      <c r="N56" s="150"/>
      <c r="O56" s="150"/>
      <c r="P56" s="150"/>
      <c r="Q56" s="150"/>
      <c r="R56" s="150"/>
      <c r="S56" s="150"/>
      <c r="T56" s="150"/>
      <c r="V56" s="86"/>
      <c r="W56" s="86"/>
      <c r="X56" s="86"/>
      <c r="Y56" s="86"/>
      <c r="Z56" s="86"/>
      <c r="AA56" s="86"/>
    </row>
    <row r="57" spans="1:27" s="1" customFormat="1" ht="49.5" customHeight="1" x14ac:dyDescent="0.2">
      <c r="A57" s="1562"/>
      <c r="B57" s="1459" t="s">
        <v>8318</v>
      </c>
      <c r="C57" s="1027" t="s">
        <v>8319</v>
      </c>
      <c r="D57" s="1448" t="s">
        <v>810</v>
      </c>
      <c r="E57" s="1455" t="s">
        <v>902</v>
      </c>
      <c r="F57" s="1448"/>
      <c r="G57" s="309"/>
      <c r="H57" s="988">
        <v>60</v>
      </c>
      <c r="I57" s="1012"/>
      <c r="J57" s="127" t="s">
        <v>8380</v>
      </c>
      <c r="K57" s="538"/>
      <c r="L57" s="538"/>
      <c r="M57" s="150"/>
      <c r="N57" s="150"/>
      <c r="O57" s="150"/>
      <c r="P57" s="150"/>
      <c r="Q57" s="150"/>
      <c r="R57" s="150"/>
      <c r="S57" s="150"/>
      <c r="T57" s="150"/>
      <c r="V57" s="86"/>
      <c r="W57" s="86"/>
      <c r="X57" s="86"/>
      <c r="Y57" s="86"/>
      <c r="Z57" s="86"/>
      <c r="AA57" s="86"/>
    </row>
    <row r="58" spans="1:27" s="47" customFormat="1" ht="15" customHeight="1" x14ac:dyDescent="0.25">
      <c r="A58" s="1583" t="s">
        <v>1494</v>
      </c>
      <c r="B58" s="1591"/>
      <c r="C58" s="1591"/>
      <c r="D58" s="1591"/>
      <c r="E58" s="1591"/>
      <c r="F58" s="1591"/>
      <c r="G58" s="1591"/>
      <c r="H58" s="1591"/>
      <c r="I58" s="1585"/>
      <c r="J58" s="254"/>
      <c r="K58" s="254"/>
      <c r="L58" s="254"/>
      <c r="M58" s="140"/>
      <c r="N58" s="140"/>
      <c r="O58" s="140"/>
      <c r="P58" s="140"/>
      <c r="Q58" s="140"/>
      <c r="R58" s="140"/>
      <c r="S58" s="140"/>
      <c r="T58" s="140"/>
      <c r="U58" s="46" t="s">
        <v>8</v>
      </c>
      <c r="V58" s="46"/>
    </row>
    <row r="59" spans="1:27" s="1" customFormat="1" ht="129.75" customHeight="1" x14ac:dyDescent="0.2">
      <c r="A59" s="1484" t="s">
        <v>1495</v>
      </c>
      <c r="B59" s="1028" t="s">
        <v>7785</v>
      </c>
      <c r="C59" s="991" t="s">
        <v>8382</v>
      </c>
      <c r="D59" s="992" t="s">
        <v>921</v>
      </c>
      <c r="E59" s="993" t="s">
        <v>7771</v>
      </c>
      <c r="F59" s="994"/>
      <c r="G59" s="994"/>
      <c r="H59" s="1448">
        <v>120</v>
      </c>
      <c r="I59" s="1455"/>
      <c r="J59" s="1458" t="s">
        <v>7066</v>
      </c>
      <c r="K59" s="1447" t="s">
        <v>8381</v>
      </c>
      <c r="L59" s="1447"/>
      <c r="M59" s="1477"/>
      <c r="N59" s="1477"/>
      <c r="O59" s="1477"/>
      <c r="P59" s="1477"/>
      <c r="Q59" s="1477"/>
      <c r="R59" s="1477"/>
      <c r="S59" s="1477"/>
      <c r="T59" s="1477"/>
      <c r="U59" s="9"/>
    </row>
    <row r="60" spans="1:27" s="1" customFormat="1" ht="151.5" customHeight="1" x14ac:dyDescent="0.2">
      <c r="A60" s="1829" t="s">
        <v>1496</v>
      </c>
      <c r="B60" s="1459" t="s">
        <v>2523</v>
      </c>
      <c r="C60" s="547" t="s">
        <v>8265</v>
      </c>
      <c r="D60" s="1455" t="s">
        <v>121</v>
      </c>
      <c r="E60" s="1455" t="s">
        <v>216</v>
      </c>
      <c r="F60" s="309">
        <v>1050</v>
      </c>
      <c r="G60" s="309">
        <v>1618.1890000000001</v>
      </c>
      <c r="H60" s="1448">
        <v>129</v>
      </c>
      <c r="I60" s="1455"/>
      <c r="J60" s="1447" t="s">
        <v>3805</v>
      </c>
      <c r="K60" s="1447" t="s">
        <v>5592</v>
      </c>
      <c r="L60" s="1447" t="s">
        <v>6404</v>
      </c>
      <c r="M60" s="1477" t="s">
        <v>7675</v>
      </c>
      <c r="N60" s="1477" t="s">
        <v>8264</v>
      </c>
      <c r="O60" s="1477" t="s">
        <v>8383</v>
      </c>
      <c r="P60" s="1477"/>
      <c r="Q60" s="1477"/>
      <c r="R60" s="1477"/>
      <c r="S60" s="1477"/>
      <c r="T60" s="1477"/>
      <c r="U60" s="9" t="s">
        <v>123</v>
      </c>
    </row>
    <row r="61" spans="1:27" s="1" customFormat="1" ht="109.5" customHeight="1" x14ac:dyDescent="0.2">
      <c r="A61" s="1829"/>
      <c r="B61" s="1028" t="s">
        <v>7756</v>
      </c>
      <c r="C61" s="982" t="s">
        <v>7755</v>
      </c>
      <c r="D61" s="1449" t="s">
        <v>810</v>
      </c>
      <c r="E61" s="1449" t="s">
        <v>3810</v>
      </c>
      <c r="F61" s="279"/>
      <c r="G61" s="279"/>
      <c r="H61" s="1448">
        <v>170</v>
      </c>
      <c r="I61" s="1448"/>
      <c r="J61" s="1458" t="s">
        <v>7066</v>
      </c>
      <c r="K61" s="1447" t="s">
        <v>8384</v>
      </c>
      <c r="L61" s="1447"/>
      <c r="M61" s="1477"/>
      <c r="N61" s="1477"/>
      <c r="O61" s="1477"/>
      <c r="P61" s="1477"/>
      <c r="Q61" s="1477"/>
      <c r="R61" s="1477"/>
      <c r="S61" s="1477"/>
      <c r="T61" s="1477"/>
      <c r="U61" s="9"/>
    </row>
    <row r="62" spans="1:27" s="1" customFormat="1" ht="109.5" customHeight="1" x14ac:dyDescent="0.2">
      <c r="A62" s="1829"/>
      <c r="B62" s="1028" t="s">
        <v>8385</v>
      </c>
      <c r="C62" s="982" t="s">
        <v>8386</v>
      </c>
      <c r="D62" s="1449" t="s">
        <v>810</v>
      </c>
      <c r="E62" s="1449" t="s">
        <v>3810</v>
      </c>
      <c r="F62" s="279"/>
      <c r="G62" s="279"/>
      <c r="H62" s="1448">
        <v>30</v>
      </c>
      <c r="I62" s="1448"/>
      <c r="J62" s="1458" t="s">
        <v>8387</v>
      </c>
      <c r="K62" s="1447"/>
      <c r="L62" s="1447"/>
      <c r="M62" s="1477"/>
      <c r="N62" s="1477"/>
      <c r="O62" s="1477"/>
      <c r="P62" s="1477"/>
      <c r="Q62" s="1477"/>
      <c r="R62" s="1477"/>
      <c r="S62" s="1477"/>
      <c r="T62" s="1477"/>
      <c r="U62" s="9"/>
    </row>
    <row r="63" spans="1:27" s="1" customFormat="1" ht="73.5" customHeight="1" x14ac:dyDescent="0.2">
      <c r="A63" s="1485" t="s">
        <v>8446</v>
      </c>
      <c r="B63" s="1459" t="s">
        <v>8388</v>
      </c>
      <c r="C63" s="1027" t="s">
        <v>8389</v>
      </c>
      <c r="D63" s="1449" t="s">
        <v>810</v>
      </c>
      <c r="E63" s="1449" t="s">
        <v>3810</v>
      </c>
      <c r="F63" s="279"/>
      <c r="G63" s="279"/>
      <c r="H63" s="1448">
        <v>18.282119999999999</v>
      </c>
      <c r="I63" s="1448"/>
      <c r="J63" s="1458" t="s">
        <v>8390</v>
      </c>
      <c r="K63" s="1458"/>
      <c r="L63" s="1458"/>
      <c r="M63" s="1463"/>
      <c r="N63" s="1463"/>
      <c r="O63" s="1463"/>
      <c r="P63" s="1463"/>
      <c r="Q63" s="1463"/>
      <c r="R63" s="1463"/>
      <c r="S63" s="1463"/>
      <c r="T63" s="1463"/>
      <c r="U63" s="3"/>
    </row>
    <row r="64" spans="1:27" s="1" customFormat="1" ht="11.25" customHeight="1" x14ac:dyDescent="0.2">
      <c r="A64" s="96"/>
      <c r="B64" s="96"/>
      <c r="C64" s="96"/>
      <c r="D64" s="96"/>
      <c r="E64" s="96"/>
      <c r="F64" s="1015"/>
      <c r="G64" s="1015"/>
      <c r="H64" s="1015"/>
      <c r="I64" s="1015"/>
      <c r="J64" s="243"/>
      <c r="K64" s="243"/>
      <c r="L64" s="243"/>
      <c r="M64" s="137"/>
      <c r="N64" s="137"/>
      <c r="O64" s="137"/>
      <c r="P64" s="137"/>
      <c r="Q64" s="137"/>
      <c r="R64" s="137"/>
      <c r="S64" s="137"/>
      <c r="T64" s="137"/>
      <c r="U64" s="9"/>
    </row>
    <row r="65" spans="1:21" s="1" customFormat="1" ht="12.75" customHeight="1" x14ac:dyDescent="0.2">
      <c r="A65" s="1642" t="s">
        <v>1505</v>
      </c>
      <c r="B65" s="1642"/>
      <c r="C65" s="1642"/>
      <c r="D65" s="1642"/>
      <c r="E65" s="1642"/>
      <c r="F65" s="1642"/>
      <c r="G65" s="1642"/>
      <c r="H65" s="1642"/>
      <c r="I65" s="1642"/>
      <c r="J65" s="349"/>
      <c r="K65" s="349"/>
      <c r="L65" s="349"/>
      <c r="M65" s="154"/>
      <c r="N65" s="154"/>
      <c r="O65" s="154"/>
      <c r="P65" s="154"/>
      <c r="Q65" s="154"/>
      <c r="R65" s="154"/>
      <c r="S65" s="154"/>
      <c r="T65" s="154"/>
      <c r="U65" s="54" t="s">
        <v>8</v>
      </c>
    </row>
    <row r="66" spans="1:21" s="1" customFormat="1" ht="15" customHeight="1" x14ac:dyDescent="0.2">
      <c r="A66" s="1576" t="s">
        <v>2</v>
      </c>
      <c r="B66" s="1576" t="s">
        <v>3</v>
      </c>
      <c r="C66" s="1576"/>
      <c r="D66" s="1576" t="s">
        <v>4</v>
      </c>
      <c r="E66" s="1576" t="s">
        <v>5</v>
      </c>
      <c r="F66" s="1576" t="s">
        <v>6</v>
      </c>
      <c r="G66" s="1576"/>
      <c r="H66" s="1576"/>
      <c r="I66" s="1576" t="s">
        <v>7</v>
      </c>
      <c r="J66" s="1447"/>
      <c r="K66" s="1447"/>
      <c r="L66" s="1447"/>
      <c r="M66" s="1477"/>
      <c r="N66" s="1477"/>
      <c r="O66" s="1477"/>
      <c r="P66" s="1477"/>
      <c r="Q66" s="1477"/>
      <c r="R66" s="1477"/>
      <c r="S66" s="1477"/>
      <c r="T66" s="1477"/>
      <c r="U66" s="9"/>
    </row>
    <row r="67" spans="1:21" s="1" customFormat="1" ht="6.75" customHeight="1" x14ac:dyDescent="0.2">
      <c r="A67" s="1576"/>
      <c r="B67" s="1576"/>
      <c r="C67" s="1576"/>
      <c r="D67" s="1576"/>
      <c r="E67" s="1576"/>
      <c r="F67" s="1576"/>
      <c r="G67" s="1576"/>
      <c r="H67" s="1576"/>
      <c r="I67" s="1576"/>
      <c r="J67" s="1447"/>
      <c r="K67" s="1447"/>
      <c r="L67" s="1447"/>
      <c r="M67" s="1477"/>
      <c r="N67" s="1477"/>
      <c r="O67" s="1477"/>
      <c r="P67" s="1477"/>
      <c r="Q67" s="1477"/>
      <c r="R67" s="1477"/>
      <c r="S67" s="1477"/>
      <c r="T67" s="1477"/>
      <c r="U67" s="9"/>
    </row>
    <row r="68" spans="1:21" s="1" customFormat="1" ht="11.25" customHeight="1" x14ac:dyDescent="0.2">
      <c r="A68" s="1576"/>
      <c r="B68" s="1576"/>
      <c r="C68" s="1576"/>
      <c r="D68" s="1576"/>
      <c r="E68" s="1576"/>
      <c r="F68" s="1576">
        <v>2017</v>
      </c>
      <c r="G68" s="1601">
        <v>2018</v>
      </c>
      <c r="H68" s="1576">
        <v>2019</v>
      </c>
      <c r="I68" s="1576"/>
      <c r="J68" s="1447"/>
      <c r="K68" s="1447"/>
      <c r="L68" s="1447"/>
      <c r="M68" s="1477"/>
      <c r="N68" s="1477"/>
      <c r="O68" s="1477"/>
      <c r="P68" s="1477"/>
      <c r="Q68" s="1477"/>
      <c r="R68" s="1477"/>
      <c r="S68" s="1477"/>
      <c r="T68" s="1477"/>
      <c r="U68" s="9"/>
    </row>
    <row r="69" spans="1:21" s="1" customFormat="1" ht="3.75" customHeight="1" x14ac:dyDescent="0.2">
      <c r="A69" s="1576"/>
      <c r="B69" s="1576"/>
      <c r="C69" s="1576"/>
      <c r="D69" s="1576"/>
      <c r="E69" s="1576"/>
      <c r="F69" s="1576"/>
      <c r="G69" s="1601"/>
      <c r="H69" s="1576"/>
      <c r="I69" s="1576"/>
      <c r="J69" s="1447"/>
      <c r="K69" s="1447"/>
      <c r="L69" s="1447"/>
      <c r="M69" s="1477"/>
      <c r="N69" s="1477"/>
      <c r="O69" s="1477"/>
      <c r="P69" s="1477"/>
      <c r="Q69" s="1477"/>
      <c r="R69" s="1477"/>
      <c r="S69" s="1477"/>
      <c r="T69" s="1477"/>
      <c r="U69" s="9"/>
    </row>
    <row r="70" spans="1:21" s="1" customFormat="1" ht="13.5" customHeight="1" x14ac:dyDescent="0.2">
      <c r="A70" s="1460">
        <v>1</v>
      </c>
      <c r="B70" s="1576">
        <v>2</v>
      </c>
      <c r="C70" s="1576"/>
      <c r="D70" s="1460">
        <v>3</v>
      </c>
      <c r="E70" s="1460">
        <v>4</v>
      </c>
      <c r="F70" s="1460">
        <v>5</v>
      </c>
      <c r="G70" s="973">
        <v>6</v>
      </c>
      <c r="H70" s="1460">
        <v>7</v>
      </c>
      <c r="I70" s="1460">
        <v>8</v>
      </c>
      <c r="J70" s="1447"/>
      <c r="K70" s="1447"/>
      <c r="L70" s="1447"/>
      <c r="M70" s="1477"/>
      <c r="N70" s="1477"/>
      <c r="O70" s="1477"/>
      <c r="P70" s="1477"/>
      <c r="Q70" s="1477"/>
      <c r="R70" s="1477"/>
      <c r="S70" s="1477"/>
      <c r="T70" s="1477"/>
      <c r="U70" s="9"/>
    </row>
    <row r="71" spans="1:21" s="1" customFormat="1" ht="12.75" customHeight="1" x14ac:dyDescent="0.2">
      <c r="A71" s="1652" t="s">
        <v>1508</v>
      </c>
      <c r="B71" s="1653"/>
      <c r="C71" s="1653"/>
      <c r="D71" s="1653"/>
      <c r="E71" s="1653"/>
      <c r="F71" s="1653"/>
      <c r="G71" s="1653"/>
      <c r="H71" s="1653"/>
      <c r="I71" s="1654"/>
      <c r="J71" s="254"/>
      <c r="K71" s="254"/>
      <c r="L71" s="254"/>
      <c r="M71" s="140"/>
      <c r="N71" s="140"/>
      <c r="O71" s="140"/>
      <c r="P71" s="140"/>
      <c r="Q71" s="140"/>
      <c r="R71" s="140"/>
      <c r="S71" s="140"/>
      <c r="T71" s="140"/>
      <c r="U71" s="9"/>
    </row>
    <row r="72" spans="1:21" s="1" customFormat="1" ht="120" customHeight="1" x14ac:dyDescent="0.2">
      <c r="A72" s="1600" t="s">
        <v>8158</v>
      </c>
      <c r="B72" s="1479" t="s">
        <v>7397</v>
      </c>
      <c r="C72" s="1465" t="s">
        <v>8197</v>
      </c>
      <c r="D72" s="1460" t="s">
        <v>810</v>
      </c>
      <c r="E72" s="1460" t="s">
        <v>972</v>
      </c>
      <c r="F72" s="998"/>
      <c r="G72" s="1174"/>
      <c r="H72" s="114"/>
      <c r="I72" s="114"/>
      <c r="J72" s="1457" t="s">
        <v>7066</v>
      </c>
      <c r="K72" s="1458" t="s">
        <v>8196</v>
      </c>
      <c r="L72" s="1458" t="s">
        <v>9053</v>
      </c>
      <c r="M72" s="1463"/>
      <c r="N72" s="1463"/>
      <c r="O72" s="1463"/>
      <c r="P72" s="1463"/>
      <c r="Q72" s="1463"/>
      <c r="R72" s="1463"/>
      <c r="S72" s="1463"/>
      <c r="T72" s="1463"/>
      <c r="U72" s="9"/>
    </row>
    <row r="73" spans="1:21" s="1" customFormat="1" ht="106.5" customHeight="1" x14ac:dyDescent="0.2">
      <c r="A73" s="1600"/>
      <c r="B73" s="1479" t="s">
        <v>7406</v>
      </c>
      <c r="C73" s="1465" t="s">
        <v>8393</v>
      </c>
      <c r="D73" s="1460" t="s">
        <v>286</v>
      </c>
      <c r="E73" s="1460" t="s">
        <v>7417</v>
      </c>
      <c r="F73" s="998"/>
      <c r="G73" s="1174"/>
      <c r="H73" s="114">
        <v>100</v>
      </c>
      <c r="I73" s="114"/>
      <c r="J73" s="1457" t="s">
        <v>7066</v>
      </c>
      <c r="K73" s="1458" t="s">
        <v>8392</v>
      </c>
      <c r="L73" s="1458"/>
      <c r="M73" s="1463"/>
      <c r="N73" s="1463"/>
      <c r="O73" s="1463"/>
      <c r="P73" s="1463"/>
      <c r="Q73" s="1463"/>
      <c r="R73" s="1463"/>
      <c r="S73" s="1463"/>
      <c r="T73" s="1463"/>
      <c r="U73" s="9"/>
    </row>
    <row r="74" spans="1:21" s="1" customFormat="1" ht="99.75" customHeight="1" x14ac:dyDescent="0.2">
      <c r="A74" s="1600"/>
      <c r="B74" s="1479" t="s">
        <v>7274</v>
      </c>
      <c r="C74" s="1465" t="s">
        <v>8395</v>
      </c>
      <c r="D74" s="1460" t="s">
        <v>286</v>
      </c>
      <c r="E74" s="1460" t="s">
        <v>972</v>
      </c>
      <c r="F74" s="998"/>
      <c r="G74" s="1174"/>
      <c r="H74" s="114">
        <v>12</v>
      </c>
      <c r="I74" s="114"/>
      <c r="J74" s="1457" t="s">
        <v>7066</v>
      </c>
      <c r="K74" s="1458" t="s">
        <v>8394</v>
      </c>
      <c r="L74" s="1458"/>
      <c r="M74" s="1463"/>
      <c r="N74" s="1463"/>
      <c r="O74" s="1463"/>
      <c r="P74" s="1463"/>
      <c r="Q74" s="1463"/>
      <c r="R74" s="1463"/>
      <c r="S74" s="1463"/>
      <c r="T74" s="1463"/>
      <c r="U74" s="9"/>
    </row>
    <row r="75" spans="1:21" s="1" customFormat="1" ht="114" customHeight="1" x14ac:dyDescent="0.2">
      <c r="A75" s="1600"/>
      <c r="B75" s="1479" t="s">
        <v>8275</v>
      </c>
      <c r="C75" s="1465" t="s">
        <v>8274</v>
      </c>
      <c r="D75" s="1460" t="s">
        <v>3809</v>
      </c>
      <c r="E75" s="1460" t="s">
        <v>972</v>
      </c>
      <c r="F75" s="998"/>
      <c r="G75" s="1174"/>
      <c r="H75" s="114">
        <v>1046.75</v>
      </c>
      <c r="I75" s="114"/>
      <c r="J75" s="1457" t="s">
        <v>8270</v>
      </c>
      <c r="K75" s="1458" t="s">
        <v>8396</v>
      </c>
      <c r="L75" s="1458"/>
      <c r="M75" s="1463"/>
      <c r="N75" s="1463"/>
      <c r="O75" s="1463"/>
      <c r="P75" s="1463"/>
      <c r="Q75" s="1463"/>
      <c r="R75" s="1463"/>
      <c r="S75" s="1463"/>
      <c r="T75" s="1463"/>
      <c r="U75" s="9"/>
    </row>
    <row r="76" spans="1:21" s="1" customFormat="1" ht="81" customHeight="1" x14ac:dyDescent="0.2">
      <c r="A76" s="1600"/>
      <c r="B76" s="1479" t="s">
        <v>8320</v>
      </c>
      <c r="C76" s="1465" t="s">
        <v>8321</v>
      </c>
      <c r="D76" s="1460" t="s">
        <v>810</v>
      </c>
      <c r="E76" s="1460" t="s">
        <v>902</v>
      </c>
      <c r="F76" s="998"/>
      <c r="G76" s="1174"/>
      <c r="H76" s="114">
        <v>100</v>
      </c>
      <c r="I76" s="114"/>
      <c r="J76" s="1457" t="s">
        <v>8397</v>
      </c>
      <c r="K76" s="1458"/>
      <c r="L76" s="1458"/>
      <c r="M76" s="1463"/>
      <c r="N76" s="1463"/>
      <c r="O76" s="1463"/>
      <c r="P76" s="1463"/>
      <c r="Q76" s="1463"/>
      <c r="R76" s="1463"/>
      <c r="S76" s="1463"/>
      <c r="T76" s="1463"/>
      <c r="U76" s="9"/>
    </row>
    <row r="77" spans="1:21" s="1" customFormat="1" ht="81" customHeight="1" x14ac:dyDescent="0.2">
      <c r="A77" s="1600"/>
      <c r="B77" s="1479" t="s">
        <v>8322</v>
      </c>
      <c r="C77" s="1465" t="s">
        <v>8436</v>
      </c>
      <c r="D77" s="1460" t="s">
        <v>1240</v>
      </c>
      <c r="E77" s="1460" t="s">
        <v>972</v>
      </c>
      <c r="F77" s="998"/>
      <c r="G77" s="1174"/>
      <c r="H77" s="114">
        <v>300</v>
      </c>
      <c r="I77" s="114"/>
      <c r="J77" s="1457" t="s">
        <v>8400</v>
      </c>
      <c r="K77" s="1458"/>
      <c r="L77" s="1458"/>
      <c r="M77" s="1463"/>
      <c r="N77" s="1463"/>
      <c r="O77" s="1463"/>
      <c r="P77" s="1463"/>
      <c r="Q77" s="1463"/>
      <c r="R77" s="1463"/>
      <c r="S77" s="1463"/>
      <c r="T77" s="1463"/>
      <c r="U77" s="9"/>
    </row>
    <row r="78" spans="1:21" s="1" customFormat="1" ht="81" customHeight="1" x14ac:dyDescent="0.2">
      <c r="A78" s="1600"/>
      <c r="B78" s="1479" t="s">
        <v>8398</v>
      </c>
      <c r="C78" s="1465" t="s">
        <v>8435</v>
      </c>
      <c r="D78" s="1460" t="s">
        <v>304</v>
      </c>
      <c r="E78" s="1460" t="s">
        <v>972</v>
      </c>
      <c r="F78" s="998"/>
      <c r="G78" s="1174"/>
      <c r="H78" s="114">
        <v>1100</v>
      </c>
      <c r="I78" s="114"/>
      <c r="J78" s="1457" t="s">
        <v>8401</v>
      </c>
      <c r="K78" s="1458"/>
      <c r="L78" s="1458"/>
      <c r="M78" s="1463"/>
      <c r="N78" s="1463"/>
      <c r="O78" s="1463"/>
      <c r="P78" s="1463"/>
      <c r="Q78" s="1463"/>
      <c r="R78" s="1463"/>
      <c r="S78" s="1463"/>
      <c r="T78" s="1463"/>
      <c r="U78" s="9"/>
    </row>
    <row r="79" spans="1:21" s="1" customFormat="1" ht="81" customHeight="1" x14ac:dyDescent="0.2">
      <c r="A79" s="1600"/>
      <c r="B79" s="1479" t="s">
        <v>8437</v>
      </c>
      <c r="C79" s="1465" t="s">
        <v>8391</v>
      </c>
      <c r="D79" s="1460" t="s">
        <v>810</v>
      </c>
      <c r="E79" s="1460" t="s">
        <v>972</v>
      </c>
      <c r="F79" s="998"/>
      <c r="G79" s="1174"/>
      <c r="H79" s="114">
        <v>300</v>
      </c>
      <c r="I79" s="114"/>
      <c r="J79" s="1457" t="s">
        <v>8438</v>
      </c>
      <c r="K79" s="1458"/>
      <c r="L79" s="1458"/>
      <c r="M79" s="1463"/>
      <c r="N79" s="1463"/>
      <c r="O79" s="1463"/>
      <c r="P79" s="1463"/>
      <c r="Q79" s="1463"/>
      <c r="R79" s="1463"/>
      <c r="S79" s="1463"/>
      <c r="T79" s="1463"/>
      <c r="U79" s="9"/>
    </row>
    <row r="80" spans="1:21" s="1" customFormat="1" ht="81" customHeight="1" x14ac:dyDescent="0.2">
      <c r="A80" s="1600"/>
      <c r="B80" s="1479" t="s">
        <v>8439</v>
      </c>
      <c r="C80" s="1465" t="s">
        <v>8441</v>
      </c>
      <c r="D80" s="1460" t="s">
        <v>810</v>
      </c>
      <c r="E80" s="1460" t="s">
        <v>972</v>
      </c>
      <c r="F80" s="998"/>
      <c r="G80" s="1174"/>
      <c r="H80" s="114">
        <v>480</v>
      </c>
      <c r="I80" s="114"/>
      <c r="J80" s="1457" t="s">
        <v>8438</v>
      </c>
      <c r="K80" s="1458"/>
      <c r="L80" s="1458"/>
      <c r="M80" s="1463"/>
      <c r="N80" s="1463"/>
      <c r="O80" s="1463"/>
      <c r="P80" s="1463"/>
      <c r="Q80" s="1463"/>
      <c r="R80" s="1463"/>
      <c r="S80" s="1463"/>
      <c r="T80" s="1463"/>
      <c r="U80" s="9"/>
    </row>
    <row r="81" spans="1:21" s="1" customFormat="1" ht="81" customHeight="1" x14ac:dyDescent="0.2">
      <c r="A81" s="1600"/>
      <c r="B81" s="1479" t="s">
        <v>8440</v>
      </c>
      <c r="C81" s="1465" t="s">
        <v>8442</v>
      </c>
      <c r="D81" s="1460" t="s">
        <v>810</v>
      </c>
      <c r="E81" s="1460" t="s">
        <v>972</v>
      </c>
      <c r="F81" s="998"/>
      <c r="G81" s="1174"/>
      <c r="H81" s="114">
        <v>200</v>
      </c>
      <c r="I81" s="114"/>
      <c r="J81" s="1457" t="s">
        <v>8438</v>
      </c>
      <c r="K81" s="1458"/>
      <c r="L81" s="1458"/>
      <c r="M81" s="1463"/>
      <c r="N81" s="1463"/>
      <c r="O81" s="1463"/>
      <c r="P81" s="1463"/>
      <c r="Q81" s="1463"/>
      <c r="R81" s="1463"/>
      <c r="S81" s="1463"/>
      <c r="T81" s="1463"/>
      <c r="U81" s="9"/>
    </row>
    <row r="82" spans="1:21" s="1" customFormat="1" ht="139.5" customHeight="1" x14ac:dyDescent="0.2">
      <c r="A82" s="1465" t="s">
        <v>1513</v>
      </c>
      <c r="B82" s="1464" t="s">
        <v>4774</v>
      </c>
      <c r="C82" s="1465" t="s">
        <v>5235</v>
      </c>
      <c r="D82" s="1460" t="s">
        <v>891</v>
      </c>
      <c r="E82" s="1460" t="s">
        <v>972</v>
      </c>
      <c r="F82" s="114">
        <v>45</v>
      </c>
      <c r="G82" s="1080">
        <v>1500</v>
      </c>
      <c r="H82" s="114">
        <v>3128.89</v>
      </c>
      <c r="I82" s="114"/>
      <c r="J82" s="1458" t="s">
        <v>4778</v>
      </c>
      <c r="K82" s="1458" t="s">
        <v>5609</v>
      </c>
      <c r="L82" s="1458" t="s">
        <v>7068</v>
      </c>
      <c r="M82" s="1463" t="s">
        <v>8402</v>
      </c>
      <c r="N82" s="1463"/>
      <c r="O82" s="1463"/>
      <c r="P82" s="1463"/>
      <c r="Q82" s="1463"/>
      <c r="R82" s="1463"/>
      <c r="S82" s="1463"/>
      <c r="T82" s="1463"/>
      <c r="U82" s="9"/>
    </row>
    <row r="83" spans="1:21" s="1" customFormat="1" ht="108.75" customHeight="1" x14ac:dyDescent="0.2">
      <c r="A83" s="1465" t="s">
        <v>1523</v>
      </c>
      <c r="B83" s="1464" t="s">
        <v>6274</v>
      </c>
      <c r="C83" s="1465" t="s">
        <v>6273</v>
      </c>
      <c r="D83" s="1460" t="s">
        <v>810</v>
      </c>
      <c r="E83" s="1460" t="s">
        <v>972</v>
      </c>
      <c r="F83" s="114"/>
      <c r="G83" s="1080">
        <v>600</v>
      </c>
      <c r="H83" s="114">
        <v>550</v>
      </c>
      <c r="I83" s="114"/>
      <c r="J83" s="1458" t="s">
        <v>6480</v>
      </c>
      <c r="K83" s="1458" t="s">
        <v>7094</v>
      </c>
      <c r="L83" s="1458" t="s">
        <v>8403</v>
      </c>
      <c r="M83" s="1463"/>
      <c r="N83" s="1463"/>
      <c r="O83" s="1463"/>
      <c r="P83" s="1463"/>
      <c r="Q83" s="1463"/>
      <c r="R83" s="1463"/>
      <c r="S83" s="1463"/>
      <c r="T83" s="1463"/>
      <c r="U83" s="9"/>
    </row>
    <row r="84" spans="1:21" s="1" customFormat="1" ht="102.75" customHeight="1" x14ac:dyDescent="0.2">
      <c r="A84" s="1600" t="s">
        <v>1527</v>
      </c>
      <c r="B84" s="1464" t="s">
        <v>8323</v>
      </c>
      <c r="C84" s="1465" t="s">
        <v>8324</v>
      </c>
      <c r="D84" s="1460" t="s">
        <v>810</v>
      </c>
      <c r="E84" s="1460" t="s">
        <v>972</v>
      </c>
      <c r="F84" s="998"/>
      <c r="G84" s="1071"/>
      <c r="H84" s="114"/>
      <c r="I84" s="114">
        <v>500</v>
      </c>
      <c r="J84" s="1458" t="s">
        <v>8404</v>
      </c>
      <c r="K84" s="1458"/>
      <c r="L84" s="1458"/>
      <c r="M84" s="1463"/>
      <c r="N84" s="1463"/>
      <c r="O84" s="1463"/>
      <c r="P84" s="1463"/>
      <c r="Q84" s="1463"/>
      <c r="R84" s="1463"/>
      <c r="S84" s="1463"/>
      <c r="T84" s="1463"/>
      <c r="U84" s="9"/>
    </row>
    <row r="85" spans="1:21" s="1" customFormat="1" ht="102.75" customHeight="1" x14ac:dyDescent="0.2">
      <c r="A85" s="1600"/>
      <c r="B85" s="1464" t="s">
        <v>8405</v>
      </c>
      <c r="C85" s="1465" t="s">
        <v>8406</v>
      </c>
      <c r="D85" s="1460" t="s">
        <v>810</v>
      </c>
      <c r="E85" s="1460" t="s">
        <v>972</v>
      </c>
      <c r="F85" s="998"/>
      <c r="G85" s="1071"/>
      <c r="H85" s="114">
        <v>500</v>
      </c>
      <c r="I85" s="114"/>
      <c r="J85" s="1458" t="s">
        <v>8407</v>
      </c>
      <c r="K85" s="1458"/>
      <c r="L85" s="1458"/>
      <c r="M85" s="1463"/>
      <c r="N85" s="1463"/>
      <c r="O85" s="1463"/>
      <c r="P85" s="1463"/>
      <c r="Q85" s="1463"/>
      <c r="R85" s="1463"/>
      <c r="S85" s="1463"/>
      <c r="T85" s="1463"/>
      <c r="U85" s="9"/>
    </row>
    <row r="86" spans="1:21" s="1" customFormat="1" ht="72" customHeight="1" x14ac:dyDescent="0.2">
      <c r="A86" s="1464" t="s">
        <v>1531</v>
      </c>
      <c r="B86" s="1464" t="s">
        <v>8325</v>
      </c>
      <c r="C86" s="1465" t="s">
        <v>8326</v>
      </c>
      <c r="D86" s="1460" t="s">
        <v>810</v>
      </c>
      <c r="E86" s="1460" t="s">
        <v>972</v>
      </c>
      <c r="F86" s="114"/>
      <c r="G86" s="114"/>
      <c r="H86" s="114">
        <v>300</v>
      </c>
      <c r="I86" s="114"/>
      <c r="J86" s="1458" t="s">
        <v>8408</v>
      </c>
      <c r="K86" s="1458"/>
      <c r="L86" s="1458"/>
      <c r="M86" s="1463"/>
      <c r="N86" s="1463"/>
      <c r="O86" s="1463"/>
      <c r="P86" s="1463"/>
      <c r="Q86" s="1463"/>
      <c r="R86" s="1463"/>
      <c r="S86" s="1463"/>
      <c r="T86" s="1463"/>
      <c r="U86" s="9"/>
    </row>
    <row r="87" spans="1:21" s="1" customFormat="1" ht="65.25" customHeight="1" x14ac:dyDescent="0.2">
      <c r="A87" s="1465" t="s">
        <v>1560</v>
      </c>
      <c r="B87" s="1464" t="s">
        <v>8409</v>
      </c>
      <c r="C87" s="1465" t="s">
        <v>8410</v>
      </c>
      <c r="D87" s="1460" t="s">
        <v>810</v>
      </c>
      <c r="E87" s="1460" t="s">
        <v>972</v>
      </c>
      <c r="F87" s="114"/>
      <c r="G87" s="114"/>
      <c r="H87" s="114">
        <v>500</v>
      </c>
      <c r="I87" s="114"/>
      <c r="J87" s="1458" t="s">
        <v>8411</v>
      </c>
      <c r="K87" s="1458"/>
      <c r="L87" s="1458"/>
      <c r="M87" s="1463"/>
      <c r="N87" s="1463"/>
      <c r="O87" s="1463"/>
      <c r="P87" s="1463"/>
      <c r="Q87" s="1463"/>
      <c r="R87" s="1463"/>
      <c r="S87" s="1463"/>
      <c r="T87" s="1463"/>
      <c r="U87" s="9"/>
    </row>
    <row r="88" spans="1:21" s="1" customFormat="1" ht="120" customHeight="1" x14ac:dyDescent="0.2">
      <c r="A88" s="1600" t="s">
        <v>1561</v>
      </c>
      <c r="B88" s="1460" t="s">
        <v>4022</v>
      </c>
      <c r="C88" s="596" t="s">
        <v>4023</v>
      </c>
      <c r="D88" s="1460" t="s">
        <v>810</v>
      </c>
      <c r="E88" s="1460" t="s">
        <v>972</v>
      </c>
      <c r="F88" s="114">
        <v>500</v>
      </c>
      <c r="G88" s="114">
        <v>300</v>
      </c>
      <c r="H88" s="114">
        <v>633.36485000000005</v>
      </c>
      <c r="I88" s="114"/>
      <c r="J88" s="1458" t="s">
        <v>4024</v>
      </c>
      <c r="K88" s="1458" t="s">
        <v>6464</v>
      </c>
      <c r="L88" s="1458" t="s">
        <v>8099</v>
      </c>
      <c r="M88" s="1463" t="s">
        <v>8412</v>
      </c>
      <c r="N88" s="1463"/>
      <c r="O88" s="1463"/>
      <c r="P88" s="1463"/>
      <c r="Q88" s="1463"/>
      <c r="R88" s="1463"/>
      <c r="S88" s="1463"/>
      <c r="T88" s="1463"/>
      <c r="U88" s="9"/>
    </row>
    <row r="89" spans="1:21" s="1" customFormat="1" ht="74.25" customHeight="1" x14ac:dyDescent="0.2">
      <c r="A89" s="1600"/>
      <c r="B89" s="1460" t="s">
        <v>8327</v>
      </c>
      <c r="C89" s="1465" t="s">
        <v>8328</v>
      </c>
      <c r="D89" s="1460" t="s">
        <v>810</v>
      </c>
      <c r="E89" s="1460" t="s">
        <v>972</v>
      </c>
      <c r="F89" s="998"/>
      <c r="G89" s="1071"/>
      <c r="H89" s="114"/>
      <c r="I89" s="114">
        <v>500</v>
      </c>
      <c r="J89" s="1458" t="s">
        <v>8399</v>
      </c>
      <c r="K89" s="1458"/>
      <c r="L89" s="1458"/>
      <c r="M89" s="1463"/>
      <c r="N89" s="1463"/>
      <c r="O89" s="1463"/>
      <c r="P89" s="1463"/>
      <c r="Q89" s="1463"/>
      <c r="R89" s="1463"/>
      <c r="S89" s="1463"/>
      <c r="T89" s="1463"/>
      <c r="U89" s="9"/>
    </row>
    <row r="90" spans="1:21" s="1" customFormat="1" ht="74.25" customHeight="1" x14ac:dyDescent="0.2">
      <c r="A90" s="1600"/>
      <c r="B90" s="1460" t="s">
        <v>8329</v>
      </c>
      <c r="C90" s="1465" t="s">
        <v>8330</v>
      </c>
      <c r="D90" s="1460" t="s">
        <v>810</v>
      </c>
      <c r="E90" s="1460" t="s">
        <v>972</v>
      </c>
      <c r="F90" s="998"/>
      <c r="G90" s="1071"/>
      <c r="H90" s="114"/>
      <c r="I90" s="114">
        <v>400</v>
      </c>
      <c r="J90" s="1458" t="s">
        <v>8404</v>
      </c>
      <c r="K90" s="1458"/>
      <c r="L90" s="1458"/>
      <c r="M90" s="1463"/>
      <c r="N90" s="1463"/>
      <c r="O90" s="1463"/>
      <c r="P90" s="1463"/>
      <c r="Q90" s="1463"/>
      <c r="R90" s="1463"/>
      <c r="S90" s="1463"/>
      <c r="T90" s="1463"/>
      <c r="U90" s="9"/>
    </row>
    <row r="91" spans="1:21" s="1" customFormat="1" ht="74.25" customHeight="1" x14ac:dyDescent="0.2">
      <c r="A91" s="1600"/>
      <c r="B91" s="1460" t="s">
        <v>8331</v>
      </c>
      <c r="C91" s="1465" t="s">
        <v>8332</v>
      </c>
      <c r="D91" s="1460" t="s">
        <v>810</v>
      </c>
      <c r="E91" s="1460" t="s">
        <v>972</v>
      </c>
      <c r="F91" s="998"/>
      <c r="G91" s="1071"/>
      <c r="H91" s="114">
        <v>200</v>
      </c>
      <c r="I91" s="114">
        <v>400</v>
      </c>
      <c r="J91" s="1458" t="s">
        <v>8413</v>
      </c>
      <c r="K91" s="1458"/>
      <c r="L91" s="1458"/>
      <c r="M91" s="1463"/>
      <c r="N91" s="1463"/>
      <c r="O91" s="1463"/>
      <c r="P91" s="1463"/>
      <c r="Q91" s="1463"/>
      <c r="R91" s="1463"/>
      <c r="S91" s="1463"/>
      <c r="T91" s="1463"/>
      <c r="U91" s="9"/>
    </row>
    <row r="92" spans="1:21" s="1" customFormat="1" ht="74.25" customHeight="1" x14ac:dyDescent="0.2">
      <c r="A92" s="1600"/>
      <c r="B92" s="1460" t="s">
        <v>8333</v>
      </c>
      <c r="C92" s="1465" t="s">
        <v>8334</v>
      </c>
      <c r="D92" s="1460" t="s">
        <v>810</v>
      </c>
      <c r="E92" s="1460" t="s">
        <v>972</v>
      </c>
      <c r="F92" s="998"/>
      <c r="G92" s="1071"/>
      <c r="H92" s="114"/>
      <c r="I92" s="114">
        <v>250</v>
      </c>
      <c r="J92" s="1458" t="s">
        <v>8404</v>
      </c>
      <c r="K92" s="1458"/>
      <c r="L92" s="1458"/>
      <c r="M92" s="1463"/>
      <c r="N92" s="1463"/>
      <c r="O92" s="1463"/>
      <c r="P92" s="1463"/>
      <c r="Q92" s="1463"/>
      <c r="R92" s="1463"/>
      <c r="S92" s="1463"/>
      <c r="T92" s="1463"/>
      <c r="U92" s="9"/>
    </row>
    <row r="93" spans="1:21" s="1" customFormat="1" ht="155.25" customHeight="1" x14ac:dyDescent="0.2">
      <c r="A93" s="1565" t="s">
        <v>1565</v>
      </c>
      <c r="B93" s="1464" t="s">
        <v>2729</v>
      </c>
      <c r="C93" s="1465" t="s">
        <v>7463</v>
      </c>
      <c r="D93" s="1460" t="s">
        <v>13</v>
      </c>
      <c r="E93" s="1460" t="s">
        <v>972</v>
      </c>
      <c r="F93" s="114">
        <v>1470</v>
      </c>
      <c r="G93" s="114">
        <v>600</v>
      </c>
      <c r="H93" s="114">
        <v>622</v>
      </c>
      <c r="I93" s="114"/>
      <c r="J93" s="1458" t="s">
        <v>3405</v>
      </c>
      <c r="K93" s="1458" t="s">
        <v>6565</v>
      </c>
      <c r="L93" s="1458" t="s">
        <v>7462</v>
      </c>
      <c r="M93" s="1463" t="s">
        <v>8211</v>
      </c>
      <c r="N93" s="1463" t="s">
        <v>8414</v>
      </c>
      <c r="O93" s="1463"/>
      <c r="P93" s="1463"/>
      <c r="Q93" s="1463"/>
      <c r="R93" s="1463"/>
      <c r="S93" s="1463"/>
      <c r="T93" s="1463"/>
      <c r="U93" s="9" t="s">
        <v>973</v>
      </c>
    </row>
    <row r="94" spans="1:21" s="1" customFormat="1" ht="57.75" customHeight="1" x14ac:dyDescent="0.2">
      <c r="A94" s="1567"/>
      <c r="B94" s="1479" t="s">
        <v>8415</v>
      </c>
      <c r="C94" s="1001" t="s">
        <v>9054</v>
      </c>
      <c r="D94" s="1460" t="s">
        <v>810</v>
      </c>
      <c r="E94" s="1460" t="s">
        <v>972</v>
      </c>
      <c r="F94" s="998"/>
      <c r="G94" s="999"/>
      <c r="H94" s="114">
        <v>1000</v>
      </c>
      <c r="I94" s="114"/>
      <c r="J94" s="1458" t="s">
        <v>8416</v>
      </c>
      <c r="K94" s="1458"/>
      <c r="L94" s="1458"/>
      <c r="M94" s="1463"/>
      <c r="N94" s="1463"/>
      <c r="O94" s="1463"/>
      <c r="P94" s="1463"/>
      <c r="Q94" s="1463"/>
      <c r="R94" s="1463"/>
      <c r="S94" s="1463"/>
      <c r="T94" s="1463"/>
      <c r="U94" s="9"/>
    </row>
    <row r="95" spans="1:21" s="1" customFormat="1" ht="112.5" customHeight="1" x14ac:dyDescent="0.2">
      <c r="A95" s="1461" t="s">
        <v>1568</v>
      </c>
      <c r="B95" s="1464" t="s">
        <v>2741</v>
      </c>
      <c r="C95" s="1465" t="s">
        <v>1079</v>
      </c>
      <c r="D95" s="1460" t="s">
        <v>810</v>
      </c>
      <c r="E95" s="1460" t="s">
        <v>972</v>
      </c>
      <c r="F95" s="114">
        <v>0</v>
      </c>
      <c r="G95" s="1080"/>
      <c r="H95" s="114">
        <v>500</v>
      </c>
      <c r="I95" s="114"/>
      <c r="J95" s="1458" t="s">
        <v>8417</v>
      </c>
      <c r="K95" s="1458"/>
      <c r="L95" s="1458"/>
      <c r="M95" s="1463"/>
      <c r="N95" s="1463"/>
      <c r="O95" s="1463"/>
      <c r="P95" s="1463"/>
      <c r="Q95" s="1463"/>
      <c r="R95" s="1463"/>
      <c r="S95" s="1463"/>
      <c r="T95" s="1463"/>
      <c r="U95" s="9" t="s">
        <v>973</v>
      </c>
    </row>
    <row r="96" spans="1:21" s="1" customFormat="1" ht="62.25" customHeight="1" x14ac:dyDescent="0.2">
      <c r="A96" s="1465" t="s">
        <v>1571</v>
      </c>
      <c r="B96" s="1479" t="s">
        <v>7671</v>
      </c>
      <c r="C96" s="38" t="s">
        <v>8419</v>
      </c>
      <c r="D96" s="1479" t="s">
        <v>810</v>
      </c>
      <c r="E96" s="1479" t="s">
        <v>902</v>
      </c>
      <c r="F96" s="1479"/>
      <c r="G96" s="49"/>
      <c r="H96" s="114">
        <v>1200</v>
      </c>
      <c r="I96" s="114"/>
      <c r="J96" s="1458" t="s">
        <v>7086</v>
      </c>
      <c r="K96" s="1458" t="s">
        <v>8285</v>
      </c>
      <c r="L96" s="1458" t="s">
        <v>8418</v>
      </c>
      <c r="M96" s="1463"/>
      <c r="N96" s="1463"/>
      <c r="O96" s="1463"/>
      <c r="P96" s="1463"/>
      <c r="Q96" s="1463"/>
      <c r="R96" s="1463"/>
      <c r="S96" s="1463"/>
      <c r="T96" s="1463"/>
      <c r="U96" s="9"/>
    </row>
    <row r="97" spans="1:25" s="1" customFormat="1" ht="91.5" customHeight="1" x14ac:dyDescent="0.2">
      <c r="A97" s="1462" t="s">
        <v>1577</v>
      </c>
      <c r="B97" s="1479" t="s">
        <v>7213</v>
      </c>
      <c r="C97" s="1465" t="s">
        <v>7214</v>
      </c>
      <c r="D97" s="1460" t="s">
        <v>13</v>
      </c>
      <c r="E97" s="1460" t="s">
        <v>972</v>
      </c>
      <c r="F97" s="719"/>
      <c r="G97" s="1072"/>
      <c r="H97" s="114">
        <v>450</v>
      </c>
      <c r="I97" s="114"/>
      <c r="J97" s="1458" t="s">
        <v>7086</v>
      </c>
      <c r="K97" s="1458" t="s">
        <v>8420</v>
      </c>
      <c r="L97" s="1458"/>
      <c r="M97" s="1463"/>
      <c r="N97" s="1463"/>
      <c r="O97" s="1463"/>
      <c r="P97" s="1463"/>
      <c r="Q97" s="1463"/>
      <c r="R97" s="1463"/>
      <c r="S97" s="1463"/>
      <c r="T97" s="1463"/>
      <c r="U97" s="9"/>
    </row>
    <row r="98" spans="1:25" s="1" customFormat="1" ht="172.5" customHeight="1" x14ac:dyDescent="0.2">
      <c r="A98" s="1461" t="s">
        <v>1579</v>
      </c>
      <c r="B98" s="1479" t="s">
        <v>7220</v>
      </c>
      <c r="C98" s="1465" t="s">
        <v>7219</v>
      </c>
      <c r="D98" s="1460" t="s">
        <v>810</v>
      </c>
      <c r="E98" s="1460" t="s">
        <v>972</v>
      </c>
      <c r="F98" s="998"/>
      <c r="G98" s="1071"/>
      <c r="H98" s="114">
        <v>100</v>
      </c>
      <c r="I98" s="114"/>
      <c r="J98" s="1458" t="s">
        <v>7217</v>
      </c>
      <c r="K98" s="1458" t="s">
        <v>8421</v>
      </c>
      <c r="L98" s="1458"/>
      <c r="M98" s="1463"/>
      <c r="N98" s="1463"/>
      <c r="O98" s="1463"/>
      <c r="P98" s="1463"/>
      <c r="Q98" s="1463"/>
      <c r="R98" s="1463"/>
      <c r="S98" s="1463"/>
      <c r="T98" s="1463"/>
      <c r="U98" s="9"/>
    </row>
    <row r="99" spans="1:25" s="1" customFormat="1" ht="69.75" customHeight="1" x14ac:dyDescent="0.2">
      <c r="A99" s="1462" t="s">
        <v>1582</v>
      </c>
      <c r="B99" s="1479" t="s">
        <v>8335</v>
      </c>
      <c r="C99" s="1465" t="s">
        <v>8336</v>
      </c>
      <c r="D99" s="1460" t="s">
        <v>1240</v>
      </c>
      <c r="E99" s="1460" t="s">
        <v>972</v>
      </c>
      <c r="F99" s="998"/>
      <c r="G99" s="114"/>
      <c r="H99" s="114">
        <v>100</v>
      </c>
      <c r="I99" s="114"/>
      <c r="J99" s="1458" t="s">
        <v>8422</v>
      </c>
      <c r="K99" s="1458"/>
      <c r="L99" s="1458"/>
      <c r="M99" s="1463"/>
      <c r="N99" s="1463"/>
      <c r="O99" s="1463"/>
      <c r="P99" s="1463"/>
      <c r="Q99" s="1463"/>
      <c r="R99" s="1463"/>
      <c r="S99" s="1463"/>
      <c r="T99" s="1463"/>
      <c r="U99" s="9"/>
    </row>
    <row r="100" spans="1:25" s="1" customFormat="1" ht="139.5" customHeight="1" x14ac:dyDescent="0.2">
      <c r="A100" s="1462" t="s">
        <v>1585</v>
      </c>
      <c r="B100" s="1464" t="s">
        <v>7237</v>
      </c>
      <c r="C100" s="1465" t="s">
        <v>7238</v>
      </c>
      <c r="D100" s="1460" t="s">
        <v>810</v>
      </c>
      <c r="E100" s="1460" t="s">
        <v>972</v>
      </c>
      <c r="F100" s="114"/>
      <c r="G100" s="114"/>
      <c r="H100" s="114">
        <v>1133.0920000000001</v>
      </c>
      <c r="I100" s="114"/>
      <c r="J100" s="1458" t="s">
        <v>7236</v>
      </c>
      <c r="K100" s="1458" t="s">
        <v>8423</v>
      </c>
      <c r="L100" s="1458"/>
      <c r="M100" s="1463"/>
      <c r="N100" s="1463"/>
      <c r="O100" s="1463"/>
      <c r="P100" s="1463"/>
      <c r="Q100" s="1463"/>
      <c r="R100" s="1463"/>
      <c r="S100" s="1463"/>
      <c r="T100" s="1463"/>
      <c r="U100" s="9"/>
    </row>
    <row r="101" spans="1:25" s="1" customFormat="1" ht="138.75" customHeight="1" x14ac:dyDescent="0.2">
      <c r="A101" s="1461" t="s">
        <v>1587</v>
      </c>
      <c r="B101" s="1464" t="s">
        <v>6176</v>
      </c>
      <c r="C101" s="1465" t="s">
        <v>6177</v>
      </c>
      <c r="D101" s="1460" t="s">
        <v>810</v>
      </c>
      <c r="E101" s="1460" t="s">
        <v>972</v>
      </c>
      <c r="F101" s="114"/>
      <c r="G101" s="1080">
        <v>932.24779999999998</v>
      </c>
      <c r="H101" s="114">
        <v>1413.4839999999999</v>
      </c>
      <c r="I101" s="114"/>
      <c r="J101" s="1458" t="s">
        <v>6178</v>
      </c>
      <c r="K101" s="1458" t="s">
        <v>7239</v>
      </c>
      <c r="L101" s="1458" t="s">
        <v>8424</v>
      </c>
      <c r="M101" s="1463"/>
      <c r="N101" s="1463"/>
      <c r="O101" s="1463"/>
      <c r="P101" s="1463"/>
      <c r="Q101" s="1463"/>
      <c r="R101" s="1463"/>
      <c r="S101" s="1463"/>
      <c r="T101" s="1463"/>
      <c r="U101" s="9"/>
    </row>
    <row r="102" spans="1:25" s="1" customFormat="1" ht="123" customHeight="1" x14ac:dyDescent="0.2">
      <c r="A102" s="1465" t="s">
        <v>1592</v>
      </c>
      <c r="B102" s="1464" t="s">
        <v>5387</v>
      </c>
      <c r="C102" s="1001" t="s">
        <v>7248</v>
      </c>
      <c r="D102" s="1460" t="s">
        <v>810</v>
      </c>
      <c r="E102" s="1460" t="s">
        <v>972</v>
      </c>
      <c r="F102" s="998"/>
      <c r="G102" s="1071">
        <v>900</v>
      </c>
      <c r="H102" s="114">
        <v>1200</v>
      </c>
      <c r="I102" s="114"/>
      <c r="J102" s="1458"/>
      <c r="K102" s="1458" t="s">
        <v>7249</v>
      </c>
      <c r="L102" s="1458" t="s">
        <v>8443</v>
      </c>
      <c r="M102" s="1463"/>
      <c r="N102" s="1463"/>
      <c r="O102" s="1463"/>
      <c r="P102" s="1463"/>
      <c r="Q102" s="1463"/>
      <c r="R102" s="1463"/>
      <c r="S102" s="1463"/>
      <c r="T102" s="1463"/>
      <c r="U102" s="9"/>
    </row>
    <row r="103" spans="1:25" s="1" customFormat="1" ht="102.75" customHeight="1" x14ac:dyDescent="0.2">
      <c r="A103" s="1465"/>
      <c r="B103" s="1479"/>
      <c r="C103" s="1464"/>
      <c r="D103" s="1460"/>
      <c r="E103" s="1460"/>
      <c r="F103" s="998"/>
      <c r="G103" s="1071"/>
      <c r="H103" s="114"/>
      <c r="I103" s="114"/>
      <c r="J103" s="1458"/>
      <c r="K103" s="1458"/>
      <c r="L103" s="1458"/>
      <c r="M103" s="1463"/>
      <c r="N103" s="1463"/>
      <c r="O103" s="1463"/>
      <c r="P103" s="1463"/>
      <c r="Q103" s="1463"/>
      <c r="R103" s="1463"/>
      <c r="S103" s="1463"/>
      <c r="T103" s="1463"/>
      <c r="U103" s="9"/>
    </row>
    <row r="104" spans="1:25" s="1" customFormat="1" ht="95.25" customHeight="1" x14ac:dyDescent="0.2">
      <c r="A104" s="1208" t="s">
        <v>4414</v>
      </c>
      <c r="B104" s="1479" t="s">
        <v>7187</v>
      </c>
      <c r="C104" s="1465" t="s">
        <v>8444</v>
      </c>
      <c r="D104" s="1460" t="s">
        <v>810</v>
      </c>
      <c r="E104" s="1460" t="s">
        <v>972</v>
      </c>
      <c r="F104" s="998"/>
      <c r="G104" s="1071"/>
      <c r="H104" s="998">
        <v>988.91600000000005</v>
      </c>
      <c r="I104" s="998"/>
      <c r="J104" s="1458" t="s">
        <v>7086</v>
      </c>
      <c r="K104" s="1458" t="s">
        <v>8427</v>
      </c>
      <c r="L104" s="1458"/>
      <c r="M104" s="1463"/>
      <c r="N104" s="1463"/>
      <c r="O104" s="1463"/>
      <c r="P104" s="1463"/>
      <c r="Q104" s="1463"/>
      <c r="R104" s="1463"/>
      <c r="S104" s="1463"/>
      <c r="T104" s="1463"/>
      <c r="U104" s="9"/>
      <c r="V104" s="86"/>
      <c r="W104" s="86"/>
      <c r="X104" s="86"/>
      <c r="Y104" s="86"/>
    </row>
    <row r="105" spans="1:25" s="1" customFormat="1" ht="49.5" customHeight="1" x14ac:dyDescent="0.2">
      <c r="A105" s="443"/>
      <c r="B105" s="443"/>
      <c r="C105" s="3"/>
      <c r="D105" s="443"/>
      <c r="E105" s="443"/>
      <c r="F105" s="443"/>
      <c r="G105" s="443"/>
      <c r="H105" s="972"/>
      <c r="I105" s="972"/>
      <c r="J105" s="1458"/>
      <c r="K105" s="1458"/>
      <c r="L105" s="1458"/>
      <c r="M105" s="1463"/>
      <c r="N105" s="1463"/>
      <c r="O105" s="1463"/>
      <c r="P105" s="1463"/>
      <c r="Q105" s="1463"/>
      <c r="R105" s="1463"/>
      <c r="S105" s="1463"/>
      <c r="T105" s="1463"/>
      <c r="U105" s="9"/>
      <c r="V105" s="86"/>
      <c r="W105" s="86"/>
      <c r="X105" s="86"/>
      <c r="Y105" s="86"/>
    </row>
    <row r="106" spans="1:25" s="1" customFormat="1" ht="11.25" customHeight="1" x14ac:dyDescent="0.2">
      <c r="A106" s="128"/>
      <c r="B106" s="128"/>
      <c r="C106" s="128"/>
      <c r="D106" s="128"/>
      <c r="E106" s="128"/>
      <c r="F106" s="1016"/>
      <c r="G106" s="1016"/>
      <c r="H106" s="1016"/>
      <c r="I106" s="1016"/>
      <c r="J106" s="396"/>
      <c r="K106" s="396"/>
      <c r="L106" s="396"/>
      <c r="M106" s="155"/>
      <c r="N106" s="155"/>
      <c r="O106" s="155"/>
      <c r="P106" s="155"/>
      <c r="Q106" s="155"/>
      <c r="R106" s="155"/>
      <c r="S106" s="155"/>
      <c r="T106" s="155"/>
      <c r="U106" s="9"/>
    </row>
    <row r="107" spans="1:25" s="1" customFormat="1" ht="15" customHeight="1" x14ac:dyDescent="0.2">
      <c r="A107" s="1603" t="s">
        <v>1597</v>
      </c>
      <c r="B107" s="1603"/>
      <c r="C107" s="1603"/>
      <c r="D107" s="1603"/>
      <c r="E107" s="1603"/>
      <c r="F107" s="1603"/>
      <c r="G107" s="1603"/>
      <c r="H107" s="1603"/>
      <c r="I107" s="1603"/>
      <c r="J107" s="254"/>
      <c r="K107" s="254"/>
      <c r="L107" s="254"/>
      <c r="M107" s="140"/>
      <c r="N107" s="140"/>
      <c r="O107" s="140"/>
      <c r="P107" s="140"/>
      <c r="Q107" s="140"/>
      <c r="R107" s="140"/>
      <c r="S107" s="140"/>
      <c r="T107" s="140"/>
      <c r="U107" s="80"/>
    </row>
    <row r="108" spans="1:25" s="1" customFormat="1" ht="15" customHeight="1" x14ac:dyDescent="0.2">
      <c r="A108" s="1601" t="s">
        <v>2</v>
      </c>
      <c r="B108" s="1627" t="s">
        <v>1162</v>
      </c>
      <c r="C108" s="1628"/>
      <c r="D108" s="1601" t="s">
        <v>1163</v>
      </c>
      <c r="E108" s="1601" t="s">
        <v>5</v>
      </c>
      <c r="F108" s="1601" t="s">
        <v>1164</v>
      </c>
      <c r="G108" s="1601"/>
      <c r="H108" s="1601"/>
      <c r="I108" s="1601" t="s">
        <v>7</v>
      </c>
      <c r="J108" s="1447"/>
      <c r="K108" s="1447"/>
      <c r="L108" s="1447"/>
      <c r="M108" s="1477"/>
      <c r="N108" s="1477"/>
      <c r="O108" s="1477"/>
      <c r="P108" s="1477"/>
      <c r="Q108" s="1477"/>
      <c r="R108" s="1477"/>
      <c r="S108" s="1477"/>
      <c r="T108" s="1477"/>
      <c r="U108" s="9"/>
    </row>
    <row r="109" spans="1:25" s="1" customFormat="1" ht="11.25" customHeight="1" x14ac:dyDescent="0.2">
      <c r="A109" s="1601"/>
      <c r="B109" s="1629"/>
      <c r="C109" s="1630"/>
      <c r="D109" s="1601"/>
      <c r="E109" s="1601"/>
      <c r="F109" s="1467">
        <v>2017</v>
      </c>
      <c r="G109" s="1467">
        <v>2018</v>
      </c>
      <c r="H109" s="1467">
        <v>2019</v>
      </c>
      <c r="I109" s="1601"/>
      <c r="J109" s="1447"/>
      <c r="K109" s="1447"/>
      <c r="L109" s="1447"/>
      <c r="M109" s="1477"/>
      <c r="N109" s="1477"/>
      <c r="O109" s="1477"/>
      <c r="P109" s="1477"/>
      <c r="Q109" s="1477"/>
      <c r="R109" s="1477"/>
      <c r="S109" s="1477"/>
      <c r="T109" s="1477"/>
      <c r="U109" s="9"/>
    </row>
    <row r="110" spans="1:25" s="1" customFormat="1" ht="11.25" customHeight="1" x14ac:dyDescent="0.2">
      <c r="A110" s="1481">
        <v>1</v>
      </c>
      <c r="B110" s="1588">
        <v>2</v>
      </c>
      <c r="C110" s="1589"/>
      <c r="D110" s="1467">
        <v>3</v>
      </c>
      <c r="E110" s="1467">
        <v>4</v>
      </c>
      <c r="F110" s="1467">
        <v>5</v>
      </c>
      <c r="G110" s="1467">
        <v>6</v>
      </c>
      <c r="H110" s="397">
        <v>7</v>
      </c>
      <c r="I110" s="1467">
        <v>8</v>
      </c>
      <c r="J110" s="1447"/>
      <c r="K110" s="1447"/>
      <c r="L110" s="1447"/>
      <c r="M110" s="1477"/>
      <c r="N110" s="1477"/>
      <c r="O110" s="1477"/>
      <c r="P110" s="1477"/>
      <c r="Q110" s="1477"/>
      <c r="R110" s="1477"/>
      <c r="S110" s="1477"/>
      <c r="T110" s="1477"/>
      <c r="U110" s="9"/>
    </row>
    <row r="111" spans="1:25" s="1" customFormat="1" ht="15" customHeight="1" x14ac:dyDescent="0.2">
      <c r="A111" s="1604" t="s">
        <v>1598</v>
      </c>
      <c r="B111" s="1605"/>
      <c r="C111" s="1605"/>
      <c r="D111" s="1605"/>
      <c r="E111" s="1605"/>
      <c r="F111" s="1605"/>
      <c r="G111" s="1605"/>
      <c r="H111" s="1605"/>
      <c r="I111" s="1606"/>
      <c r="J111" s="254"/>
      <c r="K111" s="254"/>
      <c r="L111" s="254"/>
      <c r="M111" s="140"/>
      <c r="N111" s="140"/>
      <c r="O111" s="140"/>
      <c r="P111" s="140"/>
      <c r="Q111" s="140"/>
      <c r="R111" s="140"/>
      <c r="S111" s="140"/>
      <c r="T111" s="140"/>
      <c r="U111" s="9"/>
    </row>
    <row r="112" spans="1:25" ht="164.25" customHeight="1" x14ac:dyDescent="0.2">
      <c r="A112" s="1484" t="s">
        <v>1599</v>
      </c>
      <c r="B112" s="1459" t="s">
        <v>2869</v>
      </c>
      <c r="C112" s="1459" t="s">
        <v>8155</v>
      </c>
      <c r="D112" s="1455" t="s">
        <v>304</v>
      </c>
      <c r="E112" s="398" t="s">
        <v>1166</v>
      </c>
      <c r="F112" s="1489">
        <v>21498.194</v>
      </c>
      <c r="G112" s="1489">
        <v>16473.557000000001</v>
      </c>
      <c r="H112" s="1489">
        <v>12309.412</v>
      </c>
      <c r="I112" s="1489"/>
      <c r="J112" s="1469" t="s">
        <v>3561</v>
      </c>
      <c r="K112" s="1469" t="s">
        <v>4082</v>
      </c>
      <c r="L112" s="1469" t="s">
        <v>4292</v>
      </c>
      <c r="M112" s="1469" t="s">
        <v>4622</v>
      </c>
      <c r="N112" s="1469" t="s">
        <v>5686</v>
      </c>
      <c r="O112" s="1469" t="s">
        <v>6019</v>
      </c>
      <c r="P112" s="1469" t="s">
        <v>6226</v>
      </c>
      <c r="Q112" s="1469" t="s">
        <v>7027</v>
      </c>
      <c r="R112" s="1469" t="s">
        <v>7534</v>
      </c>
      <c r="S112" s="1469" t="s">
        <v>8125</v>
      </c>
      <c r="T112" s="1469" t="s">
        <v>8445</v>
      </c>
      <c r="U112" s="95" t="s">
        <v>1167</v>
      </c>
      <c r="V112" s="96"/>
    </row>
    <row r="113" spans="1:42" s="1" customFormat="1" ht="11.25" customHeight="1" x14ac:dyDescent="0.2">
      <c r="A113" s="96"/>
      <c r="B113" s="96"/>
      <c r="C113" s="96"/>
      <c r="D113" s="96"/>
      <c r="E113" s="96"/>
      <c r="F113" s="1017"/>
      <c r="G113" s="1017"/>
      <c r="H113" s="1017"/>
      <c r="I113" s="1018"/>
      <c r="J113" s="561"/>
      <c r="K113" s="561"/>
      <c r="L113" s="561"/>
      <c r="M113" s="156"/>
      <c r="N113" s="156"/>
      <c r="O113" s="156"/>
      <c r="P113" s="156"/>
      <c r="Q113" s="156"/>
      <c r="R113" s="156"/>
      <c r="S113" s="156"/>
      <c r="T113" s="156"/>
      <c r="U113" s="9"/>
    </row>
    <row r="114" spans="1:42" s="1" customFormat="1" ht="12.75" customHeight="1" x14ac:dyDescent="0.2">
      <c r="A114" s="1602" t="s">
        <v>1604</v>
      </c>
      <c r="B114" s="1602"/>
      <c r="C114" s="1602"/>
      <c r="D114" s="1602"/>
      <c r="E114" s="1602"/>
      <c r="F114" s="1602"/>
      <c r="G114" s="1602"/>
      <c r="H114" s="1602"/>
      <c r="I114" s="1602"/>
      <c r="J114" s="562"/>
      <c r="K114" s="562"/>
      <c r="L114" s="562"/>
      <c r="M114" s="157"/>
      <c r="N114" s="157"/>
      <c r="O114" s="157"/>
      <c r="P114" s="157"/>
      <c r="Q114" s="157"/>
      <c r="R114" s="157"/>
      <c r="S114" s="157"/>
      <c r="T114" s="157"/>
      <c r="U114" s="9" t="s">
        <v>8</v>
      </c>
    </row>
    <row r="115" spans="1:42" s="1" customFormat="1" ht="11.25" customHeight="1" x14ac:dyDescent="0.2">
      <c r="A115" s="96"/>
      <c r="B115" s="96"/>
      <c r="C115" s="96"/>
      <c r="D115" s="96"/>
      <c r="E115" s="96"/>
      <c r="F115" s="1019"/>
      <c r="G115" s="1019"/>
      <c r="H115" s="1019"/>
      <c r="I115" s="1013"/>
      <c r="J115" s="538"/>
      <c r="K115" s="538"/>
      <c r="L115" s="538"/>
      <c r="M115" s="150"/>
      <c r="N115" s="150"/>
      <c r="O115" s="150"/>
      <c r="P115" s="150"/>
      <c r="Q115" s="150"/>
      <c r="R115" s="150"/>
      <c r="S115" s="150"/>
      <c r="T115" s="150"/>
      <c r="U115" s="9"/>
    </row>
    <row r="116" spans="1:42" s="1" customFormat="1" ht="24.75" customHeight="1" x14ac:dyDescent="0.2">
      <c r="A116" s="1576" t="s">
        <v>2</v>
      </c>
      <c r="B116" s="1617" t="s">
        <v>3</v>
      </c>
      <c r="C116" s="1621"/>
      <c r="D116" s="1576" t="s">
        <v>4</v>
      </c>
      <c r="E116" s="1576" t="s">
        <v>5</v>
      </c>
      <c r="F116" s="1617" t="s">
        <v>1214</v>
      </c>
      <c r="G116" s="1618"/>
      <c r="H116" s="1618"/>
      <c r="I116" s="1601" t="s">
        <v>7</v>
      </c>
      <c r="J116" s="1447"/>
      <c r="K116" s="1447"/>
      <c r="L116" s="1447"/>
      <c r="M116" s="1477"/>
      <c r="N116" s="1477"/>
      <c r="O116" s="1477"/>
      <c r="P116" s="1477"/>
      <c r="Q116" s="1477"/>
      <c r="R116" s="1477"/>
      <c r="S116" s="1477"/>
      <c r="T116" s="1477"/>
      <c r="U116" s="9"/>
    </row>
    <row r="117" spans="1:42" s="1" customFormat="1" ht="11.25" customHeight="1" x14ac:dyDescent="0.2">
      <c r="A117" s="1576"/>
      <c r="B117" s="1622"/>
      <c r="C117" s="1623"/>
      <c r="D117" s="1576"/>
      <c r="E117" s="1576"/>
      <c r="F117" s="1619"/>
      <c r="G117" s="1620"/>
      <c r="H117" s="1620"/>
      <c r="I117" s="1601"/>
      <c r="J117" s="1447"/>
      <c r="K117" s="1447"/>
      <c r="L117" s="1447"/>
      <c r="M117" s="1477"/>
      <c r="N117" s="1477"/>
      <c r="O117" s="1477"/>
      <c r="P117" s="1477"/>
      <c r="Q117" s="1477"/>
      <c r="R117" s="1477"/>
      <c r="S117" s="1477"/>
      <c r="T117" s="1477"/>
      <c r="U117" s="9"/>
    </row>
    <row r="118" spans="1:42" s="1" customFormat="1" ht="17.25" customHeight="1" x14ac:dyDescent="0.2">
      <c r="A118" s="1576"/>
      <c r="B118" s="1622"/>
      <c r="C118" s="1623"/>
      <c r="D118" s="1576"/>
      <c r="E118" s="1576"/>
      <c r="F118" s="1576">
        <v>2017</v>
      </c>
      <c r="G118" s="1625">
        <v>2018</v>
      </c>
      <c r="H118" s="1586">
        <v>2019</v>
      </c>
      <c r="I118" s="1601"/>
      <c r="J118" s="1447"/>
      <c r="K118" s="1447"/>
      <c r="L118" s="1447"/>
      <c r="M118" s="1477"/>
      <c r="N118" s="1477"/>
      <c r="O118" s="1477"/>
      <c r="P118" s="1477"/>
      <c r="Q118" s="1477"/>
      <c r="R118" s="1477"/>
      <c r="S118" s="1477"/>
      <c r="T118" s="1477"/>
      <c r="U118" s="9"/>
    </row>
    <row r="119" spans="1:42" s="1" customFormat="1" ht="3.75" customHeight="1" x14ac:dyDescent="0.2">
      <c r="A119" s="1576"/>
      <c r="B119" s="1619"/>
      <c r="C119" s="1624"/>
      <c r="D119" s="1576"/>
      <c r="E119" s="1576"/>
      <c r="F119" s="1576"/>
      <c r="G119" s="1626"/>
      <c r="H119" s="1586"/>
      <c r="I119" s="1601"/>
      <c r="J119" s="1447"/>
      <c r="K119" s="1447"/>
      <c r="L119" s="1447"/>
      <c r="M119" s="1477"/>
      <c r="N119" s="1477"/>
      <c r="O119" s="1477"/>
      <c r="P119" s="1477"/>
      <c r="Q119" s="1477"/>
      <c r="R119" s="1477"/>
      <c r="S119" s="1477"/>
      <c r="T119" s="1477"/>
      <c r="U119" s="9"/>
    </row>
    <row r="120" spans="1:42" s="1" customFormat="1" ht="11.25" customHeight="1" x14ac:dyDescent="0.2">
      <c r="A120" s="1460">
        <v>1</v>
      </c>
      <c r="B120" s="1586">
        <v>2</v>
      </c>
      <c r="C120" s="1587"/>
      <c r="D120" s="1460">
        <v>3</v>
      </c>
      <c r="E120" s="1460">
        <v>4</v>
      </c>
      <c r="F120" s="1460">
        <v>5</v>
      </c>
      <c r="G120" s="1460">
        <v>6</v>
      </c>
      <c r="H120" s="1473">
        <v>7</v>
      </c>
      <c r="I120" s="1467">
        <v>8</v>
      </c>
      <c r="J120" s="1447"/>
      <c r="K120" s="1447"/>
      <c r="L120" s="1447"/>
      <c r="M120" s="1477"/>
      <c r="N120" s="1477"/>
      <c r="O120" s="1477"/>
      <c r="P120" s="1477"/>
      <c r="Q120" s="1477"/>
      <c r="R120" s="1477"/>
      <c r="S120" s="1477"/>
      <c r="T120" s="1477"/>
      <c r="U120" s="9"/>
    </row>
    <row r="121" spans="1:42" s="1" customFormat="1" ht="12.75" customHeight="1" x14ac:dyDescent="0.2">
      <c r="A121" s="1580" t="s">
        <v>1605</v>
      </c>
      <c r="B121" s="1581"/>
      <c r="C121" s="1581"/>
      <c r="D121" s="1581"/>
      <c r="E121" s="1581"/>
      <c r="F121" s="1581"/>
      <c r="G121" s="1581"/>
      <c r="H121" s="1581"/>
      <c r="I121" s="1582"/>
      <c r="J121" s="349"/>
      <c r="K121" s="349"/>
      <c r="L121" s="349"/>
      <c r="M121" s="154"/>
      <c r="N121" s="154"/>
      <c r="O121" s="154"/>
      <c r="P121" s="154"/>
      <c r="Q121" s="154"/>
      <c r="R121" s="154"/>
      <c r="S121" s="154"/>
      <c r="T121" s="154"/>
      <c r="U121" s="9"/>
    </row>
    <row r="122" spans="1:42" s="1" customFormat="1" ht="66" customHeight="1" x14ac:dyDescent="0.2">
      <c r="A122" s="1485" t="s">
        <v>1606</v>
      </c>
      <c r="B122" s="1459" t="s">
        <v>8337</v>
      </c>
      <c r="C122" s="1027" t="s">
        <v>8338</v>
      </c>
      <c r="D122" s="1449" t="s">
        <v>810</v>
      </c>
      <c r="E122" s="1449" t="s">
        <v>902</v>
      </c>
      <c r="F122" s="279"/>
      <c r="G122" s="279"/>
      <c r="H122" s="1448">
        <v>25</v>
      </c>
      <c r="I122" s="1448"/>
      <c r="J122" s="1458" t="s">
        <v>8428</v>
      </c>
      <c r="K122" s="1458"/>
      <c r="L122" s="1458"/>
      <c r="M122" s="1463"/>
      <c r="N122" s="1463"/>
      <c r="O122" s="1463"/>
      <c r="P122" s="1463"/>
      <c r="Q122" s="1463"/>
      <c r="R122" s="1463"/>
      <c r="S122" s="1463"/>
      <c r="T122" s="1463"/>
      <c r="U122" s="9"/>
      <c r="V122" s="86"/>
      <c r="W122" s="86"/>
      <c r="X122" s="86"/>
      <c r="Y122" s="86"/>
    </row>
    <row r="123" spans="1:42" s="1" customFormat="1" ht="12" customHeight="1" x14ac:dyDescent="0.2">
      <c r="A123" s="1583" t="s">
        <v>1607</v>
      </c>
      <c r="B123" s="1591"/>
      <c r="C123" s="1591"/>
      <c r="D123" s="1591"/>
      <c r="E123" s="1591"/>
      <c r="F123" s="1591"/>
      <c r="G123" s="1591"/>
      <c r="H123" s="1591"/>
      <c r="I123" s="1585"/>
      <c r="J123" s="254"/>
      <c r="K123" s="254"/>
      <c r="L123" s="254"/>
      <c r="M123" s="140"/>
      <c r="N123" s="140"/>
      <c r="O123" s="140"/>
      <c r="P123" s="140"/>
      <c r="Q123" s="140"/>
      <c r="R123" s="140"/>
      <c r="S123" s="140"/>
      <c r="T123" s="140"/>
      <c r="U123" s="9"/>
    </row>
    <row r="124" spans="1:42" s="1" customFormat="1" ht="88.5" customHeight="1" x14ac:dyDescent="0.2">
      <c r="A124" s="1563" t="s">
        <v>1608</v>
      </c>
      <c r="B124" s="1028" t="s">
        <v>8339</v>
      </c>
      <c r="C124" s="1027" t="s">
        <v>1270</v>
      </c>
      <c r="D124" s="992" t="s">
        <v>304</v>
      </c>
      <c r="E124" s="993" t="s">
        <v>902</v>
      </c>
      <c r="F124" s="279"/>
      <c r="G124" s="330"/>
      <c r="H124" s="279">
        <v>24.4</v>
      </c>
      <c r="I124" s="279"/>
      <c r="J124" s="1447" t="s">
        <v>8429</v>
      </c>
      <c r="K124" s="538"/>
      <c r="L124" s="538"/>
      <c r="M124" s="150"/>
      <c r="N124" s="150"/>
      <c r="O124" s="150"/>
      <c r="P124" s="150"/>
      <c r="Q124" s="150"/>
      <c r="R124" s="150"/>
      <c r="S124" s="150"/>
      <c r="T124" s="150"/>
    </row>
    <row r="125" spans="1:42" s="1" customFormat="1" ht="88.5" customHeight="1" x14ac:dyDescent="0.2">
      <c r="A125" s="1562"/>
      <c r="B125" s="1028" t="s">
        <v>8430</v>
      </c>
      <c r="C125" s="1027" t="s">
        <v>8310</v>
      </c>
      <c r="D125" s="992" t="s">
        <v>304</v>
      </c>
      <c r="E125" s="993" t="s">
        <v>3435</v>
      </c>
      <c r="F125" s="279"/>
      <c r="G125" s="330"/>
      <c r="H125" s="279">
        <v>140</v>
      </c>
      <c r="I125" s="279"/>
      <c r="J125" s="1447" t="s">
        <v>8431</v>
      </c>
      <c r="K125" s="538"/>
      <c r="L125" s="538"/>
      <c r="M125" s="150"/>
      <c r="N125" s="150"/>
      <c r="O125" s="150"/>
      <c r="P125" s="150"/>
      <c r="Q125" s="150"/>
      <c r="R125" s="150"/>
      <c r="S125" s="150"/>
      <c r="T125" s="150"/>
    </row>
    <row r="126" spans="1:42" s="1" customFormat="1" ht="105.75" customHeight="1" x14ac:dyDescent="0.2">
      <c r="A126" s="1484" t="s">
        <v>5224</v>
      </c>
      <c r="B126" s="1459" t="s">
        <v>2951</v>
      </c>
      <c r="C126" s="1027" t="s">
        <v>7736</v>
      </c>
      <c r="D126" s="1455" t="s">
        <v>304</v>
      </c>
      <c r="E126" s="398" t="s">
        <v>325</v>
      </c>
      <c r="F126" s="1448">
        <v>767.99766999999997</v>
      </c>
      <c r="G126" s="1030"/>
      <c r="H126" s="1448">
        <v>221.71788000000001</v>
      </c>
      <c r="I126" s="1448">
        <v>533</v>
      </c>
      <c r="J126" s="1447" t="s">
        <v>3966</v>
      </c>
      <c r="K126" s="1447" t="s">
        <v>5749</v>
      </c>
      <c r="L126" s="1447" t="s">
        <v>7735</v>
      </c>
      <c r="M126" s="1477" t="s">
        <v>8432</v>
      </c>
      <c r="N126" s="1477"/>
      <c r="O126" s="1477"/>
      <c r="P126" s="1477"/>
      <c r="Q126" s="1477"/>
      <c r="R126" s="1477"/>
      <c r="S126" s="1477"/>
      <c r="T126" s="1477"/>
      <c r="U126" s="1" t="s">
        <v>326</v>
      </c>
    </row>
    <row r="127" spans="1:42" s="1" customFormat="1" x14ac:dyDescent="0.2">
      <c r="F127" s="1009"/>
      <c r="G127" s="1009"/>
      <c r="H127" s="1009"/>
      <c r="I127" s="1009"/>
      <c r="J127" s="137"/>
      <c r="K127" s="137"/>
      <c r="L127" s="137"/>
      <c r="M127" s="137"/>
      <c r="N127" s="137"/>
      <c r="O127" s="137"/>
      <c r="P127" s="137"/>
      <c r="Q127" s="137"/>
      <c r="R127" s="137"/>
      <c r="S127" s="137"/>
      <c r="T127" s="137"/>
      <c r="U127" s="3"/>
      <c r="V127" s="4"/>
      <c r="W127" s="4"/>
      <c r="X127" s="4"/>
      <c r="Y127" s="4"/>
      <c r="Z127" s="4"/>
      <c r="AA127" s="4"/>
      <c r="AB127" s="4"/>
      <c r="AC127" s="4"/>
      <c r="AD127" s="4"/>
      <c r="AE127" s="4"/>
      <c r="AF127" s="4"/>
      <c r="AG127" s="4"/>
      <c r="AH127" s="4"/>
      <c r="AI127" s="4"/>
      <c r="AJ127" s="4"/>
      <c r="AK127" s="4"/>
      <c r="AL127" s="4"/>
      <c r="AM127" s="4"/>
      <c r="AN127" s="4"/>
      <c r="AO127" s="4"/>
      <c r="AP127" s="4"/>
    </row>
  </sheetData>
  <autoFilter ref="E1:E127"/>
  <mergeCells count="79">
    <mergeCell ref="H2:I4"/>
    <mergeCell ref="A6:I6"/>
    <mergeCell ref="A7:I7"/>
    <mergeCell ref="A8:U8"/>
    <mergeCell ref="A124:A125"/>
    <mergeCell ref="A88:A92"/>
    <mergeCell ref="A84:A85"/>
    <mergeCell ref="A72:A81"/>
    <mergeCell ref="A11:A14"/>
    <mergeCell ref="B11:C14"/>
    <mergeCell ref="D11:D14"/>
    <mergeCell ref="E11:E14"/>
    <mergeCell ref="F11:H12"/>
    <mergeCell ref="I11:I14"/>
    <mergeCell ref="F13:F14"/>
    <mergeCell ref="G13:G14"/>
    <mergeCell ref="H13:H14"/>
    <mergeCell ref="P20:P22"/>
    <mergeCell ref="D20:D22"/>
    <mergeCell ref="E20:E22"/>
    <mergeCell ref="F20:F22"/>
    <mergeCell ref="G20:G22"/>
    <mergeCell ref="H20:H22"/>
    <mergeCell ref="I20:I22"/>
    <mergeCell ref="J20:J22"/>
    <mergeCell ref="K20:K22"/>
    <mergeCell ref="L20:L22"/>
    <mergeCell ref="M20:M22"/>
    <mergeCell ref="N20:N22"/>
    <mergeCell ref="O20:O22"/>
    <mergeCell ref="B15:C15"/>
    <mergeCell ref="A16:I16"/>
    <mergeCell ref="A58:I58"/>
    <mergeCell ref="A50:I50"/>
    <mergeCell ref="A33:I33"/>
    <mergeCell ref="A26:I26"/>
    <mergeCell ref="F68:F69"/>
    <mergeCell ref="G68:G69"/>
    <mergeCell ref="H68:H69"/>
    <mergeCell ref="B70:C70"/>
    <mergeCell ref="A65:I65"/>
    <mergeCell ref="A66:A69"/>
    <mergeCell ref="B66:C69"/>
    <mergeCell ref="D66:D69"/>
    <mergeCell ref="E66:E69"/>
    <mergeCell ref="F66:H67"/>
    <mergeCell ref="I66:I69"/>
    <mergeCell ref="A71:I71"/>
    <mergeCell ref="A93:A94"/>
    <mergeCell ref="B110:C110"/>
    <mergeCell ref="A111:I111"/>
    <mergeCell ref="A107:I107"/>
    <mergeCell ref="A108:A109"/>
    <mergeCell ref="B108:C109"/>
    <mergeCell ref="D108:D109"/>
    <mergeCell ref="E108:E109"/>
    <mergeCell ref="F108:H108"/>
    <mergeCell ref="I108:I109"/>
    <mergeCell ref="B116:C119"/>
    <mergeCell ref="D116:D119"/>
    <mergeCell ref="E116:E119"/>
    <mergeCell ref="F116:H117"/>
    <mergeCell ref="I116:I119"/>
    <mergeCell ref="A123:I123"/>
    <mergeCell ref="A17:A19"/>
    <mergeCell ref="A20:A22"/>
    <mergeCell ref="A27:A32"/>
    <mergeCell ref="A34:A42"/>
    <mergeCell ref="A44:A48"/>
    <mergeCell ref="A52:A54"/>
    <mergeCell ref="A55:A57"/>
    <mergeCell ref="A60:A62"/>
    <mergeCell ref="F118:F119"/>
    <mergeCell ref="G118:G119"/>
    <mergeCell ref="H118:H119"/>
    <mergeCell ref="B120:C120"/>
    <mergeCell ref="A121:I121"/>
    <mergeCell ref="A114:I114"/>
    <mergeCell ref="A116:A119"/>
  </mergeCells>
  <pageMargins left="0.25" right="0.25" top="0.75" bottom="0.75" header="0.3" footer="0.3"/>
  <pageSetup paperSize="9" scale="81" fitToHeight="0" orientation="landscape" r:id="rId1"/>
  <rowBreaks count="1" manualBreakCount="1">
    <brk id="47" max="19" man="1"/>
  </rowBreaks>
  <colBreaks count="1" manualBreakCount="1">
    <brk id="9" max="127"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9"/>
  <sheetViews>
    <sheetView view="pageBreakPreview" zoomScale="80" zoomScaleNormal="100" zoomScaleSheetLayoutView="80" workbookViewId="0">
      <selection activeCell="C18" sqref="C18"/>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21" width="39" style="243" customWidth="1"/>
    <col min="22" max="22" width="8.140625" style="127" customWidth="1"/>
    <col min="23" max="23" width="21.85546875" style="128"/>
    <col min="24" max="16384" width="21.85546875" style="96"/>
  </cols>
  <sheetData>
    <row r="1" spans="1:23" ht="13.5" customHeight="1" x14ac:dyDescent="0.2">
      <c r="H1" s="1085"/>
    </row>
    <row r="2" spans="1:23" s="1" customFormat="1" ht="14.25" customHeight="1" x14ac:dyDescent="0.2">
      <c r="F2" s="1009"/>
      <c r="G2" s="1010"/>
      <c r="H2" s="1632" t="s">
        <v>8860</v>
      </c>
      <c r="I2" s="1632"/>
      <c r="J2" s="138"/>
      <c r="K2" s="138"/>
      <c r="L2" s="138"/>
      <c r="M2" s="138"/>
      <c r="N2" s="138"/>
      <c r="O2" s="138"/>
      <c r="P2" s="138"/>
      <c r="Q2" s="138"/>
      <c r="R2" s="138"/>
      <c r="S2" s="138"/>
      <c r="T2" s="138"/>
      <c r="U2" s="138"/>
      <c r="V2" s="3"/>
      <c r="W2" s="4"/>
    </row>
    <row r="3" spans="1:23" s="1" customFormat="1" ht="12.75" customHeight="1" x14ac:dyDescent="0.2">
      <c r="F3" s="1009"/>
      <c r="G3" s="1010"/>
      <c r="H3" s="1632"/>
      <c r="I3" s="1632"/>
      <c r="J3" s="138"/>
      <c r="K3" s="138"/>
      <c r="L3" s="138"/>
      <c r="M3" s="138"/>
      <c r="N3" s="138"/>
      <c r="O3" s="138"/>
      <c r="P3" s="138"/>
      <c r="Q3" s="138"/>
      <c r="R3" s="138"/>
      <c r="S3" s="138"/>
      <c r="T3" s="138"/>
      <c r="U3" s="138"/>
      <c r="V3" s="3"/>
      <c r="W3" s="4"/>
    </row>
    <row r="4" spans="1:23" s="1" customFormat="1" ht="12.75" customHeight="1" x14ac:dyDescent="0.2">
      <c r="F4" s="1009"/>
      <c r="G4" s="1010"/>
      <c r="H4" s="1632"/>
      <c r="I4" s="1632"/>
      <c r="J4" s="138"/>
      <c r="K4" s="138"/>
      <c r="L4" s="138"/>
      <c r="M4" s="138"/>
      <c r="N4" s="138"/>
      <c r="O4" s="138"/>
      <c r="P4" s="138"/>
      <c r="Q4" s="138"/>
      <c r="R4" s="138"/>
      <c r="S4" s="138"/>
      <c r="T4" s="138"/>
      <c r="U4" s="138"/>
      <c r="V4" s="3"/>
      <c r="W4" s="4"/>
    </row>
    <row r="5" spans="1:23" s="1" customFormat="1" ht="11.25" customHeight="1" x14ac:dyDescent="0.2">
      <c r="F5" s="1009"/>
      <c r="G5" s="1009"/>
      <c r="H5" s="1009"/>
      <c r="I5" s="1009"/>
      <c r="J5" s="137"/>
      <c r="K5" s="137"/>
      <c r="L5" s="137"/>
      <c r="M5" s="137"/>
      <c r="N5" s="137"/>
      <c r="O5" s="137"/>
      <c r="P5" s="137"/>
      <c r="Q5" s="137"/>
      <c r="R5" s="137"/>
      <c r="S5" s="137"/>
      <c r="T5" s="137"/>
      <c r="U5" s="137"/>
      <c r="V5" s="3"/>
      <c r="W5" s="4"/>
    </row>
    <row r="6" spans="1:23"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5"/>
      <c r="U6" s="185"/>
      <c r="V6" s="186"/>
      <c r="W6" s="6"/>
    </row>
    <row r="7" spans="1:23"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c r="U7" s="185"/>
      <c r="V7" s="185"/>
    </row>
    <row r="8" spans="1:23"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c r="U8" s="1633"/>
      <c r="V8" s="1633"/>
    </row>
    <row r="9" spans="1:23" s="1" customFormat="1" ht="15.75" customHeight="1" x14ac:dyDescent="0.2">
      <c r="A9" s="1614"/>
      <c r="B9" s="1614"/>
      <c r="C9" s="1614"/>
      <c r="D9" s="1614"/>
      <c r="E9" s="1614"/>
      <c r="F9" s="1614"/>
      <c r="G9" s="1614"/>
      <c r="H9" s="1614"/>
      <c r="I9" s="1614"/>
      <c r="J9" s="1468"/>
      <c r="K9" s="1468"/>
      <c r="L9" s="1468"/>
      <c r="M9" s="1468"/>
      <c r="N9" s="1468"/>
      <c r="O9" s="1468"/>
      <c r="P9" s="1468"/>
      <c r="Q9" s="1468"/>
      <c r="R9" s="1468"/>
      <c r="S9" s="1468"/>
      <c r="T9" s="1468"/>
      <c r="U9" s="1468"/>
      <c r="V9" s="1468"/>
    </row>
    <row r="10" spans="1:23" s="1" customFormat="1" ht="15.75" customHeight="1" x14ac:dyDescent="0.2">
      <c r="A10" s="1468"/>
      <c r="B10" s="1468"/>
      <c r="C10" s="1468"/>
      <c r="D10" s="1468"/>
      <c r="E10" s="1468"/>
      <c r="F10" s="1468"/>
      <c r="G10" s="1468"/>
      <c r="H10" s="1468"/>
      <c r="I10" s="1468"/>
      <c r="J10" s="1468"/>
      <c r="K10" s="1468"/>
      <c r="L10" s="1468"/>
      <c r="M10" s="1468"/>
      <c r="N10" s="1468"/>
      <c r="O10" s="1468"/>
      <c r="P10" s="1468"/>
      <c r="Q10" s="1468"/>
      <c r="R10" s="1468"/>
      <c r="S10" s="1468"/>
      <c r="T10" s="1468"/>
      <c r="U10" s="1468"/>
      <c r="V10" s="1468"/>
    </row>
    <row r="11" spans="1:23" s="1" customFormat="1" ht="15" customHeight="1" x14ac:dyDescent="0.2">
      <c r="A11" s="8"/>
      <c r="B11" s="8"/>
      <c r="C11" s="8"/>
      <c r="D11" s="187" t="s">
        <v>1381</v>
      </c>
      <c r="E11" s="187"/>
      <c r="F11" s="1011"/>
      <c r="G11" s="1011"/>
      <c r="H11" s="1011"/>
      <c r="I11" s="1011"/>
      <c r="J11" s="139"/>
      <c r="K11" s="139"/>
      <c r="L11" s="139"/>
      <c r="M11" s="139"/>
      <c r="N11" s="139"/>
      <c r="O11" s="139"/>
      <c r="P11" s="139"/>
      <c r="Q11" s="139"/>
      <c r="R11" s="139"/>
      <c r="S11" s="139"/>
      <c r="T11" s="139"/>
      <c r="U11" s="139"/>
      <c r="V11" s="9"/>
    </row>
    <row r="12" spans="1:23" s="1" customFormat="1" ht="15" customHeight="1" x14ac:dyDescent="0.2">
      <c r="A12" s="1601" t="s">
        <v>2</v>
      </c>
      <c r="B12" s="1634" t="s">
        <v>3</v>
      </c>
      <c r="C12" s="1635"/>
      <c r="D12" s="1601" t="s">
        <v>4</v>
      </c>
      <c r="E12" s="1601" t="s">
        <v>5</v>
      </c>
      <c r="F12" s="1601" t="s">
        <v>6</v>
      </c>
      <c r="G12" s="1601"/>
      <c r="H12" s="1601"/>
      <c r="I12" s="1601" t="s">
        <v>7</v>
      </c>
      <c r="J12" s="1447"/>
      <c r="K12" s="1447"/>
      <c r="L12" s="1447"/>
      <c r="M12" s="1477"/>
      <c r="N12" s="1477"/>
      <c r="O12" s="1477"/>
      <c r="P12" s="1477"/>
      <c r="Q12" s="1477"/>
      <c r="R12" s="1477"/>
      <c r="S12" s="1477"/>
      <c r="T12" s="1477"/>
      <c r="U12" s="1477"/>
      <c r="V12" s="9"/>
    </row>
    <row r="13" spans="1:23" s="1" customFormat="1" ht="11.25" customHeight="1" x14ac:dyDescent="0.2">
      <c r="A13" s="1601"/>
      <c r="B13" s="1636"/>
      <c r="C13" s="1637"/>
      <c r="D13" s="1601"/>
      <c r="E13" s="1601"/>
      <c r="F13" s="1601"/>
      <c r="G13" s="1601"/>
      <c r="H13" s="1601"/>
      <c r="I13" s="1601"/>
      <c r="J13" s="1447"/>
      <c r="K13" s="1447"/>
      <c r="L13" s="1447"/>
      <c r="M13" s="1477"/>
      <c r="N13" s="1477"/>
      <c r="O13" s="1477"/>
      <c r="P13" s="1477"/>
      <c r="Q13" s="1477"/>
      <c r="R13" s="1477"/>
      <c r="S13" s="1477"/>
      <c r="T13" s="1477"/>
      <c r="U13" s="1477"/>
      <c r="V13" s="9"/>
    </row>
    <row r="14" spans="1:23" s="1" customFormat="1" ht="11.25" customHeight="1" x14ac:dyDescent="0.2">
      <c r="A14" s="1601"/>
      <c r="B14" s="1636"/>
      <c r="C14" s="1637"/>
      <c r="D14" s="1601"/>
      <c r="E14" s="1601"/>
      <c r="F14" s="1601">
        <v>2017</v>
      </c>
      <c r="G14" s="1601">
        <v>2018</v>
      </c>
      <c r="H14" s="1601">
        <v>2019</v>
      </c>
      <c r="I14" s="1601"/>
      <c r="J14" s="1447"/>
      <c r="K14" s="1447"/>
      <c r="L14" s="1447"/>
      <c r="M14" s="1477"/>
      <c r="N14" s="1477"/>
      <c r="O14" s="1477"/>
      <c r="P14" s="1477"/>
      <c r="Q14" s="1477"/>
      <c r="R14" s="1477"/>
      <c r="S14" s="1477"/>
      <c r="T14" s="1477"/>
      <c r="U14" s="1477"/>
      <c r="V14" s="9"/>
    </row>
    <row r="15" spans="1:23" s="1" customFormat="1" ht="3.75" customHeight="1" x14ac:dyDescent="0.2">
      <c r="A15" s="1601"/>
      <c r="B15" s="1638"/>
      <c r="C15" s="1639"/>
      <c r="D15" s="1601"/>
      <c r="E15" s="1601"/>
      <c r="F15" s="1601"/>
      <c r="G15" s="1601"/>
      <c r="H15" s="1601"/>
      <c r="I15" s="1601"/>
      <c r="J15" s="1447"/>
      <c r="K15" s="1447"/>
      <c r="L15" s="1447"/>
      <c r="M15" s="1477"/>
      <c r="N15" s="1477"/>
      <c r="O15" s="1477"/>
      <c r="P15" s="1477"/>
      <c r="Q15" s="1477"/>
      <c r="R15" s="1477"/>
      <c r="S15" s="1477"/>
      <c r="T15" s="1477"/>
      <c r="U15" s="1477"/>
      <c r="V15" s="9"/>
    </row>
    <row r="16" spans="1:23" s="1" customFormat="1" ht="11.25" customHeight="1" x14ac:dyDescent="0.2">
      <c r="A16" s="973">
        <v>1</v>
      </c>
      <c r="B16" s="1644">
        <v>2</v>
      </c>
      <c r="C16" s="1645"/>
      <c r="D16" s="973">
        <v>3</v>
      </c>
      <c r="E16" s="973">
        <v>4</v>
      </c>
      <c r="F16" s="973">
        <v>5</v>
      </c>
      <c r="G16" s="973">
        <v>6</v>
      </c>
      <c r="H16" s="973">
        <v>7</v>
      </c>
      <c r="I16" s="973">
        <v>8</v>
      </c>
      <c r="J16" s="1447"/>
      <c r="K16" s="1447"/>
      <c r="L16" s="1447"/>
      <c r="M16" s="1477"/>
      <c r="N16" s="1477"/>
      <c r="O16" s="1477"/>
      <c r="P16" s="1477"/>
      <c r="Q16" s="1477"/>
      <c r="R16" s="1477"/>
      <c r="S16" s="1477"/>
      <c r="T16" s="1477"/>
      <c r="U16" s="1477"/>
      <c r="V16" s="9"/>
    </row>
    <row r="17" spans="1:23" s="1" customFormat="1" ht="12.75" customHeight="1" x14ac:dyDescent="0.2">
      <c r="A17" s="1591" t="s">
        <v>1382</v>
      </c>
      <c r="B17" s="1591"/>
      <c r="C17" s="1591"/>
      <c r="D17" s="1591"/>
      <c r="E17" s="1591"/>
      <c r="F17" s="1591"/>
      <c r="G17" s="1591"/>
      <c r="H17" s="1591"/>
      <c r="I17" s="1591"/>
      <c r="J17" s="254"/>
      <c r="K17" s="254"/>
      <c r="L17" s="254"/>
      <c r="M17" s="140"/>
      <c r="N17" s="140"/>
      <c r="O17" s="140"/>
      <c r="P17" s="140"/>
      <c r="Q17" s="140"/>
      <c r="R17" s="140"/>
      <c r="S17" s="140"/>
      <c r="T17" s="140"/>
      <c r="U17" s="140"/>
      <c r="V17" s="9" t="s">
        <v>8</v>
      </c>
    </row>
    <row r="18" spans="1:23" s="1" customFormat="1" ht="84.75" customHeight="1" x14ac:dyDescent="0.2">
      <c r="A18" s="1658" t="s">
        <v>1383</v>
      </c>
      <c r="B18" s="1455" t="s">
        <v>8305</v>
      </c>
      <c r="C18" s="204" t="s">
        <v>8302</v>
      </c>
      <c r="D18" s="1455" t="s">
        <v>810</v>
      </c>
      <c r="E18" s="1449" t="s">
        <v>7858</v>
      </c>
      <c r="F18" s="204"/>
      <c r="G18" s="204"/>
      <c r="H18" s="1480">
        <v>360</v>
      </c>
      <c r="I18" s="204"/>
      <c r="J18" s="9" t="s">
        <v>8340</v>
      </c>
      <c r="K18" s="1447" t="s">
        <v>8448</v>
      </c>
      <c r="L18" s="1447"/>
      <c r="M18" s="1477"/>
      <c r="N18" s="1477"/>
      <c r="O18" s="1477"/>
      <c r="P18" s="1477"/>
      <c r="Q18" s="1477"/>
      <c r="R18" s="1477"/>
      <c r="S18" s="1477"/>
      <c r="T18" s="1477"/>
      <c r="U18" s="1477"/>
      <c r="V18" s="3"/>
      <c r="W18" s="4"/>
    </row>
    <row r="19" spans="1:23" s="1" customFormat="1" ht="84.75" customHeight="1" x14ac:dyDescent="0.2">
      <c r="A19" s="1659"/>
      <c r="B19" s="1455" t="s">
        <v>8306</v>
      </c>
      <c r="C19" s="204" t="s">
        <v>8303</v>
      </c>
      <c r="D19" s="1455" t="s">
        <v>810</v>
      </c>
      <c r="E19" s="1449" t="s">
        <v>7858</v>
      </c>
      <c r="F19" s="204"/>
      <c r="G19" s="204"/>
      <c r="H19" s="1480">
        <v>61.3</v>
      </c>
      <c r="I19" s="204"/>
      <c r="J19" s="9" t="s">
        <v>8341</v>
      </c>
      <c r="K19" s="1447" t="s">
        <v>8449</v>
      </c>
      <c r="L19" s="1447"/>
      <c r="M19" s="1477"/>
      <c r="N19" s="1477"/>
      <c r="O19" s="1477"/>
      <c r="P19" s="1477"/>
      <c r="Q19" s="1477"/>
      <c r="R19" s="1477"/>
      <c r="S19" s="1477"/>
      <c r="T19" s="1477"/>
      <c r="U19" s="1477"/>
      <c r="V19" s="3"/>
      <c r="W19" s="4"/>
    </row>
    <row r="20" spans="1:23" s="1" customFormat="1" ht="84.75" customHeight="1" x14ac:dyDescent="0.2">
      <c r="A20" s="1659"/>
      <c r="B20" s="1455" t="s">
        <v>8307</v>
      </c>
      <c r="C20" s="204" t="s">
        <v>8304</v>
      </c>
      <c r="D20" s="1455" t="s">
        <v>810</v>
      </c>
      <c r="E20" s="1449" t="s">
        <v>7858</v>
      </c>
      <c r="F20" s="204"/>
      <c r="G20" s="204"/>
      <c r="H20" s="1480">
        <v>148.69999999999999</v>
      </c>
      <c r="I20" s="204"/>
      <c r="J20" s="9" t="s">
        <v>8342</v>
      </c>
      <c r="K20" s="1447" t="s">
        <v>8450</v>
      </c>
      <c r="L20" s="1447"/>
      <c r="M20" s="1477"/>
      <c r="N20" s="1477"/>
      <c r="O20" s="1477"/>
      <c r="P20" s="1477"/>
      <c r="Q20" s="1477"/>
      <c r="R20" s="1477"/>
      <c r="S20" s="1477"/>
      <c r="T20" s="1477"/>
      <c r="U20" s="1477"/>
      <c r="V20" s="3"/>
      <c r="W20" s="4"/>
    </row>
    <row r="21" spans="1:23" s="1" customFormat="1" ht="84.75" customHeight="1" x14ac:dyDescent="0.2">
      <c r="A21" s="1659"/>
      <c r="B21" s="1455" t="s">
        <v>8451</v>
      </c>
      <c r="C21" s="204" t="s">
        <v>8452</v>
      </c>
      <c r="D21" s="1455" t="s">
        <v>810</v>
      </c>
      <c r="E21" s="1449" t="s">
        <v>7858</v>
      </c>
      <c r="F21" s="204"/>
      <c r="G21" s="204"/>
      <c r="H21" s="1480"/>
      <c r="I21" s="1028">
        <v>2722.165</v>
      </c>
      <c r="J21" s="9" t="s">
        <v>8453</v>
      </c>
      <c r="K21" s="1447"/>
      <c r="L21" s="1447"/>
      <c r="M21" s="1477"/>
      <c r="N21" s="1477"/>
      <c r="O21" s="1477"/>
      <c r="P21" s="1477"/>
      <c r="Q21" s="1477"/>
      <c r="R21" s="1477"/>
      <c r="S21" s="1477"/>
      <c r="T21" s="1477"/>
      <c r="U21" s="1477"/>
      <c r="V21" s="3"/>
      <c r="W21" s="4"/>
    </row>
    <row r="22" spans="1:23" s="1" customFormat="1" ht="84.75" customHeight="1" x14ac:dyDescent="0.2">
      <c r="A22" s="1659"/>
      <c r="B22" s="1455" t="s">
        <v>8454</v>
      </c>
      <c r="C22" s="204" t="s">
        <v>8455</v>
      </c>
      <c r="D22" s="1455" t="s">
        <v>810</v>
      </c>
      <c r="E22" s="1449" t="s">
        <v>3435</v>
      </c>
      <c r="F22" s="204"/>
      <c r="G22" s="204"/>
      <c r="H22" s="1480"/>
      <c r="I22" s="1028">
        <v>221.8</v>
      </c>
      <c r="J22" s="9" t="s">
        <v>8453</v>
      </c>
      <c r="K22" s="1447"/>
      <c r="L22" s="1447"/>
      <c r="M22" s="1477"/>
      <c r="N22" s="1477"/>
      <c r="O22" s="1477"/>
      <c r="P22" s="1477"/>
      <c r="Q22" s="1477"/>
      <c r="R22" s="1477"/>
      <c r="S22" s="1477"/>
      <c r="T22" s="1477"/>
      <c r="U22" s="1477"/>
      <c r="V22" s="3"/>
      <c r="W22" s="4"/>
    </row>
    <row r="23" spans="1:23" s="1" customFormat="1" ht="84.75" customHeight="1" x14ac:dyDescent="0.2">
      <c r="A23" s="1659"/>
      <c r="B23" s="1455" t="s">
        <v>8456</v>
      </c>
      <c r="C23" s="204" t="s">
        <v>8457</v>
      </c>
      <c r="D23" s="1455" t="s">
        <v>810</v>
      </c>
      <c r="E23" s="1449" t="s">
        <v>7858</v>
      </c>
      <c r="F23" s="204"/>
      <c r="G23" s="204"/>
      <c r="H23" s="1480">
        <v>1700</v>
      </c>
      <c r="I23" s="204"/>
      <c r="J23" s="9" t="s">
        <v>8458</v>
      </c>
      <c r="K23" s="1447"/>
      <c r="L23" s="1447"/>
      <c r="M23" s="1477"/>
      <c r="N23" s="1477"/>
      <c r="O23" s="1477"/>
      <c r="P23" s="1477"/>
      <c r="Q23" s="1477"/>
      <c r="R23" s="1477"/>
      <c r="S23" s="1477"/>
      <c r="T23" s="1477"/>
      <c r="U23" s="1477"/>
      <c r="V23" s="3"/>
      <c r="W23" s="4"/>
    </row>
    <row r="24" spans="1:23" s="1" customFormat="1" ht="84.75" customHeight="1" x14ac:dyDescent="0.2">
      <c r="A24" s="1660"/>
      <c r="B24" s="1455" t="s">
        <v>8459</v>
      </c>
      <c r="C24" s="204" t="s">
        <v>8460</v>
      </c>
      <c r="D24" s="1455" t="s">
        <v>810</v>
      </c>
      <c r="E24" s="1449" t="s">
        <v>7858</v>
      </c>
      <c r="F24" s="204"/>
      <c r="G24" s="204"/>
      <c r="H24" s="1480">
        <v>530</v>
      </c>
      <c r="I24" s="204"/>
      <c r="J24" s="9" t="s">
        <v>8461</v>
      </c>
      <c r="K24" s="1447"/>
      <c r="L24" s="1447"/>
      <c r="M24" s="1477"/>
      <c r="N24" s="1477"/>
      <c r="O24" s="1477"/>
      <c r="P24" s="1477"/>
      <c r="Q24" s="1477"/>
      <c r="R24" s="1477"/>
      <c r="S24" s="1477"/>
      <c r="T24" s="1477"/>
      <c r="U24" s="1477"/>
      <c r="V24" s="3"/>
      <c r="W24" s="4"/>
    </row>
    <row r="25" spans="1:23" s="1" customFormat="1" ht="34.5" customHeight="1" x14ac:dyDescent="0.2">
      <c r="A25" s="1563" t="s">
        <v>1402</v>
      </c>
      <c r="B25" s="1449" t="s">
        <v>1404</v>
      </c>
      <c r="C25" s="1027" t="s">
        <v>30</v>
      </c>
      <c r="D25" s="1569" t="s">
        <v>10</v>
      </c>
      <c r="E25" s="1596" t="s">
        <v>31</v>
      </c>
      <c r="F25" s="1616">
        <v>7809.8644999999997</v>
      </c>
      <c r="G25" s="1616">
        <v>7175</v>
      </c>
      <c r="H25" s="1616">
        <v>601.26400000000001</v>
      </c>
      <c r="I25" s="1616">
        <f>7623+1000</f>
        <v>8623</v>
      </c>
      <c r="J25" s="1597" t="s">
        <v>3578</v>
      </c>
      <c r="K25" s="1597" t="s">
        <v>3650</v>
      </c>
      <c r="L25" s="1597" t="s">
        <v>4086</v>
      </c>
      <c r="M25" s="1590" t="s">
        <v>5488</v>
      </c>
      <c r="N25" s="1590" t="s">
        <v>7625</v>
      </c>
      <c r="O25" s="1590" t="s">
        <v>8248</v>
      </c>
      <c r="P25" s="1590" t="s">
        <v>8343</v>
      </c>
      <c r="Q25" s="1590" t="s">
        <v>8462</v>
      </c>
      <c r="R25" s="1463"/>
      <c r="S25" s="1463"/>
      <c r="T25" s="1463"/>
      <c r="U25" s="1463"/>
      <c r="V25" s="3" t="s">
        <v>11</v>
      </c>
      <c r="W25" s="4"/>
    </row>
    <row r="26" spans="1:23" s="1" customFormat="1" ht="21" customHeight="1" x14ac:dyDescent="0.2">
      <c r="A26" s="1561"/>
      <c r="B26" s="1449"/>
      <c r="C26" s="1459" t="s">
        <v>32</v>
      </c>
      <c r="D26" s="1569"/>
      <c r="E26" s="1596"/>
      <c r="F26" s="1616"/>
      <c r="G26" s="1616"/>
      <c r="H26" s="1616"/>
      <c r="I26" s="1616"/>
      <c r="J26" s="1597"/>
      <c r="K26" s="1597"/>
      <c r="L26" s="1597"/>
      <c r="M26" s="1590"/>
      <c r="N26" s="1590"/>
      <c r="O26" s="1590"/>
      <c r="P26" s="1590"/>
      <c r="Q26" s="1590"/>
      <c r="R26" s="1463"/>
      <c r="S26" s="1463"/>
      <c r="T26" s="1463"/>
      <c r="U26" s="1463"/>
      <c r="V26" s="3" t="s">
        <v>11</v>
      </c>
      <c r="W26" s="4"/>
    </row>
    <row r="27" spans="1:23" s="1" customFormat="1" ht="67.5" customHeight="1" x14ac:dyDescent="0.2">
      <c r="A27" s="1561"/>
      <c r="B27" s="1449"/>
      <c r="C27" s="980" t="s">
        <v>33</v>
      </c>
      <c r="D27" s="1569"/>
      <c r="E27" s="1596"/>
      <c r="F27" s="1616"/>
      <c r="G27" s="1616"/>
      <c r="H27" s="1616"/>
      <c r="I27" s="1616"/>
      <c r="J27" s="1597"/>
      <c r="K27" s="1597"/>
      <c r="L27" s="1597"/>
      <c r="M27" s="1590"/>
      <c r="N27" s="1590"/>
      <c r="O27" s="1590"/>
      <c r="P27" s="1590"/>
      <c r="Q27" s="1590"/>
      <c r="R27" s="1463"/>
      <c r="S27" s="1463"/>
      <c r="T27" s="1463"/>
      <c r="U27" s="1463"/>
      <c r="V27" s="3" t="s">
        <v>11</v>
      </c>
      <c r="W27" s="4"/>
    </row>
    <row r="28" spans="1:23" s="1" customFormat="1" ht="141.75" customHeight="1" x14ac:dyDescent="0.2">
      <c r="A28" s="1561"/>
      <c r="B28" s="1449" t="s">
        <v>1630</v>
      </c>
      <c r="C28" s="1459" t="s">
        <v>2997</v>
      </c>
      <c r="D28" s="1449" t="s">
        <v>10</v>
      </c>
      <c r="E28" s="1454" t="s">
        <v>37</v>
      </c>
      <c r="F28" s="1448">
        <v>72</v>
      </c>
      <c r="G28" s="1448">
        <v>100</v>
      </c>
      <c r="H28" s="1448">
        <v>6.5229699999999999</v>
      </c>
      <c r="I28" s="256"/>
      <c r="J28" s="1447" t="s">
        <v>3199</v>
      </c>
      <c r="K28" s="1447" t="s">
        <v>6045</v>
      </c>
      <c r="L28" s="1447" t="s">
        <v>6630</v>
      </c>
      <c r="M28" s="1477" t="s">
        <v>7608</v>
      </c>
      <c r="N28" s="1477" t="s">
        <v>8463</v>
      </c>
      <c r="O28" s="1477"/>
      <c r="P28" s="1477"/>
      <c r="Q28" s="1477"/>
      <c r="R28" s="1477"/>
      <c r="S28" s="1477"/>
      <c r="T28" s="1477"/>
      <c r="U28" s="1477"/>
      <c r="V28" s="3" t="s">
        <v>11</v>
      </c>
      <c r="W28" s="4"/>
    </row>
    <row r="29" spans="1:23" s="1" customFormat="1" ht="90" customHeight="1" x14ac:dyDescent="0.2">
      <c r="A29" s="1561"/>
      <c r="B29" s="1449" t="s">
        <v>1631</v>
      </c>
      <c r="C29" s="1459" t="s">
        <v>2998</v>
      </c>
      <c r="D29" s="1449" t="s">
        <v>10</v>
      </c>
      <c r="E29" s="1454" t="s">
        <v>37</v>
      </c>
      <c r="F29" s="1448">
        <v>72</v>
      </c>
      <c r="G29" s="1448">
        <v>100</v>
      </c>
      <c r="H29" s="1448">
        <v>6.5229699999999999</v>
      </c>
      <c r="I29" s="256"/>
      <c r="J29" s="1447" t="s">
        <v>3200</v>
      </c>
      <c r="K29" s="1447" t="s">
        <v>6046</v>
      </c>
      <c r="L29" s="1447" t="s">
        <v>6630</v>
      </c>
      <c r="M29" s="1477" t="s">
        <v>7608</v>
      </c>
      <c r="N29" s="1477" t="s">
        <v>8464</v>
      </c>
      <c r="O29" s="1477"/>
      <c r="P29" s="1477"/>
      <c r="Q29" s="1477"/>
      <c r="R29" s="1477"/>
      <c r="S29" s="1477"/>
      <c r="T29" s="1477"/>
      <c r="U29" s="1477"/>
      <c r="V29" s="3" t="s">
        <v>11</v>
      </c>
      <c r="W29" s="4"/>
    </row>
    <row r="30" spans="1:23" s="1" customFormat="1" ht="102.75" customHeight="1" x14ac:dyDescent="0.2">
      <c r="A30" s="1561"/>
      <c r="B30" s="1449" t="s">
        <v>1633</v>
      </c>
      <c r="C30" s="1459" t="s">
        <v>3000</v>
      </c>
      <c r="D30" s="1449" t="s">
        <v>10</v>
      </c>
      <c r="E30" s="1454" t="s">
        <v>37</v>
      </c>
      <c r="F30" s="1448">
        <v>114</v>
      </c>
      <c r="G30" s="1448">
        <v>170</v>
      </c>
      <c r="H30" s="1448">
        <v>25.886849999999999</v>
      </c>
      <c r="I30" s="256"/>
      <c r="J30" s="1447" t="s">
        <v>3201</v>
      </c>
      <c r="K30" s="1447" t="s">
        <v>6047</v>
      </c>
      <c r="L30" s="1447" t="s">
        <v>6631</v>
      </c>
      <c r="M30" s="1477" t="s">
        <v>7609</v>
      </c>
      <c r="N30" s="1477" t="s">
        <v>8465</v>
      </c>
      <c r="O30" s="1477"/>
      <c r="P30" s="1477"/>
      <c r="Q30" s="1477"/>
      <c r="R30" s="1477"/>
      <c r="S30" s="1477"/>
      <c r="T30" s="1477"/>
      <c r="U30" s="1477"/>
      <c r="V30" s="3" t="s">
        <v>11</v>
      </c>
      <c r="W30" s="4"/>
    </row>
    <row r="31" spans="1:23" s="1" customFormat="1" ht="80.25" customHeight="1" x14ac:dyDescent="0.2">
      <c r="A31" s="1561"/>
      <c r="B31" s="1449" t="s">
        <v>1635</v>
      </c>
      <c r="C31" s="1459" t="s">
        <v>3002</v>
      </c>
      <c r="D31" s="1449" t="s">
        <v>10</v>
      </c>
      <c r="E31" s="1454" t="s">
        <v>37</v>
      </c>
      <c r="F31" s="1448">
        <v>72</v>
      </c>
      <c r="G31" s="1448">
        <v>100</v>
      </c>
      <c r="H31" s="1448">
        <v>6.5452500000000002</v>
      </c>
      <c r="I31" s="256"/>
      <c r="J31" s="1447" t="s">
        <v>3203</v>
      </c>
      <c r="K31" s="1447" t="s">
        <v>6048</v>
      </c>
      <c r="L31" s="1447" t="s">
        <v>6632</v>
      </c>
      <c r="M31" s="1477" t="s">
        <v>7608</v>
      </c>
      <c r="N31" s="1477" t="s">
        <v>8466</v>
      </c>
      <c r="O31" s="1477"/>
      <c r="P31" s="1477"/>
      <c r="Q31" s="1477"/>
      <c r="R31" s="1477"/>
      <c r="S31" s="1477"/>
      <c r="T31" s="1477"/>
      <c r="U31" s="1477"/>
      <c r="V31" s="3" t="s">
        <v>11</v>
      </c>
      <c r="W31" s="4"/>
    </row>
    <row r="32" spans="1:23" s="1" customFormat="1" ht="102" customHeight="1" x14ac:dyDescent="0.2">
      <c r="A32" s="1561"/>
      <c r="B32" s="1449" t="s">
        <v>1638</v>
      </c>
      <c r="C32" s="1459" t="s">
        <v>3005</v>
      </c>
      <c r="D32" s="1449" t="s">
        <v>10</v>
      </c>
      <c r="E32" s="1454" t="s">
        <v>37</v>
      </c>
      <c r="F32" s="1448">
        <v>72</v>
      </c>
      <c r="G32" s="1448">
        <v>100</v>
      </c>
      <c r="H32" s="1448">
        <v>8.5080399999999994</v>
      </c>
      <c r="I32" s="256"/>
      <c r="J32" s="1447" t="s">
        <v>3206</v>
      </c>
      <c r="K32" s="1447" t="s">
        <v>6049</v>
      </c>
      <c r="L32" s="1447" t="s">
        <v>6632</v>
      </c>
      <c r="M32" s="1477" t="s">
        <v>7608</v>
      </c>
      <c r="N32" s="1477" t="s">
        <v>8467</v>
      </c>
      <c r="O32" s="1477"/>
      <c r="P32" s="1477"/>
      <c r="Q32" s="1477"/>
      <c r="R32" s="1477"/>
      <c r="S32" s="1477"/>
      <c r="T32" s="1477"/>
      <c r="U32" s="1477"/>
      <c r="V32" s="3" t="s">
        <v>11</v>
      </c>
      <c r="W32" s="4"/>
    </row>
    <row r="33" spans="1:24" s="1" customFormat="1" ht="133.5" customHeight="1" x14ac:dyDescent="0.2">
      <c r="A33" s="1561"/>
      <c r="B33" s="1449" t="s">
        <v>1639</v>
      </c>
      <c r="C33" s="1459" t="s">
        <v>3006</v>
      </c>
      <c r="D33" s="1449" t="s">
        <v>10</v>
      </c>
      <c r="E33" s="1454" t="s">
        <v>37</v>
      </c>
      <c r="F33" s="1448">
        <v>72</v>
      </c>
      <c r="G33" s="1448">
        <v>100</v>
      </c>
      <c r="H33" s="1448">
        <v>8.5080399999999994</v>
      </c>
      <c r="I33" s="256"/>
      <c r="J33" s="1447" t="s">
        <v>3206</v>
      </c>
      <c r="K33" s="1447" t="s">
        <v>6048</v>
      </c>
      <c r="L33" s="1447" t="s">
        <v>6630</v>
      </c>
      <c r="M33" s="1477" t="s">
        <v>7608</v>
      </c>
      <c r="N33" s="1477" t="s">
        <v>8468</v>
      </c>
      <c r="O33" s="1477"/>
      <c r="P33" s="1477"/>
      <c r="Q33" s="1477"/>
      <c r="R33" s="1477"/>
      <c r="S33" s="1477"/>
      <c r="T33" s="1477"/>
      <c r="U33" s="1477"/>
      <c r="V33" s="3" t="s">
        <v>11</v>
      </c>
      <c r="W33" s="4"/>
    </row>
    <row r="34" spans="1:24" s="1" customFormat="1" ht="98.25" customHeight="1" x14ac:dyDescent="0.2">
      <c r="A34" s="1561"/>
      <c r="B34" s="1449" t="s">
        <v>3222</v>
      </c>
      <c r="C34" s="1459" t="s">
        <v>3223</v>
      </c>
      <c r="D34" s="1449" t="s">
        <v>3137</v>
      </c>
      <c r="E34" s="1454" t="s">
        <v>60</v>
      </c>
      <c r="F34" s="1448">
        <v>216</v>
      </c>
      <c r="G34" s="1448">
        <v>68.183040000000005</v>
      </c>
      <c r="H34" s="1448">
        <v>61.484630000000003</v>
      </c>
      <c r="I34" s="256"/>
      <c r="J34" s="1447" t="s">
        <v>3224</v>
      </c>
      <c r="K34" s="1447" t="s">
        <v>4093</v>
      </c>
      <c r="L34" s="1447" t="s">
        <v>5718</v>
      </c>
      <c r="M34" s="1477" t="s">
        <v>7620</v>
      </c>
      <c r="N34" s="1477" t="s">
        <v>8469</v>
      </c>
      <c r="O34" s="1477"/>
      <c r="P34" s="1477"/>
      <c r="Q34" s="1477"/>
      <c r="R34" s="1477"/>
      <c r="S34" s="1477"/>
      <c r="T34" s="1477"/>
      <c r="U34" s="1477"/>
      <c r="V34" s="3"/>
      <c r="W34" s="4"/>
    </row>
    <row r="35" spans="1:24" s="1" customFormat="1" ht="117.75" customHeight="1" x14ac:dyDescent="0.2">
      <c r="A35" s="1561"/>
      <c r="B35" s="1449" t="s">
        <v>3226</v>
      </c>
      <c r="C35" s="1459" t="s">
        <v>3225</v>
      </c>
      <c r="D35" s="1449" t="s">
        <v>3137</v>
      </c>
      <c r="E35" s="1454" t="s">
        <v>60</v>
      </c>
      <c r="F35" s="1448">
        <v>216</v>
      </c>
      <c r="G35" s="1448">
        <v>68.183040000000005</v>
      </c>
      <c r="H35" s="1448">
        <v>61.497520000000002</v>
      </c>
      <c r="I35" s="256"/>
      <c r="J35" s="1447" t="s">
        <v>3227</v>
      </c>
      <c r="K35" s="1447" t="s">
        <v>4094</v>
      </c>
      <c r="L35" s="1447" t="s">
        <v>5718</v>
      </c>
      <c r="M35" s="1477" t="s">
        <v>7620</v>
      </c>
      <c r="N35" s="1477" t="s">
        <v>8470</v>
      </c>
      <c r="O35" s="1477"/>
      <c r="P35" s="1477"/>
      <c r="Q35" s="1477"/>
      <c r="R35" s="1477"/>
      <c r="S35" s="1477"/>
      <c r="T35" s="1477"/>
      <c r="U35" s="1477"/>
      <c r="V35" s="3"/>
      <c r="W35" s="4"/>
    </row>
    <row r="36" spans="1:24" s="1" customFormat="1" ht="141" customHeight="1" x14ac:dyDescent="0.2">
      <c r="A36" s="1561"/>
      <c r="B36" s="1486" t="s">
        <v>5011</v>
      </c>
      <c r="C36" s="1459" t="s">
        <v>5757</v>
      </c>
      <c r="D36" s="1449" t="s">
        <v>10</v>
      </c>
      <c r="E36" s="1454" t="s">
        <v>133</v>
      </c>
      <c r="F36" s="981"/>
      <c r="G36" s="330">
        <v>1300</v>
      </c>
      <c r="H36" s="1448">
        <v>1.1000000000000001</v>
      </c>
      <c r="I36" s="1448"/>
      <c r="J36" s="728"/>
      <c r="K36" s="1447" t="s">
        <v>5942</v>
      </c>
      <c r="L36" s="1447" t="s">
        <v>7604</v>
      </c>
      <c r="M36" s="1477" t="s">
        <v>8471</v>
      </c>
      <c r="N36" s="1477"/>
      <c r="O36" s="1477"/>
      <c r="P36" s="1477"/>
      <c r="Q36" s="1477"/>
      <c r="R36" s="1477"/>
      <c r="S36" s="1477"/>
      <c r="T36" s="1477"/>
      <c r="U36" s="1477"/>
      <c r="V36" s="3"/>
      <c r="W36" s="4"/>
    </row>
    <row r="37" spans="1:24" s="1" customFormat="1" ht="111.75" customHeight="1" x14ac:dyDescent="0.2">
      <c r="A37" s="1561"/>
      <c r="B37" s="1486" t="s">
        <v>5013</v>
      </c>
      <c r="C37" s="1459" t="s">
        <v>6329</v>
      </c>
      <c r="D37" s="1449" t="s">
        <v>10</v>
      </c>
      <c r="E37" s="1454" t="s">
        <v>133</v>
      </c>
      <c r="F37" s="981"/>
      <c r="G37" s="330">
        <v>1050.28359</v>
      </c>
      <c r="H37" s="1448">
        <v>293.15075999999999</v>
      </c>
      <c r="I37" s="1448"/>
      <c r="J37" s="728"/>
      <c r="K37" s="1447" t="s">
        <v>5943</v>
      </c>
      <c r="L37" s="1447" t="s">
        <v>6330</v>
      </c>
      <c r="M37" s="1477" t="s">
        <v>7605</v>
      </c>
      <c r="N37" s="1477" t="s">
        <v>8472</v>
      </c>
      <c r="O37" s="1477"/>
      <c r="P37" s="1477"/>
      <c r="Q37" s="1477"/>
      <c r="R37" s="1477"/>
      <c r="S37" s="1477"/>
      <c r="T37" s="1477"/>
      <c r="U37" s="1477"/>
      <c r="V37" s="3"/>
      <c r="W37" s="4"/>
    </row>
    <row r="38" spans="1:24" s="1" customFormat="1" ht="117" customHeight="1" x14ac:dyDescent="0.2">
      <c r="A38" s="1561"/>
      <c r="B38" s="1486" t="s">
        <v>5015</v>
      </c>
      <c r="C38" s="1459" t="s">
        <v>7572</v>
      </c>
      <c r="D38" s="1449" t="s">
        <v>10</v>
      </c>
      <c r="E38" s="1454" t="s">
        <v>133</v>
      </c>
      <c r="F38" s="981"/>
      <c r="G38" s="330">
        <v>100</v>
      </c>
      <c r="H38" s="1448">
        <v>0</v>
      </c>
      <c r="I38" s="1448"/>
      <c r="J38" s="728" t="s">
        <v>7571</v>
      </c>
      <c r="K38" s="1447" t="s">
        <v>8473</v>
      </c>
      <c r="L38" s="1447"/>
      <c r="M38" s="1477"/>
      <c r="N38" s="1477"/>
      <c r="O38" s="1477"/>
      <c r="P38" s="1477"/>
      <c r="Q38" s="1477"/>
      <c r="R38" s="1477"/>
      <c r="S38" s="1477"/>
      <c r="T38" s="1477"/>
      <c r="U38" s="1477"/>
      <c r="V38" s="3"/>
      <c r="W38" s="4"/>
    </row>
    <row r="39" spans="1:24" s="1" customFormat="1" ht="146.25" customHeight="1" x14ac:dyDescent="0.2">
      <c r="A39" s="1561"/>
      <c r="B39" s="1486" t="s">
        <v>5017</v>
      </c>
      <c r="C39" s="1459" t="s">
        <v>7569</v>
      </c>
      <c r="D39" s="1449" t="s">
        <v>10</v>
      </c>
      <c r="E39" s="1454" t="s">
        <v>133</v>
      </c>
      <c r="F39" s="981"/>
      <c r="G39" s="330">
        <v>100</v>
      </c>
      <c r="H39" s="1448">
        <v>0</v>
      </c>
      <c r="I39" s="1448"/>
      <c r="J39" s="728" t="s">
        <v>7570</v>
      </c>
      <c r="K39" s="1447" t="s">
        <v>8474</v>
      </c>
      <c r="L39" s="1447"/>
      <c r="M39" s="1477"/>
      <c r="N39" s="1477"/>
      <c r="O39" s="1477"/>
      <c r="P39" s="1477"/>
      <c r="Q39" s="1477"/>
      <c r="R39" s="1477"/>
      <c r="S39" s="1477"/>
      <c r="T39" s="1477"/>
      <c r="U39" s="1477"/>
      <c r="V39" s="3"/>
      <c r="W39" s="4"/>
    </row>
    <row r="40" spans="1:24" s="1" customFormat="1" ht="126" customHeight="1" x14ac:dyDescent="0.2">
      <c r="A40" s="1561"/>
      <c r="B40" s="1486" t="s">
        <v>5023</v>
      </c>
      <c r="C40" s="1459" t="s">
        <v>7577</v>
      </c>
      <c r="D40" s="1449" t="s">
        <v>10</v>
      </c>
      <c r="E40" s="1454" t="s">
        <v>31</v>
      </c>
      <c r="F40" s="330"/>
      <c r="G40" s="330">
        <v>230</v>
      </c>
      <c r="H40" s="1448">
        <v>214.4016</v>
      </c>
      <c r="I40" s="1448"/>
      <c r="J40" s="728" t="s">
        <v>6246</v>
      </c>
      <c r="K40" s="1447" t="s">
        <v>7578</v>
      </c>
      <c r="L40" s="1447" t="s">
        <v>8475</v>
      </c>
      <c r="M40" s="1477"/>
      <c r="N40" s="1477"/>
      <c r="O40" s="1477"/>
      <c r="P40" s="1477"/>
      <c r="Q40" s="1477"/>
      <c r="R40" s="1477"/>
      <c r="S40" s="1477"/>
      <c r="T40" s="1477"/>
      <c r="U40" s="1477"/>
      <c r="V40" s="3"/>
      <c r="W40" s="4"/>
    </row>
    <row r="41" spans="1:24" s="1" customFormat="1" ht="108.75" customHeight="1" x14ac:dyDescent="0.2">
      <c r="A41" s="1561"/>
      <c r="B41" s="1486" t="s">
        <v>5025</v>
      </c>
      <c r="C41" s="1459" t="s">
        <v>7581</v>
      </c>
      <c r="D41" s="1449" t="s">
        <v>10</v>
      </c>
      <c r="E41" s="1454" t="s">
        <v>31</v>
      </c>
      <c r="F41" s="330"/>
      <c r="G41" s="330">
        <v>539</v>
      </c>
      <c r="H41" s="1448">
        <v>1.7170000000000001</v>
      </c>
      <c r="I41" s="1448"/>
      <c r="J41" s="728" t="s">
        <v>6064</v>
      </c>
      <c r="K41" s="1447" t="s">
        <v>6245</v>
      </c>
      <c r="L41" s="1447" t="s">
        <v>7582</v>
      </c>
      <c r="M41" s="1477" t="s">
        <v>8476</v>
      </c>
      <c r="N41" s="1477"/>
      <c r="O41" s="1477"/>
      <c r="P41" s="1477"/>
      <c r="Q41" s="1477"/>
      <c r="R41" s="1477"/>
      <c r="S41" s="1477"/>
      <c r="T41" s="1477"/>
      <c r="U41" s="1477"/>
      <c r="V41" s="3"/>
      <c r="W41" s="4"/>
    </row>
    <row r="42" spans="1:24" s="1" customFormat="1" ht="141.75" customHeight="1" x14ac:dyDescent="0.2">
      <c r="A42" s="1561"/>
      <c r="B42" s="1486" t="s">
        <v>6089</v>
      </c>
      <c r="C42" s="1459" t="s">
        <v>7610</v>
      </c>
      <c r="D42" s="1455" t="s">
        <v>810</v>
      </c>
      <c r="E42" s="307" t="s">
        <v>3435</v>
      </c>
      <c r="F42" s="279"/>
      <c r="G42" s="279">
        <v>200</v>
      </c>
      <c r="H42" s="1448">
        <v>60</v>
      </c>
      <c r="I42" s="1448"/>
      <c r="J42" s="1447" t="s">
        <v>6091</v>
      </c>
      <c r="K42" s="1447" t="s">
        <v>7613</v>
      </c>
      <c r="L42" s="1447" t="s">
        <v>8477</v>
      </c>
      <c r="M42" s="1477"/>
      <c r="N42" s="1477"/>
      <c r="O42" s="1477"/>
      <c r="P42" s="1477"/>
      <c r="Q42" s="1477"/>
      <c r="R42" s="1477"/>
      <c r="S42" s="1477"/>
      <c r="T42" s="1477"/>
      <c r="U42" s="1477"/>
      <c r="V42" s="3"/>
      <c r="W42" s="4"/>
    </row>
    <row r="43" spans="1:24" s="1" customFormat="1" ht="171" customHeight="1" x14ac:dyDescent="0.2">
      <c r="A43" s="1561"/>
      <c r="B43" s="1486" t="s">
        <v>6095</v>
      </c>
      <c r="C43" s="1459" t="s">
        <v>8479</v>
      </c>
      <c r="D43" s="1455" t="s">
        <v>810</v>
      </c>
      <c r="E43" s="307" t="s">
        <v>3435</v>
      </c>
      <c r="F43" s="279"/>
      <c r="G43" s="279">
        <v>185.83699999999999</v>
      </c>
      <c r="H43" s="1448">
        <v>64</v>
      </c>
      <c r="I43" s="1448"/>
      <c r="J43" s="1447" t="s">
        <v>6097</v>
      </c>
      <c r="K43" s="1447" t="s">
        <v>6322</v>
      </c>
      <c r="L43" s="1447" t="s">
        <v>7612</v>
      </c>
      <c r="M43" s="1477" t="s">
        <v>8478</v>
      </c>
      <c r="N43" s="1477"/>
      <c r="O43" s="1477"/>
      <c r="P43" s="1477"/>
      <c r="Q43" s="1477"/>
      <c r="R43" s="1477"/>
      <c r="S43" s="1477"/>
      <c r="T43" s="1477"/>
      <c r="U43" s="1477"/>
      <c r="V43" s="3"/>
      <c r="W43" s="4"/>
    </row>
    <row r="44" spans="1:24" s="1" customFormat="1" ht="154.5" customHeight="1" x14ac:dyDescent="0.2">
      <c r="A44" s="1561"/>
      <c r="B44" s="1486" t="s">
        <v>6098</v>
      </c>
      <c r="C44" s="1459" t="s">
        <v>7616</v>
      </c>
      <c r="D44" s="1455" t="s">
        <v>810</v>
      </c>
      <c r="E44" s="307" t="s">
        <v>3435</v>
      </c>
      <c r="F44" s="279"/>
      <c r="G44" s="279">
        <v>150</v>
      </c>
      <c r="H44" s="1448">
        <v>60</v>
      </c>
      <c r="I44" s="1448"/>
      <c r="J44" s="1447" t="s">
        <v>6100</v>
      </c>
      <c r="K44" s="1447" t="s">
        <v>7617</v>
      </c>
      <c r="L44" s="1447" t="s">
        <v>8477</v>
      </c>
      <c r="M44" s="1477"/>
      <c r="N44" s="1477"/>
      <c r="O44" s="1477"/>
      <c r="P44" s="1477"/>
      <c r="Q44" s="1477"/>
      <c r="R44" s="1477"/>
      <c r="S44" s="1477"/>
      <c r="T44" s="1477"/>
      <c r="U44" s="1477"/>
      <c r="V44" s="3"/>
      <c r="W44" s="4"/>
    </row>
    <row r="45" spans="1:24" s="1" customFormat="1" ht="115.5" customHeight="1" x14ac:dyDescent="0.2">
      <c r="A45" s="1561"/>
      <c r="B45" s="1486" t="s">
        <v>6101</v>
      </c>
      <c r="C45" s="1459" t="s">
        <v>7619</v>
      </c>
      <c r="D45" s="1455" t="s">
        <v>810</v>
      </c>
      <c r="E45" s="307" t="s">
        <v>3435</v>
      </c>
      <c r="F45" s="279"/>
      <c r="G45" s="279">
        <v>176.11</v>
      </c>
      <c r="H45" s="1448">
        <v>62</v>
      </c>
      <c r="I45" s="1448"/>
      <c r="J45" s="1447" t="s">
        <v>6103</v>
      </c>
      <c r="K45" s="1447" t="s">
        <v>6628</v>
      </c>
      <c r="L45" s="1447" t="s">
        <v>7618</v>
      </c>
      <c r="M45" s="1477" t="s">
        <v>8480</v>
      </c>
      <c r="N45" s="1477"/>
      <c r="O45" s="1477"/>
      <c r="P45" s="1477"/>
      <c r="Q45" s="1477"/>
      <c r="R45" s="1477"/>
      <c r="S45" s="1477"/>
      <c r="T45" s="1477"/>
      <c r="U45" s="1477"/>
      <c r="V45" s="3"/>
      <c r="W45" s="4"/>
    </row>
    <row r="46" spans="1:24" s="1" customFormat="1" ht="136.5" customHeight="1" x14ac:dyDescent="0.2">
      <c r="A46" s="1561"/>
      <c r="B46" s="1486" t="s">
        <v>7568</v>
      </c>
      <c r="C46" s="1459" t="s">
        <v>7567</v>
      </c>
      <c r="D46" s="1455" t="s">
        <v>275</v>
      </c>
      <c r="E46" s="307" t="s">
        <v>3435</v>
      </c>
      <c r="F46" s="279"/>
      <c r="G46" s="1255"/>
      <c r="H46" s="1448">
        <v>0</v>
      </c>
      <c r="I46" s="1448"/>
      <c r="J46" s="1447" t="s">
        <v>7066</v>
      </c>
      <c r="K46" s="1447" t="s">
        <v>8161</v>
      </c>
      <c r="L46" s="1447" t="s">
        <v>8249</v>
      </c>
      <c r="M46" s="1477" t="s">
        <v>9055</v>
      </c>
      <c r="N46" s="1477"/>
      <c r="O46" s="1477"/>
      <c r="P46" s="1477"/>
      <c r="Q46" s="1477"/>
      <c r="R46" s="1477"/>
      <c r="S46" s="1477"/>
      <c r="T46" s="1477"/>
      <c r="U46" s="1477"/>
      <c r="V46" s="3"/>
      <c r="W46" s="4"/>
    </row>
    <row r="47" spans="1:24" ht="125.25" customHeight="1" x14ac:dyDescent="0.2">
      <c r="A47" s="1561" t="s">
        <v>1475</v>
      </c>
      <c r="B47" s="1455" t="s">
        <v>3700</v>
      </c>
      <c r="C47" s="497" t="s">
        <v>7801</v>
      </c>
      <c r="D47" s="1455" t="s">
        <v>810</v>
      </c>
      <c r="E47" s="1455" t="s">
        <v>3435</v>
      </c>
      <c r="F47" s="1448">
        <v>138</v>
      </c>
      <c r="G47" s="1448"/>
      <c r="H47" s="1448">
        <v>2800</v>
      </c>
      <c r="I47" s="1448"/>
      <c r="J47" s="1458" t="s">
        <v>3702</v>
      </c>
      <c r="K47" s="1458" t="s">
        <v>4546</v>
      </c>
      <c r="L47" s="1458" t="s">
        <v>6853</v>
      </c>
      <c r="M47" s="1458" t="s">
        <v>6852</v>
      </c>
      <c r="N47" s="1458" t="s">
        <v>7800</v>
      </c>
      <c r="O47" s="1458" t="s">
        <v>8482</v>
      </c>
      <c r="P47" s="1458"/>
      <c r="Q47" s="1458"/>
      <c r="R47" s="1458"/>
      <c r="S47" s="1458"/>
      <c r="T47" s="1458"/>
      <c r="U47" s="1458"/>
      <c r="X47" s="128"/>
    </row>
    <row r="48" spans="1:24" ht="117.75" customHeight="1" x14ac:dyDescent="0.2">
      <c r="A48" s="1561"/>
      <c r="B48" s="1028" t="s">
        <v>4550</v>
      </c>
      <c r="C48" s="455" t="s">
        <v>4551</v>
      </c>
      <c r="D48" s="1028" t="s">
        <v>3137</v>
      </c>
      <c r="E48" s="1028" t="s">
        <v>4549</v>
      </c>
      <c r="F48" s="1028">
        <v>50</v>
      </c>
      <c r="G48" s="1448">
        <v>721</v>
      </c>
      <c r="H48" s="1448">
        <v>208.26900000000001</v>
      </c>
      <c r="I48" s="1448"/>
      <c r="J48" s="1457" t="s">
        <v>4552</v>
      </c>
      <c r="K48" s="1458" t="s">
        <v>4659</v>
      </c>
      <c r="L48" s="1458" t="s">
        <v>5513</v>
      </c>
      <c r="M48" s="1458" t="s">
        <v>8131</v>
      </c>
      <c r="N48" s="1458" t="s">
        <v>8483</v>
      </c>
      <c r="O48" s="1458"/>
      <c r="P48" s="1458"/>
      <c r="Q48" s="1458"/>
      <c r="R48" s="1458"/>
      <c r="S48" s="1458"/>
      <c r="T48" s="1458"/>
      <c r="U48" s="1458"/>
      <c r="X48" s="128"/>
    </row>
    <row r="49" spans="1:26" ht="171" customHeight="1" x14ac:dyDescent="0.2">
      <c r="A49" s="1561"/>
      <c r="B49" s="1028" t="s">
        <v>5027</v>
      </c>
      <c r="C49" s="1459" t="s">
        <v>7588</v>
      </c>
      <c r="D49" s="1449" t="s">
        <v>10</v>
      </c>
      <c r="E49" s="1454" t="s">
        <v>31</v>
      </c>
      <c r="F49" s="330"/>
      <c r="G49" s="330">
        <v>400</v>
      </c>
      <c r="H49" s="1448">
        <v>0.54</v>
      </c>
      <c r="I49" s="1448"/>
      <c r="J49" s="974" t="s">
        <v>5505</v>
      </c>
      <c r="K49" s="1458" t="s">
        <v>7587</v>
      </c>
      <c r="L49" s="1458" t="s">
        <v>8484</v>
      </c>
      <c r="M49" s="1458"/>
      <c r="N49" s="1458"/>
      <c r="O49" s="1458"/>
      <c r="P49" s="1458"/>
      <c r="Q49" s="1458"/>
      <c r="R49" s="1458"/>
      <c r="S49" s="1458"/>
      <c r="T49" s="1458"/>
      <c r="U49" s="1458"/>
      <c r="X49" s="128"/>
    </row>
    <row r="50" spans="1:26" ht="170.25" customHeight="1" x14ac:dyDescent="0.2">
      <c r="A50" s="1561"/>
      <c r="B50" s="1028" t="s">
        <v>5033</v>
      </c>
      <c r="C50" s="1027" t="s">
        <v>7583</v>
      </c>
      <c r="D50" s="1455" t="s">
        <v>213</v>
      </c>
      <c r="E50" s="307" t="s">
        <v>551</v>
      </c>
      <c r="F50" s="279"/>
      <c r="G50" s="330">
        <v>200</v>
      </c>
      <c r="H50" s="1448">
        <v>308.51949999999999</v>
      </c>
      <c r="I50" s="1448"/>
      <c r="J50" s="974" t="s">
        <v>5505</v>
      </c>
      <c r="K50" s="1458" t="s">
        <v>7585</v>
      </c>
      <c r="L50" s="1458" t="s">
        <v>8344</v>
      </c>
      <c r="M50" s="1458" t="s">
        <v>8485</v>
      </c>
      <c r="N50" s="1458"/>
      <c r="O50" s="1458"/>
      <c r="P50" s="1458"/>
      <c r="Q50" s="1458"/>
      <c r="R50" s="1458"/>
      <c r="S50" s="1458"/>
      <c r="T50" s="1458"/>
      <c r="U50" s="1458"/>
      <c r="X50" s="128"/>
    </row>
    <row r="51" spans="1:26" ht="122.25" customHeight="1" x14ac:dyDescent="0.2">
      <c r="A51" s="1561"/>
      <c r="B51" s="1028" t="s">
        <v>5035</v>
      </c>
      <c r="C51" s="1027" t="s">
        <v>7584</v>
      </c>
      <c r="D51" s="1455" t="s">
        <v>213</v>
      </c>
      <c r="E51" s="307" t="s">
        <v>551</v>
      </c>
      <c r="F51" s="279"/>
      <c r="G51" s="330">
        <v>200</v>
      </c>
      <c r="H51" s="1448">
        <v>299.58028000000002</v>
      </c>
      <c r="I51" s="1448"/>
      <c r="J51" s="974" t="s">
        <v>5505</v>
      </c>
      <c r="K51" s="1458" t="s">
        <v>7586</v>
      </c>
      <c r="L51" s="1458" t="s">
        <v>8345</v>
      </c>
      <c r="M51" s="1458" t="s">
        <v>8486</v>
      </c>
      <c r="N51" s="1458"/>
      <c r="O51" s="1458"/>
      <c r="P51" s="1458"/>
      <c r="Q51" s="1458"/>
      <c r="R51" s="1458"/>
      <c r="S51" s="1458"/>
      <c r="T51" s="1458"/>
      <c r="U51" s="1458"/>
      <c r="X51" s="128"/>
    </row>
    <row r="52" spans="1:26" ht="114" customHeight="1" x14ac:dyDescent="0.2">
      <c r="A52" s="1561"/>
      <c r="B52" s="1028" t="s">
        <v>5039</v>
      </c>
      <c r="C52" s="982" t="s">
        <v>7589</v>
      </c>
      <c r="D52" s="1449" t="s">
        <v>10</v>
      </c>
      <c r="E52" s="1454" t="s">
        <v>209</v>
      </c>
      <c r="F52" s="279"/>
      <c r="G52" s="330">
        <v>70</v>
      </c>
      <c r="H52" s="1448">
        <v>116.666</v>
      </c>
      <c r="I52" s="1448"/>
      <c r="J52" s="974" t="s">
        <v>5505</v>
      </c>
      <c r="K52" s="1458" t="s">
        <v>7590</v>
      </c>
      <c r="L52" s="1458" t="s">
        <v>8487</v>
      </c>
      <c r="M52" s="1458"/>
      <c r="N52" s="1458"/>
      <c r="O52" s="1458"/>
      <c r="P52" s="1458"/>
      <c r="Q52" s="1458"/>
      <c r="R52" s="1458"/>
      <c r="S52" s="1458"/>
      <c r="T52" s="1458"/>
      <c r="U52" s="1458"/>
      <c r="X52" s="128"/>
    </row>
    <row r="53" spans="1:26" ht="99" customHeight="1" x14ac:dyDescent="0.2">
      <c r="A53" s="1561"/>
      <c r="B53" s="1028" t="s">
        <v>5041</v>
      </c>
      <c r="C53" s="982" t="s">
        <v>7592</v>
      </c>
      <c r="D53" s="1449" t="s">
        <v>10</v>
      </c>
      <c r="E53" s="1454" t="s">
        <v>209</v>
      </c>
      <c r="F53" s="279"/>
      <c r="G53" s="330">
        <v>70</v>
      </c>
      <c r="H53" s="1448">
        <v>116.666</v>
      </c>
      <c r="I53" s="1448"/>
      <c r="J53" s="974" t="s">
        <v>5505</v>
      </c>
      <c r="K53" s="1458" t="s">
        <v>7591</v>
      </c>
      <c r="L53" s="1458" t="s">
        <v>8487</v>
      </c>
      <c r="M53" s="1458"/>
      <c r="N53" s="1458"/>
      <c r="O53" s="1458"/>
      <c r="P53" s="1458"/>
      <c r="Q53" s="1458"/>
      <c r="R53" s="1458"/>
      <c r="S53" s="1458"/>
      <c r="T53" s="1458"/>
      <c r="U53" s="1458"/>
      <c r="X53" s="128"/>
    </row>
    <row r="54" spans="1:26" ht="112.5" customHeight="1" x14ac:dyDescent="0.2">
      <c r="A54" s="1561"/>
      <c r="B54" s="1028" t="s">
        <v>7680</v>
      </c>
      <c r="C54" s="1459" t="s">
        <v>7681</v>
      </c>
      <c r="D54" s="1449" t="s">
        <v>810</v>
      </c>
      <c r="E54" s="1455" t="s">
        <v>902</v>
      </c>
      <c r="F54" s="279"/>
      <c r="G54" s="330"/>
      <c r="H54" s="1448">
        <v>1399</v>
      </c>
      <c r="I54" s="1448"/>
      <c r="J54" s="1458" t="s">
        <v>7242</v>
      </c>
      <c r="K54" s="1458" t="s">
        <v>8488</v>
      </c>
      <c r="L54" s="1458"/>
      <c r="M54" s="1458"/>
      <c r="N54" s="1458"/>
      <c r="O54" s="1458"/>
      <c r="P54" s="1458"/>
      <c r="Q54" s="1458"/>
      <c r="R54" s="1458"/>
      <c r="S54" s="1458"/>
      <c r="T54" s="1458"/>
      <c r="U54" s="1458"/>
      <c r="X54" s="128"/>
    </row>
    <row r="55" spans="1:26" ht="139.5" customHeight="1" x14ac:dyDescent="0.2">
      <c r="A55" s="1561"/>
      <c r="B55" s="1028" t="s">
        <v>7580</v>
      </c>
      <c r="C55" s="1459" t="s">
        <v>7682</v>
      </c>
      <c r="D55" s="1449" t="s">
        <v>810</v>
      </c>
      <c r="E55" s="1455" t="s">
        <v>3435</v>
      </c>
      <c r="F55" s="279"/>
      <c r="G55" s="330"/>
      <c r="H55" s="1448">
        <v>0</v>
      </c>
      <c r="I55" s="1448">
        <v>450</v>
      </c>
      <c r="J55" s="1458" t="s">
        <v>7579</v>
      </c>
      <c r="K55" s="1458" t="s">
        <v>8489</v>
      </c>
      <c r="L55" s="1458"/>
      <c r="M55" s="1458"/>
      <c r="N55" s="1458"/>
      <c r="O55" s="1458"/>
      <c r="P55" s="1458"/>
      <c r="Q55" s="1458"/>
      <c r="R55" s="1458"/>
      <c r="S55" s="1458"/>
      <c r="T55" s="1458"/>
      <c r="U55" s="1458"/>
      <c r="X55" s="128"/>
    </row>
    <row r="56" spans="1:26" ht="84" customHeight="1" x14ac:dyDescent="0.2">
      <c r="A56" s="1562"/>
      <c r="B56" s="1028" t="s">
        <v>7673</v>
      </c>
      <c r="C56" s="1459" t="s">
        <v>7674</v>
      </c>
      <c r="D56" s="1449" t="s">
        <v>810</v>
      </c>
      <c r="E56" s="1455" t="s">
        <v>902</v>
      </c>
      <c r="F56" s="279"/>
      <c r="G56" s="330"/>
      <c r="H56" s="1448"/>
      <c r="I56" s="1448"/>
      <c r="J56" s="1458" t="s">
        <v>7579</v>
      </c>
      <c r="K56" s="1458" t="s">
        <v>8490</v>
      </c>
      <c r="L56" s="1458"/>
      <c r="M56" s="1458"/>
      <c r="N56" s="1458"/>
      <c r="O56" s="1458"/>
      <c r="P56" s="1458"/>
      <c r="Q56" s="1458"/>
      <c r="R56" s="1458"/>
      <c r="S56" s="1458"/>
      <c r="T56" s="1458"/>
      <c r="U56" s="1458"/>
      <c r="X56" s="128"/>
    </row>
    <row r="57" spans="1:26" s="4" customFormat="1" ht="156" customHeight="1" x14ac:dyDescent="0.2">
      <c r="A57" s="1563" t="s">
        <v>3131</v>
      </c>
      <c r="B57" s="1459" t="s">
        <v>1734</v>
      </c>
      <c r="C57" s="1027" t="s">
        <v>214</v>
      </c>
      <c r="D57" s="1455" t="s">
        <v>13</v>
      </c>
      <c r="E57" s="1454" t="s">
        <v>211</v>
      </c>
      <c r="F57" s="1448">
        <v>5613</v>
      </c>
      <c r="G57" s="1455">
        <v>6.4299999999999996E-2</v>
      </c>
      <c r="H57" s="1455">
        <v>815.75687000000005</v>
      </c>
      <c r="I57" s="1455"/>
      <c r="J57" s="1447" t="s">
        <v>4327</v>
      </c>
      <c r="K57" s="1447" t="s">
        <v>5514</v>
      </c>
      <c r="L57" s="1447" t="s">
        <v>5945</v>
      </c>
      <c r="M57" s="3" t="s">
        <v>6113</v>
      </c>
      <c r="N57" s="1477" t="s">
        <v>6873</v>
      </c>
      <c r="O57" s="1477" t="s">
        <v>8044</v>
      </c>
      <c r="P57" s="1477" t="s">
        <v>8182</v>
      </c>
      <c r="Q57" s="1477" t="s">
        <v>8493</v>
      </c>
      <c r="R57" s="1477"/>
      <c r="S57" s="1477"/>
      <c r="T57" s="1477"/>
      <c r="U57" s="1477"/>
      <c r="V57" s="3" t="s">
        <v>11</v>
      </c>
    </row>
    <row r="58" spans="1:26" s="4" customFormat="1" ht="134.25" customHeight="1" x14ac:dyDescent="0.2">
      <c r="A58" s="1561"/>
      <c r="B58" s="1459" t="s">
        <v>1735</v>
      </c>
      <c r="C58" s="1027" t="s">
        <v>5767</v>
      </c>
      <c r="D58" s="1455" t="s">
        <v>213</v>
      </c>
      <c r="E58" s="1455" t="s">
        <v>216</v>
      </c>
      <c r="F58" s="1448">
        <v>4615.8</v>
      </c>
      <c r="G58" s="1448">
        <v>1400</v>
      </c>
      <c r="H58" s="1448">
        <v>250</v>
      </c>
      <c r="I58" s="1455"/>
      <c r="J58" s="1447" t="s">
        <v>3037</v>
      </c>
      <c r="K58" s="1447" t="s">
        <v>3276</v>
      </c>
      <c r="L58" s="1447" t="s">
        <v>4121</v>
      </c>
      <c r="M58" s="1477" t="s">
        <v>4445</v>
      </c>
      <c r="N58" s="1477" t="s">
        <v>5515</v>
      </c>
      <c r="O58" s="1477" t="s">
        <v>5946</v>
      </c>
      <c r="P58" s="1477" t="s">
        <v>6617</v>
      </c>
      <c r="Q58" s="1477" t="s">
        <v>8034</v>
      </c>
      <c r="R58" s="1477" t="s">
        <v>8346</v>
      </c>
      <c r="S58" s="1477" t="s">
        <v>8494</v>
      </c>
      <c r="T58" s="1477"/>
      <c r="U58" s="1477"/>
      <c r="V58" s="3" t="s">
        <v>123</v>
      </c>
    </row>
    <row r="59" spans="1:26" s="1" customFormat="1" ht="130.5" customHeight="1" x14ac:dyDescent="0.2">
      <c r="A59" s="1561"/>
      <c r="B59" s="497" t="s">
        <v>7636</v>
      </c>
      <c r="C59" s="1027" t="s">
        <v>7635</v>
      </c>
      <c r="D59" s="1455" t="s">
        <v>810</v>
      </c>
      <c r="E59" s="1454" t="s">
        <v>3435</v>
      </c>
      <c r="F59" s="279"/>
      <c r="G59" s="975"/>
      <c r="H59" s="1448">
        <v>110</v>
      </c>
      <c r="I59" s="1448"/>
      <c r="J59" s="1458" t="s">
        <v>7072</v>
      </c>
      <c r="K59" s="1458" t="s">
        <v>8495</v>
      </c>
      <c r="L59" s="1458"/>
      <c r="M59" s="1463"/>
      <c r="N59" s="1463"/>
      <c r="O59" s="1463"/>
      <c r="P59" s="1463"/>
      <c r="Q59" s="1463"/>
      <c r="R59" s="1463"/>
      <c r="S59" s="1463"/>
      <c r="T59" s="1463"/>
      <c r="U59" s="1463"/>
      <c r="V59" s="3"/>
      <c r="W59" s="86"/>
      <c r="X59" s="86"/>
      <c r="Y59" s="86"/>
      <c r="Z59" s="86"/>
    </row>
    <row r="60" spans="1:26" s="1" customFormat="1" ht="128.25" customHeight="1" x14ac:dyDescent="0.2">
      <c r="A60" s="1561"/>
      <c r="B60" s="497" t="s">
        <v>7631</v>
      </c>
      <c r="C60" s="1027" t="s">
        <v>7632</v>
      </c>
      <c r="D60" s="1455" t="s">
        <v>810</v>
      </c>
      <c r="E60" s="1454" t="s">
        <v>3435</v>
      </c>
      <c r="F60" s="279"/>
      <c r="G60" s="975"/>
      <c r="H60" s="1448">
        <v>10.49</v>
      </c>
      <c r="I60" s="1448"/>
      <c r="J60" s="1458" t="s">
        <v>7072</v>
      </c>
      <c r="K60" s="1458" t="s">
        <v>8496</v>
      </c>
      <c r="L60" s="1458"/>
      <c r="M60" s="1463"/>
      <c r="N60" s="1463"/>
      <c r="O60" s="1463"/>
      <c r="P60" s="1463"/>
      <c r="Q60" s="1463"/>
      <c r="R60" s="1463"/>
      <c r="S60" s="1463"/>
      <c r="T60" s="1463"/>
      <c r="U60" s="1463"/>
      <c r="V60" s="3"/>
      <c r="W60" s="86"/>
      <c r="X60" s="86"/>
      <c r="Y60" s="86"/>
      <c r="Z60" s="86"/>
    </row>
    <row r="61" spans="1:26" s="1" customFormat="1" ht="103.5" customHeight="1" x14ac:dyDescent="0.2">
      <c r="A61" s="1561"/>
      <c r="B61" s="497" t="s">
        <v>7641</v>
      </c>
      <c r="C61" s="1027" t="s">
        <v>7639</v>
      </c>
      <c r="D61" s="1455" t="s">
        <v>810</v>
      </c>
      <c r="E61" s="1454" t="s">
        <v>3435</v>
      </c>
      <c r="F61" s="279"/>
      <c r="G61" s="975"/>
      <c r="H61" s="1448">
        <v>65.91</v>
      </c>
      <c r="I61" s="1448"/>
      <c r="J61" s="1458" t="s">
        <v>7066</v>
      </c>
      <c r="K61" s="1458" t="s">
        <v>8497</v>
      </c>
      <c r="L61" s="1458"/>
      <c r="M61" s="1463"/>
      <c r="N61" s="1463"/>
      <c r="O61" s="1463"/>
      <c r="P61" s="1463"/>
      <c r="Q61" s="1463"/>
      <c r="R61" s="1463"/>
      <c r="S61" s="1463"/>
      <c r="T61" s="1463"/>
      <c r="U61" s="1463"/>
      <c r="V61" s="3"/>
      <c r="W61" s="86"/>
      <c r="X61" s="86"/>
      <c r="Y61" s="86"/>
      <c r="Z61" s="86"/>
    </row>
    <row r="62" spans="1:26" s="1" customFormat="1" ht="90.75" customHeight="1" x14ac:dyDescent="0.2">
      <c r="A62" s="1562"/>
      <c r="B62" s="497" t="s">
        <v>8491</v>
      </c>
      <c r="C62" s="1027" t="s">
        <v>8492</v>
      </c>
      <c r="D62" s="1455" t="s">
        <v>810</v>
      </c>
      <c r="E62" s="1454" t="s">
        <v>7871</v>
      </c>
      <c r="F62" s="279"/>
      <c r="G62" s="975"/>
      <c r="H62" s="1448">
        <v>95</v>
      </c>
      <c r="I62" s="1448"/>
      <c r="J62" s="1458" t="s">
        <v>8498</v>
      </c>
      <c r="K62" s="1458"/>
      <c r="L62" s="1458"/>
      <c r="M62" s="1463"/>
      <c r="N62" s="1463"/>
      <c r="O62" s="1463"/>
      <c r="P62" s="1463"/>
      <c r="Q62" s="1463"/>
      <c r="R62" s="1463"/>
      <c r="S62" s="1463"/>
      <c r="T62" s="1463"/>
      <c r="U62" s="1463"/>
      <c r="V62" s="3"/>
      <c r="W62" s="86"/>
      <c r="X62" s="86"/>
      <c r="Y62" s="86"/>
      <c r="Z62" s="86"/>
    </row>
    <row r="63" spans="1:26" s="24" customFormat="1" ht="12" customHeight="1" x14ac:dyDescent="0.2">
      <c r="A63" s="1604" t="s">
        <v>1476</v>
      </c>
      <c r="B63" s="1605"/>
      <c r="C63" s="1605"/>
      <c r="D63" s="1605"/>
      <c r="E63" s="1605"/>
      <c r="F63" s="1605"/>
      <c r="G63" s="1605"/>
      <c r="H63" s="1605"/>
      <c r="I63" s="1606"/>
      <c r="J63" s="254"/>
      <c r="K63" s="254"/>
      <c r="L63" s="254"/>
      <c r="M63" s="140"/>
      <c r="N63" s="140"/>
      <c r="O63" s="140"/>
      <c r="P63" s="140"/>
      <c r="Q63" s="140"/>
      <c r="R63" s="140"/>
      <c r="S63" s="140"/>
      <c r="T63" s="140"/>
      <c r="U63" s="140"/>
      <c r="V63" s="3" t="s">
        <v>11</v>
      </c>
    </row>
    <row r="64" spans="1:26" s="1" customFormat="1" ht="113.25" customHeight="1" x14ac:dyDescent="0.2">
      <c r="A64" s="1563" t="s">
        <v>1477</v>
      </c>
      <c r="B64" s="1459" t="s">
        <v>1792</v>
      </c>
      <c r="C64" s="656" t="s">
        <v>8010</v>
      </c>
      <c r="D64" s="1455" t="s">
        <v>275</v>
      </c>
      <c r="E64" s="1455" t="s">
        <v>276</v>
      </c>
      <c r="F64" s="1012"/>
      <c r="G64" s="1455"/>
      <c r="H64" s="1448">
        <v>2300</v>
      </c>
      <c r="I64" s="657">
        <v>1400</v>
      </c>
      <c r="J64" s="658" t="s">
        <v>8009</v>
      </c>
      <c r="K64" s="658" t="s">
        <v>8499</v>
      </c>
      <c r="L64" s="658"/>
      <c r="M64" s="145"/>
      <c r="N64" s="145"/>
      <c r="O64" s="145"/>
      <c r="P64" s="145"/>
      <c r="Q64" s="145"/>
      <c r="R64" s="145"/>
      <c r="S64" s="145"/>
      <c r="T64" s="145"/>
      <c r="U64" s="145"/>
      <c r="V64" s="3" t="s">
        <v>11</v>
      </c>
      <c r="W64" s="4"/>
    </row>
    <row r="65" spans="1:40" s="1" customFormat="1" ht="106.5" customHeight="1" x14ac:dyDescent="0.2">
      <c r="A65" s="1561"/>
      <c r="B65" s="1459" t="s">
        <v>1821</v>
      </c>
      <c r="C65" s="1459" t="s">
        <v>316</v>
      </c>
      <c r="D65" s="1449" t="s">
        <v>13</v>
      </c>
      <c r="E65" s="1449" t="s">
        <v>312</v>
      </c>
      <c r="F65" s="1012"/>
      <c r="G65" s="1448"/>
      <c r="H65" s="1448">
        <v>173</v>
      </c>
      <c r="I65" s="1448">
        <v>180</v>
      </c>
      <c r="J65" s="1458" t="s">
        <v>7880</v>
      </c>
      <c r="K65" s="1458" t="s">
        <v>8500</v>
      </c>
      <c r="L65" s="1458"/>
      <c r="M65" s="1463"/>
      <c r="N65" s="1463"/>
      <c r="O65" s="1463"/>
      <c r="P65" s="1463"/>
      <c r="Q65" s="1463"/>
      <c r="R65" s="1463"/>
      <c r="S65" s="1463"/>
      <c r="T65" s="1463"/>
      <c r="U65" s="1463"/>
      <c r="V65" s="3" t="s">
        <v>11</v>
      </c>
      <c r="W65" s="4"/>
    </row>
    <row r="66" spans="1:40" s="1" customFormat="1" ht="132.75" customHeight="1" x14ac:dyDescent="0.2">
      <c r="A66" s="1561"/>
      <c r="B66" s="1455" t="s">
        <v>5185</v>
      </c>
      <c r="C66" s="1027" t="s">
        <v>7947</v>
      </c>
      <c r="D66" s="1455" t="s">
        <v>3137</v>
      </c>
      <c r="E66" s="1454" t="s">
        <v>60</v>
      </c>
      <c r="F66" s="279"/>
      <c r="G66" s="330">
        <v>547.17079000000001</v>
      </c>
      <c r="H66" s="1448">
        <v>5.8696299999999999</v>
      </c>
      <c r="I66" s="1448"/>
      <c r="J66" s="127" t="s">
        <v>6775</v>
      </c>
      <c r="K66" s="1447" t="s">
        <v>7946</v>
      </c>
      <c r="L66" s="1447" t="s">
        <v>8501</v>
      </c>
      <c r="M66" s="1477"/>
      <c r="N66" s="1477"/>
      <c r="O66" s="1477"/>
      <c r="P66" s="1477"/>
      <c r="Q66" s="1477"/>
      <c r="R66" s="1477"/>
      <c r="S66" s="1477"/>
      <c r="T66" s="1477"/>
      <c r="U66" s="1477"/>
      <c r="V66" s="9"/>
    </row>
    <row r="67" spans="1:40" s="1" customFormat="1" ht="198" customHeight="1" x14ac:dyDescent="0.2">
      <c r="A67" s="1561"/>
      <c r="B67" s="1455" t="s">
        <v>6756</v>
      </c>
      <c r="C67" s="1027" t="s">
        <v>8434</v>
      </c>
      <c r="D67" s="1455" t="s">
        <v>1240</v>
      </c>
      <c r="E67" s="307" t="s">
        <v>3236</v>
      </c>
      <c r="F67" s="279"/>
      <c r="G67" s="330"/>
      <c r="H67" s="1448">
        <v>13587.117679999999</v>
      </c>
      <c r="I67" s="1448"/>
      <c r="J67" s="728" t="s">
        <v>6876</v>
      </c>
      <c r="K67" s="1447" t="s">
        <v>7959</v>
      </c>
      <c r="L67" s="1447" t="s">
        <v>8050</v>
      </c>
      <c r="M67" s="1477" t="s">
        <v>8347</v>
      </c>
      <c r="N67" s="1477" t="s">
        <v>8502</v>
      </c>
      <c r="O67" s="1477"/>
      <c r="P67" s="1477"/>
      <c r="Q67" s="1477"/>
      <c r="R67" s="1477"/>
      <c r="S67" s="1477"/>
      <c r="T67" s="1477"/>
      <c r="U67" s="1477"/>
      <c r="V67" s="9"/>
    </row>
    <row r="68" spans="1:40" s="1" customFormat="1" ht="108" customHeight="1" x14ac:dyDescent="0.2">
      <c r="A68" s="1561"/>
      <c r="B68" s="1455" t="s">
        <v>7881</v>
      </c>
      <c r="C68" s="1027" t="s">
        <v>7882</v>
      </c>
      <c r="D68" s="1455" t="s">
        <v>286</v>
      </c>
      <c r="E68" s="1449" t="s">
        <v>3596</v>
      </c>
      <c r="F68" s="279"/>
      <c r="G68" s="330"/>
      <c r="H68" s="1448">
        <v>795</v>
      </c>
      <c r="I68" s="1448"/>
      <c r="J68" s="127" t="s">
        <v>7066</v>
      </c>
      <c r="K68" s="1447" t="s">
        <v>8052</v>
      </c>
      <c r="L68" s="1447" t="s">
        <v>8348</v>
      </c>
      <c r="M68" s="1477" t="s">
        <v>8503</v>
      </c>
      <c r="N68" s="1477"/>
      <c r="O68" s="1477"/>
      <c r="P68" s="1477"/>
      <c r="Q68" s="1477"/>
      <c r="R68" s="1477"/>
      <c r="S68" s="1477"/>
      <c r="T68" s="1477"/>
      <c r="U68" s="1477"/>
      <c r="V68" s="9"/>
    </row>
    <row r="69" spans="1:40" s="1" customFormat="1" ht="142.5" customHeight="1" x14ac:dyDescent="0.2">
      <c r="A69" s="1561"/>
      <c r="B69" s="1455" t="s">
        <v>7891</v>
      </c>
      <c r="C69" s="1027" t="s">
        <v>7890</v>
      </c>
      <c r="D69" s="1455" t="s">
        <v>286</v>
      </c>
      <c r="E69" s="1449" t="s">
        <v>3596</v>
      </c>
      <c r="F69" s="279"/>
      <c r="G69" s="330"/>
      <c r="H69" s="1448">
        <v>0</v>
      </c>
      <c r="I69" s="1448"/>
      <c r="J69" s="127" t="s">
        <v>7066</v>
      </c>
      <c r="K69" s="1447" t="s">
        <v>8504</v>
      </c>
      <c r="L69" s="1447"/>
      <c r="M69" s="1477"/>
      <c r="N69" s="1477"/>
      <c r="O69" s="1477"/>
      <c r="P69" s="1477"/>
      <c r="Q69" s="1477"/>
      <c r="R69" s="1477"/>
      <c r="S69" s="1477"/>
      <c r="T69" s="1477"/>
      <c r="U69" s="1477"/>
      <c r="V69" s="9"/>
    </row>
    <row r="70" spans="1:40" s="1" customFormat="1" ht="108" customHeight="1" x14ac:dyDescent="0.2">
      <c r="A70" s="1561"/>
      <c r="B70" s="1455" t="s">
        <v>7893</v>
      </c>
      <c r="C70" s="1027" t="s">
        <v>7892</v>
      </c>
      <c r="D70" s="1455" t="s">
        <v>286</v>
      </c>
      <c r="E70" s="1449" t="s">
        <v>3596</v>
      </c>
      <c r="F70" s="279"/>
      <c r="G70" s="330"/>
      <c r="H70" s="1448">
        <v>44.55</v>
      </c>
      <c r="I70" s="1448"/>
      <c r="J70" s="127" t="s">
        <v>7066</v>
      </c>
      <c r="K70" s="1447" t="s">
        <v>8505</v>
      </c>
      <c r="L70" s="1447"/>
      <c r="M70" s="1477"/>
      <c r="N70" s="1477"/>
      <c r="O70" s="1477"/>
      <c r="P70" s="1477"/>
      <c r="Q70" s="1477"/>
      <c r="R70" s="1477"/>
      <c r="S70" s="1477"/>
      <c r="T70" s="1477"/>
      <c r="U70" s="1477"/>
      <c r="V70" s="9"/>
    </row>
    <row r="71" spans="1:40" s="1" customFormat="1" ht="138.75" customHeight="1" x14ac:dyDescent="0.2">
      <c r="A71" s="1561"/>
      <c r="B71" s="1455" t="s">
        <v>7954</v>
      </c>
      <c r="C71" s="1027" t="s">
        <v>8308</v>
      </c>
      <c r="D71" s="1455" t="s">
        <v>810</v>
      </c>
      <c r="E71" s="1449" t="s">
        <v>6763</v>
      </c>
      <c r="F71" s="279"/>
      <c r="G71" s="330"/>
      <c r="H71" s="1448">
        <v>10593</v>
      </c>
      <c r="I71" s="1448"/>
      <c r="J71" s="127" t="s">
        <v>7066</v>
      </c>
      <c r="K71" s="1447" t="s">
        <v>8053</v>
      </c>
      <c r="L71" s="1447" t="s">
        <v>8349</v>
      </c>
      <c r="M71" s="1477" t="s">
        <v>8506</v>
      </c>
      <c r="N71" s="1477"/>
      <c r="O71" s="1477"/>
      <c r="P71" s="1477"/>
      <c r="Q71" s="1477"/>
      <c r="R71" s="1477"/>
      <c r="S71" s="1477"/>
      <c r="T71" s="1477"/>
      <c r="U71" s="1477"/>
      <c r="V71" s="9"/>
    </row>
    <row r="72" spans="1:40" s="1" customFormat="1" ht="139.5" customHeight="1" x14ac:dyDescent="0.2">
      <c r="A72" s="1562"/>
      <c r="B72" s="1455" t="s">
        <v>8351</v>
      </c>
      <c r="C72" s="1027" t="s">
        <v>8353</v>
      </c>
      <c r="D72" s="1455" t="s">
        <v>286</v>
      </c>
      <c r="E72" s="1449" t="s">
        <v>5806</v>
      </c>
      <c r="F72" s="279"/>
      <c r="G72" s="330"/>
      <c r="H72" s="1448">
        <v>28.3</v>
      </c>
      <c r="I72" s="1448"/>
      <c r="J72" s="127" t="s">
        <v>8356</v>
      </c>
      <c r="K72" s="1447" t="s">
        <v>8507</v>
      </c>
      <c r="L72" s="1447"/>
      <c r="M72" s="1477"/>
      <c r="N72" s="1477"/>
      <c r="O72" s="1477"/>
      <c r="P72" s="1477"/>
      <c r="Q72" s="1477"/>
      <c r="R72" s="1477"/>
      <c r="S72" s="1477"/>
      <c r="T72" s="1477"/>
      <c r="U72" s="1477"/>
      <c r="V72" s="9"/>
    </row>
    <row r="73" spans="1:40" s="1" customFormat="1" ht="15.75" customHeight="1" x14ac:dyDescent="0.2">
      <c r="A73" s="1583" t="s">
        <v>1478</v>
      </c>
      <c r="B73" s="1591"/>
      <c r="C73" s="1591"/>
      <c r="D73" s="1591"/>
      <c r="E73" s="1591"/>
      <c r="F73" s="1591"/>
      <c r="G73" s="1591"/>
      <c r="H73" s="1591"/>
      <c r="I73" s="1585"/>
      <c r="J73" s="254"/>
      <c r="K73" s="254"/>
      <c r="L73" s="254"/>
      <c r="M73" s="140"/>
      <c r="N73" s="140"/>
      <c r="O73" s="140"/>
      <c r="P73" s="140"/>
      <c r="Q73" s="140"/>
      <c r="R73" s="140"/>
      <c r="S73" s="140"/>
      <c r="T73" s="140"/>
      <c r="U73" s="140"/>
      <c r="V73" s="3"/>
      <c r="W73" s="4"/>
      <c r="X73" s="4"/>
      <c r="Y73" s="4"/>
      <c r="Z73" s="4"/>
      <c r="AA73" s="4"/>
      <c r="AB73" s="4"/>
      <c r="AC73" s="4"/>
      <c r="AD73" s="4"/>
      <c r="AE73" s="4"/>
      <c r="AF73" s="4"/>
      <c r="AG73" s="4"/>
      <c r="AH73" s="4"/>
      <c r="AI73" s="4"/>
      <c r="AJ73" s="4"/>
      <c r="AK73" s="4"/>
      <c r="AL73" s="4"/>
      <c r="AM73" s="4"/>
    </row>
    <row r="74" spans="1:40" s="971" customFormat="1" ht="145.5" customHeight="1" x14ac:dyDescent="0.2">
      <c r="A74" s="1410" t="s">
        <v>3026</v>
      </c>
      <c r="B74" s="1466" t="s">
        <v>5064</v>
      </c>
      <c r="C74" s="1027" t="s">
        <v>7760</v>
      </c>
      <c r="D74" s="1449" t="s">
        <v>810</v>
      </c>
      <c r="E74" s="1449" t="s">
        <v>3810</v>
      </c>
      <c r="F74" s="279"/>
      <c r="G74" s="279">
        <v>48.985469999999999</v>
      </c>
      <c r="H74" s="1448">
        <v>0</v>
      </c>
      <c r="I74" s="1455"/>
      <c r="J74" s="1447" t="s">
        <v>5504</v>
      </c>
      <c r="K74" s="1447" t="s">
        <v>6877</v>
      </c>
      <c r="L74" s="1447" t="s">
        <v>7759</v>
      </c>
      <c r="M74" s="1477" t="s">
        <v>8508</v>
      </c>
      <c r="N74" s="1477"/>
      <c r="O74" s="1477"/>
      <c r="P74" s="1477"/>
      <c r="Q74" s="1477"/>
      <c r="R74" s="1477"/>
      <c r="S74" s="1477"/>
      <c r="T74" s="1477"/>
      <c r="U74" s="1477"/>
      <c r="V74" s="3"/>
      <c r="W74" s="4"/>
      <c r="X74" s="4"/>
      <c r="Y74" s="4"/>
      <c r="Z74" s="4"/>
      <c r="AA74" s="4"/>
      <c r="AB74" s="4"/>
      <c r="AC74" s="4"/>
      <c r="AD74" s="4"/>
      <c r="AE74" s="4"/>
      <c r="AF74" s="4"/>
      <c r="AG74" s="4"/>
      <c r="AH74" s="4"/>
      <c r="AI74" s="4"/>
      <c r="AJ74" s="4"/>
      <c r="AK74" s="4"/>
      <c r="AL74" s="4"/>
      <c r="AM74" s="4"/>
      <c r="AN74" s="240"/>
    </row>
    <row r="75" spans="1:40" s="1" customFormat="1" ht="111.75" customHeight="1" x14ac:dyDescent="0.2">
      <c r="A75" s="1563" t="s">
        <v>1480</v>
      </c>
      <c r="B75" s="1459" t="s">
        <v>2008</v>
      </c>
      <c r="C75" s="656" t="s">
        <v>478</v>
      </c>
      <c r="D75" s="1455" t="s">
        <v>275</v>
      </c>
      <c r="E75" s="1455" t="s">
        <v>276</v>
      </c>
      <c r="F75" s="1022"/>
      <c r="G75" s="1455"/>
      <c r="H75" s="1448">
        <v>553.07530999999994</v>
      </c>
      <c r="I75" s="279">
        <v>706.6</v>
      </c>
      <c r="J75" s="1474" t="s">
        <v>7990</v>
      </c>
      <c r="K75" s="1474" t="s">
        <v>8509</v>
      </c>
      <c r="L75" s="1474"/>
      <c r="M75" s="1478"/>
      <c r="N75" s="1478"/>
      <c r="O75" s="1478"/>
      <c r="P75" s="1478"/>
      <c r="Q75" s="1478"/>
      <c r="R75" s="1478"/>
      <c r="S75" s="1478"/>
      <c r="T75" s="1478"/>
      <c r="U75" s="1478"/>
      <c r="V75" s="9" t="s">
        <v>11</v>
      </c>
      <c r="W75" s="4"/>
    </row>
    <row r="76" spans="1:40" s="1" customFormat="1" ht="156.75" customHeight="1" x14ac:dyDescent="0.2">
      <c r="A76" s="1561"/>
      <c r="B76" s="1459" t="s">
        <v>2028</v>
      </c>
      <c r="C76" s="656" t="s">
        <v>8358</v>
      </c>
      <c r="D76" s="1455" t="s">
        <v>275</v>
      </c>
      <c r="E76" s="1455" t="s">
        <v>8015</v>
      </c>
      <c r="F76" s="1022"/>
      <c r="G76" s="1455"/>
      <c r="H76" s="1455">
        <v>238.94737000000001</v>
      </c>
      <c r="I76" s="279">
        <v>800</v>
      </c>
      <c r="J76" s="1474" t="s">
        <v>7649</v>
      </c>
      <c r="K76" s="1474" t="s">
        <v>8357</v>
      </c>
      <c r="L76" s="1474" t="s">
        <v>8510</v>
      </c>
      <c r="M76" s="1478"/>
      <c r="N76" s="1478"/>
      <c r="O76" s="1478"/>
      <c r="P76" s="1478"/>
      <c r="Q76" s="1478"/>
      <c r="R76" s="1478"/>
      <c r="S76" s="1478"/>
      <c r="T76" s="1478"/>
      <c r="U76" s="1478"/>
      <c r="V76" s="9" t="s">
        <v>11</v>
      </c>
      <c r="W76" s="4"/>
    </row>
    <row r="77" spans="1:40" s="1" customFormat="1" ht="112.5" customHeight="1" x14ac:dyDescent="0.2">
      <c r="A77" s="1561"/>
      <c r="B77" s="1459" t="s">
        <v>2037</v>
      </c>
      <c r="C77" s="656" t="s">
        <v>497</v>
      </c>
      <c r="D77" s="1455" t="s">
        <v>275</v>
      </c>
      <c r="E77" s="1455" t="s">
        <v>276</v>
      </c>
      <c r="F77" s="1022"/>
      <c r="G77" s="1455"/>
      <c r="H77" s="1448">
        <v>540.29778999999996</v>
      </c>
      <c r="I77" s="279">
        <v>352.3</v>
      </c>
      <c r="J77" s="1474" t="s">
        <v>7109</v>
      </c>
      <c r="K77" s="1474" t="s">
        <v>8511</v>
      </c>
      <c r="L77" s="1474"/>
      <c r="M77" s="1478"/>
      <c r="N77" s="1478"/>
      <c r="O77" s="1478"/>
      <c r="P77" s="1478"/>
      <c r="Q77" s="1478"/>
      <c r="R77" s="1478"/>
      <c r="S77" s="1478"/>
      <c r="T77" s="1478"/>
      <c r="U77" s="1478"/>
      <c r="V77" s="9" t="s">
        <v>11</v>
      </c>
      <c r="W77" s="4"/>
      <c r="X77" s="4"/>
      <c r="Y77" s="4"/>
      <c r="Z77" s="4"/>
      <c r="AA77" s="4"/>
      <c r="AB77" s="4"/>
      <c r="AC77" s="4"/>
      <c r="AD77" s="4"/>
    </row>
    <row r="78" spans="1:40" s="10" customFormat="1" ht="126.75" customHeight="1" x14ac:dyDescent="0.2">
      <c r="A78" s="1561"/>
      <c r="B78" s="1459" t="s">
        <v>2040</v>
      </c>
      <c r="C78" s="656" t="s">
        <v>7991</v>
      </c>
      <c r="D78" s="1455" t="s">
        <v>275</v>
      </c>
      <c r="E78" s="1455" t="s">
        <v>276</v>
      </c>
      <c r="F78" s="1022"/>
      <c r="G78" s="1455"/>
      <c r="H78" s="1448">
        <v>477.98667</v>
      </c>
      <c r="I78" s="279">
        <v>307.8</v>
      </c>
      <c r="J78" s="1474" t="s">
        <v>7992</v>
      </c>
      <c r="K78" s="1474" t="s">
        <v>8512</v>
      </c>
      <c r="L78" s="1474"/>
      <c r="M78" s="1478"/>
      <c r="N78" s="1478"/>
      <c r="O78" s="1478"/>
      <c r="P78" s="1478"/>
      <c r="Q78" s="1478"/>
      <c r="R78" s="1478"/>
      <c r="S78" s="1478"/>
      <c r="T78" s="1478"/>
      <c r="U78" s="1478"/>
      <c r="V78" s="9" t="s">
        <v>11</v>
      </c>
      <c r="W78" s="4"/>
      <c r="X78" s="4"/>
      <c r="Y78" s="4"/>
      <c r="Z78" s="4"/>
      <c r="AA78" s="4"/>
      <c r="AB78" s="4"/>
      <c r="AC78" s="4"/>
      <c r="AD78" s="4"/>
      <c r="AE78" s="27"/>
    </row>
    <row r="79" spans="1:40" s="36" customFormat="1" ht="129" customHeight="1" x14ac:dyDescent="0.2">
      <c r="A79" s="1561"/>
      <c r="B79" s="1459" t="s">
        <v>2043</v>
      </c>
      <c r="C79" s="656" t="s">
        <v>502</v>
      </c>
      <c r="D79" s="1455" t="s">
        <v>275</v>
      </c>
      <c r="E79" s="1455" t="s">
        <v>276</v>
      </c>
      <c r="F79" s="1022"/>
      <c r="G79" s="1455"/>
      <c r="H79" s="1448">
        <v>614.58126000000004</v>
      </c>
      <c r="I79" s="279">
        <v>265.10000000000002</v>
      </c>
      <c r="J79" s="1474" t="s">
        <v>7993</v>
      </c>
      <c r="K79" s="1474" t="s">
        <v>8359</v>
      </c>
      <c r="L79" s="1474" t="s">
        <v>8513</v>
      </c>
      <c r="M79" s="1478"/>
      <c r="N79" s="1478"/>
      <c r="O79" s="1478"/>
      <c r="P79" s="1478"/>
      <c r="Q79" s="1478"/>
      <c r="R79" s="1478"/>
      <c r="S79" s="1478"/>
      <c r="T79" s="1478"/>
      <c r="U79" s="1478"/>
      <c r="V79" s="9" t="s">
        <v>11</v>
      </c>
      <c r="W79" s="4"/>
      <c r="X79" s="4"/>
      <c r="Y79" s="4"/>
      <c r="Z79" s="4"/>
      <c r="AA79" s="4"/>
      <c r="AB79" s="4"/>
      <c r="AC79" s="4"/>
      <c r="AD79" s="4"/>
      <c r="AE79" s="35"/>
    </row>
    <row r="80" spans="1:40" s="10" customFormat="1" ht="96.75" customHeight="1" x14ac:dyDescent="0.2">
      <c r="A80" s="1561"/>
      <c r="B80" s="1459" t="s">
        <v>2070</v>
      </c>
      <c r="C80" s="656" t="s">
        <v>524</v>
      </c>
      <c r="D80" s="1455" t="s">
        <v>275</v>
      </c>
      <c r="E80" s="1455" t="s">
        <v>276</v>
      </c>
      <c r="F80" s="1022"/>
      <c r="G80" s="1455"/>
      <c r="H80" s="1448">
        <v>352.72885000000002</v>
      </c>
      <c r="I80" s="279">
        <v>318</v>
      </c>
      <c r="J80" s="1474" t="s">
        <v>7994</v>
      </c>
      <c r="K80" s="1474" t="s">
        <v>8514</v>
      </c>
      <c r="L80" s="1474"/>
      <c r="M80" s="1478"/>
      <c r="N80" s="1478"/>
      <c r="O80" s="1478"/>
      <c r="P80" s="1478"/>
      <c r="Q80" s="1478"/>
      <c r="R80" s="1478"/>
      <c r="S80" s="1478"/>
      <c r="T80" s="1478"/>
      <c r="U80" s="1478"/>
      <c r="V80" s="9" t="s">
        <v>11</v>
      </c>
      <c r="W80" s="4"/>
      <c r="X80" s="4"/>
      <c r="Y80" s="4"/>
      <c r="Z80" s="4"/>
      <c r="AA80" s="4"/>
      <c r="AB80" s="4"/>
      <c r="AC80" s="4"/>
      <c r="AD80" s="4"/>
      <c r="AE80" s="27"/>
    </row>
    <row r="81" spans="1:40" s="1" customFormat="1" ht="130.5" customHeight="1" x14ac:dyDescent="0.2">
      <c r="A81" s="1561"/>
      <c r="B81" s="1459" t="s">
        <v>2090</v>
      </c>
      <c r="C81" s="656" t="s">
        <v>541</v>
      </c>
      <c r="D81" s="1455" t="s">
        <v>275</v>
      </c>
      <c r="E81" s="1455" t="s">
        <v>276</v>
      </c>
      <c r="F81" s="1022"/>
      <c r="G81" s="1455"/>
      <c r="H81" s="1448">
        <v>535</v>
      </c>
      <c r="I81" s="279">
        <v>274.39999999999998</v>
      </c>
      <c r="J81" s="1474" t="s">
        <v>7988</v>
      </c>
      <c r="K81" s="1474" t="s">
        <v>8361</v>
      </c>
      <c r="L81" s="1474" t="s">
        <v>8531</v>
      </c>
      <c r="M81" s="1478"/>
      <c r="N81" s="1478"/>
      <c r="O81" s="1478"/>
      <c r="P81" s="1478"/>
      <c r="Q81" s="1478"/>
      <c r="R81" s="1478"/>
      <c r="S81" s="1478"/>
      <c r="T81" s="1478"/>
      <c r="U81" s="1478"/>
      <c r="V81" s="9" t="s">
        <v>11</v>
      </c>
      <c r="W81" s="4"/>
      <c r="X81" s="4"/>
      <c r="Y81" s="4"/>
      <c r="Z81" s="4"/>
      <c r="AA81" s="4"/>
      <c r="AB81" s="4"/>
      <c r="AC81" s="4"/>
      <c r="AD81" s="4"/>
    </row>
    <row r="82" spans="1:40" s="203" customFormat="1" ht="123.75" customHeight="1" x14ac:dyDescent="0.2">
      <c r="A82" s="1561"/>
      <c r="B82" s="1455" t="s">
        <v>5781</v>
      </c>
      <c r="C82" s="1027" t="s">
        <v>5782</v>
      </c>
      <c r="D82" s="1455" t="s">
        <v>810</v>
      </c>
      <c r="E82" s="1455" t="s">
        <v>3435</v>
      </c>
      <c r="F82" s="1040"/>
      <c r="G82" s="279">
        <v>39.339350000000003</v>
      </c>
      <c r="H82" s="1448">
        <v>614.29999999999995</v>
      </c>
      <c r="I82" s="1448"/>
      <c r="J82" s="1474" t="s">
        <v>5957</v>
      </c>
      <c r="K82" s="1474" t="s">
        <v>6903</v>
      </c>
      <c r="L82" s="1474" t="s">
        <v>7986</v>
      </c>
      <c r="M82" s="1478" t="s">
        <v>8532</v>
      </c>
      <c r="N82" s="1478"/>
      <c r="O82" s="1478"/>
      <c r="P82" s="1478"/>
      <c r="Q82" s="1478"/>
      <c r="R82" s="1478"/>
      <c r="S82" s="1478"/>
      <c r="T82" s="1478"/>
      <c r="U82" s="1478"/>
      <c r="V82" s="9"/>
      <c r="W82" s="4"/>
      <c r="X82" s="4"/>
      <c r="Y82" s="4"/>
      <c r="Z82" s="4"/>
      <c r="AA82" s="4"/>
      <c r="AB82" s="4"/>
      <c r="AC82" s="4"/>
      <c r="AD82" s="4"/>
      <c r="AE82" s="4"/>
      <c r="AF82" s="4"/>
      <c r="AG82" s="4"/>
      <c r="AH82" s="4"/>
      <c r="AI82" s="4"/>
      <c r="AJ82" s="4"/>
      <c r="AK82" s="4"/>
      <c r="AL82" s="4"/>
      <c r="AM82" s="4"/>
      <c r="AN82" s="1084"/>
    </row>
    <row r="83" spans="1:40" s="203" customFormat="1" ht="126.75" customHeight="1" x14ac:dyDescent="0.2">
      <c r="A83" s="1561"/>
      <c r="B83" s="1455" t="s">
        <v>6709</v>
      </c>
      <c r="C83" s="1027" t="s">
        <v>6711</v>
      </c>
      <c r="D83" s="1455" t="s">
        <v>810</v>
      </c>
      <c r="E83" s="1455" t="s">
        <v>5788</v>
      </c>
      <c r="F83" s="1040"/>
      <c r="G83" s="1143">
        <v>533.3670899</v>
      </c>
      <c r="H83" s="1448">
        <v>38.700000000000003</v>
      </c>
      <c r="I83" s="1448"/>
      <c r="J83" s="1183" t="s">
        <v>6905</v>
      </c>
      <c r="K83" s="1474" t="s">
        <v>6923</v>
      </c>
      <c r="L83" s="1474" t="s">
        <v>8515</v>
      </c>
      <c r="M83" s="1478"/>
      <c r="N83" s="1478"/>
      <c r="O83" s="1478"/>
      <c r="P83" s="1478"/>
      <c r="Q83" s="1478"/>
      <c r="R83" s="1478"/>
      <c r="S83" s="1478"/>
      <c r="T83" s="1478"/>
      <c r="U83" s="1478"/>
      <c r="V83" s="9"/>
      <c r="W83" s="4"/>
      <c r="X83" s="4"/>
      <c r="Y83" s="4"/>
      <c r="Z83" s="4"/>
      <c r="AA83" s="4"/>
      <c r="AB83" s="4"/>
      <c r="AC83" s="4"/>
      <c r="AD83" s="4"/>
      <c r="AE83" s="4"/>
      <c r="AF83" s="4"/>
      <c r="AG83" s="4"/>
      <c r="AH83" s="4"/>
      <c r="AI83" s="4"/>
      <c r="AJ83" s="4"/>
      <c r="AK83" s="4"/>
      <c r="AL83" s="4"/>
      <c r="AM83" s="4"/>
      <c r="AN83" s="1084"/>
    </row>
    <row r="84" spans="1:40" s="203" customFormat="1" ht="110.25" customHeight="1" x14ac:dyDescent="0.2">
      <c r="A84" s="1561"/>
      <c r="B84" s="1455" t="s">
        <v>7961</v>
      </c>
      <c r="C84" s="1027" t="s">
        <v>7965</v>
      </c>
      <c r="D84" s="1455" t="s">
        <v>810</v>
      </c>
      <c r="E84" s="1455" t="s">
        <v>5788</v>
      </c>
      <c r="F84" s="1040"/>
      <c r="G84" s="1143"/>
      <c r="H84" s="1448">
        <v>900</v>
      </c>
      <c r="I84" s="1448"/>
      <c r="J84" s="295" t="s">
        <v>7655</v>
      </c>
      <c r="K84" s="1474" t="s">
        <v>8516</v>
      </c>
      <c r="L84" s="1474"/>
      <c r="M84" s="1478"/>
      <c r="N84" s="1478"/>
      <c r="O84" s="1478"/>
      <c r="P84" s="1478"/>
      <c r="Q84" s="1478"/>
      <c r="R84" s="1478"/>
      <c r="S84" s="1478"/>
      <c r="T84" s="1478"/>
      <c r="U84" s="1478"/>
      <c r="V84" s="9"/>
      <c r="W84" s="4"/>
      <c r="X84" s="4"/>
      <c r="Y84" s="4"/>
      <c r="Z84" s="4"/>
      <c r="AA84" s="4"/>
      <c r="AB84" s="4"/>
      <c r="AC84" s="4"/>
      <c r="AD84" s="4"/>
      <c r="AE84" s="4"/>
      <c r="AF84" s="4"/>
      <c r="AG84" s="4"/>
      <c r="AH84" s="4"/>
      <c r="AI84" s="4"/>
      <c r="AJ84" s="4"/>
      <c r="AK84" s="4"/>
      <c r="AL84" s="4"/>
      <c r="AM84" s="4"/>
      <c r="AN84" s="1084"/>
    </row>
    <row r="85" spans="1:40" s="203" customFormat="1" ht="120.75" customHeight="1" x14ac:dyDescent="0.2">
      <c r="A85" s="1561"/>
      <c r="B85" s="1455" t="s">
        <v>7962</v>
      </c>
      <c r="C85" s="1027" t="s">
        <v>7966</v>
      </c>
      <c r="D85" s="1455" t="s">
        <v>810</v>
      </c>
      <c r="E85" s="1455" t="s">
        <v>5788</v>
      </c>
      <c r="F85" s="1040"/>
      <c r="G85" s="1143"/>
      <c r="H85" s="1448">
        <v>669.7</v>
      </c>
      <c r="I85" s="1448"/>
      <c r="J85" s="295" t="s">
        <v>7655</v>
      </c>
      <c r="K85" s="1474" t="s">
        <v>8055</v>
      </c>
      <c r="L85" s="1474" t="s">
        <v>8517</v>
      </c>
      <c r="M85" s="1478"/>
      <c r="N85" s="1478"/>
      <c r="O85" s="1478"/>
      <c r="P85" s="1478"/>
      <c r="Q85" s="1478"/>
      <c r="R85" s="1478"/>
      <c r="S85" s="1478"/>
      <c r="T85" s="1478"/>
      <c r="U85" s="1478"/>
      <c r="V85" s="9"/>
      <c r="W85" s="4"/>
      <c r="X85" s="4"/>
      <c r="Y85" s="4"/>
      <c r="Z85" s="4"/>
      <c r="AA85" s="4"/>
      <c r="AB85" s="4"/>
      <c r="AC85" s="4"/>
      <c r="AD85" s="4"/>
      <c r="AE85" s="4"/>
      <c r="AF85" s="4"/>
      <c r="AG85" s="4"/>
      <c r="AH85" s="4"/>
      <c r="AI85" s="4"/>
      <c r="AJ85" s="4"/>
      <c r="AK85" s="4"/>
      <c r="AL85" s="4"/>
      <c r="AM85" s="4"/>
      <c r="AN85" s="1084"/>
    </row>
    <row r="86" spans="1:40" s="203" customFormat="1" ht="83.25" customHeight="1" x14ac:dyDescent="0.2">
      <c r="A86" s="1561"/>
      <c r="B86" s="1455" t="s">
        <v>7963</v>
      </c>
      <c r="C86" s="1027" t="s">
        <v>7969</v>
      </c>
      <c r="D86" s="1455" t="s">
        <v>810</v>
      </c>
      <c r="E86" s="1455" t="s">
        <v>5788</v>
      </c>
      <c r="F86" s="1040"/>
      <c r="G86" s="1143"/>
      <c r="H86" s="1448">
        <v>725.00325999999995</v>
      </c>
      <c r="I86" s="1448"/>
      <c r="J86" s="295" t="s">
        <v>7655</v>
      </c>
      <c r="K86" s="1474" t="s">
        <v>8518</v>
      </c>
      <c r="L86" s="1474"/>
      <c r="M86" s="1478"/>
      <c r="N86" s="1478"/>
      <c r="O86" s="1478"/>
      <c r="P86" s="1478"/>
      <c r="Q86" s="1478"/>
      <c r="R86" s="1478"/>
      <c r="S86" s="1478"/>
      <c r="T86" s="1478"/>
      <c r="U86" s="1478"/>
      <c r="V86" s="9"/>
      <c r="W86" s="4"/>
      <c r="X86" s="4"/>
      <c r="Y86" s="4"/>
      <c r="Z86" s="4"/>
      <c r="AA86" s="4"/>
      <c r="AB86" s="4"/>
      <c r="AC86" s="4"/>
      <c r="AD86" s="4"/>
      <c r="AE86" s="4"/>
      <c r="AF86" s="4"/>
      <c r="AG86" s="4"/>
      <c r="AH86" s="4"/>
      <c r="AI86" s="4"/>
      <c r="AJ86" s="4"/>
      <c r="AK86" s="4"/>
      <c r="AL86" s="4"/>
      <c r="AM86" s="4"/>
      <c r="AN86" s="1084"/>
    </row>
    <row r="87" spans="1:40" s="203" customFormat="1" ht="116.25" customHeight="1" x14ac:dyDescent="0.2">
      <c r="A87" s="1561"/>
      <c r="B87" s="1455" t="s">
        <v>7964</v>
      </c>
      <c r="C87" s="1027" t="s">
        <v>7970</v>
      </c>
      <c r="D87" s="1455" t="s">
        <v>810</v>
      </c>
      <c r="E87" s="1455" t="s">
        <v>5788</v>
      </c>
      <c r="F87" s="1040"/>
      <c r="G87" s="1143"/>
      <c r="H87" s="1448">
        <v>940</v>
      </c>
      <c r="I87" s="1448"/>
      <c r="J87" s="295" t="s">
        <v>7655</v>
      </c>
      <c r="K87" s="1474" t="s">
        <v>8519</v>
      </c>
      <c r="L87" s="1474"/>
      <c r="M87" s="1478"/>
      <c r="N87" s="1478"/>
      <c r="O87" s="1478"/>
      <c r="P87" s="1478"/>
      <c r="Q87" s="1478"/>
      <c r="R87" s="1478"/>
      <c r="S87" s="1478"/>
      <c r="T87" s="1478"/>
      <c r="U87" s="1478"/>
      <c r="V87" s="9"/>
      <c r="W87" s="4"/>
      <c r="X87" s="4"/>
      <c r="Y87" s="4"/>
      <c r="Z87" s="4"/>
      <c r="AA87" s="4"/>
      <c r="AB87" s="4"/>
      <c r="AC87" s="4"/>
      <c r="AD87" s="4"/>
      <c r="AE87" s="4"/>
      <c r="AF87" s="4"/>
      <c r="AG87" s="4"/>
      <c r="AH87" s="4"/>
      <c r="AI87" s="4"/>
      <c r="AJ87" s="4"/>
      <c r="AK87" s="4"/>
      <c r="AL87" s="4"/>
      <c r="AM87" s="4"/>
      <c r="AN87" s="1084"/>
    </row>
    <row r="88" spans="1:40" s="203" customFormat="1" ht="123.75" customHeight="1" x14ac:dyDescent="0.2">
      <c r="A88" s="1561"/>
      <c r="B88" s="1455" t="s">
        <v>7967</v>
      </c>
      <c r="C88" s="1027" t="s">
        <v>7971</v>
      </c>
      <c r="D88" s="1455" t="s">
        <v>810</v>
      </c>
      <c r="E88" s="1455" t="s">
        <v>5788</v>
      </c>
      <c r="F88" s="1040"/>
      <c r="G88" s="1143"/>
      <c r="H88" s="1448">
        <v>255</v>
      </c>
      <c r="I88" s="1448"/>
      <c r="J88" s="295" t="s">
        <v>7655</v>
      </c>
      <c r="K88" s="1474" t="s">
        <v>8520</v>
      </c>
      <c r="L88" s="1474"/>
      <c r="M88" s="1478"/>
      <c r="N88" s="1478"/>
      <c r="O88" s="1478"/>
      <c r="P88" s="1478"/>
      <c r="Q88" s="1478"/>
      <c r="R88" s="1478"/>
      <c r="S88" s="1478"/>
      <c r="T88" s="1478"/>
      <c r="U88" s="1478"/>
      <c r="V88" s="9"/>
      <c r="W88" s="4"/>
      <c r="X88" s="4"/>
      <c r="Y88" s="4"/>
      <c r="Z88" s="4"/>
      <c r="AA88" s="4"/>
      <c r="AB88" s="4"/>
      <c r="AC88" s="4"/>
      <c r="AD88" s="4"/>
      <c r="AE88" s="4"/>
      <c r="AF88" s="4"/>
      <c r="AG88" s="4"/>
      <c r="AH88" s="4"/>
      <c r="AI88" s="4"/>
      <c r="AJ88" s="4"/>
      <c r="AK88" s="4"/>
      <c r="AL88" s="4"/>
      <c r="AM88" s="4"/>
      <c r="AN88" s="1084"/>
    </row>
    <row r="89" spans="1:40" s="203" customFormat="1" ht="117.75" customHeight="1" x14ac:dyDescent="0.2">
      <c r="A89" s="1561"/>
      <c r="B89" s="1455" t="s">
        <v>7975</v>
      </c>
      <c r="C89" s="1027" t="s">
        <v>7978</v>
      </c>
      <c r="D89" s="1455" t="s">
        <v>810</v>
      </c>
      <c r="E89" s="1455" t="s">
        <v>5788</v>
      </c>
      <c r="F89" s="1040"/>
      <c r="G89" s="1143"/>
      <c r="H89" s="1448">
        <v>1487.9999</v>
      </c>
      <c r="I89" s="1448"/>
      <c r="J89" s="295" t="s">
        <v>7655</v>
      </c>
      <c r="K89" s="1474" t="s">
        <v>8363</v>
      </c>
      <c r="L89" s="1474" t="s">
        <v>8521</v>
      </c>
      <c r="M89" s="1478"/>
      <c r="N89" s="1478"/>
      <c r="O89" s="1478"/>
      <c r="P89" s="1478"/>
      <c r="Q89" s="1478"/>
      <c r="R89" s="1478"/>
      <c r="S89" s="1478"/>
      <c r="T89" s="1478"/>
      <c r="U89" s="1478"/>
      <c r="V89" s="9"/>
      <c r="W89" s="4"/>
      <c r="X89" s="4"/>
      <c r="Y89" s="4"/>
      <c r="Z89" s="4"/>
      <c r="AA89" s="4"/>
      <c r="AB89" s="4"/>
      <c r="AC89" s="4"/>
      <c r="AD89" s="4"/>
      <c r="AE89" s="4"/>
      <c r="AF89" s="4"/>
      <c r="AG89" s="4"/>
      <c r="AH89" s="4"/>
      <c r="AI89" s="4"/>
      <c r="AJ89" s="4"/>
      <c r="AK89" s="4"/>
      <c r="AL89" s="4"/>
      <c r="AM89" s="4"/>
      <c r="AN89" s="1084"/>
    </row>
    <row r="90" spans="1:40" s="203" customFormat="1" ht="179.25" customHeight="1" x14ac:dyDescent="0.2">
      <c r="A90" s="1561"/>
      <c r="B90" s="1455" t="s">
        <v>7976</v>
      </c>
      <c r="C90" s="1027" t="s">
        <v>7979</v>
      </c>
      <c r="D90" s="1455" t="s">
        <v>810</v>
      </c>
      <c r="E90" s="1455" t="s">
        <v>5788</v>
      </c>
      <c r="F90" s="1040"/>
      <c r="G90" s="1143"/>
      <c r="H90" s="1448">
        <v>1142.9999</v>
      </c>
      <c r="I90" s="1448"/>
      <c r="J90" s="295" t="s">
        <v>7655</v>
      </c>
      <c r="K90" s="1474" t="s">
        <v>8865</v>
      </c>
      <c r="L90" s="1474" t="s">
        <v>8862</v>
      </c>
      <c r="M90" s="1478"/>
      <c r="N90" s="1478"/>
      <c r="O90" s="1478"/>
      <c r="P90" s="1478"/>
      <c r="Q90" s="1478"/>
      <c r="R90" s="1478"/>
      <c r="S90" s="1478"/>
      <c r="T90" s="1478"/>
      <c r="U90" s="1478"/>
      <c r="V90" s="9"/>
      <c r="W90" s="4"/>
      <c r="X90" s="4"/>
      <c r="Y90" s="4"/>
      <c r="Z90" s="4"/>
      <c r="AA90" s="4"/>
      <c r="AB90" s="4"/>
      <c r="AC90" s="4"/>
      <c r="AD90" s="4"/>
      <c r="AE90" s="4"/>
      <c r="AF90" s="4"/>
      <c r="AG90" s="4"/>
      <c r="AH90" s="4"/>
      <c r="AI90" s="4"/>
      <c r="AJ90" s="4"/>
      <c r="AK90" s="4"/>
      <c r="AL90" s="4"/>
      <c r="AM90" s="4"/>
      <c r="AN90" s="1084"/>
    </row>
    <row r="91" spans="1:40" s="203" customFormat="1" ht="125.25" customHeight="1" x14ac:dyDescent="0.2">
      <c r="A91" s="1561"/>
      <c r="B91" s="1455" t="s">
        <v>7654</v>
      </c>
      <c r="C91" s="1027" t="s">
        <v>8365</v>
      </c>
      <c r="D91" s="1455" t="s">
        <v>810</v>
      </c>
      <c r="E91" s="1455" t="s">
        <v>3435</v>
      </c>
      <c r="F91" s="1040"/>
      <c r="G91" s="1143"/>
      <c r="H91" s="1448">
        <v>184.65177</v>
      </c>
      <c r="I91" s="1448"/>
      <c r="J91" s="295" t="s">
        <v>7655</v>
      </c>
      <c r="K91" s="1474" t="s">
        <v>8364</v>
      </c>
      <c r="L91" s="1474" t="s">
        <v>8522</v>
      </c>
      <c r="M91" s="1478"/>
      <c r="N91" s="1478"/>
      <c r="O91" s="1478"/>
      <c r="P91" s="1478"/>
      <c r="Q91" s="1478"/>
      <c r="R91" s="1478"/>
      <c r="S91" s="1478"/>
      <c r="T91" s="1478"/>
      <c r="U91" s="1478"/>
      <c r="V91" s="9"/>
      <c r="W91" s="4"/>
      <c r="X91" s="4"/>
      <c r="Y91" s="4"/>
      <c r="Z91" s="4"/>
      <c r="AA91" s="4"/>
      <c r="AB91" s="4"/>
      <c r="AC91" s="4"/>
      <c r="AD91" s="4"/>
      <c r="AE91" s="4"/>
      <c r="AF91" s="4"/>
      <c r="AG91" s="4"/>
      <c r="AH91" s="4"/>
      <c r="AI91" s="4"/>
      <c r="AJ91" s="4"/>
      <c r="AK91" s="4"/>
      <c r="AL91" s="4"/>
      <c r="AM91" s="4"/>
      <c r="AN91" s="845"/>
    </row>
    <row r="92" spans="1:40" s="203" customFormat="1" ht="167.25" customHeight="1" x14ac:dyDescent="0.2">
      <c r="A92" s="1561"/>
      <c r="B92" s="1455" t="s">
        <v>7657</v>
      </c>
      <c r="C92" s="1027" t="s">
        <v>8524</v>
      </c>
      <c r="D92" s="1455" t="s">
        <v>810</v>
      </c>
      <c r="E92" s="1455" t="s">
        <v>3435</v>
      </c>
      <c r="F92" s="1040"/>
      <c r="G92" s="1143"/>
      <c r="H92" s="1448">
        <v>300</v>
      </c>
      <c r="I92" s="1448"/>
      <c r="J92" s="295" t="s">
        <v>7658</v>
      </c>
      <c r="K92" s="1474" t="s">
        <v>8523</v>
      </c>
      <c r="L92" s="1474"/>
      <c r="M92" s="1478"/>
      <c r="N92" s="1478"/>
      <c r="O92" s="1478"/>
      <c r="P92" s="1478"/>
      <c r="Q92" s="1478"/>
      <c r="R92" s="1478"/>
      <c r="S92" s="1478"/>
      <c r="T92" s="1478"/>
      <c r="U92" s="1478"/>
      <c r="V92" s="9"/>
      <c r="W92" s="4"/>
      <c r="X92" s="4"/>
      <c r="Y92" s="4"/>
      <c r="Z92" s="4"/>
      <c r="AA92" s="4"/>
      <c r="AB92" s="4"/>
      <c r="AC92" s="4"/>
      <c r="AD92" s="4"/>
      <c r="AE92" s="4"/>
      <c r="AF92" s="4"/>
      <c r="AG92" s="4"/>
      <c r="AH92" s="4"/>
      <c r="AI92" s="4"/>
      <c r="AJ92" s="4"/>
      <c r="AK92" s="4"/>
      <c r="AL92" s="4"/>
      <c r="AM92" s="4"/>
      <c r="AN92" s="845"/>
    </row>
    <row r="93" spans="1:40" s="203" customFormat="1" ht="160.5" customHeight="1" x14ac:dyDescent="0.2">
      <c r="A93" s="1561"/>
      <c r="B93" s="1455" t="s">
        <v>7661</v>
      </c>
      <c r="C93" s="1027" t="s">
        <v>8526</v>
      </c>
      <c r="D93" s="1455" t="s">
        <v>810</v>
      </c>
      <c r="E93" s="1455" t="s">
        <v>3435</v>
      </c>
      <c r="F93" s="1040"/>
      <c r="G93" s="1143"/>
      <c r="H93" s="1448">
        <v>500</v>
      </c>
      <c r="I93" s="1448"/>
      <c r="J93" s="295" t="s">
        <v>7658</v>
      </c>
      <c r="K93" s="1474" t="s">
        <v>8525</v>
      </c>
      <c r="L93" s="1474"/>
      <c r="M93" s="1478"/>
      <c r="N93" s="1478"/>
      <c r="O93" s="1478"/>
      <c r="P93" s="1478"/>
      <c r="Q93" s="1478"/>
      <c r="R93" s="1478"/>
      <c r="S93" s="1478"/>
      <c r="T93" s="1478"/>
      <c r="U93" s="1478"/>
      <c r="V93" s="9"/>
      <c r="W93" s="4"/>
      <c r="X93" s="4"/>
      <c r="Y93" s="4"/>
      <c r="Z93" s="4"/>
      <c r="AA93" s="4"/>
      <c r="AB93" s="4"/>
      <c r="AC93" s="4"/>
      <c r="AD93" s="4"/>
      <c r="AE93" s="4"/>
      <c r="AF93" s="4"/>
      <c r="AG93" s="4"/>
      <c r="AH93" s="4"/>
      <c r="AI93" s="4"/>
      <c r="AJ93" s="4"/>
      <c r="AK93" s="4"/>
      <c r="AL93" s="4"/>
      <c r="AM93" s="4"/>
      <c r="AN93" s="845"/>
    </row>
    <row r="94" spans="1:40" s="203" customFormat="1" ht="132.75" customHeight="1" x14ac:dyDescent="0.2">
      <c r="A94" s="1561"/>
      <c r="B94" s="1455" t="s">
        <v>7662</v>
      </c>
      <c r="C94" s="1027" t="s">
        <v>7663</v>
      </c>
      <c r="D94" s="1455" t="s">
        <v>810</v>
      </c>
      <c r="E94" s="1455" t="s">
        <v>3435</v>
      </c>
      <c r="F94" s="1040"/>
      <c r="G94" s="1143"/>
      <c r="H94" s="1448">
        <v>1319.0057400000001</v>
      </c>
      <c r="I94" s="1448"/>
      <c r="J94" s="295" t="s">
        <v>7658</v>
      </c>
      <c r="K94" s="1474" t="s">
        <v>8527</v>
      </c>
      <c r="L94" s="1474"/>
      <c r="M94" s="1478"/>
      <c r="N94" s="1478"/>
      <c r="O94" s="1478"/>
      <c r="P94" s="1478"/>
      <c r="Q94" s="1478"/>
      <c r="R94" s="1478"/>
      <c r="S94" s="1478"/>
      <c r="T94" s="1478"/>
      <c r="U94" s="1478"/>
      <c r="V94" s="9"/>
      <c r="W94" s="4"/>
      <c r="X94" s="4"/>
      <c r="Y94" s="4"/>
      <c r="Z94" s="4"/>
      <c r="AA94" s="4"/>
      <c r="AB94" s="4"/>
      <c r="AC94" s="4"/>
      <c r="AD94" s="4"/>
      <c r="AE94" s="4"/>
      <c r="AF94" s="4"/>
      <c r="AG94" s="4"/>
      <c r="AH94" s="4"/>
      <c r="AI94" s="4"/>
      <c r="AJ94" s="4"/>
      <c r="AK94" s="4"/>
      <c r="AL94" s="4"/>
      <c r="AM94" s="4"/>
      <c r="AN94" s="845"/>
    </row>
    <row r="95" spans="1:40" s="203" customFormat="1" ht="83.25" customHeight="1" x14ac:dyDescent="0.2">
      <c r="A95" s="1562"/>
      <c r="B95" s="1455" t="s">
        <v>8528</v>
      </c>
      <c r="C95" s="1027" t="s">
        <v>8529</v>
      </c>
      <c r="D95" s="1449" t="s">
        <v>213</v>
      </c>
      <c r="E95" s="1455" t="s">
        <v>551</v>
      </c>
      <c r="F95" s="1040"/>
      <c r="G95" s="1143"/>
      <c r="H95" s="1448">
        <v>500</v>
      </c>
      <c r="I95" s="1448"/>
      <c r="J95" s="295" t="s">
        <v>8530</v>
      </c>
      <c r="K95" s="1474"/>
      <c r="L95" s="1474"/>
      <c r="M95" s="1478"/>
      <c r="N95" s="1478"/>
      <c r="O95" s="1478"/>
      <c r="P95" s="1478"/>
      <c r="Q95" s="1478"/>
      <c r="R95" s="1478"/>
      <c r="S95" s="1478"/>
      <c r="T95" s="1478"/>
      <c r="U95" s="1478"/>
      <c r="V95" s="9"/>
      <c r="W95" s="4"/>
      <c r="X95" s="4"/>
      <c r="Y95" s="4"/>
      <c r="Z95" s="4"/>
      <c r="AA95" s="4"/>
      <c r="AB95" s="4"/>
      <c r="AC95" s="4"/>
      <c r="AD95" s="4"/>
      <c r="AE95" s="4"/>
      <c r="AF95" s="4"/>
      <c r="AG95" s="4"/>
      <c r="AH95" s="4"/>
      <c r="AI95" s="4"/>
      <c r="AJ95" s="4"/>
      <c r="AK95" s="4"/>
      <c r="AL95" s="4"/>
      <c r="AM95" s="4"/>
      <c r="AN95" s="1084"/>
    </row>
    <row r="96" spans="1:40" s="1" customFormat="1" ht="116.25" customHeight="1" x14ac:dyDescent="0.2">
      <c r="A96" s="1485" t="s">
        <v>1481</v>
      </c>
      <c r="B96" s="1459" t="s">
        <v>8057</v>
      </c>
      <c r="C96" s="1459" t="s">
        <v>8058</v>
      </c>
      <c r="D96" s="1449" t="s">
        <v>810</v>
      </c>
      <c r="E96" s="1455" t="s">
        <v>3435</v>
      </c>
      <c r="F96" s="1448"/>
      <c r="G96" s="218"/>
      <c r="H96" s="571">
        <v>564.47699999999998</v>
      </c>
      <c r="I96" s="571"/>
      <c r="J96" s="1447" t="s">
        <v>8059</v>
      </c>
      <c r="K96" s="1447" t="s">
        <v>8533</v>
      </c>
      <c r="L96" s="1447"/>
      <c r="M96" s="1477"/>
      <c r="N96" s="1477"/>
      <c r="O96" s="1477"/>
      <c r="P96" s="1477"/>
      <c r="Q96" s="1477"/>
      <c r="R96" s="1477"/>
      <c r="S96" s="1477"/>
      <c r="T96" s="1477"/>
      <c r="U96" s="1477"/>
      <c r="V96" s="9"/>
    </row>
    <row r="97" spans="1:30" s="1" customFormat="1" ht="116.25" customHeight="1" x14ac:dyDescent="0.2">
      <c r="A97" s="1452"/>
      <c r="B97" s="1459" t="s">
        <v>8534</v>
      </c>
      <c r="C97" s="1459" t="s">
        <v>8535</v>
      </c>
      <c r="D97" s="1449" t="s">
        <v>810</v>
      </c>
      <c r="E97" s="1455" t="s">
        <v>3435</v>
      </c>
      <c r="F97" s="1448"/>
      <c r="G97" s="218"/>
      <c r="H97" s="571">
        <v>3655</v>
      </c>
      <c r="I97" s="571"/>
      <c r="J97" s="1447" t="s">
        <v>8536</v>
      </c>
      <c r="K97" s="1447"/>
      <c r="L97" s="1447"/>
      <c r="M97" s="1477"/>
      <c r="N97" s="1477"/>
      <c r="O97" s="1477"/>
      <c r="P97" s="1477"/>
      <c r="Q97" s="1477"/>
      <c r="R97" s="1477"/>
      <c r="S97" s="1477"/>
      <c r="T97" s="1477"/>
      <c r="U97" s="1477"/>
      <c r="V97" s="9"/>
    </row>
    <row r="98" spans="1:30" s="1" customFormat="1" ht="187.5" customHeight="1" x14ac:dyDescent="0.2">
      <c r="A98" s="1459" t="s">
        <v>1482</v>
      </c>
      <c r="B98" s="1459" t="s">
        <v>2109</v>
      </c>
      <c r="C98" s="1027" t="s">
        <v>8171</v>
      </c>
      <c r="D98" s="1455" t="s">
        <v>213</v>
      </c>
      <c r="E98" s="1455" t="s">
        <v>216</v>
      </c>
      <c r="F98" s="309">
        <v>15816.622590000001</v>
      </c>
      <c r="G98" s="330">
        <v>315.69276000000002</v>
      </c>
      <c r="H98" s="1455">
        <v>9000</v>
      </c>
      <c r="I98" s="1455"/>
      <c r="J98" s="1447" t="s">
        <v>4144</v>
      </c>
      <c r="K98" s="1447" t="s">
        <v>5537</v>
      </c>
      <c r="L98" s="1447" t="s">
        <v>6401</v>
      </c>
      <c r="M98" s="1477" t="s">
        <v>8172</v>
      </c>
      <c r="N98" s="1477" t="s">
        <v>8537</v>
      </c>
      <c r="O98" s="1477"/>
      <c r="P98" s="1477"/>
      <c r="Q98" s="1477"/>
      <c r="R98" s="1477"/>
      <c r="S98" s="1477"/>
      <c r="T98" s="1477"/>
      <c r="U98" s="1477"/>
      <c r="V98" s="3" t="s">
        <v>123</v>
      </c>
      <c r="W98" s="4"/>
    </row>
    <row r="99" spans="1:30" s="10" customFormat="1" ht="144.75" customHeight="1" x14ac:dyDescent="0.2">
      <c r="A99" s="1488" t="s">
        <v>1483</v>
      </c>
      <c r="B99" s="1459" t="s">
        <v>2114</v>
      </c>
      <c r="C99" s="1027" t="s">
        <v>7693</v>
      </c>
      <c r="D99" s="1455" t="s">
        <v>213</v>
      </c>
      <c r="E99" s="1455" t="s">
        <v>216</v>
      </c>
      <c r="F99" s="558">
        <v>10459</v>
      </c>
      <c r="G99" s="1448">
        <v>5963</v>
      </c>
      <c r="H99" s="1455">
        <v>1719.77</v>
      </c>
      <c r="I99" s="1455"/>
      <c r="J99" s="1447" t="s">
        <v>4343</v>
      </c>
      <c r="K99" s="1447" t="s">
        <v>5542</v>
      </c>
      <c r="L99" s="1447" t="s">
        <v>7694</v>
      </c>
      <c r="M99" s="1477" t="s">
        <v>8060</v>
      </c>
      <c r="N99" s="1477" t="s">
        <v>8367</v>
      </c>
      <c r="O99" s="1477" t="s">
        <v>8538</v>
      </c>
      <c r="P99" s="1477"/>
      <c r="Q99" s="1477"/>
      <c r="R99" s="1477"/>
      <c r="S99" s="1477"/>
      <c r="T99" s="1477"/>
      <c r="U99" s="1477"/>
      <c r="V99" s="3" t="s">
        <v>123</v>
      </c>
      <c r="W99" s="4"/>
      <c r="X99" s="4"/>
      <c r="Y99" s="4"/>
      <c r="Z99" s="4"/>
      <c r="AA99" s="4"/>
      <c r="AB99" s="4"/>
      <c r="AC99" s="4"/>
      <c r="AD99" s="22"/>
    </row>
    <row r="100" spans="1:30" s="1" customFormat="1" ht="165" customHeight="1" x14ac:dyDescent="0.2">
      <c r="A100" s="1561" t="s">
        <v>1485</v>
      </c>
      <c r="B100" s="1459" t="s">
        <v>2138</v>
      </c>
      <c r="C100" s="1027" t="s">
        <v>7702</v>
      </c>
      <c r="D100" s="1455" t="s">
        <v>558</v>
      </c>
      <c r="E100" s="1455" t="s">
        <v>216</v>
      </c>
      <c r="F100" s="309">
        <v>713</v>
      </c>
      <c r="G100" s="218">
        <v>866.82899999999995</v>
      </c>
      <c r="H100" s="1448">
        <v>34800</v>
      </c>
      <c r="I100" s="330">
        <v>22800</v>
      </c>
      <c r="J100" s="1475" t="s">
        <v>4148</v>
      </c>
      <c r="K100" s="1475" t="s">
        <v>5749</v>
      </c>
      <c r="L100" s="1475" t="s">
        <v>5966</v>
      </c>
      <c r="M100" s="151" t="s">
        <v>6243</v>
      </c>
      <c r="N100" s="151" t="s">
        <v>6934</v>
      </c>
      <c r="O100" s="151" t="s">
        <v>7701</v>
      </c>
      <c r="P100" s="151" t="s">
        <v>8368</v>
      </c>
      <c r="Q100" s="151" t="s">
        <v>8539</v>
      </c>
      <c r="R100" s="151"/>
      <c r="S100" s="151"/>
      <c r="T100" s="151"/>
      <c r="U100" s="151"/>
      <c r="V100" s="9" t="s">
        <v>123</v>
      </c>
    </row>
    <row r="101" spans="1:30" s="1" customFormat="1" ht="120.75" customHeight="1" x14ac:dyDescent="0.2">
      <c r="A101" s="1561"/>
      <c r="B101" s="1455" t="s">
        <v>6403</v>
      </c>
      <c r="C101" s="1027" t="s">
        <v>7725</v>
      </c>
      <c r="D101" s="1455" t="s">
        <v>810</v>
      </c>
      <c r="E101" s="1455" t="s">
        <v>902</v>
      </c>
      <c r="F101" s="330"/>
      <c r="G101" s="279">
        <v>430</v>
      </c>
      <c r="H101" s="1448">
        <v>2265.3040000000001</v>
      </c>
      <c r="I101" s="1014"/>
      <c r="J101" s="974" t="s">
        <v>6429</v>
      </c>
      <c r="K101" s="1458" t="s">
        <v>7724</v>
      </c>
      <c r="L101" s="1458" t="s">
        <v>8540</v>
      </c>
      <c r="M101" s="1463"/>
      <c r="N101" s="1463"/>
      <c r="O101" s="1463"/>
      <c r="P101" s="1463"/>
      <c r="Q101" s="1463"/>
      <c r="R101" s="1463"/>
      <c r="S101" s="1463"/>
      <c r="T101" s="1463"/>
      <c r="U101" s="1463"/>
      <c r="V101" s="4"/>
      <c r="W101" s="4"/>
    </row>
    <row r="102" spans="1:30" s="1" customFormat="1" ht="106.5" customHeight="1" x14ac:dyDescent="0.2">
      <c r="A102" s="1561"/>
      <c r="B102" s="1455" t="s">
        <v>6419</v>
      </c>
      <c r="C102" s="1027" t="s">
        <v>6424</v>
      </c>
      <c r="D102" s="1455" t="s">
        <v>810</v>
      </c>
      <c r="E102" s="1455" t="s">
        <v>902</v>
      </c>
      <c r="F102" s="330"/>
      <c r="G102" s="279">
        <v>400</v>
      </c>
      <c r="H102" s="1448">
        <v>250</v>
      </c>
      <c r="I102" s="1014"/>
      <c r="J102" s="974" t="s">
        <v>6429</v>
      </c>
      <c r="K102" s="1458" t="s">
        <v>8541</v>
      </c>
      <c r="L102" s="1458"/>
      <c r="M102" s="1463"/>
      <c r="N102" s="1463"/>
      <c r="O102" s="1463"/>
      <c r="P102" s="1463"/>
      <c r="Q102" s="1463"/>
      <c r="R102" s="1463"/>
      <c r="S102" s="1463"/>
      <c r="T102" s="1463"/>
      <c r="U102" s="1463"/>
      <c r="V102" s="4"/>
      <c r="W102" s="4"/>
    </row>
    <row r="103" spans="1:30" s="1" customFormat="1" ht="84.75" customHeight="1" x14ac:dyDescent="0.2">
      <c r="A103" s="1561"/>
      <c r="B103" s="1455" t="s">
        <v>6420</v>
      </c>
      <c r="C103" s="1027" t="s">
        <v>6425</v>
      </c>
      <c r="D103" s="1455" t="s">
        <v>810</v>
      </c>
      <c r="E103" s="1455" t="s">
        <v>902</v>
      </c>
      <c r="F103" s="330"/>
      <c r="G103" s="279">
        <v>750</v>
      </c>
      <c r="H103" s="1448">
        <v>250</v>
      </c>
      <c r="I103" s="1014"/>
      <c r="J103" s="974" t="s">
        <v>6429</v>
      </c>
      <c r="K103" s="1458" t="s">
        <v>8541</v>
      </c>
      <c r="L103" s="1458"/>
      <c r="M103" s="1463"/>
      <c r="N103" s="1463"/>
      <c r="O103" s="1463"/>
      <c r="P103" s="1463"/>
      <c r="Q103" s="1463"/>
      <c r="R103" s="1463"/>
      <c r="S103" s="1463"/>
      <c r="T103" s="1463"/>
      <c r="U103" s="1463"/>
      <c r="V103" s="4"/>
      <c r="W103" s="4"/>
    </row>
    <row r="104" spans="1:30" s="1" customFormat="1" ht="102" customHeight="1" x14ac:dyDescent="0.2">
      <c r="A104" s="1561"/>
      <c r="B104" s="1455" t="s">
        <v>6421</v>
      </c>
      <c r="C104" s="1027" t="s">
        <v>6426</v>
      </c>
      <c r="D104" s="1455" t="s">
        <v>810</v>
      </c>
      <c r="E104" s="1455" t="s">
        <v>902</v>
      </c>
      <c r="F104" s="330"/>
      <c r="G104" s="279">
        <v>350</v>
      </c>
      <c r="H104" s="1448">
        <v>200</v>
      </c>
      <c r="I104" s="1014"/>
      <c r="J104" s="974" t="s">
        <v>6429</v>
      </c>
      <c r="K104" s="1458" t="s">
        <v>8542</v>
      </c>
      <c r="L104" s="1458"/>
      <c r="M104" s="1463"/>
      <c r="N104" s="1463"/>
      <c r="O104" s="1463"/>
      <c r="P104" s="1463"/>
      <c r="Q104" s="1463"/>
      <c r="R104" s="1463"/>
      <c r="S104" s="1463"/>
      <c r="T104" s="1463"/>
      <c r="U104" s="1463"/>
      <c r="V104" s="4"/>
      <c r="W104" s="4"/>
    </row>
    <row r="105" spans="1:30" s="1" customFormat="1" ht="120.75" customHeight="1" x14ac:dyDescent="0.2">
      <c r="A105" s="1561"/>
      <c r="B105" s="1455" t="s">
        <v>7705</v>
      </c>
      <c r="C105" s="1027" t="s">
        <v>7706</v>
      </c>
      <c r="D105" s="1455" t="s">
        <v>810</v>
      </c>
      <c r="E105" s="1455" t="s">
        <v>902</v>
      </c>
      <c r="F105" s="330"/>
      <c r="G105" s="279"/>
      <c r="H105" s="1448">
        <v>620</v>
      </c>
      <c r="I105" s="1014"/>
      <c r="J105" s="1458" t="s">
        <v>7066</v>
      </c>
      <c r="K105" s="1458" t="s">
        <v>8543</v>
      </c>
      <c r="L105" s="1458"/>
      <c r="M105" s="1463"/>
      <c r="N105" s="1463"/>
      <c r="O105" s="1463"/>
      <c r="P105" s="1463"/>
      <c r="Q105" s="1463"/>
      <c r="R105" s="1463"/>
      <c r="S105" s="1463"/>
      <c r="T105" s="1463"/>
      <c r="U105" s="1463"/>
      <c r="V105" s="4"/>
      <c r="W105" s="4"/>
    </row>
    <row r="106" spans="1:30" s="1" customFormat="1" ht="126.75" customHeight="1" x14ac:dyDescent="0.2">
      <c r="A106" s="1561"/>
      <c r="B106" s="1455" t="s">
        <v>7707</v>
      </c>
      <c r="C106" s="1027" t="s">
        <v>7709</v>
      </c>
      <c r="D106" s="1455" t="s">
        <v>810</v>
      </c>
      <c r="E106" s="1455" t="s">
        <v>902</v>
      </c>
      <c r="F106" s="330"/>
      <c r="G106" s="279"/>
      <c r="H106" s="1448">
        <v>1296.95</v>
      </c>
      <c r="I106" s="1014"/>
      <c r="J106" s="1458" t="s">
        <v>7066</v>
      </c>
      <c r="K106" s="1458" t="s">
        <v>8544</v>
      </c>
      <c r="L106" s="1458"/>
      <c r="M106" s="1463"/>
      <c r="N106" s="1463"/>
      <c r="O106" s="1463"/>
      <c r="P106" s="1463"/>
      <c r="Q106" s="1463"/>
      <c r="R106" s="1463"/>
      <c r="S106" s="1463"/>
      <c r="T106" s="1463"/>
      <c r="U106" s="1463"/>
      <c r="V106" s="4"/>
      <c r="W106" s="4"/>
    </row>
    <row r="107" spans="1:30" s="1" customFormat="1" ht="114.75" customHeight="1" x14ac:dyDescent="0.2">
      <c r="A107" s="1561"/>
      <c r="B107" s="1455" t="s">
        <v>7851</v>
      </c>
      <c r="C107" s="1027" t="s">
        <v>7852</v>
      </c>
      <c r="D107" s="1455" t="s">
        <v>810</v>
      </c>
      <c r="E107" s="1455" t="s">
        <v>3435</v>
      </c>
      <c r="F107" s="330"/>
      <c r="G107" s="279"/>
      <c r="H107" s="1448">
        <v>85.942999999999998</v>
      </c>
      <c r="I107" s="1014"/>
      <c r="J107" s="1458" t="s">
        <v>7066</v>
      </c>
      <c r="K107" s="1458" t="s">
        <v>8545</v>
      </c>
      <c r="L107" s="1458"/>
      <c r="M107" s="1463"/>
      <c r="N107" s="1463"/>
      <c r="O107" s="1463"/>
      <c r="P107" s="1463"/>
      <c r="Q107" s="1463"/>
      <c r="R107" s="1463"/>
      <c r="S107" s="1463"/>
      <c r="T107" s="1463"/>
      <c r="U107" s="1463"/>
      <c r="V107" s="4"/>
      <c r="W107" s="4"/>
    </row>
    <row r="108" spans="1:30" s="1" customFormat="1" ht="110.25" customHeight="1" x14ac:dyDescent="0.2">
      <c r="A108" s="1561"/>
      <c r="B108" s="1455" t="s">
        <v>8546</v>
      </c>
      <c r="C108" s="1027" t="s">
        <v>8550</v>
      </c>
      <c r="D108" s="1455" t="s">
        <v>810</v>
      </c>
      <c r="E108" s="1455" t="s">
        <v>902</v>
      </c>
      <c r="F108" s="330"/>
      <c r="G108" s="279"/>
      <c r="H108" s="1448">
        <v>200</v>
      </c>
      <c r="I108" s="1014"/>
      <c r="J108" s="1458" t="s">
        <v>8551</v>
      </c>
      <c r="K108" s="1458"/>
      <c r="L108" s="1458"/>
      <c r="M108" s="1463"/>
      <c r="N108" s="1463"/>
      <c r="O108" s="1463"/>
      <c r="P108" s="1463"/>
      <c r="Q108" s="1463"/>
      <c r="R108" s="1463"/>
      <c r="S108" s="1463"/>
      <c r="T108" s="1463"/>
      <c r="U108" s="1463"/>
      <c r="V108" s="4"/>
      <c r="W108" s="4"/>
    </row>
    <row r="109" spans="1:30" s="1" customFormat="1" ht="110.25" customHeight="1" x14ac:dyDescent="0.2">
      <c r="A109" s="1561"/>
      <c r="B109" s="1455" t="s">
        <v>8547</v>
      </c>
      <c r="C109" s="1027" t="s">
        <v>8552</v>
      </c>
      <c r="D109" s="1455" t="s">
        <v>810</v>
      </c>
      <c r="E109" s="1455" t="s">
        <v>902</v>
      </c>
      <c r="F109" s="330"/>
      <c r="G109" s="279"/>
      <c r="H109" s="1448">
        <v>50</v>
      </c>
      <c r="I109" s="1014"/>
      <c r="J109" s="1458" t="s">
        <v>8551</v>
      </c>
      <c r="K109" s="1458"/>
      <c r="L109" s="1458"/>
      <c r="M109" s="1463"/>
      <c r="N109" s="1463"/>
      <c r="O109" s="1463"/>
      <c r="P109" s="1463"/>
      <c r="Q109" s="1463"/>
      <c r="R109" s="1463"/>
      <c r="S109" s="1463"/>
      <c r="T109" s="1463"/>
      <c r="U109" s="1463"/>
      <c r="V109" s="4"/>
      <c r="W109" s="4"/>
    </row>
    <row r="110" spans="1:30" s="1" customFormat="1" ht="110.25" customHeight="1" x14ac:dyDescent="0.2">
      <c r="A110" s="1562"/>
      <c r="B110" s="1455" t="s">
        <v>8548</v>
      </c>
      <c r="C110" s="1027" t="s">
        <v>8553</v>
      </c>
      <c r="D110" s="1455" t="s">
        <v>810</v>
      </c>
      <c r="E110" s="1455" t="s">
        <v>902</v>
      </c>
      <c r="F110" s="330"/>
      <c r="G110" s="279"/>
      <c r="H110" s="1448">
        <v>3224.105</v>
      </c>
      <c r="I110" s="1014"/>
      <c r="J110" s="1458" t="s">
        <v>8554</v>
      </c>
      <c r="K110" s="1458"/>
      <c r="L110" s="1458"/>
      <c r="M110" s="1463"/>
      <c r="N110" s="1463"/>
      <c r="O110" s="1463"/>
      <c r="P110" s="1463"/>
      <c r="Q110" s="1463"/>
      <c r="R110" s="1463"/>
      <c r="S110" s="1463"/>
      <c r="T110" s="1463"/>
      <c r="U110" s="1463"/>
      <c r="V110" s="4"/>
      <c r="W110" s="4"/>
    </row>
    <row r="111" spans="1:30" s="4" customFormat="1" ht="98.25" customHeight="1" x14ac:dyDescent="0.2">
      <c r="A111" s="1563" t="s">
        <v>1486</v>
      </c>
      <c r="B111" s="1459" t="s">
        <v>2300</v>
      </c>
      <c r="C111" s="1027" t="s">
        <v>5144</v>
      </c>
      <c r="D111" s="1455" t="s">
        <v>213</v>
      </c>
      <c r="E111" s="307" t="s">
        <v>551</v>
      </c>
      <c r="F111" s="1012"/>
      <c r="G111" s="306">
        <v>1109.22</v>
      </c>
      <c r="H111" s="1455">
        <v>1154</v>
      </c>
      <c r="I111" s="1448">
        <v>140</v>
      </c>
      <c r="J111" s="1458" t="s">
        <v>5571</v>
      </c>
      <c r="K111" s="1458" t="s">
        <v>6659</v>
      </c>
      <c r="L111" s="1458" t="s">
        <v>8555</v>
      </c>
      <c r="M111" s="1463"/>
      <c r="N111" s="1463"/>
      <c r="O111" s="1463"/>
      <c r="P111" s="1463"/>
      <c r="Q111" s="1463"/>
      <c r="R111" s="1463"/>
      <c r="S111" s="1463"/>
      <c r="T111" s="1463"/>
      <c r="U111" s="1463"/>
      <c r="V111" s="3" t="s">
        <v>11</v>
      </c>
    </row>
    <row r="112" spans="1:30" s="1" customFormat="1" ht="93.75" customHeight="1" x14ac:dyDescent="0.2">
      <c r="A112" s="1561"/>
      <c r="B112" s="1459" t="s">
        <v>2302</v>
      </c>
      <c r="C112" s="1027" t="s">
        <v>7715</v>
      </c>
      <c r="D112" s="1455" t="s">
        <v>213</v>
      </c>
      <c r="E112" s="307" t="s">
        <v>216</v>
      </c>
      <c r="F112" s="1012"/>
      <c r="G112" s="306"/>
      <c r="H112" s="1448">
        <v>1520</v>
      </c>
      <c r="I112" s="1448">
        <v>852.85599999999999</v>
      </c>
      <c r="J112" s="1458" t="s">
        <v>8029</v>
      </c>
      <c r="K112" s="1458" t="s">
        <v>8556</v>
      </c>
      <c r="L112" s="1458"/>
      <c r="M112" s="1463"/>
      <c r="N112" s="1463"/>
      <c r="O112" s="1463"/>
      <c r="P112" s="1463"/>
      <c r="Q112" s="1463"/>
      <c r="R112" s="1463"/>
      <c r="S112" s="1463"/>
      <c r="T112" s="1463"/>
      <c r="U112" s="1463"/>
      <c r="V112" s="3" t="s">
        <v>11</v>
      </c>
      <c r="W112" s="4"/>
    </row>
    <row r="113" spans="1:23" s="1" customFormat="1" ht="139.5" customHeight="1" x14ac:dyDescent="0.2">
      <c r="A113" s="1561"/>
      <c r="B113" s="1459" t="s">
        <v>2319</v>
      </c>
      <c r="C113" s="1027" t="s">
        <v>3473</v>
      </c>
      <c r="D113" s="1455" t="s">
        <v>213</v>
      </c>
      <c r="E113" s="307" t="s">
        <v>551</v>
      </c>
      <c r="F113" s="1448">
        <v>900</v>
      </c>
      <c r="G113" s="1448"/>
      <c r="H113" s="1448">
        <v>1490</v>
      </c>
      <c r="I113" s="1489"/>
      <c r="J113" s="1469" t="s">
        <v>3474</v>
      </c>
      <c r="K113" s="1469" t="s">
        <v>4721</v>
      </c>
      <c r="L113" s="1469" t="s">
        <v>8557</v>
      </c>
      <c r="M113" s="146"/>
      <c r="N113" s="146"/>
      <c r="O113" s="146"/>
      <c r="P113" s="146"/>
      <c r="Q113" s="146"/>
      <c r="R113" s="146"/>
      <c r="S113" s="146"/>
      <c r="T113" s="146"/>
      <c r="U113" s="146"/>
      <c r="V113" s="3" t="s">
        <v>11</v>
      </c>
      <c r="W113" s="4"/>
    </row>
    <row r="114" spans="1:23" s="1" customFormat="1" ht="135" customHeight="1" x14ac:dyDescent="0.2">
      <c r="A114" s="1561"/>
      <c r="B114" s="1459" t="s">
        <v>2321</v>
      </c>
      <c r="C114" s="1027" t="s">
        <v>7829</v>
      </c>
      <c r="D114" s="1449" t="s">
        <v>213</v>
      </c>
      <c r="E114" s="1449" t="s">
        <v>551</v>
      </c>
      <c r="F114" s="1448">
        <v>650</v>
      </c>
      <c r="G114" s="1448"/>
      <c r="H114" s="1448">
        <v>300.19400000000002</v>
      </c>
      <c r="I114" s="1489"/>
      <c r="J114" s="1469" t="s">
        <v>4722</v>
      </c>
      <c r="K114" s="1469" t="s">
        <v>7828</v>
      </c>
      <c r="L114" s="1469" t="s">
        <v>8558</v>
      </c>
      <c r="M114" s="146"/>
      <c r="N114" s="146"/>
      <c r="O114" s="146"/>
      <c r="P114" s="146"/>
      <c r="Q114" s="146"/>
      <c r="R114" s="146"/>
      <c r="S114" s="146"/>
      <c r="T114" s="146"/>
      <c r="U114" s="146"/>
      <c r="V114" s="3" t="s">
        <v>11</v>
      </c>
      <c r="W114" s="4"/>
    </row>
    <row r="115" spans="1:23" s="1" customFormat="1" ht="129.75" customHeight="1" x14ac:dyDescent="0.2">
      <c r="A115" s="1561"/>
      <c r="B115" s="1028" t="s">
        <v>6414</v>
      </c>
      <c r="C115" s="1027" t="s">
        <v>8176</v>
      </c>
      <c r="D115" s="1455" t="s">
        <v>810</v>
      </c>
      <c r="E115" s="1455" t="s">
        <v>902</v>
      </c>
      <c r="F115" s="279"/>
      <c r="G115" s="330">
        <v>300</v>
      </c>
      <c r="H115" s="1448">
        <v>9000</v>
      </c>
      <c r="I115" s="1448"/>
      <c r="J115" s="1469" t="s">
        <v>6412</v>
      </c>
      <c r="K115" s="1458" t="s">
        <v>8177</v>
      </c>
      <c r="L115" s="1458" t="s">
        <v>8559</v>
      </c>
      <c r="M115" s="142"/>
      <c r="N115" s="142"/>
      <c r="O115" s="142"/>
      <c r="P115" s="142"/>
      <c r="Q115" s="142"/>
      <c r="R115" s="142"/>
      <c r="S115" s="142"/>
      <c r="T115" s="142"/>
      <c r="U115" s="142"/>
      <c r="V115" s="3"/>
      <c r="W115" s="4"/>
    </row>
    <row r="116" spans="1:23" s="1" customFormat="1" ht="111" customHeight="1" x14ac:dyDescent="0.2">
      <c r="A116" s="1561"/>
      <c r="B116" s="1028" t="s">
        <v>7716</v>
      </c>
      <c r="C116" s="1027" t="s">
        <v>7717</v>
      </c>
      <c r="D116" s="1455" t="s">
        <v>810</v>
      </c>
      <c r="E116" s="1455" t="s">
        <v>902</v>
      </c>
      <c r="F116" s="279"/>
      <c r="G116" s="330"/>
      <c r="H116" s="1448">
        <v>1630</v>
      </c>
      <c r="I116" s="1448"/>
      <c r="J116" s="1469" t="s">
        <v>7579</v>
      </c>
      <c r="K116" s="1458" t="s">
        <v>8560</v>
      </c>
      <c r="L116" s="485"/>
      <c r="M116" s="142"/>
      <c r="N116" s="142"/>
      <c r="O116" s="142"/>
      <c r="P116" s="142"/>
      <c r="Q116" s="142"/>
      <c r="R116" s="142"/>
      <c r="S116" s="142"/>
      <c r="T116" s="142"/>
      <c r="U116" s="142"/>
      <c r="V116" s="3"/>
      <c r="W116" s="4"/>
    </row>
    <row r="117" spans="1:23" s="1" customFormat="1" ht="109.5" customHeight="1" x14ac:dyDescent="0.2">
      <c r="A117" s="1561"/>
      <c r="B117" s="1028" t="s">
        <v>7718</v>
      </c>
      <c r="C117" s="1027" t="s">
        <v>7719</v>
      </c>
      <c r="D117" s="1455" t="s">
        <v>810</v>
      </c>
      <c r="E117" s="1455" t="s">
        <v>902</v>
      </c>
      <c r="F117" s="279"/>
      <c r="G117" s="330"/>
      <c r="H117" s="1448">
        <v>3500</v>
      </c>
      <c r="I117" s="1448"/>
      <c r="J117" s="1469" t="s">
        <v>7579</v>
      </c>
      <c r="K117" s="1458" t="s">
        <v>8561</v>
      </c>
      <c r="L117" s="485"/>
      <c r="M117" s="142"/>
      <c r="N117" s="142"/>
      <c r="O117" s="142"/>
      <c r="P117" s="142"/>
      <c r="Q117" s="142"/>
      <c r="R117" s="142"/>
      <c r="S117" s="142"/>
      <c r="T117" s="142"/>
      <c r="U117" s="142"/>
      <c r="V117" s="3"/>
      <c r="W117" s="4"/>
    </row>
    <row r="118" spans="1:23" s="1" customFormat="1" ht="156.75" customHeight="1" x14ac:dyDescent="0.2">
      <c r="A118" s="1561"/>
      <c r="B118" s="1028" t="s">
        <v>7721</v>
      </c>
      <c r="C118" s="1027" t="s">
        <v>8562</v>
      </c>
      <c r="D118" s="1455" t="s">
        <v>810</v>
      </c>
      <c r="E118" s="1455" t="s">
        <v>902</v>
      </c>
      <c r="F118" s="279"/>
      <c r="G118" s="330"/>
      <c r="H118" s="1448">
        <v>30481</v>
      </c>
      <c r="I118" s="1448"/>
      <c r="J118" s="1469" t="s">
        <v>7579</v>
      </c>
      <c r="K118" s="1458" t="s">
        <v>8065</v>
      </c>
      <c r="L118" s="1458" t="s">
        <v>8255</v>
      </c>
      <c r="M118" s="1463" t="s">
        <v>8373</v>
      </c>
      <c r="N118" s="1463" t="s">
        <v>8563</v>
      </c>
      <c r="O118" s="142"/>
      <c r="P118" s="142"/>
      <c r="Q118" s="142"/>
      <c r="R118" s="142"/>
      <c r="S118" s="142"/>
      <c r="T118" s="142"/>
      <c r="U118" s="142"/>
      <c r="V118" s="3"/>
      <c r="W118" s="4"/>
    </row>
    <row r="119" spans="1:23" s="1" customFormat="1" ht="133.5" customHeight="1" x14ac:dyDescent="0.2">
      <c r="A119" s="1561"/>
      <c r="B119" s="1028" t="s">
        <v>7810</v>
      </c>
      <c r="C119" s="1027" t="s">
        <v>7813</v>
      </c>
      <c r="D119" s="1455" t="s">
        <v>810</v>
      </c>
      <c r="E119" s="1455" t="s">
        <v>3435</v>
      </c>
      <c r="F119" s="279"/>
      <c r="G119" s="330"/>
      <c r="H119" s="1448">
        <v>41</v>
      </c>
      <c r="I119" s="1448"/>
      <c r="J119" s="1469" t="s">
        <v>7579</v>
      </c>
      <c r="K119" s="1458" t="s">
        <v>8564</v>
      </c>
      <c r="L119" s="485"/>
      <c r="M119" s="142"/>
      <c r="N119" s="142"/>
      <c r="O119" s="142"/>
      <c r="P119" s="142"/>
      <c r="Q119" s="142"/>
      <c r="R119" s="142"/>
      <c r="S119" s="142"/>
      <c r="T119" s="142"/>
      <c r="U119" s="142"/>
      <c r="V119" s="3"/>
      <c r="W119" s="4"/>
    </row>
    <row r="120" spans="1:23" s="1" customFormat="1" ht="114.75" customHeight="1" x14ac:dyDescent="0.2">
      <c r="A120" s="1561"/>
      <c r="B120" s="1028" t="s">
        <v>7811</v>
      </c>
      <c r="C120" s="1027" t="s">
        <v>7814</v>
      </c>
      <c r="D120" s="1455" t="s">
        <v>810</v>
      </c>
      <c r="E120" s="1455" t="s">
        <v>3435</v>
      </c>
      <c r="F120" s="279"/>
      <c r="G120" s="330"/>
      <c r="H120" s="1448">
        <v>1293</v>
      </c>
      <c r="I120" s="1448"/>
      <c r="J120" s="1469" t="s">
        <v>7579</v>
      </c>
      <c r="K120" s="1458" t="s">
        <v>8565</v>
      </c>
      <c r="L120" s="485"/>
      <c r="M120" s="142"/>
      <c r="N120" s="142"/>
      <c r="O120" s="142"/>
      <c r="P120" s="142"/>
      <c r="Q120" s="142"/>
      <c r="R120" s="142"/>
      <c r="S120" s="142"/>
      <c r="T120" s="142"/>
      <c r="U120" s="142"/>
      <c r="V120" s="3"/>
      <c r="W120" s="4"/>
    </row>
    <row r="121" spans="1:23" s="1" customFormat="1" ht="123" customHeight="1" x14ac:dyDescent="0.2">
      <c r="A121" s="1561"/>
      <c r="B121" s="1028" t="s">
        <v>7812</v>
      </c>
      <c r="C121" s="1027" t="s">
        <v>7816</v>
      </c>
      <c r="D121" s="1455" t="s">
        <v>810</v>
      </c>
      <c r="E121" s="1455" t="s">
        <v>3435</v>
      </c>
      <c r="F121" s="279"/>
      <c r="G121" s="330"/>
      <c r="H121" s="1448">
        <v>23</v>
      </c>
      <c r="I121" s="1448"/>
      <c r="J121" s="1469" t="s">
        <v>7579</v>
      </c>
      <c r="K121" s="1458" t="s">
        <v>8566</v>
      </c>
      <c r="L121" s="485"/>
      <c r="M121" s="142"/>
      <c r="N121" s="142"/>
      <c r="O121" s="142"/>
      <c r="P121" s="142"/>
      <c r="Q121" s="142"/>
      <c r="R121" s="142"/>
      <c r="S121" s="142"/>
      <c r="T121" s="142"/>
      <c r="U121" s="142"/>
      <c r="V121" s="3"/>
      <c r="W121" s="4"/>
    </row>
    <row r="122" spans="1:23" s="1" customFormat="1" ht="114" customHeight="1" x14ac:dyDescent="0.2">
      <c r="A122" s="1561"/>
      <c r="B122" s="1028" t="s">
        <v>7817</v>
      </c>
      <c r="C122" s="1027" t="s">
        <v>7818</v>
      </c>
      <c r="D122" s="1455" t="s">
        <v>810</v>
      </c>
      <c r="E122" s="1455" t="s">
        <v>3435</v>
      </c>
      <c r="F122" s="279"/>
      <c r="G122" s="330"/>
      <c r="H122" s="1448">
        <v>23</v>
      </c>
      <c r="I122" s="1448"/>
      <c r="J122" s="1469" t="s">
        <v>7579</v>
      </c>
      <c r="K122" s="1458" t="s">
        <v>8566</v>
      </c>
      <c r="L122" s="485"/>
      <c r="M122" s="142"/>
      <c r="N122" s="142"/>
      <c r="O122" s="142"/>
      <c r="P122" s="142"/>
      <c r="Q122" s="142"/>
      <c r="R122" s="142"/>
      <c r="S122" s="142"/>
      <c r="T122" s="142"/>
      <c r="U122" s="142"/>
      <c r="V122" s="3"/>
      <c r="W122" s="4"/>
    </row>
    <row r="123" spans="1:23" s="1" customFormat="1" ht="129" customHeight="1" x14ac:dyDescent="0.2">
      <c r="A123" s="1561"/>
      <c r="B123" s="1028" t="s">
        <v>7834</v>
      </c>
      <c r="C123" s="1027" t="s">
        <v>7835</v>
      </c>
      <c r="D123" s="1455" t="s">
        <v>810</v>
      </c>
      <c r="E123" s="1455" t="s">
        <v>3435</v>
      </c>
      <c r="F123" s="279"/>
      <c r="G123" s="330"/>
      <c r="H123" s="1448"/>
      <c r="I123" s="1448"/>
      <c r="J123" s="1469" t="s">
        <v>8567</v>
      </c>
      <c r="K123" s="1458"/>
      <c r="L123" s="485"/>
      <c r="M123" s="142"/>
      <c r="N123" s="142"/>
      <c r="O123" s="142"/>
      <c r="P123" s="142"/>
      <c r="Q123" s="142"/>
      <c r="R123" s="142"/>
      <c r="S123" s="142"/>
      <c r="T123" s="142"/>
      <c r="U123" s="142"/>
      <c r="V123" s="3"/>
      <c r="W123" s="4"/>
    </row>
    <row r="124" spans="1:23" s="1" customFormat="1" ht="111.75" customHeight="1" x14ac:dyDescent="0.2">
      <c r="A124" s="1561"/>
      <c r="B124" s="1028" t="s">
        <v>7831</v>
      </c>
      <c r="C124" s="1027" t="s">
        <v>8240</v>
      </c>
      <c r="D124" s="1455" t="s">
        <v>810</v>
      </c>
      <c r="E124" s="1455" t="s">
        <v>3435</v>
      </c>
      <c r="F124" s="279"/>
      <c r="G124" s="330"/>
      <c r="H124" s="1448"/>
      <c r="I124" s="1448"/>
      <c r="J124" s="1469" t="s">
        <v>8257</v>
      </c>
      <c r="K124" s="1458" t="s">
        <v>8568</v>
      </c>
      <c r="L124" s="485"/>
      <c r="M124" s="142"/>
      <c r="N124" s="142"/>
      <c r="O124" s="142"/>
      <c r="P124" s="142"/>
      <c r="Q124" s="142"/>
      <c r="R124" s="142"/>
      <c r="S124" s="142"/>
      <c r="T124" s="142"/>
      <c r="U124" s="142"/>
      <c r="V124" s="3"/>
      <c r="W124" s="4"/>
    </row>
    <row r="125" spans="1:23" s="1" customFormat="1" ht="102" customHeight="1" x14ac:dyDescent="0.2">
      <c r="A125" s="1561"/>
      <c r="B125" s="1028" t="s">
        <v>7825</v>
      </c>
      <c r="C125" s="1027" t="s">
        <v>7824</v>
      </c>
      <c r="D125" s="1455" t="s">
        <v>810</v>
      </c>
      <c r="E125" s="1455" t="s">
        <v>3435</v>
      </c>
      <c r="F125" s="279"/>
      <c r="G125" s="330"/>
      <c r="H125" s="1448">
        <v>90</v>
      </c>
      <c r="I125" s="1448"/>
      <c r="J125" s="1469" t="s">
        <v>8569</v>
      </c>
      <c r="K125" s="1458"/>
      <c r="L125" s="485"/>
      <c r="M125" s="142"/>
      <c r="N125" s="142"/>
      <c r="O125" s="142"/>
      <c r="P125" s="142"/>
      <c r="Q125" s="142"/>
      <c r="R125" s="142"/>
      <c r="S125" s="142"/>
      <c r="T125" s="142"/>
      <c r="U125" s="142"/>
      <c r="V125" s="3"/>
      <c r="W125" s="4"/>
    </row>
    <row r="126" spans="1:23" s="1" customFormat="1" ht="102.75" customHeight="1" x14ac:dyDescent="0.2">
      <c r="A126" s="1561"/>
      <c r="B126" s="1028" t="s">
        <v>7839</v>
      </c>
      <c r="C126" s="1027" t="s">
        <v>7838</v>
      </c>
      <c r="D126" s="1455" t="s">
        <v>810</v>
      </c>
      <c r="E126" s="1455" t="s">
        <v>3435</v>
      </c>
      <c r="F126" s="279"/>
      <c r="G126" s="330"/>
      <c r="H126" s="1448">
        <v>720</v>
      </c>
      <c r="I126" s="1448"/>
      <c r="J126" s="1469" t="s">
        <v>8570</v>
      </c>
      <c r="K126" s="1458"/>
      <c r="L126" s="485"/>
      <c r="M126" s="142"/>
      <c r="N126" s="142"/>
      <c r="O126" s="142"/>
      <c r="P126" s="142"/>
      <c r="Q126" s="142"/>
      <c r="R126" s="142"/>
      <c r="S126" s="142"/>
      <c r="T126" s="142"/>
      <c r="U126" s="142"/>
      <c r="V126" s="3"/>
      <c r="W126" s="4"/>
    </row>
    <row r="127" spans="1:23" s="1" customFormat="1" ht="115.5" customHeight="1" x14ac:dyDescent="0.2">
      <c r="A127" s="1561"/>
      <c r="B127" s="1028" t="s">
        <v>7823</v>
      </c>
      <c r="C127" s="1027" t="s">
        <v>7822</v>
      </c>
      <c r="D127" s="1455" t="s">
        <v>810</v>
      </c>
      <c r="E127" s="1455" t="s">
        <v>3435</v>
      </c>
      <c r="F127" s="279"/>
      <c r="G127" s="330"/>
      <c r="H127" s="1448">
        <v>4300</v>
      </c>
      <c r="I127" s="1448"/>
      <c r="J127" s="1469" t="s">
        <v>8571</v>
      </c>
      <c r="K127" s="1458"/>
      <c r="L127" s="485"/>
      <c r="M127" s="142"/>
      <c r="N127" s="142"/>
      <c r="O127" s="142"/>
      <c r="P127" s="142"/>
      <c r="Q127" s="142"/>
      <c r="R127" s="142"/>
      <c r="S127" s="142"/>
      <c r="T127" s="142"/>
      <c r="U127" s="142"/>
      <c r="V127" s="3"/>
      <c r="W127" s="4"/>
    </row>
    <row r="128" spans="1:23" s="1" customFormat="1" ht="62.25" customHeight="1" x14ac:dyDescent="0.2">
      <c r="A128" s="1562"/>
      <c r="B128" s="1028" t="s">
        <v>8572</v>
      </c>
      <c r="C128" s="1027" t="s">
        <v>8573</v>
      </c>
      <c r="D128" s="1455" t="s">
        <v>810</v>
      </c>
      <c r="E128" s="1455" t="s">
        <v>3435</v>
      </c>
      <c r="F128" s="279"/>
      <c r="G128" s="330"/>
      <c r="H128" s="1448">
        <v>1490</v>
      </c>
      <c r="I128" s="1448"/>
      <c r="J128" s="1469" t="s">
        <v>8574</v>
      </c>
      <c r="K128" s="1458"/>
      <c r="L128" s="485"/>
      <c r="M128" s="142"/>
      <c r="N128" s="142"/>
      <c r="O128" s="142"/>
      <c r="P128" s="142"/>
      <c r="Q128" s="142"/>
      <c r="R128" s="142"/>
      <c r="S128" s="142"/>
      <c r="T128" s="142"/>
      <c r="U128" s="142"/>
      <c r="V128" s="3"/>
      <c r="W128" s="4"/>
    </row>
    <row r="129" spans="1:26" s="1" customFormat="1" ht="170.25" customHeight="1" x14ac:dyDescent="0.2">
      <c r="A129" s="1488" t="s">
        <v>1488</v>
      </c>
      <c r="B129" s="1459" t="s">
        <v>2402</v>
      </c>
      <c r="C129" s="1027" t="s">
        <v>8575</v>
      </c>
      <c r="D129" s="1455" t="s">
        <v>213</v>
      </c>
      <c r="E129" s="1449" t="s">
        <v>300</v>
      </c>
      <c r="F129" s="1448"/>
      <c r="G129" s="1448"/>
      <c r="H129" s="1448">
        <v>901.702</v>
      </c>
      <c r="I129" s="1455"/>
      <c r="J129" s="1447" t="s">
        <v>4176</v>
      </c>
      <c r="K129" s="1447" t="s">
        <v>8576</v>
      </c>
      <c r="L129" s="1447"/>
      <c r="M129" s="1477"/>
      <c r="N129" s="1477"/>
      <c r="O129" s="1477"/>
      <c r="P129" s="1477"/>
      <c r="Q129" s="1477"/>
      <c r="R129" s="1477"/>
      <c r="S129" s="1477"/>
      <c r="T129" s="1477"/>
      <c r="U129" s="1477"/>
      <c r="V129" s="9" t="s">
        <v>11</v>
      </c>
    </row>
    <row r="130" spans="1:26" s="4" customFormat="1" ht="111" customHeight="1" x14ac:dyDescent="0.2">
      <c r="A130" s="1485" t="s">
        <v>1489</v>
      </c>
      <c r="B130" s="1459" t="s">
        <v>7669</v>
      </c>
      <c r="C130" s="1027" t="s">
        <v>7668</v>
      </c>
      <c r="D130" s="1455" t="s">
        <v>213</v>
      </c>
      <c r="E130" s="351" t="s">
        <v>7670</v>
      </c>
      <c r="F130" s="279"/>
      <c r="G130" s="330"/>
      <c r="H130" s="1455">
        <v>1024.6300000000001</v>
      </c>
      <c r="I130" s="1448"/>
      <c r="J130" s="1458" t="s">
        <v>7242</v>
      </c>
      <c r="K130" s="1458" t="s">
        <v>8067</v>
      </c>
      <c r="L130" s="1458" t="s">
        <v>8577</v>
      </c>
      <c r="M130" s="1463"/>
      <c r="N130" s="1463"/>
      <c r="O130" s="1463"/>
      <c r="P130" s="1463"/>
      <c r="Q130" s="1463"/>
      <c r="R130" s="1463"/>
      <c r="S130" s="1463"/>
      <c r="T130" s="1463"/>
      <c r="U130" s="1463"/>
      <c r="V130" s="9"/>
    </row>
    <row r="131" spans="1:26" s="1" customFormat="1" ht="97.5" customHeight="1" x14ac:dyDescent="0.2">
      <c r="A131" s="1485" t="s">
        <v>2408</v>
      </c>
      <c r="B131" s="1466" t="s">
        <v>6349</v>
      </c>
      <c r="C131" s="1459" t="s">
        <v>6351</v>
      </c>
      <c r="D131" s="1455" t="s">
        <v>986</v>
      </c>
      <c r="E131" s="307" t="s">
        <v>60</v>
      </c>
      <c r="F131" s="279"/>
      <c r="G131" s="279">
        <v>650</v>
      </c>
      <c r="H131" s="1455">
        <v>1469.421</v>
      </c>
      <c r="I131" s="1455"/>
      <c r="J131" s="1447" t="s">
        <v>6350</v>
      </c>
      <c r="K131" s="1447" t="s">
        <v>7815</v>
      </c>
      <c r="L131" s="1447" t="s">
        <v>8578</v>
      </c>
      <c r="M131" s="1477"/>
      <c r="N131" s="1477"/>
      <c r="O131" s="1477"/>
      <c r="P131" s="1477"/>
      <c r="Q131" s="1477"/>
      <c r="R131" s="1477"/>
      <c r="S131" s="1477"/>
      <c r="T131" s="1477"/>
      <c r="U131" s="1477"/>
      <c r="V131" s="9"/>
      <c r="W131" s="86"/>
      <c r="X131" s="86"/>
      <c r="Y131" s="86"/>
      <c r="Z131" s="86"/>
    </row>
    <row r="132" spans="1:26" s="4" customFormat="1" ht="14.25" customHeight="1" x14ac:dyDescent="0.2">
      <c r="A132" s="1604" t="s">
        <v>1490</v>
      </c>
      <c r="B132" s="1605"/>
      <c r="C132" s="1605"/>
      <c r="D132" s="1605"/>
      <c r="E132" s="1605"/>
      <c r="F132" s="1605"/>
      <c r="G132" s="1605"/>
      <c r="H132" s="1605"/>
      <c r="I132" s="1606"/>
      <c r="J132" s="254"/>
      <c r="K132" s="254"/>
      <c r="L132" s="254"/>
      <c r="M132" s="140"/>
      <c r="N132" s="140"/>
      <c r="O132" s="140"/>
      <c r="P132" s="140"/>
      <c r="Q132" s="140"/>
      <c r="R132" s="140"/>
      <c r="S132" s="140"/>
      <c r="T132" s="140"/>
      <c r="U132" s="140"/>
      <c r="V132" s="3" t="s">
        <v>8</v>
      </c>
    </row>
    <row r="133" spans="1:26" s="1" customFormat="1" ht="101.25" customHeight="1" x14ac:dyDescent="0.2">
      <c r="A133" s="1563" t="s">
        <v>1491</v>
      </c>
      <c r="B133" s="1459" t="s">
        <v>2468</v>
      </c>
      <c r="C133" s="1459" t="s">
        <v>8137</v>
      </c>
      <c r="D133" s="1449" t="s">
        <v>13</v>
      </c>
      <c r="E133" s="1449" t="s">
        <v>312</v>
      </c>
      <c r="F133" s="1012"/>
      <c r="G133" s="1448"/>
      <c r="H133" s="1455">
        <v>420</v>
      </c>
      <c r="I133" s="1448">
        <v>3465</v>
      </c>
      <c r="J133" s="1458" t="s">
        <v>7901</v>
      </c>
      <c r="K133" s="1458" t="s">
        <v>8068</v>
      </c>
      <c r="L133" s="1458" t="s">
        <v>8579</v>
      </c>
      <c r="M133" s="1463"/>
      <c r="N133" s="1463"/>
      <c r="O133" s="1463"/>
      <c r="P133" s="1463"/>
      <c r="Q133" s="1463"/>
      <c r="R133" s="1463"/>
      <c r="S133" s="1463"/>
      <c r="T133" s="1463"/>
      <c r="U133" s="1463"/>
      <c r="V133" s="3" t="s">
        <v>11</v>
      </c>
      <c r="W133" s="4"/>
    </row>
    <row r="134" spans="1:26" s="1" customFormat="1" ht="110.25" customHeight="1" x14ac:dyDescent="0.2">
      <c r="A134" s="1561"/>
      <c r="B134" s="1459" t="s">
        <v>2481</v>
      </c>
      <c r="C134" s="1459" t="s">
        <v>7909</v>
      </c>
      <c r="D134" s="1449" t="s">
        <v>13</v>
      </c>
      <c r="E134" s="1449" t="s">
        <v>312</v>
      </c>
      <c r="F134" s="1012"/>
      <c r="G134" s="1448"/>
      <c r="H134" s="1448">
        <v>1020</v>
      </c>
      <c r="I134" s="1448">
        <v>293</v>
      </c>
      <c r="J134" s="1458" t="s">
        <v>7910</v>
      </c>
      <c r="K134" s="1458" t="s">
        <v>8580</v>
      </c>
      <c r="L134" s="1458"/>
      <c r="M134" s="1463"/>
      <c r="N134" s="1463"/>
      <c r="O134" s="1463"/>
      <c r="P134" s="1463"/>
      <c r="Q134" s="1463"/>
      <c r="R134" s="1463"/>
      <c r="S134" s="1463"/>
      <c r="T134" s="1463"/>
      <c r="U134" s="1463"/>
      <c r="V134" s="3" t="s">
        <v>11</v>
      </c>
      <c r="W134" s="4"/>
    </row>
    <row r="135" spans="1:26" s="1" customFormat="1" ht="139.5" customHeight="1" x14ac:dyDescent="0.2">
      <c r="A135" s="1561"/>
      <c r="B135" s="1028" t="s">
        <v>6342</v>
      </c>
      <c r="C135" s="1459" t="s">
        <v>6343</v>
      </c>
      <c r="D135" s="1455" t="s">
        <v>810</v>
      </c>
      <c r="E135" s="1449" t="s">
        <v>5806</v>
      </c>
      <c r="F135" s="279"/>
      <c r="G135" s="330">
        <v>164.02799999999999</v>
      </c>
      <c r="H135" s="1455">
        <v>89.492720000000006</v>
      </c>
      <c r="I135" s="1455"/>
      <c r="J135" s="1458" t="s">
        <v>6344</v>
      </c>
      <c r="K135" s="1458" t="s">
        <v>7944</v>
      </c>
      <c r="L135" s="1458" t="s">
        <v>8581</v>
      </c>
      <c r="M135" s="1463"/>
      <c r="N135" s="1463"/>
      <c r="O135" s="1463"/>
      <c r="P135" s="1463"/>
      <c r="Q135" s="1463"/>
      <c r="R135" s="1463"/>
      <c r="S135" s="1463"/>
      <c r="T135" s="1463"/>
      <c r="U135" s="1463"/>
      <c r="V135" s="3"/>
      <c r="W135" s="4"/>
    </row>
    <row r="136" spans="1:26" s="1" customFormat="1" ht="108.75" customHeight="1" x14ac:dyDescent="0.2">
      <c r="A136" s="1561"/>
      <c r="B136" s="1028" t="s">
        <v>6773</v>
      </c>
      <c r="C136" s="1459" t="s">
        <v>8583</v>
      </c>
      <c r="D136" s="1455" t="s">
        <v>810</v>
      </c>
      <c r="E136" s="1449" t="s">
        <v>5806</v>
      </c>
      <c r="F136" s="279"/>
      <c r="G136" s="330">
        <v>50</v>
      </c>
      <c r="H136" s="1455">
        <v>55</v>
      </c>
      <c r="I136" s="1455"/>
      <c r="J136" s="1458" t="s">
        <v>6523</v>
      </c>
      <c r="K136" s="1458" t="s">
        <v>7925</v>
      </c>
      <c r="L136" s="1458" t="s">
        <v>8582</v>
      </c>
      <c r="M136" s="1463"/>
      <c r="N136" s="1463"/>
      <c r="O136" s="1463"/>
      <c r="P136" s="1463"/>
      <c r="Q136" s="1463"/>
      <c r="R136" s="1463"/>
      <c r="S136" s="1463"/>
      <c r="T136" s="1463"/>
      <c r="U136" s="1463"/>
      <c r="V136" s="3"/>
      <c r="W136" s="4"/>
    </row>
    <row r="137" spans="1:26" s="1" customFormat="1" ht="137.25" customHeight="1" x14ac:dyDescent="0.2">
      <c r="A137" s="1561"/>
      <c r="B137" s="1028" t="s">
        <v>7732</v>
      </c>
      <c r="C137" s="1459" t="s">
        <v>7733</v>
      </c>
      <c r="D137" s="1455" t="s">
        <v>810</v>
      </c>
      <c r="E137" s="1449" t="s">
        <v>902</v>
      </c>
      <c r="F137" s="279"/>
      <c r="G137" s="330"/>
      <c r="H137" s="1448">
        <v>350</v>
      </c>
      <c r="I137" s="1455"/>
      <c r="J137" s="1458" t="s">
        <v>7242</v>
      </c>
      <c r="K137" s="1458" t="s">
        <v>8584</v>
      </c>
      <c r="L137" s="1458"/>
      <c r="M137" s="1463"/>
      <c r="N137" s="1463"/>
      <c r="O137" s="1463"/>
      <c r="P137" s="1463"/>
      <c r="Q137" s="1463"/>
      <c r="R137" s="1463"/>
      <c r="S137" s="1463"/>
      <c r="T137" s="1463"/>
      <c r="U137" s="1463"/>
      <c r="V137" s="3"/>
      <c r="W137" s="4"/>
    </row>
    <row r="138" spans="1:26" s="1" customFormat="1" ht="105" customHeight="1" x14ac:dyDescent="0.2">
      <c r="A138" s="1561"/>
      <c r="B138" s="1028" t="s">
        <v>7698</v>
      </c>
      <c r="C138" s="1459" t="s">
        <v>7697</v>
      </c>
      <c r="D138" s="1455" t="s">
        <v>810</v>
      </c>
      <c r="E138" s="1449" t="s">
        <v>902</v>
      </c>
      <c r="F138" s="279"/>
      <c r="G138" s="330"/>
      <c r="H138" s="1448">
        <v>100</v>
      </c>
      <c r="I138" s="1455"/>
      <c r="J138" s="1458" t="s">
        <v>7242</v>
      </c>
      <c r="K138" s="1458" t="s">
        <v>8585</v>
      </c>
      <c r="L138" s="1458"/>
      <c r="M138" s="1463"/>
      <c r="N138" s="1463"/>
      <c r="O138" s="1463"/>
      <c r="P138" s="1463"/>
      <c r="Q138" s="1463"/>
      <c r="R138" s="1463"/>
      <c r="S138" s="1463"/>
      <c r="T138" s="1463"/>
      <c r="U138" s="1463"/>
      <c r="V138" s="3"/>
      <c r="W138" s="4"/>
    </row>
    <row r="139" spans="1:26" s="1" customFormat="1" ht="111.75" customHeight="1" x14ac:dyDescent="0.2">
      <c r="A139" s="1561"/>
      <c r="B139" s="1028" t="s">
        <v>7885</v>
      </c>
      <c r="C139" s="1459" t="s">
        <v>8180</v>
      </c>
      <c r="D139" s="1455" t="s">
        <v>286</v>
      </c>
      <c r="E139" s="1449" t="s">
        <v>5806</v>
      </c>
      <c r="F139" s="279"/>
      <c r="G139" s="330"/>
      <c r="H139" s="1448">
        <v>448</v>
      </c>
      <c r="I139" s="1455"/>
      <c r="J139" s="1458" t="s">
        <v>7242</v>
      </c>
      <c r="K139" s="1458" t="s">
        <v>8181</v>
      </c>
      <c r="L139" s="1458" t="s">
        <v>8586</v>
      </c>
      <c r="M139" s="1463"/>
      <c r="N139" s="1463"/>
      <c r="O139" s="1463"/>
      <c r="P139" s="1463"/>
      <c r="Q139" s="1463"/>
      <c r="R139" s="1463"/>
      <c r="S139" s="1463"/>
      <c r="T139" s="1463"/>
      <c r="U139" s="1463"/>
      <c r="V139" s="3"/>
      <c r="W139" s="4"/>
    </row>
    <row r="140" spans="1:26" s="1" customFormat="1" ht="144.75" customHeight="1" x14ac:dyDescent="0.2">
      <c r="A140" s="1561"/>
      <c r="B140" s="1028" t="s">
        <v>7899</v>
      </c>
      <c r="C140" s="1459" t="s">
        <v>7900</v>
      </c>
      <c r="D140" s="1455" t="s">
        <v>810</v>
      </c>
      <c r="E140" s="1449" t="s">
        <v>5806</v>
      </c>
      <c r="F140" s="279"/>
      <c r="G140" s="330"/>
      <c r="H140" s="1448">
        <v>1591.46227</v>
      </c>
      <c r="I140" s="1455"/>
      <c r="J140" s="1458" t="s">
        <v>7242</v>
      </c>
      <c r="K140" s="1458" t="s">
        <v>8374</v>
      </c>
      <c r="L140" s="1458" t="s">
        <v>8587</v>
      </c>
      <c r="M140" s="1463"/>
      <c r="N140" s="1463"/>
      <c r="O140" s="1463"/>
      <c r="P140" s="1463"/>
      <c r="Q140" s="1463"/>
      <c r="R140" s="1463"/>
      <c r="S140" s="1463"/>
      <c r="T140" s="1463"/>
      <c r="U140" s="1463"/>
      <c r="V140" s="3"/>
      <c r="W140" s="4"/>
    </row>
    <row r="141" spans="1:26" s="1" customFormat="1" ht="118.5" customHeight="1" x14ac:dyDescent="0.2">
      <c r="A141" s="1561"/>
      <c r="B141" s="1028" t="s">
        <v>7905</v>
      </c>
      <c r="C141" s="1459" t="s">
        <v>8139</v>
      </c>
      <c r="D141" s="1455" t="s">
        <v>810</v>
      </c>
      <c r="E141" s="1449" t="s">
        <v>5806</v>
      </c>
      <c r="F141" s="279"/>
      <c r="G141" s="330"/>
      <c r="H141" s="1448">
        <v>254.77</v>
      </c>
      <c r="I141" s="1455"/>
      <c r="J141" s="1458" t="s">
        <v>7242</v>
      </c>
      <c r="K141" s="1458" t="s">
        <v>8071</v>
      </c>
      <c r="L141" s="1458" t="s">
        <v>8588</v>
      </c>
      <c r="M141" s="1463"/>
      <c r="N141" s="1463"/>
      <c r="O141" s="1463"/>
      <c r="P141" s="1463"/>
      <c r="Q141" s="1463"/>
      <c r="R141" s="1463"/>
      <c r="S141" s="1463"/>
      <c r="T141" s="1463"/>
      <c r="U141" s="1463"/>
      <c r="V141" s="3"/>
      <c r="W141" s="4"/>
    </row>
    <row r="142" spans="1:26" s="1" customFormat="1" ht="126.75" customHeight="1" x14ac:dyDescent="0.2">
      <c r="A142" s="1561"/>
      <c r="B142" s="1028" t="s">
        <v>7914</v>
      </c>
      <c r="C142" s="1459" t="s">
        <v>8590</v>
      </c>
      <c r="D142" s="1455" t="s">
        <v>810</v>
      </c>
      <c r="E142" s="1449" t="s">
        <v>5806</v>
      </c>
      <c r="F142" s="279"/>
      <c r="G142" s="330"/>
      <c r="H142" s="1448">
        <v>390</v>
      </c>
      <c r="I142" s="1455"/>
      <c r="J142" s="1458" t="s">
        <v>7242</v>
      </c>
      <c r="K142" s="1458" t="s">
        <v>8589</v>
      </c>
      <c r="L142" s="1458"/>
      <c r="M142" s="1463"/>
      <c r="N142" s="1463"/>
      <c r="O142" s="1463"/>
      <c r="P142" s="1463"/>
      <c r="Q142" s="1463"/>
      <c r="R142" s="1463"/>
      <c r="S142" s="1463"/>
      <c r="T142" s="1463"/>
      <c r="U142" s="1463"/>
      <c r="V142" s="3"/>
      <c r="W142" s="4"/>
    </row>
    <row r="143" spans="1:26" s="1" customFormat="1" ht="101.25" customHeight="1" x14ac:dyDescent="0.2">
      <c r="A143" s="1561"/>
      <c r="B143" s="1028" t="s">
        <v>7921</v>
      </c>
      <c r="C143" s="1459" t="s">
        <v>7922</v>
      </c>
      <c r="D143" s="1455" t="s">
        <v>810</v>
      </c>
      <c r="E143" s="1449" t="s">
        <v>5806</v>
      </c>
      <c r="F143" s="279"/>
      <c r="G143" s="330"/>
      <c r="H143" s="1448"/>
      <c r="I143" s="1455"/>
      <c r="J143" s="1458" t="s">
        <v>7242</v>
      </c>
      <c r="K143" s="1458" t="s">
        <v>8074</v>
      </c>
      <c r="L143" s="1458" t="s">
        <v>8591</v>
      </c>
      <c r="M143" s="1463"/>
      <c r="N143" s="1463"/>
      <c r="O143" s="1463"/>
      <c r="P143" s="1463"/>
      <c r="Q143" s="1463"/>
      <c r="R143" s="1463"/>
      <c r="S143" s="1463"/>
      <c r="T143" s="1463"/>
      <c r="U143" s="1463"/>
      <c r="V143" s="3"/>
      <c r="W143" s="4"/>
    </row>
    <row r="144" spans="1:26" s="1" customFormat="1" ht="149.25" customHeight="1" x14ac:dyDescent="0.2">
      <c r="A144" s="1561"/>
      <c r="B144" s="1028" t="s">
        <v>7930</v>
      </c>
      <c r="C144" s="1459" t="s">
        <v>8592</v>
      </c>
      <c r="D144" s="1455" t="s">
        <v>810</v>
      </c>
      <c r="E144" s="1449" t="s">
        <v>5806</v>
      </c>
      <c r="F144" s="279"/>
      <c r="G144" s="330"/>
      <c r="H144" s="1448">
        <v>2400</v>
      </c>
      <c r="I144" s="1455"/>
      <c r="J144" s="1458" t="s">
        <v>7242</v>
      </c>
      <c r="K144" s="1458" t="s">
        <v>8187</v>
      </c>
      <c r="L144" s="1458" t="s">
        <v>8593</v>
      </c>
      <c r="M144" s="1463"/>
      <c r="N144" s="1463"/>
      <c r="O144" s="1463"/>
      <c r="P144" s="1463"/>
      <c r="Q144" s="1463"/>
      <c r="R144" s="1463"/>
      <c r="S144" s="1463"/>
      <c r="T144" s="1463"/>
      <c r="U144" s="1463"/>
      <c r="V144" s="3"/>
      <c r="W144" s="4"/>
    </row>
    <row r="145" spans="1:23" s="1" customFormat="1" ht="137.25" customHeight="1" x14ac:dyDescent="0.2">
      <c r="A145" s="1561"/>
      <c r="B145" s="1028" t="s">
        <v>7931</v>
      </c>
      <c r="C145" s="1459" t="s">
        <v>7932</v>
      </c>
      <c r="D145" s="1455" t="s">
        <v>810</v>
      </c>
      <c r="E145" s="1449" t="s">
        <v>5806</v>
      </c>
      <c r="F145" s="279"/>
      <c r="G145" s="330"/>
      <c r="H145" s="1448">
        <v>436.72188</v>
      </c>
      <c r="I145" s="1455"/>
      <c r="J145" s="1458" t="s">
        <v>7242</v>
      </c>
      <c r="K145" s="1458" t="s">
        <v>8594</v>
      </c>
      <c r="L145" s="1458"/>
      <c r="M145" s="1463"/>
      <c r="N145" s="1463"/>
      <c r="O145" s="1463"/>
      <c r="P145" s="1463"/>
      <c r="Q145" s="1463"/>
      <c r="R145" s="1463"/>
      <c r="S145" s="1463"/>
      <c r="T145" s="1463"/>
      <c r="U145" s="1463"/>
      <c r="V145" s="3"/>
      <c r="W145" s="4"/>
    </row>
    <row r="146" spans="1:23" s="1" customFormat="1" ht="75" customHeight="1" x14ac:dyDescent="0.2">
      <c r="A146" s="1561"/>
      <c r="B146" s="1028" t="s">
        <v>8077</v>
      </c>
      <c r="C146" s="1459" t="s">
        <v>8078</v>
      </c>
      <c r="D146" s="1455" t="s">
        <v>286</v>
      </c>
      <c r="E146" s="1449" t="s">
        <v>3596</v>
      </c>
      <c r="F146" s="279"/>
      <c r="G146" s="330"/>
      <c r="H146" s="1448"/>
      <c r="I146" s="1455"/>
      <c r="J146" s="1458" t="s">
        <v>8079</v>
      </c>
      <c r="K146" s="1458" t="s">
        <v>8595</v>
      </c>
      <c r="L146" s="1458"/>
      <c r="M146" s="1463"/>
      <c r="N146" s="1463"/>
      <c r="O146" s="1463"/>
      <c r="P146" s="1463"/>
      <c r="Q146" s="1463"/>
      <c r="R146" s="1463"/>
      <c r="S146" s="1463"/>
      <c r="T146" s="1463"/>
      <c r="U146" s="1463"/>
      <c r="V146" s="3"/>
      <c r="W146" s="4"/>
    </row>
    <row r="147" spans="1:23" s="1" customFormat="1" ht="75" customHeight="1" x14ac:dyDescent="0.2">
      <c r="A147" s="1561"/>
      <c r="B147" s="1028" t="s">
        <v>8596</v>
      </c>
      <c r="C147" s="1459" t="s">
        <v>8597</v>
      </c>
      <c r="D147" s="1455" t="s">
        <v>286</v>
      </c>
      <c r="E147" s="1449" t="s">
        <v>5806</v>
      </c>
      <c r="F147" s="279"/>
      <c r="G147" s="330"/>
      <c r="H147" s="1448">
        <v>125</v>
      </c>
      <c r="I147" s="1455"/>
      <c r="J147" s="1458" t="s">
        <v>8598</v>
      </c>
      <c r="K147" s="1458"/>
      <c r="L147" s="1458"/>
      <c r="M147" s="1463"/>
      <c r="N147" s="1463"/>
      <c r="O147" s="1463"/>
      <c r="P147" s="1463"/>
      <c r="Q147" s="1463"/>
      <c r="R147" s="1463"/>
      <c r="S147" s="1463"/>
      <c r="T147" s="1463"/>
      <c r="U147" s="1463"/>
      <c r="V147" s="3"/>
      <c r="W147" s="4"/>
    </row>
    <row r="148" spans="1:23" s="1" customFormat="1" ht="100.5" customHeight="1" x14ac:dyDescent="0.2">
      <c r="A148" s="1561" t="s">
        <v>1492</v>
      </c>
      <c r="B148" s="1459" t="s">
        <v>2484</v>
      </c>
      <c r="C148" s="1459" t="s">
        <v>895</v>
      </c>
      <c r="D148" s="351" t="s">
        <v>810</v>
      </c>
      <c r="E148" s="351" t="s">
        <v>122</v>
      </c>
      <c r="F148" s="1448">
        <v>952</v>
      </c>
      <c r="G148" s="1026"/>
      <c r="H148" s="1448">
        <v>1430</v>
      </c>
      <c r="I148" s="1455"/>
      <c r="J148" s="1447" t="s">
        <v>8375</v>
      </c>
      <c r="K148" s="1447" t="s">
        <v>8599</v>
      </c>
      <c r="L148" s="1447"/>
      <c r="M148" s="1477"/>
      <c r="N148" s="1477"/>
      <c r="O148" s="1477"/>
      <c r="P148" s="1477"/>
      <c r="Q148" s="1477"/>
      <c r="R148" s="1477"/>
      <c r="S148" s="1477"/>
      <c r="T148" s="1477"/>
      <c r="U148" s="1477"/>
      <c r="V148" s="9" t="s">
        <v>123</v>
      </c>
    </row>
    <row r="149" spans="1:23" s="1" customFormat="1" ht="92.25" customHeight="1" x14ac:dyDescent="0.2">
      <c r="A149" s="1562"/>
      <c r="B149" s="1459" t="s">
        <v>8311</v>
      </c>
      <c r="C149" s="1459" t="s">
        <v>8312</v>
      </c>
      <c r="D149" s="1449" t="s">
        <v>810</v>
      </c>
      <c r="E149" s="336" t="s">
        <v>5806</v>
      </c>
      <c r="F149" s="279"/>
      <c r="G149" s="1448"/>
      <c r="H149" s="1448">
        <v>1534.33032</v>
      </c>
      <c r="I149" s="1448"/>
      <c r="J149" s="1458" t="s">
        <v>8377</v>
      </c>
      <c r="K149" s="1475" t="s">
        <v>8600</v>
      </c>
      <c r="L149" s="1475"/>
      <c r="M149" s="151"/>
      <c r="N149" s="151"/>
      <c r="O149" s="151"/>
      <c r="P149" s="151"/>
      <c r="Q149" s="151"/>
      <c r="R149" s="151"/>
      <c r="S149" s="151"/>
      <c r="T149" s="151"/>
      <c r="U149" s="151"/>
      <c r="V149" s="9"/>
    </row>
    <row r="150" spans="1:23" s="47" customFormat="1" ht="15" customHeight="1" x14ac:dyDescent="0.25">
      <c r="A150" s="1583" t="s">
        <v>1494</v>
      </c>
      <c r="B150" s="1591"/>
      <c r="C150" s="1591"/>
      <c r="D150" s="1591"/>
      <c r="E150" s="1591"/>
      <c r="F150" s="1591"/>
      <c r="G150" s="1591"/>
      <c r="H150" s="1591"/>
      <c r="I150" s="1585"/>
      <c r="J150" s="254"/>
      <c r="K150" s="254"/>
      <c r="L150" s="254"/>
      <c r="M150" s="140"/>
      <c r="N150" s="140"/>
      <c r="O150" s="140"/>
      <c r="P150" s="140"/>
      <c r="Q150" s="140"/>
      <c r="R150" s="140"/>
      <c r="S150" s="140"/>
      <c r="T150" s="140"/>
      <c r="U150" s="140"/>
      <c r="V150" s="46" t="s">
        <v>8</v>
      </c>
      <c r="W150" s="46"/>
    </row>
    <row r="151" spans="1:23" s="1" customFormat="1" ht="108" customHeight="1" x14ac:dyDescent="0.2">
      <c r="A151" s="1563" t="s">
        <v>1495</v>
      </c>
      <c r="B151" s="1028" t="s">
        <v>5816</v>
      </c>
      <c r="C151" s="991" t="s">
        <v>8601</v>
      </c>
      <c r="D151" s="992" t="s">
        <v>810</v>
      </c>
      <c r="E151" s="993" t="s">
        <v>8870</v>
      </c>
      <c r="F151" s="994"/>
      <c r="G151" s="994"/>
      <c r="H151" s="1448">
        <v>200</v>
      </c>
      <c r="I151" s="1455" t="s">
        <v>5818</v>
      </c>
      <c r="J151" s="1458" t="s">
        <v>5986</v>
      </c>
      <c r="K151" s="1447" t="s">
        <v>7757</v>
      </c>
      <c r="L151" s="1447" t="s">
        <v>8869</v>
      </c>
      <c r="M151" s="1477"/>
      <c r="N151" s="1477"/>
      <c r="O151" s="1477"/>
      <c r="P151" s="1477"/>
      <c r="Q151" s="1477"/>
      <c r="R151" s="1477"/>
      <c r="S151" s="1477"/>
      <c r="T151" s="1477"/>
      <c r="U151" s="1477"/>
      <c r="V151" s="9"/>
    </row>
    <row r="152" spans="1:23" s="1" customFormat="1" ht="122.25" customHeight="1" x14ac:dyDescent="0.2">
      <c r="A152" s="1561"/>
      <c r="B152" s="1028" t="s">
        <v>6762</v>
      </c>
      <c r="C152" s="991" t="s">
        <v>7956</v>
      </c>
      <c r="D152" s="992" t="s">
        <v>810</v>
      </c>
      <c r="E152" s="993" t="s">
        <v>6763</v>
      </c>
      <c r="F152" s="994"/>
      <c r="G152" s="994">
        <v>1200</v>
      </c>
      <c r="H152" s="1448">
        <v>362.43400000000003</v>
      </c>
      <c r="I152" s="1455"/>
      <c r="J152" s="1458" t="s">
        <v>6481</v>
      </c>
      <c r="K152" s="1447" t="s">
        <v>7957</v>
      </c>
      <c r="L152" s="1447" t="s">
        <v>8602</v>
      </c>
      <c r="M152" s="1477"/>
      <c r="N152" s="1477"/>
      <c r="O152" s="1477"/>
      <c r="P152" s="1477"/>
      <c r="Q152" s="1477"/>
      <c r="R152" s="1477"/>
      <c r="S152" s="1477"/>
      <c r="T152" s="1477"/>
      <c r="U152" s="1477"/>
      <c r="V152" s="9"/>
    </row>
    <row r="153" spans="1:23" s="1" customFormat="1" ht="59.25" customHeight="1" x14ac:dyDescent="0.2">
      <c r="A153" s="1561"/>
      <c r="B153" s="1028" t="s">
        <v>7775</v>
      </c>
      <c r="C153" s="991" t="s">
        <v>8604</v>
      </c>
      <c r="D153" s="992" t="s">
        <v>3490</v>
      </c>
      <c r="E153" s="993" t="s">
        <v>7771</v>
      </c>
      <c r="F153" s="994"/>
      <c r="G153" s="994"/>
      <c r="H153" s="1448">
        <v>100</v>
      </c>
      <c r="I153" s="1455"/>
      <c r="J153" s="1458" t="s">
        <v>7066</v>
      </c>
      <c r="K153" s="1447" t="s">
        <v>8603</v>
      </c>
      <c r="L153" s="1447"/>
      <c r="M153" s="1477"/>
      <c r="N153" s="1477"/>
      <c r="O153" s="1477"/>
      <c r="P153" s="1477"/>
      <c r="Q153" s="1477"/>
      <c r="R153" s="1477"/>
      <c r="S153" s="1477"/>
      <c r="T153" s="1477"/>
      <c r="U153" s="1477"/>
      <c r="V153" s="9"/>
    </row>
    <row r="154" spans="1:23" s="1" customFormat="1" ht="78.75" customHeight="1" x14ac:dyDescent="0.2">
      <c r="A154" s="1561"/>
      <c r="B154" s="1028" t="s">
        <v>7783</v>
      </c>
      <c r="C154" s="991" t="s">
        <v>8606</v>
      </c>
      <c r="D154" s="992" t="s">
        <v>3490</v>
      </c>
      <c r="E154" s="993" t="s">
        <v>7771</v>
      </c>
      <c r="F154" s="994"/>
      <c r="G154" s="994"/>
      <c r="H154" s="1448">
        <v>380</v>
      </c>
      <c r="I154" s="1455"/>
      <c r="J154" s="1458" t="s">
        <v>7066</v>
      </c>
      <c r="K154" s="1447" t="s">
        <v>8605</v>
      </c>
      <c r="L154" s="1447"/>
      <c r="M154" s="1477"/>
      <c r="N154" s="1477"/>
      <c r="O154" s="1477"/>
      <c r="P154" s="1477"/>
      <c r="Q154" s="1477"/>
      <c r="R154" s="1477"/>
      <c r="S154" s="1477"/>
      <c r="T154" s="1477"/>
      <c r="U154" s="1477"/>
      <c r="V154" s="9"/>
    </row>
    <row r="155" spans="1:23" s="1" customFormat="1" ht="121.5" customHeight="1" x14ac:dyDescent="0.2">
      <c r="A155" s="1562"/>
      <c r="B155" s="1028" t="s">
        <v>8081</v>
      </c>
      <c r="C155" s="991" t="s">
        <v>8607</v>
      </c>
      <c r="D155" s="992" t="s">
        <v>810</v>
      </c>
      <c r="E155" s="993" t="s">
        <v>8870</v>
      </c>
      <c r="F155" s="994"/>
      <c r="G155" s="994"/>
      <c r="H155" s="1448">
        <v>800</v>
      </c>
      <c r="I155" s="1455"/>
      <c r="J155" s="1458" t="s">
        <v>8082</v>
      </c>
      <c r="K155" s="1447" t="s">
        <v>8871</v>
      </c>
      <c r="L155" s="1447"/>
      <c r="M155" s="1477"/>
      <c r="N155" s="1477"/>
      <c r="O155" s="1477"/>
      <c r="P155" s="1477"/>
      <c r="Q155" s="1477"/>
      <c r="R155" s="1477"/>
      <c r="S155" s="1477"/>
      <c r="T155" s="1477"/>
      <c r="U155" s="1477"/>
      <c r="V155" s="9"/>
    </row>
    <row r="156" spans="1:23" s="1" customFormat="1" ht="133.5" customHeight="1" x14ac:dyDescent="0.2">
      <c r="A156" s="1563" t="s">
        <v>1496</v>
      </c>
      <c r="B156" s="1459" t="s">
        <v>2522</v>
      </c>
      <c r="C156" s="1027" t="s">
        <v>8143</v>
      </c>
      <c r="D156" s="336" t="s">
        <v>810</v>
      </c>
      <c r="E156" s="1449" t="s">
        <v>325</v>
      </c>
      <c r="F156" s="1448">
        <v>1146.3</v>
      </c>
      <c r="G156" s="309">
        <v>2610</v>
      </c>
      <c r="H156" s="1455">
        <v>2230.3000000000002</v>
      </c>
      <c r="I156" s="1448">
        <v>1000</v>
      </c>
      <c r="J156" s="1458" t="s">
        <v>3804</v>
      </c>
      <c r="K156" s="1458" t="s">
        <v>4737</v>
      </c>
      <c r="L156" s="1458" t="s">
        <v>5591</v>
      </c>
      <c r="M156" s="1463" t="s">
        <v>8142</v>
      </c>
      <c r="N156" s="1463" t="s">
        <v>8608</v>
      </c>
      <c r="O156" s="1463"/>
      <c r="P156" s="1463"/>
      <c r="Q156" s="1463"/>
      <c r="R156" s="1463"/>
      <c r="S156" s="1463"/>
      <c r="T156" s="1463"/>
      <c r="U156" s="1463"/>
      <c r="V156" s="9" t="s">
        <v>326</v>
      </c>
    </row>
    <row r="157" spans="1:23" s="1" customFormat="1" ht="54.75" customHeight="1" x14ac:dyDescent="0.2">
      <c r="A157" s="1561"/>
      <c r="B157" s="1028" t="s">
        <v>7745</v>
      </c>
      <c r="C157" s="982" t="s">
        <v>7746</v>
      </c>
      <c r="D157" s="1449" t="s">
        <v>810</v>
      </c>
      <c r="E157" s="1449" t="s">
        <v>3810</v>
      </c>
      <c r="F157" s="279"/>
      <c r="G157" s="279"/>
      <c r="H157" s="1448"/>
      <c r="I157" s="1448"/>
      <c r="J157" s="1458" t="s">
        <v>7066</v>
      </c>
      <c r="K157" s="1447" t="s">
        <v>8609</v>
      </c>
      <c r="L157" s="1447"/>
      <c r="M157" s="1477"/>
      <c r="N157" s="1477"/>
      <c r="O157" s="1477"/>
      <c r="P157" s="1477"/>
      <c r="Q157" s="1477"/>
      <c r="R157" s="1477"/>
      <c r="S157" s="1477"/>
      <c r="T157" s="1477"/>
      <c r="U157" s="1477"/>
      <c r="V157" s="9"/>
    </row>
    <row r="158" spans="1:23" s="1" customFormat="1" ht="100.5" customHeight="1" x14ac:dyDescent="0.2">
      <c r="A158" s="1561"/>
      <c r="B158" s="1028" t="s">
        <v>7747</v>
      </c>
      <c r="C158" s="982" t="s">
        <v>7748</v>
      </c>
      <c r="D158" s="1449" t="s">
        <v>810</v>
      </c>
      <c r="E158" s="1449" t="s">
        <v>3810</v>
      </c>
      <c r="F158" s="279"/>
      <c r="G158" s="279"/>
      <c r="H158" s="1448"/>
      <c r="I158" s="1448"/>
      <c r="J158" s="1458" t="s">
        <v>7066</v>
      </c>
      <c r="K158" s="1447" t="s">
        <v>8610</v>
      </c>
      <c r="L158" s="1447"/>
      <c r="M158" s="1477"/>
      <c r="N158" s="1477"/>
      <c r="O158" s="1477"/>
      <c r="P158" s="1477"/>
      <c r="Q158" s="1477"/>
      <c r="R158" s="1477"/>
      <c r="S158" s="1477"/>
      <c r="T158" s="1477"/>
      <c r="U158" s="1477"/>
      <c r="V158" s="9"/>
    </row>
    <row r="159" spans="1:23" s="1" customFormat="1" ht="109.5" customHeight="1" x14ac:dyDescent="0.2">
      <c r="A159" s="1561"/>
      <c r="B159" s="1028" t="s">
        <v>7756</v>
      </c>
      <c r="C159" s="982" t="s">
        <v>7755</v>
      </c>
      <c r="D159" s="1449" t="s">
        <v>810</v>
      </c>
      <c r="E159" s="1449" t="s">
        <v>3810</v>
      </c>
      <c r="F159" s="279"/>
      <c r="G159" s="279"/>
      <c r="H159" s="1448"/>
      <c r="I159" s="1448"/>
      <c r="J159" s="1458" t="s">
        <v>7066</v>
      </c>
      <c r="K159" s="1447" t="s">
        <v>8384</v>
      </c>
      <c r="L159" s="1447" t="s">
        <v>8611</v>
      </c>
      <c r="M159" s="1477"/>
      <c r="N159" s="1477"/>
      <c r="O159" s="1477"/>
      <c r="P159" s="1477"/>
      <c r="Q159" s="1477"/>
      <c r="R159" s="1477"/>
      <c r="S159" s="1477"/>
      <c r="T159" s="1477"/>
      <c r="U159" s="1477"/>
      <c r="V159" s="9"/>
    </row>
    <row r="160" spans="1:23" s="1" customFormat="1" ht="109.5" customHeight="1" x14ac:dyDescent="0.2">
      <c r="A160" s="1562"/>
      <c r="B160" s="1028" t="s">
        <v>8385</v>
      </c>
      <c r="C160" s="982" t="s">
        <v>8386</v>
      </c>
      <c r="D160" s="1449" t="s">
        <v>810</v>
      </c>
      <c r="E160" s="1449" t="s">
        <v>3810</v>
      </c>
      <c r="F160" s="279"/>
      <c r="G160" s="279"/>
      <c r="H160" s="1448"/>
      <c r="I160" s="1448"/>
      <c r="J160" s="1458" t="s">
        <v>8387</v>
      </c>
      <c r="K160" s="1447" t="s">
        <v>8612</v>
      </c>
      <c r="L160" s="1447"/>
      <c r="M160" s="1477"/>
      <c r="N160" s="1477"/>
      <c r="O160" s="1477"/>
      <c r="P160" s="1477"/>
      <c r="Q160" s="1477"/>
      <c r="R160" s="1477"/>
      <c r="S160" s="1477"/>
      <c r="T160" s="1477"/>
      <c r="U160" s="1477"/>
      <c r="V160" s="9"/>
    </row>
    <row r="161" spans="1:23" s="1" customFormat="1" ht="73.5" customHeight="1" x14ac:dyDescent="0.2">
      <c r="A161" s="1563" t="s">
        <v>1497</v>
      </c>
      <c r="B161" s="1459" t="s">
        <v>7749</v>
      </c>
      <c r="C161" s="1027" t="s">
        <v>7750</v>
      </c>
      <c r="D161" s="1449" t="s">
        <v>810</v>
      </c>
      <c r="E161" s="1449" t="s">
        <v>3810</v>
      </c>
      <c r="F161" s="279"/>
      <c r="G161" s="279"/>
      <c r="H161" s="1448"/>
      <c r="I161" s="1448"/>
      <c r="J161" s="1458" t="s">
        <v>7066</v>
      </c>
      <c r="K161" s="1458" t="s">
        <v>8613</v>
      </c>
      <c r="L161" s="1458"/>
      <c r="M161" s="1463"/>
      <c r="N161" s="1463"/>
      <c r="O161" s="1463"/>
      <c r="P161" s="1463"/>
      <c r="Q161" s="1463"/>
      <c r="R161" s="1463"/>
      <c r="S161" s="1463"/>
      <c r="T161" s="1463"/>
      <c r="U161" s="1463"/>
      <c r="V161" s="3"/>
    </row>
    <row r="162" spans="1:23" s="1" customFormat="1" ht="73.5" customHeight="1" x14ac:dyDescent="0.2">
      <c r="A162" s="1561"/>
      <c r="B162" s="1459" t="s">
        <v>7751</v>
      </c>
      <c r="C162" s="1027" t="s">
        <v>7752</v>
      </c>
      <c r="D162" s="1449" t="s">
        <v>810</v>
      </c>
      <c r="E162" s="1449" t="s">
        <v>3810</v>
      </c>
      <c r="F162" s="279"/>
      <c r="G162" s="279"/>
      <c r="H162" s="1448"/>
      <c r="I162" s="1448"/>
      <c r="J162" s="1458" t="s">
        <v>7066</v>
      </c>
      <c r="K162" s="1458" t="s">
        <v>8614</v>
      </c>
      <c r="L162" s="1458"/>
      <c r="M162" s="1463"/>
      <c r="N162" s="1463"/>
      <c r="O162" s="1463"/>
      <c r="P162" s="1463"/>
      <c r="Q162" s="1463"/>
      <c r="R162" s="1463"/>
      <c r="S162" s="1463"/>
      <c r="T162" s="1463"/>
      <c r="U162" s="1463"/>
      <c r="V162" s="3"/>
    </row>
    <row r="163" spans="1:23" s="1" customFormat="1" ht="73.5" customHeight="1" x14ac:dyDescent="0.2">
      <c r="A163" s="1561"/>
      <c r="B163" s="1459" t="s">
        <v>7754</v>
      </c>
      <c r="C163" s="1027" t="s">
        <v>7753</v>
      </c>
      <c r="D163" s="1449" t="s">
        <v>810</v>
      </c>
      <c r="E163" s="1449" t="s">
        <v>3810</v>
      </c>
      <c r="F163" s="279"/>
      <c r="G163" s="279"/>
      <c r="H163" s="1448"/>
      <c r="I163" s="1448"/>
      <c r="J163" s="1458" t="s">
        <v>7066</v>
      </c>
      <c r="K163" s="1458" t="s">
        <v>8615</v>
      </c>
      <c r="L163" s="1458"/>
      <c r="M163" s="1463"/>
      <c r="N163" s="1463"/>
      <c r="O163" s="1463"/>
      <c r="P163" s="1463"/>
      <c r="Q163" s="1463"/>
      <c r="R163" s="1463"/>
      <c r="S163" s="1463"/>
      <c r="T163" s="1463"/>
      <c r="U163" s="1463"/>
      <c r="V163" s="3"/>
    </row>
    <row r="164" spans="1:23" s="1" customFormat="1" ht="73.5" customHeight="1" x14ac:dyDescent="0.2">
      <c r="A164" s="1562"/>
      <c r="B164" s="1459" t="s">
        <v>8388</v>
      </c>
      <c r="C164" s="1027" t="s">
        <v>8389</v>
      </c>
      <c r="D164" s="1449" t="s">
        <v>810</v>
      </c>
      <c r="E164" s="1449" t="s">
        <v>3810</v>
      </c>
      <c r="F164" s="279"/>
      <c r="G164" s="279"/>
      <c r="H164" s="1448"/>
      <c r="I164" s="1448"/>
      <c r="J164" s="1458" t="s">
        <v>8390</v>
      </c>
      <c r="K164" s="1458" t="s">
        <v>8616</v>
      </c>
      <c r="L164" s="1458"/>
      <c r="M164" s="1463"/>
      <c r="N164" s="1463"/>
      <c r="O164" s="1463"/>
      <c r="P164" s="1463"/>
      <c r="Q164" s="1463"/>
      <c r="R164" s="1463"/>
      <c r="S164" s="1463"/>
      <c r="T164" s="1463"/>
      <c r="U164" s="1463"/>
      <c r="V164" s="3"/>
    </row>
    <row r="165" spans="1:23" ht="94.5" customHeight="1" x14ac:dyDescent="0.2">
      <c r="A165" s="1452" t="s">
        <v>8266</v>
      </c>
      <c r="B165" s="1459" t="s">
        <v>8617</v>
      </c>
      <c r="C165" s="339" t="s">
        <v>8618</v>
      </c>
      <c r="D165" s="336" t="s">
        <v>810</v>
      </c>
      <c r="E165" s="336" t="s">
        <v>8619</v>
      </c>
      <c r="F165" s="1448"/>
      <c r="G165" s="309"/>
      <c r="H165" s="1455" t="s">
        <v>8620</v>
      </c>
      <c r="I165" s="1448"/>
      <c r="J165" s="1447" t="s">
        <v>8621</v>
      </c>
      <c r="K165" s="1447"/>
      <c r="L165" s="1447"/>
      <c r="M165" s="1447"/>
      <c r="N165" s="1447"/>
      <c r="O165" s="1447"/>
      <c r="P165" s="1447"/>
      <c r="Q165" s="1447"/>
      <c r="R165" s="1447"/>
      <c r="S165" s="1447"/>
      <c r="T165" s="1447"/>
      <c r="U165" s="1447"/>
      <c r="V165" s="95"/>
      <c r="W165" s="96"/>
    </row>
    <row r="166" spans="1:23" s="1" customFormat="1" ht="122.25" customHeight="1" x14ac:dyDescent="0.2">
      <c r="A166" s="1459" t="s">
        <v>1500</v>
      </c>
      <c r="B166" s="1459" t="s">
        <v>2540</v>
      </c>
      <c r="C166" s="339" t="s">
        <v>8085</v>
      </c>
      <c r="D166" s="351" t="s">
        <v>810</v>
      </c>
      <c r="E166" s="336" t="s">
        <v>950</v>
      </c>
      <c r="F166" s="1448">
        <v>548.29999999999995</v>
      </c>
      <c r="G166" s="1455">
        <v>370.91300000000001</v>
      </c>
      <c r="H166" s="1455"/>
      <c r="I166" s="1455"/>
      <c r="J166" s="1447" t="s">
        <v>4368</v>
      </c>
      <c r="K166" s="1447" t="s">
        <v>4746</v>
      </c>
      <c r="L166" s="1447" t="s">
        <v>5594</v>
      </c>
      <c r="M166" s="1477" t="s">
        <v>8146</v>
      </c>
      <c r="N166" s="1477" t="s">
        <v>8622</v>
      </c>
      <c r="O166" s="1477"/>
      <c r="P166" s="1477"/>
      <c r="Q166" s="1477"/>
      <c r="R166" s="1477"/>
      <c r="S166" s="1477"/>
      <c r="T166" s="1477"/>
      <c r="U166" s="1477"/>
      <c r="V166" s="9" t="s">
        <v>329</v>
      </c>
    </row>
    <row r="167" spans="1:23" ht="147.75" customHeight="1" x14ac:dyDescent="0.2">
      <c r="A167" s="1488" t="s">
        <v>2542</v>
      </c>
      <c r="B167" s="1459" t="s">
        <v>7762</v>
      </c>
      <c r="C167" s="991" t="s">
        <v>8623</v>
      </c>
      <c r="D167" s="351" t="s">
        <v>810</v>
      </c>
      <c r="E167" s="336" t="s">
        <v>950</v>
      </c>
      <c r="F167" s="994"/>
      <c r="G167" s="975"/>
      <c r="H167" s="1448">
        <v>1200</v>
      </c>
      <c r="I167" s="1455"/>
      <c r="J167" s="1447" t="s">
        <v>7066</v>
      </c>
      <c r="K167" s="1447" t="s">
        <v>8624</v>
      </c>
      <c r="L167" s="1447"/>
      <c r="M167" s="1447"/>
      <c r="N167" s="1447"/>
      <c r="O167" s="1447"/>
      <c r="P167" s="1447"/>
      <c r="Q167" s="1447"/>
      <c r="R167" s="1447"/>
      <c r="S167" s="1447"/>
      <c r="T167" s="1447"/>
      <c r="U167" s="1447"/>
      <c r="V167" s="95"/>
      <c r="W167" s="96"/>
    </row>
    <row r="168" spans="1:23" s="1" customFormat="1" ht="132" customHeight="1" x14ac:dyDescent="0.2">
      <c r="A168" s="1485" t="s">
        <v>1501</v>
      </c>
      <c r="B168" s="1459" t="s">
        <v>7766</v>
      </c>
      <c r="C168" s="1027" t="s">
        <v>8625</v>
      </c>
      <c r="D168" s="351" t="s">
        <v>810</v>
      </c>
      <c r="E168" s="336" t="s">
        <v>950</v>
      </c>
      <c r="F168" s="309"/>
      <c r="G168" s="1030"/>
      <c r="H168" s="1448">
        <v>0</v>
      </c>
      <c r="I168" s="306"/>
      <c r="J168" s="1458" t="s">
        <v>7066</v>
      </c>
      <c r="K168" s="1458" t="s">
        <v>8626</v>
      </c>
      <c r="L168" s="485"/>
      <c r="M168" s="142"/>
      <c r="N168" s="142"/>
      <c r="O168" s="142"/>
      <c r="P168" s="142"/>
      <c r="Q168" s="142"/>
      <c r="R168" s="142"/>
      <c r="S168" s="142"/>
      <c r="T168" s="142"/>
      <c r="U168" s="142"/>
      <c r="V168" s="9"/>
    </row>
    <row r="169" spans="1:23" s="1" customFormat="1" ht="11.25" customHeight="1" x14ac:dyDescent="0.2">
      <c r="A169" s="96"/>
      <c r="B169" s="96"/>
      <c r="C169" s="96"/>
      <c r="D169" s="96"/>
      <c r="E169" s="96"/>
      <c r="F169" s="1015"/>
      <c r="G169" s="1015"/>
      <c r="H169" s="1015"/>
      <c r="I169" s="1015"/>
      <c r="J169" s="243"/>
      <c r="K169" s="243"/>
      <c r="L169" s="243"/>
      <c r="M169" s="137"/>
      <c r="N169" s="137"/>
      <c r="O169" s="137"/>
      <c r="P169" s="137"/>
      <c r="Q169" s="137"/>
      <c r="R169" s="137"/>
      <c r="S169" s="137"/>
      <c r="T169" s="137"/>
      <c r="U169" s="137"/>
      <c r="V169" s="9"/>
    </row>
    <row r="170" spans="1:23" s="1" customFormat="1" ht="12.75" customHeight="1" x14ac:dyDescent="0.2">
      <c r="A170" s="1642" t="s">
        <v>1505</v>
      </c>
      <c r="B170" s="1642"/>
      <c r="C170" s="1642"/>
      <c r="D170" s="1642"/>
      <c r="E170" s="1642"/>
      <c r="F170" s="1642"/>
      <c r="G170" s="1642"/>
      <c r="H170" s="1642"/>
      <c r="I170" s="1642"/>
      <c r="J170" s="349"/>
      <c r="K170" s="349"/>
      <c r="L170" s="349"/>
      <c r="M170" s="154"/>
      <c r="N170" s="154"/>
      <c r="O170" s="154"/>
      <c r="P170" s="154"/>
      <c r="Q170" s="154"/>
      <c r="R170" s="154"/>
      <c r="S170" s="154"/>
      <c r="T170" s="154"/>
      <c r="U170" s="154"/>
      <c r="V170" s="54" t="s">
        <v>8</v>
      </c>
    </row>
    <row r="171" spans="1:23" s="1" customFormat="1" ht="15" customHeight="1" x14ac:dyDescent="0.2">
      <c r="A171" s="1576" t="s">
        <v>2</v>
      </c>
      <c r="B171" s="1576" t="s">
        <v>3</v>
      </c>
      <c r="C171" s="1576"/>
      <c r="D171" s="1576" t="s">
        <v>4</v>
      </c>
      <c r="E171" s="1576" t="s">
        <v>5</v>
      </c>
      <c r="F171" s="1576" t="s">
        <v>6</v>
      </c>
      <c r="G171" s="1576"/>
      <c r="H171" s="1576"/>
      <c r="I171" s="1576" t="s">
        <v>7</v>
      </c>
      <c r="J171" s="1447"/>
      <c r="K171" s="1447"/>
      <c r="L171" s="1447"/>
      <c r="M171" s="1477"/>
      <c r="N171" s="1477"/>
      <c r="O171" s="1477"/>
      <c r="P171" s="1477"/>
      <c r="Q171" s="1477"/>
      <c r="R171" s="1477"/>
      <c r="S171" s="1477"/>
      <c r="T171" s="1477"/>
      <c r="U171" s="1477"/>
      <c r="V171" s="9"/>
    </row>
    <row r="172" spans="1:23" s="1" customFormat="1" ht="6.75" customHeight="1" x14ac:dyDescent="0.2">
      <c r="A172" s="1576"/>
      <c r="B172" s="1576"/>
      <c r="C172" s="1576"/>
      <c r="D172" s="1576"/>
      <c r="E172" s="1576"/>
      <c r="F172" s="1576"/>
      <c r="G172" s="1576"/>
      <c r="H172" s="1576"/>
      <c r="I172" s="1576"/>
      <c r="J172" s="1447"/>
      <c r="K172" s="1447"/>
      <c r="L172" s="1447"/>
      <c r="M172" s="1477"/>
      <c r="N172" s="1477"/>
      <c r="O172" s="1477"/>
      <c r="P172" s="1477"/>
      <c r="Q172" s="1477"/>
      <c r="R172" s="1477"/>
      <c r="S172" s="1477"/>
      <c r="T172" s="1477"/>
      <c r="U172" s="1477"/>
      <c r="V172" s="9"/>
    </row>
    <row r="173" spans="1:23" s="1" customFormat="1" ht="11.25" customHeight="1" x14ac:dyDescent="0.2">
      <c r="A173" s="1576"/>
      <c r="B173" s="1576"/>
      <c r="C173" s="1576"/>
      <c r="D173" s="1576"/>
      <c r="E173" s="1576"/>
      <c r="F173" s="1576">
        <v>2017</v>
      </c>
      <c r="G173" s="1601">
        <v>2018</v>
      </c>
      <c r="H173" s="1576">
        <v>2019</v>
      </c>
      <c r="I173" s="1576"/>
      <c r="J173" s="1447"/>
      <c r="K173" s="1447"/>
      <c r="L173" s="1447"/>
      <c r="M173" s="1477"/>
      <c r="N173" s="1477"/>
      <c r="O173" s="1477"/>
      <c r="P173" s="1477"/>
      <c r="Q173" s="1477"/>
      <c r="R173" s="1477"/>
      <c r="S173" s="1477"/>
      <c r="T173" s="1477"/>
      <c r="U173" s="1477"/>
      <c r="V173" s="9"/>
    </row>
    <row r="174" spans="1:23" s="1" customFormat="1" ht="3.75" customHeight="1" x14ac:dyDescent="0.2">
      <c r="A174" s="1576"/>
      <c r="B174" s="1576"/>
      <c r="C174" s="1576"/>
      <c r="D174" s="1576"/>
      <c r="E174" s="1576"/>
      <c r="F174" s="1576"/>
      <c r="G174" s="1601"/>
      <c r="H174" s="1576"/>
      <c r="I174" s="1576"/>
      <c r="J174" s="1447"/>
      <c r="K174" s="1447"/>
      <c r="L174" s="1447"/>
      <c r="M174" s="1477"/>
      <c r="N174" s="1477"/>
      <c r="O174" s="1477"/>
      <c r="P174" s="1477"/>
      <c r="Q174" s="1477"/>
      <c r="R174" s="1477"/>
      <c r="S174" s="1477"/>
      <c r="T174" s="1477"/>
      <c r="U174" s="1477"/>
      <c r="V174" s="9"/>
    </row>
    <row r="175" spans="1:23" s="1" customFormat="1" ht="13.5" customHeight="1" x14ac:dyDescent="0.2">
      <c r="A175" s="1460">
        <v>1</v>
      </c>
      <c r="B175" s="1576">
        <v>2</v>
      </c>
      <c r="C175" s="1576"/>
      <c r="D175" s="1460">
        <v>3</v>
      </c>
      <c r="E175" s="1460">
        <v>4</v>
      </c>
      <c r="F175" s="1460">
        <v>5</v>
      </c>
      <c r="G175" s="973">
        <v>6</v>
      </c>
      <c r="H175" s="1460">
        <v>7</v>
      </c>
      <c r="I175" s="1460">
        <v>8</v>
      </c>
      <c r="J175" s="1447"/>
      <c r="K175" s="1447"/>
      <c r="L175" s="1447"/>
      <c r="M175" s="1477"/>
      <c r="N175" s="1477"/>
      <c r="O175" s="1477"/>
      <c r="P175" s="1477"/>
      <c r="Q175" s="1477"/>
      <c r="R175" s="1477"/>
      <c r="S175" s="1477"/>
      <c r="T175" s="1477"/>
      <c r="U175" s="1477"/>
      <c r="V175" s="9"/>
    </row>
    <row r="176" spans="1:23" s="55" customFormat="1" ht="12.75" customHeight="1" x14ac:dyDescent="0.2">
      <c r="A176" s="1646" t="s">
        <v>1506</v>
      </c>
      <c r="B176" s="1647"/>
      <c r="C176" s="1647"/>
      <c r="D176" s="1647"/>
      <c r="E176" s="1647"/>
      <c r="F176" s="1647"/>
      <c r="G176" s="1647"/>
      <c r="H176" s="1647"/>
      <c r="I176" s="1648"/>
      <c r="J176" s="349"/>
      <c r="K176" s="349"/>
      <c r="L176" s="349"/>
      <c r="M176" s="154"/>
      <c r="N176" s="154"/>
      <c r="O176" s="154"/>
      <c r="P176" s="154"/>
      <c r="Q176" s="154"/>
      <c r="R176" s="154"/>
      <c r="S176" s="154"/>
      <c r="T176" s="154"/>
      <c r="U176" s="154"/>
    </row>
    <row r="177" spans="1:22" s="1" customFormat="1" ht="110.25" customHeight="1" x14ac:dyDescent="0.2">
      <c r="A177" s="1462" t="s">
        <v>1507</v>
      </c>
      <c r="B177" s="1464" t="s">
        <v>8627</v>
      </c>
      <c r="C177" s="1464" t="s">
        <v>8628</v>
      </c>
      <c r="D177" s="1460" t="s">
        <v>13</v>
      </c>
      <c r="E177" s="1460" t="s">
        <v>972</v>
      </c>
      <c r="F177" s="718"/>
      <c r="G177" s="1080"/>
      <c r="H177" s="1460">
        <v>445</v>
      </c>
      <c r="I177" s="114"/>
      <c r="J177" s="1458" t="s">
        <v>8629</v>
      </c>
      <c r="K177" s="1458"/>
      <c r="L177" s="1458"/>
      <c r="M177" s="1463"/>
      <c r="N177" s="1463"/>
      <c r="O177" s="1463"/>
      <c r="P177" s="1463"/>
      <c r="Q177" s="1463"/>
      <c r="R177" s="1463"/>
      <c r="S177" s="1463"/>
      <c r="T177" s="1463"/>
      <c r="U177" s="1463"/>
      <c r="V177" s="9"/>
    </row>
    <row r="178" spans="1:22" s="1" customFormat="1" ht="12.75" customHeight="1" x14ac:dyDescent="0.2">
      <c r="A178" s="1652" t="s">
        <v>1508</v>
      </c>
      <c r="B178" s="1653"/>
      <c r="C178" s="1653"/>
      <c r="D178" s="1653"/>
      <c r="E178" s="1653"/>
      <c r="F178" s="1653"/>
      <c r="G178" s="1653"/>
      <c r="H178" s="1653"/>
      <c r="I178" s="1654"/>
      <c r="J178" s="254"/>
      <c r="K178" s="254"/>
      <c r="L178" s="254"/>
      <c r="M178" s="140"/>
      <c r="N178" s="140"/>
      <c r="O178" s="140"/>
      <c r="P178" s="140"/>
      <c r="Q178" s="140"/>
      <c r="R178" s="140"/>
      <c r="S178" s="140"/>
      <c r="T178" s="140"/>
      <c r="U178" s="140"/>
      <c r="V178" s="9"/>
    </row>
    <row r="179" spans="1:22" s="1" customFormat="1" ht="137.25" customHeight="1" x14ac:dyDescent="0.2">
      <c r="A179" s="1565" t="s">
        <v>8158</v>
      </c>
      <c r="B179" s="1479" t="s">
        <v>6149</v>
      </c>
      <c r="C179" s="1465" t="s">
        <v>7683</v>
      </c>
      <c r="D179" s="1460" t="s">
        <v>810</v>
      </c>
      <c r="E179" s="1460" t="s">
        <v>902</v>
      </c>
      <c r="F179" s="998"/>
      <c r="G179" s="1174">
        <v>265.5</v>
      </c>
      <c r="H179" s="114">
        <v>5000</v>
      </c>
      <c r="I179" s="114"/>
      <c r="J179" s="1457" t="s">
        <v>6152</v>
      </c>
      <c r="K179" s="1458" t="s">
        <v>8028</v>
      </c>
      <c r="L179" s="1458" t="s">
        <v>8630</v>
      </c>
      <c r="M179" s="1463"/>
      <c r="N179" s="1463"/>
      <c r="O179" s="1463"/>
      <c r="P179" s="1463"/>
      <c r="Q179" s="1463"/>
      <c r="R179" s="1463"/>
      <c r="S179" s="1463"/>
      <c r="T179" s="1463"/>
      <c r="U179" s="1463"/>
      <c r="V179" s="9"/>
    </row>
    <row r="180" spans="1:22" s="1" customFormat="1" ht="102.75" customHeight="1" x14ac:dyDescent="0.2">
      <c r="A180" s="1566"/>
      <c r="B180" s="1479" t="s">
        <v>7276</v>
      </c>
      <c r="C180" s="1465" t="s">
        <v>7275</v>
      </c>
      <c r="D180" s="1460" t="s">
        <v>810</v>
      </c>
      <c r="E180" s="1460" t="s">
        <v>972</v>
      </c>
      <c r="F180" s="998"/>
      <c r="G180" s="1174"/>
      <c r="H180" s="114">
        <v>85.156999999999996</v>
      </c>
      <c r="I180" s="114"/>
      <c r="J180" s="1457" t="s">
        <v>7066</v>
      </c>
      <c r="K180" s="1458" t="s">
        <v>8631</v>
      </c>
      <c r="L180" s="1458"/>
      <c r="M180" s="1463"/>
      <c r="N180" s="1463"/>
      <c r="O180" s="1463"/>
      <c r="P180" s="1463"/>
      <c r="Q180" s="1463"/>
      <c r="R180" s="1463"/>
      <c r="S180" s="1463"/>
      <c r="T180" s="1463"/>
      <c r="U180" s="1463"/>
      <c r="V180" s="9"/>
    </row>
    <row r="181" spans="1:22" s="1" customFormat="1" ht="77.25" customHeight="1" x14ac:dyDescent="0.2">
      <c r="A181" s="1566"/>
      <c r="B181" s="1479" t="s">
        <v>7308</v>
      </c>
      <c r="C181" s="1465" t="s">
        <v>7305</v>
      </c>
      <c r="D181" s="1460" t="s">
        <v>810</v>
      </c>
      <c r="E181" s="1460" t="s">
        <v>972</v>
      </c>
      <c r="F181" s="998"/>
      <c r="G181" s="1174"/>
      <c r="H181" s="114"/>
      <c r="I181" s="114"/>
      <c r="J181" s="1457" t="s">
        <v>7066</v>
      </c>
      <c r="K181" s="1458" t="s">
        <v>8632</v>
      </c>
      <c r="L181" s="1458"/>
      <c r="M181" s="1463"/>
      <c r="N181" s="1463"/>
      <c r="O181" s="1463"/>
      <c r="P181" s="1463"/>
      <c r="Q181" s="1463"/>
      <c r="R181" s="1463"/>
      <c r="S181" s="1463"/>
      <c r="T181" s="1463"/>
      <c r="U181" s="1463"/>
      <c r="V181" s="9"/>
    </row>
    <row r="182" spans="1:22" s="1" customFormat="1" ht="78.75" customHeight="1" x14ac:dyDescent="0.2">
      <c r="A182" s="1566"/>
      <c r="B182" s="1479" t="s">
        <v>7408</v>
      </c>
      <c r="C182" s="1465" t="s">
        <v>7407</v>
      </c>
      <c r="D182" s="1460" t="s">
        <v>810</v>
      </c>
      <c r="E182" s="1460" t="s">
        <v>972</v>
      </c>
      <c r="F182" s="998"/>
      <c r="G182" s="1174"/>
      <c r="H182" s="114"/>
      <c r="I182" s="114"/>
      <c r="J182" s="1457" t="s">
        <v>7066</v>
      </c>
      <c r="K182" s="1458" t="s">
        <v>8633</v>
      </c>
      <c r="L182" s="1458"/>
      <c r="M182" s="1463"/>
      <c r="N182" s="1463"/>
      <c r="O182" s="1463"/>
      <c r="P182" s="1463"/>
      <c r="Q182" s="1463"/>
      <c r="R182" s="1463"/>
      <c r="S182" s="1463"/>
      <c r="T182" s="1463"/>
      <c r="U182" s="1463"/>
      <c r="V182" s="9"/>
    </row>
    <row r="183" spans="1:22" s="1" customFormat="1" ht="105" customHeight="1" x14ac:dyDescent="0.2">
      <c r="A183" s="1566"/>
      <c r="B183" s="1479" t="s">
        <v>7410</v>
      </c>
      <c r="C183" s="1465" t="s">
        <v>7409</v>
      </c>
      <c r="D183" s="1460" t="s">
        <v>810</v>
      </c>
      <c r="E183" s="1460" t="s">
        <v>972</v>
      </c>
      <c r="F183" s="998"/>
      <c r="G183" s="1174"/>
      <c r="H183" s="114"/>
      <c r="I183" s="114"/>
      <c r="J183" s="1457" t="s">
        <v>7066</v>
      </c>
      <c r="K183" s="1458" t="s">
        <v>8634</v>
      </c>
      <c r="L183" s="1458"/>
      <c r="M183" s="1463"/>
      <c r="N183" s="1463"/>
      <c r="O183" s="1463"/>
      <c r="P183" s="1463"/>
      <c r="Q183" s="1463"/>
      <c r="R183" s="1463"/>
      <c r="S183" s="1463"/>
      <c r="T183" s="1463"/>
      <c r="U183" s="1463"/>
      <c r="V183" s="9"/>
    </row>
    <row r="184" spans="1:22" s="1" customFormat="1" ht="97.5" customHeight="1" x14ac:dyDescent="0.2">
      <c r="A184" s="1566"/>
      <c r="B184" s="1479" t="s">
        <v>7314</v>
      </c>
      <c r="C184" s="1465" t="s">
        <v>7313</v>
      </c>
      <c r="D184" s="1460" t="s">
        <v>286</v>
      </c>
      <c r="E184" s="1460" t="s">
        <v>972</v>
      </c>
      <c r="F184" s="998"/>
      <c r="G184" s="1174"/>
      <c r="H184" s="114"/>
      <c r="I184" s="114"/>
      <c r="J184" s="1457" t="s">
        <v>7066</v>
      </c>
      <c r="K184" s="1458" t="s">
        <v>8635</v>
      </c>
      <c r="L184" s="1458"/>
      <c r="M184" s="1463"/>
      <c r="N184" s="1463"/>
      <c r="O184" s="1463"/>
      <c r="P184" s="1463"/>
      <c r="Q184" s="1463"/>
      <c r="R184" s="1463"/>
      <c r="S184" s="1463"/>
      <c r="T184" s="1463"/>
      <c r="U184" s="1463"/>
      <c r="V184" s="9"/>
    </row>
    <row r="185" spans="1:22" s="1" customFormat="1" ht="81" customHeight="1" x14ac:dyDescent="0.2">
      <c r="A185" s="1566"/>
      <c r="B185" s="1479" t="s">
        <v>7315</v>
      </c>
      <c r="C185" s="1465" t="s">
        <v>7316</v>
      </c>
      <c r="D185" s="1460" t="s">
        <v>286</v>
      </c>
      <c r="E185" s="1460" t="s">
        <v>972</v>
      </c>
      <c r="F185" s="998"/>
      <c r="G185" s="1174"/>
      <c r="H185" s="114"/>
      <c r="I185" s="114"/>
      <c r="J185" s="1457" t="s">
        <v>7066</v>
      </c>
      <c r="K185" s="1458" t="s">
        <v>8636</v>
      </c>
      <c r="L185" s="1458"/>
      <c r="M185" s="1463"/>
      <c r="N185" s="1463"/>
      <c r="O185" s="1463"/>
      <c r="P185" s="1463"/>
      <c r="Q185" s="1463"/>
      <c r="R185" s="1463"/>
      <c r="S185" s="1463"/>
      <c r="T185" s="1463"/>
      <c r="U185" s="1463"/>
      <c r="V185" s="9"/>
    </row>
    <row r="186" spans="1:22" s="1" customFormat="1" ht="64.5" customHeight="1" x14ac:dyDescent="0.2">
      <c r="A186" s="1566"/>
      <c r="B186" s="1479" t="s">
        <v>7317</v>
      </c>
      <c r="C186" s="1465" t="s">
        <v>7318</v>
      </c>
      <c r="D186" s="1460" t="s">
        <v>286</v>
      </c>
      <c r="E186" s="1460" t="s">
        <v>972</v>
      </c>
      <c r="F186" s="998"/>
      <c r="G186" s="1174"/>
      <c r="H186" s="114"/>
      <c r="I186" s="114"/>
      <c r="J186" s="1457" t="s">
        <v>7066</v>
      </c>
      <c r="K186" s="1458" t="s">
        <v>8637</v>
      </c>
      <c r="L186" s="1458"/>
      <c r="M186" s="1463"/>
      <c r="N186" s="1463"/>
      <c r="O186" s="1463"/>
      <c r="P186" s="1463"/>
      <c r="Q186" s="1463"/>
      <c r="R186" s="1463"/>
      <c r="S186" s="1463"/>
      <c r="T186" s="1463"/>
      <c r="U186" s="1463"/>
      <c r="V186" s="9"/>
    </row>
    <row r="187" spans="1:22" s="1" customFormat="1" ht="77.25" customHeight="1" x14ac:dyDescent="0.2">
      <c r="A187" s="1566"/>
      <c r="B187" s="1479" t="s">
        <v>7319</v>
      </c>
      <c r="C187" s="1465" t="s">
        <v>7320</v>
      </c>
      <c r="D187" s="1460" t="s">
        <v>286</v>
      </c>
      <c r="E187" s="1460" t="s">
        <v>972</v>
      </c>
      <c r="F187" s="998"/>
      <c r="G187" s="1174"/>
      <c r="H187" s="114"/>
      <c r="I187" s="114"/>
      <c r="J187" s="1457" t="s">
        <v>7066</v>
      </c>
      <c r="K187" s="1458" t="s">
        <v>8638</v>
      </c>
      <c r="L187" s="1458"/>
      <c r="M187" s="1463"/>
      <c r="N187" s="1463"/>
      <c r="O187" s="1463"/>
      <c r="P187" s="1463"/>
      <c r="Q187" s="1463"/>
      <c r="R187" s="1463"/>
      <c r="S187" s="1463"/>
      <c r="T187" s="1463"/>
      <c r="U187" s="1463"/>
      <c r="V187" s="9"/>
    </row>
    <row r="188" spans="1:22" s="1" customFormat="1" ht="118.5" customHeight="1" x14ac:dyDescent="0.2">
      <c r="A188" s="1566"/>
      <c r="B188" s="1479" t="s">
        <v>7322</v>
      </c>
      <c r="C188" s="1465" t="s">
        <v>7321</v>
      </c>
      <c r="D188" s="1460" t="s">
        <v>286</v>
      </c>
      <c r="E188" s="1460" t="s">
        <v>972</v>
      </c>
      <c r="F188" s="998"/>
      <c r="G188" s="1174"/>
      <c r="H188" s="114"/>
      <c r="I188" s="114"/>
      <c r="J188" s="1457" t="s">
        <v>7066</v>
      </c>
      <c r="K188" s="1458" t="s">
        <v>8638</v>
      </c>
      <c r="L188" s="1458"/>
      <c r="M188" s="1463"/>
      <c r="N188" s="1463"/>
      <c r="O188" s="1463"/>
      <c r="P188" s="1463"/>
      <c r="Q188" s="1463"/>
      <c r="R188" s="1463"/>
      <c r="S188" s="1463"/>
      <c r="T188" s="1463"/>
      <c r="U188" s="1463"/>
      <c r="V188" s="9"/>
    </row>
    <row r="189" spans="1:22" s="1" customFormat="1" ht="54" customHeight="1" x14ac:dyDescent="0.2">
      <c r="A189" s="1566"/>
      <c r="B189" s="1479" t="s">
        <v>7323</v>
      </c>
      <c r="C189" s="1465" t="s">
        <v>7324</v>
      </c>
      <c r="D189" s="1460" t="s">
        <v>286</v>
      </c>
      <c r="E189" s="1460" t="s">
        <v>972</v>
      </c>
      <c r="F189" s="998"/>
      <c r="G189" s="1174"/>
      <c r="H189" s="114"/>
      <c r="I189" s="114"/>
      <c r="J189" s="1457" t="s">
        <v>7066</v>
      </c>
      <c r="K189" s="1458" t="s">
        <v>8639</v>
      </c>
      <c r="L189" s="1458"/>
      <c r="M189" s="1463"/>
      <c r="N189" s="1463"/>
      <c r="O189" s="1463"/>
      <c r="P189" s="1463"/>
      <c r="Q189" s="1463"/>
      <c r="R189" s="1463"/>
      <c r="S189" s="1463"/>
      <c r="T189" s="1463"/>
      <c r="U189" s="1463"/>
      <c r="V189" s="9"/>
    </row>
    <row r="190" spans="1:22" s="1" customFormat="1" ht="54" customHeight="1" x14ac:dyDescent="0.2">
      <c r="A190" s="1566"/>
      <c r="B190" s="1479" t="s">
        <v>7325</v>
      </c>
      <c r="C190" s="1465" t="s">
        <v>7326</v>
      </c>
      <c r="D190" s="1460" t="s">
        <v>286</v>
      </c>
      <c r="E190" s="1460" t="s">
        <v>972</v>
      </c>
      <c r="F190" s="998"/>
      <c r="G190" s="1174"/>
      <c r="H190" s="114"/>
      <c r="I190" s="114"/>
      <c r="J190" s="1457" t="s">
        <v>7066</v>
      </c>
      <c r="K190" s="1458" t="s">
        <v>8638</v>
      </c>
      <c r="L190" s="1458"/>
      <c r="M190" s="1463"/>
      <c r="N190" s="1463"/>
      <c r="O190" s="1463"/>
      <c r="P190" s="1463"/>
      <c r="Q190" s="1463"/>
      <c r="R190" s="1463"/>
      <c r="S190" s="1463"/>
      <c r="T190" s="1463"/>
      <c r="U190" s="1463"/>
      <c r="V190" s="9"/>
    </row>
    <row r="191" spans="1:22" s="1" customFormat="1" ht="73.5" customHeight="1" x14ac:dyDescent="0.2">
      <c r="A191" s="1566"/>
      <c r="B191" s="1479" t="s">
        <v>7328</v>
      </c>
      <c r="C191" s="1465" t="s">
        <v>7327</v>
      </c>
      <c r="D191" s="1460" t="s">
        <v>286</v>
      </c>
      <c r="E191" s="1460" t="s">
        <v>972</v>
      </c>
      <c r="F191" s="998"/>
      <c r="G191" s="1174"/>
      <c r="H191" s="114"/>
      <c r="I191" s="114"/>
      <c r="J191" s="1457" t="s">
        <v>7066</v>
      </c>
      <c r="K191" s="1458" t="s">
        <v>8638</v>
      </c>
      <c r="L191" s="1458"/>
      <c r="M191" s="1463"/>
      <c r="N191" s="1463"/>
      <c r="O191" s="1463"/>
      <c r="P191" s="1463"/>
      <c r="Q191" s="1463"/>
      <c r="R191" s="1463"/>
      <c r="S191" s="1463"/>
      <c r="T191" s="1463"/>
      <c r="U191" s="1463"/>
      <c r="V191" s="9"/>
    </row>
    <row r="192" spans="1:22" s="1" customFormat="1" ht="54" customHeight="1" x14ac:dyDescent="0.2">
      <c r="A192" s="1566"/>
      <c r="B192" s="1479" t="s">
        <v>7334</v>
      </c>
      <c r="C192" s="1465" t="s">
        <v>7329</v>
      </c>
      <c r="D192" s="1460" t="s">
        <v>286</v>
      </c>
      <c r="E192" s="1460" t="s">
        <v>972</v>
      </c>
      <c r="F192" s="998"/>
      <c r="G192" s="1174"/>
      <c r="H192" s="114"/>
      <c r="I192" s="114"/>
      <c r="J192" s="1457" t="s">
        <v>7066</v>
      </c>
      <c r="K192" s="1458" t="s">
        <v>8640</v>
      </c>
      <c r="L192" s="1458"/>
      <c r="M192" s="1463"/>
      <c r="N192" s="1463"/>
      <c r="O192" s="1463"/>
      <c r="P192" s="1463"/>
      <c r="Q192" s="1463"/>
      <c r="R192" s="1463"/>
      <c r="S192" s="1463"/>
      <c r="T192" s="1463"/>
      <c r="U192" s="1463"/>
      <c r="V192" s="9"/>
    </row>
    <row r="193" spans="1:22" s="1" customFormat="1" ht="106.5" customHeight="1" x14ac:dyDescent="0.2">
      <c r="A193" s="1566"/>
      <c r="B193" s="1479" t="s">
        <v>7356</v>
      </c>
      <c r="C193" s="1465" t="s">
        <v>7355</v>
      </c>
      <c r="D193" s="1460" t="s">
        <v>286</v>
      </c>
      <c r="E193" s="1460" t="s">
        <v>972</v>
      </c>
      <c r="F193" s="998"/>
      <c r="G193" s="1174"/>
      <c r="H193" s="114"/>
      <c r="I193" s="114"/>
      <c r="J193" s="1457" t="s">
        <v>7066</v>
      </c>
      <c r="K193" s="1458" t="s">
        <v>8641</v>
      </c>
      <c r="L193" s="1458"/>
      <c r="M193" s="1463"/>
      <c r="N193" s="1463"/>
      <c r="O193" s="1463"/>
      <c r="P193" s="1463"/>
      <c r="Q193" s="1463"/>
      <c r="R193" s="1463"/>
      <c r="S193" s="1463"/>
      <c r="T193" s="1463"/>
      <c r="U193" s="1463"/>
      <c r="V193" s="9"/>
    </row>
    <row r="194" spans="1:22" s="1" customFormat="1" ht="124.5" customHeight="1" x14ac:dyDescent="0.2">
      <c r="A194" s="1566"/>
      <c r="B194" s="1479" t="s">
        <v>7357</v>
      </c>
      <c r="C194" s="1465" t="s">
        <v>7358</v>
      </c>
      <c r="D194" s="1460" t="s">
        <v>286</v>
      </c>
      <c r="E194" s="1460" t="s">
        <v>972</v>
      </c>
      <c r="F194" s="998"/>
      <c r="G194" s="1174"/>
      <c r="H194" s="114">
        <v>400</v>
      </c>
      <c r="I194" s="114"/>
      <c r="J194" s="1457" t="s">
        <v>7066</v>
      </c>
      <c r="K194" s="1458" t="s">
        <v>8642</v>
      </c>
      <c r="L194" s="1458"/>
      <c r="M194" s="1463"/>
      <c r="N194" s="1463"/>
      <c r="O194" s="1463"/>
      <c r="P194" s="1463"/>
      <c r="Q194" s="1463"/>
      <c r="R194" s="1463"/>
      <c r="S194" s="1463"/>
      <c r="T194" s="1463"/>
      <c r="U194" s="1463"/>
      <c r="V194" s="9"/>
    </row>
    <row r="195" spans="1:22" s="1" customFormat="1" ht="87.75" customHeight="1" x14ac:dyDescent="0.2">
      <c r="A195" s="1566"/>
      <c r="B195" s="1479" t="s">
        <v>7366</v>
      </c>
      <c r="C195" s="1465" t="s">
        <v>7365</v>
      </c>
      <c r="D195" s="1460" t="s">
        <v>286</v>
      </c>
      <c r="E195" s="1460" t="s">
        <v>972</v>
      </c>
      <c r="F195" s="998"/>
      <c r="G195" s="1174"/>
      <c r="H195" s="114"/>
      <c r="I195" s="114"/>
      <c r="J195" s="1457" t="s">
        <v>7066</v>
      </c>
      <c r="K195" s="1458" t="s">
        <v>8643</v>
      </c>
      <c r="L195" s="1458"/>
      <c r="M195" s="1463"/>
      <c r="N195" s="1463"/>
      <c r="O195" s="1463"/>
      <c r="P195" s="1463"/>
      <c r="Q195" s="1463"/>
      <c r="R195" s="1463"/>
      <c r="S195" s="1463"/>
      <c r="T195" s="1463"/>
      <c r="U195" s="1463"/>
      <c r="V195" s="9"/>
    </row>
    <row r="196" spans="1:22" s="1" customFormat="1" ht="102.75" customHeight="1" x14ac:dyDescent="0.2">
      <c r="A196" s="1566"/>
      <c r="B196" s="1479" t="s">
        <v>7371</v>
      </c>
      <c r="C196" s="1465" t="s">
        <v>7367</v>
      </c>
      <c r="D196" s="1460" t="s">
        <v>286</v>
      </c>
      <c r="E196" s="1460" t="s">
        <v>972</v>
      </c>
      <c r="F196" s="998"/>
      <c r="G196" s="1174"/>
      <c r="H196" s="114"/>
      <c r="I196" s="114"/>
      <c r="J196" s="1457" t="s">
        <v>7066</v>
      </c>
      <c r="K196" s="1458" t="s">
        <v>8644</v>
      </c>
      <c r="L196" s="1458"/>
      <c r="M196" s="1463"/>
      <c r="N196" s="1463"/>
      <c r="O196" s="1463"/>
      <c r="P196" s="1463"/>
      <c r="Q196" s="1463"/>
      <c r="R196" s="1463"/>
      <c r="S196" s="1463"/>
      <c r="T196" s="1463"/>
      <c r="U196" s="1463"/>
      <c r="V196" s="9"/>
    </row>
    <row r="197" spans="1:22" s="1" customFormat="1" ht="87.75" customHeight="1" x14ac:dyDescent="0.2">
      <c r="A197" s="1566"/>
      <c r="B197" s="1479" t="s">
        <v>7372</v>
      </c>
      <c r="C197" s="1465" t="s">
        <v>7368</v>
      </c>
      <c r="D197" s="1460" t="s">
        <v>286</v>
      </c>
      <c r="E197" s="1460" t="s">
        <v>972</v>
      </c>
      <c r="F197" s="998"/>
      <c r="G197" s="1174"/>
      <c r="H197" s="114"/>
      <c r="I197" s="114"/>
      <c r="J197" s="1457" t="s">
        <v>7066</v>
      </c>
      <c r="K197" s="1458" t="s">
        <v>8645</v>
      </c>
      <c r="L197" s="1458"/>
      <c r="M197" s="1463"/>
      <c r="N197" s="1463"/>
      <c r="O197" s="1463"/>
      <c r="P197" s="1463"/>
      <c r="Q197" s="1463"/>
      <c r="R197" s="1463"/>
      <c r="S197" s="1463"/>
      <c r="T197" s="1463"/>
      <c r="U197" s="1463"/>
      <c r="V197" s="9"/>
    </row>
    <row r="198" spans="1:22" s="1" customFormat="1" ht="94.5" customHeight="1" x14ac:dyDescent="0.2">
      <c r="A198" s="1566"/>
      <c r="B198" s="1479" t="s">
        <v>7373</v>
      </c>
      <c r="C198" s="1465" t="s">
        <v>7369</v>
      </c>
      <c r="D198" s="1460" t="s">
        <v>286</v>
      </c>
      <c r="E198" s="1460" t="s">
        <v>972</v>
      </c>
      <c r="F198" s="998"/>
      <c r="G198" s="1174"/>
      <c r="H198" s="114"/>
      <c r="I198" s="114"/>
      <c r="J198" s="1457" t="s">
        <v>7066</v>
      </c>
      <c r="K198" s="1458" t="s">
        <v>8646</v>
      </c>
      <c r="L198" s="1458"/>
      <c r="M198" s="1463"/>
      <c r="N198" s="1463"/>
      <c r="O198" s="1463"/>
      <c r="P198" s="1463"/>
      <c r="Q198" s="1463"/>
      <c r="R198" s="1463"/>
      <c r="S198" s="1463"/>
      <c r="T198" s="1463"/>
      <c r="U198" s="1463"/>
      <c r="V198" s="9"/>
    </row>
    <row r="199" spans="1:22" s="1" customFormat="1" ht="54" customHeight="1" x14ac:dyDescent="0.2">
      <c r="A199" s="1566"/>
      <c r="B199" s="1479" t="s">
        <v>7374</v>
      </c>
      <c r="C199" s="1465" t="s">
        <v>7370</v>
      </c>
      <c r="D199" s="1460" t="s">
        <v>286</v>
      </c>
      <c r="E199" s="1460" t="s">
        <v>972</v>
      </c>
      <c r="F199" s="998"/>
      <c r="G199" s="1174"/>
      <c r="H199" s="114"/>
      <c r="I199" s="114"/>
      <c r="J199" s="1457" t="s">
        <v>7066</v>
      </c>
      <c r="K199" s="1458" t="s">
        <v>8646</v>
      </c>
      <c r="L199" s="1458"/>
      <c r="M199" s="1463"/>
      <c r="N199" s="1463"/>
      <c r="O199" s="1463"/>
      <c r="P199" s="1463"/>
      <c r="Q199" s="1463"/>
      <c r="R199" s="1463"/>
      <c r="S199" s="1463"/>
      <c r="T199" s="1463"/>
      <c r="U199" s="1463"/>
      <c r="V199" s="9"/>
    </row>
    <row r="200" spans="1:22" s="1" customFormat="1" ht="86.25" customHeight="1" x14ac:dyDescent="0.2">
      <c r="A200" s="1566"/>
      <c r="B200" s="1479" t="s">
        <v>7391</v>
      </c>
      <c r="C200" s="1465" t="s">
        <v>7375</v>
      </c>
      <c r="D200" s="1460" t="s">
        <v>286</v>
      </c>
      <c r="E200" s="1460" t="s">
        <v>972</v>
      </c>
      <c r="F200" s="998"/>
      <c r="G200" s="1174"/>
      <c r="H200" s="114"/>
      <c r="I200" s="114"/>
      <c r="J200" s="1457" t="s">
        <v>7066</v>
      </c>
      <c r="K200" s="1458" t="s">
        <v>8647</v>
      </c>
      <c r="L200" s="1458"/>
      <c r="M200" s="1463"/>
      <c r="N200" s="1463"/>
      <c r="O200" s="1463"/>
      <c r="P200" s="1463"/>
      <c r="Q200" s="1463"/>
      <c r="R200" s="1463"/>
      <c r="S200" s="1463"/>
      <c r="T200" s="1463"/>
      <c r="U200" s="1463"/>
      <c r="V200" s="9"/>
    </row>
    <row r="201" spans="1:22" s="1" customFormat="1" ht="80.25" customHeight="1" x14ac:dyDescent="0.2">
      <c r="A201" s="1566"/>
      <c r="B201" s="1479" t="s">
        <v>7392</v>
      </c>
      <c r="C201" s="1465" t="s">
        <v>7376</v>
      </c>
      <c r="D201" s="1460" t="s">
        <v>286</v>
      </c>
      <c r="E201" s="1460" t="s">
        <v>972</v>
      </c>
      <c r="F201" s="998"/>
      <c r="G201" s="1174"/>
      <c r="H201" s="114"/>
      <c r="I201" s="114"/>
      <c r="J201" s="1457" t="s">
        <v>7066</v>
      </c>
      <c r="K201" s="1458" t="s">
        <v>8648</v>
      </c>
      <c r="L201" s="1458"/>
      <c r="M201" s="1463"/>
      <c r="N201" s="1463"/>
      <c r="O201" s="1463"/>
      <c r="P201" s="1463"/>
      <c r="Q201" s="1463"/>
      <c r="R201" s="1463"/>
      <c r="S201" s="1463"/>
      <c r="T201" s="1463"/>
      <c r="U201" s="1463"/>
      <c r="V201" s="9"/>
    </row>
    <row r="202" spans="1:22" s="1" customFormat="1" ht="65.25" customHeight="1" x14ac:dyDescent="0.2">
      <c r="A202" s="1566"/>
      <c r="B202" s="1479" t="s">
        <v>7393</v>
      </c>
      <c r="C202" s="1465" t="s">
        <v>7377</v>
      </c>
      <c r="D202" s="1460" t="s">
        <v>286</v>
      </c>
      <c r="E202" s="1460" t="s">
        <v>972</v>
      </c>
      <c r="F202" s="998"/>
      <c r="G202" s="1174"/>
      <c r="H202" s="114"/>
      <c r="I202" s="114"/>
      <c r="J202" s="1457" t="s">
        <v>7066</v>
      </c>
      <c r="K202" s="1458" t="s">
        <v>8649</v>
      </c>
      <c r="L202" s="1458"/>
      <c r="M202" s="1463"/>
      <c r="N202" s="1463"/>
      <c r="O202" s="1463"/>
      <c r="P202" s="1463"/>
      <c r="Q202" s="1463"/>
      <c r="R202" s="1463"/>
      <c r="S202" s="1463"/>
      <c r="T202" s="1463"/>
      <c r="U202" s="1463"/>
      <c r="V202" s="9"/>
    </row>
    <row r="203" spans="1:22" s="1" customFormat="1" ht="84.75" customHeight="1" x14ac:dyDescent="0.2">
      <c r="A203" s="1566"/>
      <c r="B203" s="1479" t="s">
        <v>7396</v>
      </c>
      <c r="C203" s="1465" t="s">
        <v>8651</v>
      </c>
      <c r="D203" s="1460" t="s">
        <v>810</v>
      </c>
      <c r="E203" s="1460" t="s">
        <v>972</v>
      </c>
      <c r="F203" s="998"/>
      <c r="G203" s="1174"/>
      <c r="H203" s="114">
        <v>200</v>
      </c>
      <c r="I203" s="114"/>
      <c r="J203" s="1457" t="s">
        <v>7066</v>
      </c>
      <c r="K203" s="1458" t="s">
        <v>8650</v>
      </c>
      <c r="L203" s="1458"/>
      <c r="M203" s="1463"/>
      <c r="N203" s="1463"/>
      <c r="O203" s="1463"/>
      <c r="P203" s="1463"/>
      <c r="Q203" s="1463"/>
      <c r="R203" s="1463"/>
      <c r="S203" s="1463"/>
      <c r="T203" s="1463"/>
      <c r="U203" s="1463"/>
      <c r="V203" s="9"/>
    </row>
    <row r="204" spans="1:22" s="1" customFormat="1" ht="114" customHeight="1" x14ac:dyDescent="0.2">
      <c r="A204" s="1566"/>
      <c r="B204" s="1479" t="s">
        <v>7400</v>
      </c>
      <c r="C204" s="1465" t="s">
        <v>7384</v>
      </c>
      <c r="D204" s="1460" t="s">
        <v>810</v>
      </c>
      <c r="E204" s="1460" t="s">
        <v>7417</v>
      </c>
      <c r="F204" s="998"/>
      <c r="G204" s="1174"/>
      <c r="H204" s="114">
        <v>768</v>
      </c>
      <c r="I204" s="114"/>
      <c r="J204" s="1457" t="s">
        <v>7066</v>
      </c>
      <c r="K204" s="1458" t="s">
        <v>8652</v>
      </c>
      <c r="L204" s="1458"/>
      <c r="M204" s="1463"/>
      <c r="N204" s="1463"/>
      <c r="O204" s="1463"/>
      <c r="P204" s="1463"/>
      <c r="Q204" s="1463"/>
      <c r="R204" s="1463"/>
      <c r="S204" s="1463"/>
      <c r="T204" s="1463"/>
      <c r="U204" s="1463"/>
      <c r="V204" s="9"/>
    </row>
    <row r="205" spans="1:22" s="1" customFormat="1" ht="98.25" customHeight="1" x14ac:dyDescent="0.2">
      <c r="A205" s="1566"/>
      <c r="B205" s="1479" t="s">
        <v>7401</v>
      </c>
      <c r="C205" s="1465" t="s">
        <v>7385</v>
      </c>
      <c r="D205" s="1460" t="s">
        <v>810</v>
      </c>
      <c r="E205" s="1460" t="s">
        <v>7417</v>
      </c>
      <c r="F205" s="998"/>
      <c r="G205" s="1174"/>
      <c r="H205" s="114">
        <v>2333</v>
      </c>
      <c r="I205" s="114"/>
      <c r="J205" s="1457" t="s">
        <v>7066</v>
      </c>
      <c r="K205" s="1458" t="s">
        <v>8653</v>
      </c>
      <c r="L205" s="1458"/>
      <c r="M205" s="1463"/>
      <c r="N205" s="1463"/>
      <c r="O205" s="1463"/>
      <c r="P205" s="1463"/>
      <c r="Q205" s="1463"/>
      <c r="R205" s="1463"/>
      <c r="S205" s="1463"/>
      <c r="T205" s="1463"/>
      <c r="U205" s="1463"/>
      <c r="V205" s="9"/>
    </row>
    <row r="206" spans="1:22" s="1" customFormat="1" ht="120.75" customHeight="1" x14ac:dyDescent="0.2">
      <c r="A206" s="1566"/>
      <c r="B206" s="1479" t="s">
        <v>7403</v>
      </c>
      <c r="C206" s="1465" t="s">
        <v>7387</v>
      </c>
      <c r="D206" s="1460" t="s">
        <v>810</v>
      </c>
      <c r="E206" s="1460" t="s">
        <v>7417</v>
      </c>
      <c r="F206" s="998"/>
      <c r="G206" s="1174"/>
      <c r="H206" s="114">
        <v>1450</v>
      </c>
      <c r="I206" s="114"/>
      <c r="J206" s="1457" t="s">
        <v>7066</v>
      </c>
      <c r="K206" s="1458" t="s">
        <v>8654</v>
      </c>
      <c r="L206" s="1458"/>
      <c r="M206" s="1463"/>
      <c r="N206" s="1463"/>
      <c r="O206" s="1463"/>
      <c r="P206" s="1463"/>
      <c r="Q206" s="1463"/>
      <c r="R206" s="1463"/>
      <c r="S206" s="1463"/>
      <c r="T206" s="1463"/>
      <c r="U206" s="1463"/>
      <c r="V206" s="9"/>
    </row>
    <row r="207" spans="1:22" s="1" customFormat="1" ht="93.75" customHeight="1" x14ac:dyDescent="0.2">
      <c r="A207" s="1566"/>
      <c r="B207" s="1479" t="s">
        <v>7404</v>
      </c>
      <c r="C207" s="1465" t="s">
        <v>7388</v>
      </c>
      <c r="D207" s="1460" t="s">
        <v>286</v>
      </c>
      <c r="E207" s="1460" t="s">
        <v>7417</v>
      </c>
      <c r="F207" s="998"/>
      <c r="G207" s="1174"/>
      <c r="H207" s="114"/>
      <c r="I207" s="114"/>
      <c r="J207" s="1457" t="s">
        <v>7066</v>
      </c>
      <c r="K207" s="1458" t="s">
        <v>8655</v>
      </c>
      <c r="L207" s="1458"/>
      <c r="M207" s="1463"/>
      <c r="N207" s="1463"/>
      <c r="O207" s="1463"/>
      <c r="P207" s="1463"/>
      <c r="Q207" s="1463"/>
      <c r="R207" s="1463"/>
      <c r="S207" s="1463"/>
      <c r="T207" s="1463"/>
      <c r="U207" s="1463"/>
      <c r="V207" s="9"/>
    </row>
    <row r="208" spans="1:22" s="1" customFormat="1" ht="99.75" customHeight="1" x14ac:dyDescent="0.2">
      <c r="A208" s="1566"/>
      <c r="B208" s="1479" t="s">
        <v>7274</v>
      </c>
      <c r="C208" s="1465" t="s">
        <v>8657</v>
      </c>
      <c r="D208" s="1460" t="s">
        <v>286</v>
      </c>
      <c r="E208" s="1460" t="s">
        <v>972</v>
      </c>
      <c r="F208" s="998"/>
      <c r="G208" s="1174"/>
      <c r="H208" s="114">
        <v>12</v>
      </c>
      <c r="I208" s="114"/>
      <c r="J208" s="1457" t="s">
        <v>7066</v>
      </c>
      <c r="K208" s="1458" t="s">
        <v>8394</v>
      </c>
      <c r="L208" s="1458" t="s">
        <v>8656</v>
      </c>
      <c r="M208" s="1463"/>
      <c r="N208" s="1463"/>
      <c r="O208" s="1463"/>
      <c r="P208" s="1463"/>
      <c r="Q208" s="1463"/>
      <c r="R208" s="1463"/>
      <c r="S208" s="1463"/>
      <c r="T208" s="1463"/>
      <c r="U208" s="1463"/>
      <c r="V208" s="9"/>
    </row>
    <row r="209" spans="1:22" s="1" customFormat="1" ht="81" customHeight="1" x14ac:dyDescent="0.2">
      <c r="A209" s="1566"/>
      <c r="B209" s="1479" t="s">
        <v>8280</v>
      </c>
      <c r="C209" s="1465" t="s">
        <v>8279</v>
      </c>
      <c r="D209" s="1460" t="s">
        <v>304</v>
      </c>
      <c r="E209" s="1460" t="s">
        <v>972</v>
      </c>
      <c r="F209" s="998"/>
      <c r="G209" s="1174"/>
      <c r="H209" s="114"/>
      <c r="I209" s="114"/>
      <c r="J209" s="1457" t="s">
        <v>8281</v>
      </c>
      <c r="K209" s="1458" t="s">
        <v>8658</v>
      </c>
      <c r="L209" s="1458"/>
      <c r="M209" s="1463"/>
      <c r="N209" s="1463"/>
      <c r="O209" s="1463"/>
      <c r="P209" s="1463"/>
      <c r="Q209" s="1463"/>
      <c r="R209" s="1463"/>
      <c r="S209" s="1463"/>
      <c r="T209" s="1463"/>
      <c r="U209" s="1463"/>
      <c r="V209" s="9"/>
    </row>
    <row r="210" spans="1:22" s="1" customFormat="1" ht="119.25" customHeight="1" x14ac:dyDescent="0.2">
      <c r="A210" s="1566"/>
      <c r="B210" s="1479" t="s">
        <v>8398</v>
      </c>
      <c r="C210" s="1465" t="s">
        <v>8435</v>
      </c>
      <c r="D210" s="1460" t="s">
        <v>304</v>
      </c>
      <c r="E210" s="1460" t="s">
        <v>972</v>
      </c>
      <c r="F210" s="998"/>
      <c r="G210" s="1174"/>
      <c r="H210" s="114">
        <v>1500</v>
      </c>
      <c r="I210" s="114"/>
      <c r="J210" s="1457" t="s">
        <v>8401</v>
      </c>
      <c r="K210" s="1458" t="s">
        <v>8659</v>
      </c>
      <c r="L210" s="1458"/>
      <c r="M210" s="1463"/>
      <c r="N210" s="1463"/>
      <c r="O210" s="1463"/>
      <c r="P210" s="1463"/>
      <c r="Q210" s="1463"/>
      <c r="R210" s="1463"/>
      <c r="S210" s="1463"/>
      <c r="T210" s="1463"/>
      <c r="U210" s="1463"/>
      <c r="V210" s="9"/>
    </row>
    <row r="211" spans="1:22" s="1" customFormat="1" ht="123" customHeight="1" x14ac:dyDescent="0.2">
      <c r="A211" s="1566"/>
      <c r="B211" s="1479" t="s">
        <v>8440</v>
      </c>
      <c r="C211" s="1465" t="s">
        <v>8660</v>
      </c>
      <c r="D211" s="1460" t="s">
        <v>810</v>
      </c>
      <c r="E211" s="1460" t="s">
        <v>972</v>
      </c>
      <c r="F211" s="998"/>
      <c r="G211" s="1174"/>
      <c r="H211" s="114">
        <v>200</v>
      </c>
      <c r="I211" s="114"/>
      <c r="J211" s="1457" t="s">
        <v>8438</v>
      </c>
      <c r="K211" s="1458" t="s">
        <v>8661</v>
      </c>
      <c r="L211" s="1458"/>
      <c r="M211" s="1463"/>
      <c r="N211" s="1463"/>
      <c r="O211" s="1463"/>
      <c r="P211" s="1463"/>
      <c r="Q211" s="1463"/>
      <c r="R211" s="1463"/>
      <c r="S211" s="1463"/>
      <c r="T211" s="1463"/>
      <c r="U211" s="1463"/>
      <c r="V211" s="9"/>
    </row>
    <row r="212" spans="1:22" s="1" customFormat="1" ht="123" customHeight="1" x14ac:dyDescent="0.2">
      <c r="A212" s="1566"/>
      <c r="B212" s="1479" t="s">
        <v>8662</v>
      </c>
      <c r="C212" s="1465" t="s">
        <v>8663</v>
      </c>
      <c r="D212" s="1460" t="s">
        <v>304</v>
      </c>
      <c r="E212" s="1460" t="s">
        <v>972</v>
      </c>
      <c r="F212" s="998"/>
      <c r="G212" s="1174"/>
      <c r="H212" s="114">
        <v>266</v>
      </c>
      <c r="I212" s="114"/>
      <c r="J212" s="1457" t="s">
        <v>8665</v>
      </c>
      <c r="K212" s="1458"/>
      <c r="L212" s="1458"/>
      <c r="M212" s="1463"/>
      <c r="N212" s="1463"/>
      <c r="O212" s="1463"/>
      <c r="P212" s="1463"/>
      <c r="Q212" s="1463"/>
      <c r="R212" s="1463"/>
      <c r="S212" s="1463"/>
      <c r="T212" s="1463"/>
      <c r="U212" s="1463"/>
      <c r="V212" s="9"/>
    </row>
    <row r="213" spans="1:22" s="1" customFormat="1" ht="123" customHeight="1" x14ac:dyDescent="0.2">
      <c r="A213" s="1566"/>
      <c r="B213" s="1479" t="s">
        <v>8664</v>
      </c>
      <c r="C213" s="1465" t="s">
        <v>8666</v>
      </c>
      <c r="D213" s="1460" t="s">
        <v>810</v>
      </c>
      <c r="E213" s="1460" t="s">
        <v>972</v>
      </c>
      <c r="F213" s="998"/>
      <c r="G213" s="1174"/>
      <c r="H213" s="114">
        <v>85</v>
      </c>
      <c r="I213" s="114"/>
      <c r="J213" s="1457" t="s">
        <v>8667</v>
      </c>
      <c r="K213" s="1458"/>
      <c r="L213" s="1458"/>
      <c r="M213" s="1463"/>
      <c r="N213" s="1463"/>
      <c r="O213" s="1463"/>
      <c r="P213" s="1463"/>
      <c r="Q213" s="1463"/>
      <c r="R213" s="1463"/>
      <c r="S213" s="1463"/>
      <c r="T213" s="1463"/>
      <c r="U213" s="1463"/>
      <c r="V213" s="9"/>
    </row>
    <row r="214" spans="1:22" s="1" customFormat="1" ht="123" customHeight="1" x14ac:dyDescent="0.2">
      <c r="A214" s="1566"/>
      <c r="B214" s="1479" t="s">
        <v>8668</v>
      </c>
      <c r="C214" s="1465" t="s">
        <v>8669</v>
      </c>
      <c r="D214" s="1460" t="s">
        <v>286</v>
      </c>
      <c r="E214" s="1460" t="s">
        <v>972</v>
      </c>
      <c r="F214" s="998"/>
      <c r="G214" s="1174"/>
      <c r="H214" s="114">
        <v>30</v>
      </c>
      <c r="I214" s="114"/>
      <c r="J214" s="1457" t="s">
        <v>8670</v>
      </c>
      <c r="K214" s="1458"/>
      <c r="L214" s="1458"/>
      <c r="M214" s="1463"/>
      <c r="N214" s="1463"/>
      <c r="O214" s="1463"/>
      <c r="P214" s="1463"/>
      <c r="Q214" s="1463"/>
      <c r="R214" s="1463"/>
      <c r="S214" s="1463"/>
      <c r="T214" s="1463"/>
      <c r="U214" s="1463"/>
      <c r="V214" s="9"/>
    </row>
    <row r="215" spans="1:22" s="1" customFormat="1" ht="123" customHeight="1" x14ac:dyDescent="0.2">
      <c r="A215" s="1566"/>
      <c r="B215" s="1479" t="s">
        <v>8671</v>
      </c>
      <c r="C215" s="1465" t="s">
        <v>8672</v>
      </c>
      <c r="D215" s="1460" t="s">
        <v>286</v>
      </c>
      <c r="E215" s="1460" t="s">
        <v>972</v>
      </c>
      <c r="F215" s="998"/>
      <c r="G215" s="1174"/>
      <c r="H215" s="114">
        <v>2996.143</v>
      </c>
      <c r="I215" s="114"/>
      <c r="J215" s="1457" t="s">
        <v>8673</v>
      </c>
      <c r="K215" s="1458"/>
      <c r="L215" s="1458"/>
      <c r="M215" s="1463"/>
      <c r="N215" s="1463"/>
      <c r="O215" s="1463"/>
      <c r="P215" s="1463"/>
      <c r="Q215" s="1463"/>
      <c r="R215" s="1463"/>
      <c r="S215" s="1463"/>
      <c r="T215" s="1463"/>
      <c r="U215" s="1463"/>
      <c r="V215" s="9"/>
    </row>
    <row r="216" spans="1:22" s="1" customFormat="1" ht="123" customHeight="1" x14ac:dyDescent="0.2">
      <c r="A216" s="1566"/>
      <c r="B216" s="1479" t="s">
        <v>8674</v>
      </c>
      <c r="C216" s="1465" t="s">
        <v>8675</v>
      </c>
      <c r="D216" s="1460" t="s">
        <v>286</v>
      </c>
      <c r="E216" s="1460" t="s">
        <v>972</v>
      </c>
      <c r="F216" s="998"/>
      <c r="G216" s="1174"/>
      <c r="H216" s="114">
        <v>221.7</v>
      </c>
      <c r="I216" s="114"/>
      <c r="J216" s="1457" t="s">
        <v>8676</v>
      </c>
      <c r="K216" s="1458"/>
      <c r="L216" s="1458"/>
      <c r="M216" s="1463"/>
      <c r="N216" s="1463"/>
      <c r="O216" s="1463"/>
      <c r="P216" s="1463"/>
      <c r="Q216" s="1463"/>
      <c r="R216" s="1463"/>
      <c r="S216" s="1463"/>
      <c r="T216" s="1463"/>
      <c r="U216" s="1463"/>
      <c r="V216" s="9"/>
    </row>
    <row r="217" spans="1:22" s="1" customFormat="1" ht="81" customHeight="1" x14ac:dyDescent="0.2">
      <c r="A217" s="1566" t="s">
        <v>1510</v>
      </c>
      <c r="B217" s="1465" t="s">
        <v>8677</v>
      </c>
      <c r="C217" s="1465" t="s">
        <v>8678</v>
      </c>
      <c r="D217" s="1460" t="s">
        <v>13</v>
      </c>
      <c r="E217" s="1460" t="s">
        <v>972</v>
      </c>
      <c r="F217" s="114"/>
      <c r="G217" s="1080"/>
      <c r="H217" s="114">
        <v>1000</v>
      </c>
      <c r="I217" s="114"/>
      <c r="J217" s="1458" t="s">
        <v>8679</v>
      </c>
      <c r="K217" s="1458"/>
      <c r="L217" s="1458"/>
      <c r="M217" s="1463"/>
      <c r="N217" s="1463"/>
      <c r="O217" s="1463"/>
      <c r="P217" s="1463"/>
      <c r="Q217" s="1463"/>
      <c r="R217" s="1463"/>
      <c r="S217" s="1463"/>
      <c r="T217" s="1463"/>
      <c r="U217" s="1463"/>
      <c r="V217" s="9"/>
    </row>
    <row r="218" spans="1:22" s="1" customFormat="1" ht="81" customHeight="1" x14ac:dyDescent="0.2">
      <c r="A218" s="1566"/>
      <c r="B218" s="1465" t="s">
        <v>8680</v>
      </c>
      <c r="C218" s="1465" t="s">
        <v>8681</v>
      </c>
      <c r="D218" s="1460" t="s">
        <v>13</v>
      </c>
      <c r="E218" s="1460" t="s">
        <v>972</v>
      </c>
      <c r="F218" s="114"/>
      <c r="G218" s="1080"/>
      <c r="H218" s="114">
        <v>814</v>
      </c>
      <c r="I218" s="114"/>
      <c r="J218" s="1458" t="s">
        <v>8682</v>
      </c>
      <c r="K218" s="1458"/>
      <c r="L218" s="1458"/>
      <c r="M218" s="1463"/>
      <c r="N218" s="1463"/>
      <c r="O218" s="1463"/>
      <c r="P218" s="1463"/>
      <c r="Q218" s="1463"/>
      <c r="R218" s="1463"/>
      <c r="S218" s="1463"/>
      <c r="T218" s="1463"/>
      <c r="U218" s="1463"/>
      <c r="V218" s="9"/>
    </row>
    <row r="219" spans="1:22" s="1" customFormat="1" ht="89.25" customHeight="1" x14ac:dyDescent="0.2">
      <c r="A219" s="1446" t="s">
        <v>1511</v>
      </c>
      <c r="B219" s="1464" t="s">
        <v>8683</v>
      </c>
      <c r="C219" s="1465" t="s">
        <v>8684</v>
      </c>
      <c r="D219" s="1460" t="s">
        <v>13</v>
      </c>
      <c r="E219" s="1460" t="s">
        <v>972</v>
      </c>
      <c r="F219" s="717"/>
      <c r="G219" s="114"/>
      <c r="H219" s="114">
        <v>350</v>
      </c>
      <c r="I219" s="596"/>
      <c r="J219" s="1447" t="s">
        <v>8554</v>
      </c>
      <c r="K219" s="1447"/>
      <c r="L219" s="1447"/>
      <c r="M219" s="1477"/>
      <c r="N219" s="1477"/>
      <c r="O219" s="1477"/>
      <c r="P219" s="1477"/>
      <c r="Q219" s="1477"/>
      <c r="R219" s="1477"/>
      <c r="S219" s="1477"/>
      <c r="T219" s="1477"/>
      <c r="U219" s="1477"/>
      <c r="V219" s="9"/>
    </row>
    <row r="220" spans="1:22" s="1" customFormat="1" ht="60.75" customHeight="1" x14ac:dyDescent="0.2">
      <c r="A220" s="1446" t="s">
        <v>1515</v>
      </c>
      <c r="B220" s="1464" t="s">
        <v>8685</v>
      </c>
      <c r="C220" s="1465" t="s">
        <v>8686</v>
      </c>
      <c r="D220" s="1460" t="s">
        <v>810</v>
      </c>
      <c r="E220" s="1460" t="s">
        <v>972</v>
      </c>
      <c r="F220" s="114"/>
      <c r="G220" s="114"/>
      <c r="H220" s="114">
        <v>428.78176000000002</v>
      </c>
      <c r="I220" s="114"/>
      <c r="J220" s="1458" t="s">
        <v>8687</v>
      </c>
      <c r="K220" s="1458"/>
      <c r="L220" s="1458"/>
      <c r="M220" s="1463"/>
      <c r="N220" s="1463"/>
      <c r="O220" s="1463"/>
      <c r="P220" s="1463"/>
      <c r="Q220" s="1463"/>
      <c r="R220" s="1463"/>
      <c r="S220" s="1463"/>
      <c r="T220" s="1463"/>
      <c r="U220" s="1463"/>
      <c r="V220" s="9"/>
    </row>
    <row r="221" spans="1:22" s="1" customFormat="1" ht="114.75" customHeight="1" x14ac:dyDescent="0.2">
      <c r="A221" s="1462" t="s">
        <v>1518</v>
      </c>
      <c r="B221" s="1464" t="s">
        <v>7077</v>
      </c>
      <c r="C221" s="1465" t="s">
        <v>7076</v>
      </c>
      <c r="D221" s="1460" t="s">
        <v>810</v>
      </c>
      <c r="E221" s="1460" t="s">
        <v>972</v>
      </c>
      <c r="F221" s="114"/>
      <c r="G221" s="1080"/>
      <c r="H221" s="114">
        <v>3345</v>
      </c>
      <c r="I221" s="114"/>
      <c r="J221" s="1458" t="s">
        <v>7072</v>
      </c>
      <c r="K221" s="1458" t="s">
        <v>8091</v>
      </c>
      <c r="L221" s="1458" t="s">
        <v>8688</v>
      </c>
      <c r="M221" s="1463"/>
      <c r="N221" s="1463"/>
      <c r="O221" s="1463"/>
      <c r="P221" s="1463"/>
      <c r="Q221" s="1463"/>
      <c r="R221" s="1463"/>
      <c r="S221" s="1463"/>
      <c r="T221" s="1463"/>
      <c r="U221" s="1463"/>
      <c r="V221" s="9"/>
    </row>
    <row r="222" spans="1:22" s="1" customFormat="1" ht="106.5" customHeight="1" x14ac:dyDescent="0.2">
      <c r="A222" s="1462" t="s">
        <v>1519</v>
      </c>
      <c r="B222" s="1479" t="s">
        <v>7081</v>
      </c>
      <c r="C222" s="38" t="s">
        <v>7082</v>
      </c>
      <c r="D222" s="1479" t="s">
        <v>810</v>
      </c>
      <c r="E222" s="1479" t="s">
        <v>972</v>
      </c>
      <c r="F222" s="1479"/>
      <c r="G222" s="1080"/>
      <c r="H222" s="114">
        <v>900</v>
      </c>
      <c r="I222" s="114"/>
      <c r="J222" s="1458" t="s">
        <v>7072</v>
      </c>
      <c r="K222" s="1458" t="s">
        <v>8689</v>
      </c>
      <c r="L222" s="1458"/>
      <c r="M222" s="1463"/>
      <c r="N222" s="1463"/>
      <c r="O222" s="1463"/>
      <c r="P222" s="1463"/>
      <c r="Q222" s="1463"/>
      <c r="R222" s="1463"/>
      <c r="S222" s="1463"/>
      <c r="T222" s="1463"/>
      <c r="U222" s="1463"/>
      <c r="V222" s="9"/>
    </row>
    <row r="223" spans="1:22" s="1" customFormat="1" ht="105" customHeight="1" x14ac:dyDescent="0.2">
      <c r="A223" s="1461" t="s">
        <v>1522</v>
      </c>
      <c r="B223" s="1464" t="s">
        <v>7088</v>
      </c>
      <c r="C223" s="1001" t="s">
        <v>7089</v>
      </c>
      <c r="D223" s="1483" t="s">
        <v>986</v>
      </c>
      <c r="E223" s="1483" t="s">
        <v>987</v>
      </c>
      <c r="F223" s="998"/>
      <c r="G223" s="1174"/>
      <c r="H223" s="114">
        <v>1300</v>
      </c>
      <c r="I223" s="114"/>
      <c r="J223" s="1458" t="s">
        <v>7086</v>
      </c>
      <c r="K223" s="1458" t="s">
        <v>8690</v>
      </c>
      <c r="L223" s="1458"/>
      <c r="M223" s="1463"/>
      <c r="N223" s="1463"/>
      <c r="O223" s="1463"/>
      <c r="P223" s="1463"/>
      <c r="Q223" s="1463"/>
      <c r="R223" s="1463"/>
      <c r="S223" s="1463"/>
      <c r="T223" s="1463"/>
      <c r="U223" s="1463"/>
      <c r="V223" s="9"/>
    </row>
    <row r="224" spans="1:22" s="1" customFormat="1" ht="120.75" customHeight="1" x14ac:dyDescent="0.2">
      <c r="A224" s="1461" t="s">
        <v>1524</v>
      </c>
      <c r="B224" s="1464" t="s">
        <v>4790</v>
      </c>
      <c r="C224" s="1465" t="s">
        <v>4791</v>
      </c>
      <c r="D224" s="1460" t="s">
        <v>810</v>
      </c>
      <c r="E224" s="1460" t="s">
        <v>972</v>
      </c>
      <c r="F224" s="114">
        <v>100</v>
      </c>
      <c r="G224" s="1080"/>
      <c r="H224" s="114">
        <v>321.61</v>
      </c>
      <c r="I224" s="114"/>
      <c r="J224" s="1458" t="s">
        <v>4792</v>
      </c>
      <c r="K224" s="1458" t="s">
        <v>8691</v>
      </c>
      <c r="L224" s="1458"/>
      <c r="M224" s="1463"/>
      <c r="N224" s="1463"/>
      <c r="O224" s="1463"/>
      <c r="P224" s="1463"/>
      <c r="Q224" s="1463"/>
      <c r="R224" s="1463"/>
      <c r="S224" s="1463"/>
      <c r="T224" s="1463"/>
      <c r="U224" s="1463"/>
      <c r="V224" s="9"/>
    </row>
    <row r="225" spans="1:22" s="1" customFormat="1" ht="102.75" customHeight="1" x14ac:dyDescent="0.2">
      <c r="A225" s="1446" t="s">
        <v>1527</v>
      </c>
      <c r="B225" s="1464" t="s">
        <v>8692</v>
      </c>
      <c r="C225" s="1465" t="s">
        <v>8693</v>
      </c>
      <c r="D225" s="1460" t="s">
        <v>810</v>
      </c>
      <c r="E225" s="1460" t="s">
        <v>972</v>
      </c>
      <c r="F225" s="998"/>
      <c r="G225" s="1071"/>
      <c r="H225" s="114">
        <v>100</v>
      </c>
      <c r="I225" s="114"/>
      <c r="J225" s="1458" t="s">
        <v>9056</v>
      </c>
      <c r="K225" s="1458"/>
      <c r="L225" s="1458"/>
      <c r="M225" s="1463"/>
      <c r="N225" s="1463"/>
      <c r="O225" s="1463"/>
      <c r="P225" s="1463"/>
      <c r="Q225" s="1463"/>
      <c r="R225" s="1463"/>
      <c r="S225" s="1463"/>
      <c r="T225" s="1463"/>
      <c r="U225" s="1463"/>
      <c r="V225" s="9"/>
    </row>
    <row r="226" spans="1:22" s="1" customFormat="1" ht="158.25" customHeight="1" x14ac:dyDescent="0.2">
      <c r="A226" s="1566" t="s">
        <v>1529</v>
      </c>
      <c r="B226" s="1464" t="s">
        <v>2642</v>
      </c>
      <c r="C226" s="1465" t="s">
        <v>8129</v>
      </c>
      <c r="D226" s="1460" t="s">
        <v>810</v>
      </c>
      <c r="E226" s="1460" t="s">
        <v>972</v>
      </c>
      <c r="F226" s="114">
        <v>450</v>
      </c>
      <c r="G226" s="1080">
        <v>1.8939999999999999</v>
      </c>
      <c r="H226" s="114">
        <v>900</v>
      </c>
      <c r="I226" s="114"/>
      <c r="J226" s="1458" t="s">
        <v>5617</v>
      </c>
      <c r="K226" s="1458" t="s">
        <v>7105</v>
      </c>
      <c r="L226" s="1458" t="s">
        <v>8694</v>
      </c>
      <c r="M226" s="1463"/>
      <c r="N226" s="1463"/>
      <c r="O226" s="1463"/>
      <c r="P226" s="1463"/>
      <c r="Q226" s="1463"/>
      <c r="R226" s="1463"/>
      <c r="S226" s="1463"/>
      <c r="T226" s="1463"/>
      <c r="U226" s="1463"/>
      <c r="V226" s="9" t="s">
        <v>973</v>
      </c>
    </row>
    <row r="227" spans="1:22" s="1" customFormat="1" ht="67.5" customHeight="1" x14ac:dyDescent="0.2">
      <c r="A227" s="1567"/>
      <c r="B227" s="1464" t="s">
        <v>8130</v>
      </c>
      <c r="C227" s="1465" t="s">
        <v>8093</v>
      </c>
      <c r="D227" s="1460" t="s">
        <v>810</v>
      </c>
      <c r="E227" s="1460" t="s">
        <v>972</v>
      </c>
      <c r="F227" s="998"/>
      <c r="G227" s="1071"/>
      <c r="H227" s="114"/>
      <c r="I227" s="114"/>
      <c r="J227" s="1458" t="s">
        <v>8153</v>
      </c>
      <c r="K227" s="1458" t="s">
        <v>8695</v>
      </c>
      <c r="L227" s="1458"/>
      <c r="M227" s="1463"/>
      <c r="N227" s="1463"/>
      <c r="O227" s="1463"/>
      <c r="P227" s="1463"/>
      <c r="Q227" s="1463"/>
      <c r="R227" s="1463"/>
      <c r="S227" s="1463"/>
      <c r="T227" s="1463"/>
      <c r="U227" s="1463"/>
      <c r="V227" s="9"/>
    </row>
    <row r="228" spans="1:22" s="1" customFormat="1" ht="88.5" customHeight="1" x14ac:dyDescent="0.2">
      <c r="A228" s="1461" t="s">
        <v>1532</v>
      </c>
      <c r="B228" s="1464" t="s">
        <v>4801</v>
      </c>
      <c r="C228" s="1465" t="s">
        <v>4802</v>
      </c>
      <c r="D228" s="1460" t="s">
        <v>891</v>
      </c>
      <c r="E228" s="1460" t="s">
        <v>972</v>
      </c>
      <c r="F228" s="114">
        <v>310</v>
      </c>
      <c r="G228" s="1080"/>
      <c r="H228" s="114">
        <v>170</v>
      </c>
      <c r="I228" s="114"/>
      <c r="J228" s="1458" t="s">
        <v>4803</v>
      </c>
      <c r="K228" s="1458" t="s">
        <v>8696</v>
      </c>
      <c r="L228" s="1458"/>
      <c r="M228" s="1463"/>
      <c r="N228" s="1463"/>
      <c r="O228" s="1463"/>
      <c r="P228" s="1463"/>
      <c r="Q228" s="1463"/>
      <c r="R228" s="1463"/>
      <c r="S228" s="1463"/>
      <c r="T228" s="1463"/>
      <c r="U228" s="1463"/>
      <c r="V228" s="9"/>
    </row>
    <row r="229" spans="1:22" s="1" customFormat="1" ht="117" customHeight="1" x14ac:dyDescent="0.2">
      <c r="A229" s="1566" t="s">
        <v>1533</v>
      </c>
      <c r="B229" s="1479" t="s">
        <v>7113</v>
      </c>
      <c r="C229" s="38" t="s">
        <v>8095</v>
      </c>
      <c r="D229" s="1479" t="s">
        <v>810</v>
      </c>
      <c r="E229" s="1479" t="s">
        <v>972</v>
      </c>
      <c r="F229" s="49"/>
      <c r="G229" s="1080"/>
      <c r="H229" s="114">
        <v>578</v>
      </c>
      <c r="I229" s="114"/>
      <c r="J229" s="1458" t="s">
        <v>7066</v>
      </c>
      <c r="K229" s="1458" t="s">
        <v>8094</v>
      </c>
      <c r="L229" s="1458" t="s">
        <v>8701</v>
      </c>
      <c r="M229" s="1463"/>
      <c r="N229" s="1463"/>
      <c r="O229" s="1463"/>
      <c r="P229" s="1463"/>
      <c r="Q229" s="1463"/>
      <c r="R229" s="1463"/>
      <c r="S229" s="1463"/>
      <c r="T229" s="1463"/>
      <c r="U229" s="1463"/>
      <c r="V229" s="9"/>
    </row>
    <row r="230" spans="1:22" s="1" customFormat="1" ht="60.75" customHeight="1" x14ac:dyDescent="0.2">
      <c r="A230" s="1566"/>
      <c r="B230" s="1479" t="s">
        <v>8697</v>
      </c>
      <c r="C230" s="38" t="s">
        <v>8702</v>
      </c>
      <c r="D230" s="1479" t="s">
        <v>304</v>
      </c>
      <c r="E230" s="1479" t="s">
        <v>972</v>
      </c>
      <c r="F230" s="49"/>
      <c r="G230" s="1080"/>
      <c r="H230" s="114">
        <v>75</v>
      </c>
      <c r="I230" s="114"/>
      <c r="J230" s="1458" t="s">
        <v>8549</v>
      </c>
      <c r="K230" s="1458" t="s">
        <v>8703</v>
      </c>
      <c r="L230" s="1458"/>
      <c r="M230" s="1463"/>
      <c r="N230" s="1463"/>
      <c r="O230" s="1463"/>
      <c r="P230" s="1463"/>
      <c r="Q230" s="1463"/>
      <c r="R230" s="1463"/>
      <c r="S230" s="1463"/>
      <c r="T230" s="1463"/>
      <c r="U230" s="1463"/>
      <c r="V230" s="9"/>
    </row>
    <row r="231" spans="1:22" s="1" customFormat="1" ht="60.75" customHeight="1" x14ac:dyDescent="0.2">
      <c r="A231" s="1566"/>
      <c r="B231" s="1479" t="s">
        <v>8698</v>
      </c>
      <c r="C231" s="38" t="s">
        <v>8704</v>
      </c>
      <c r="D231" s="1479" t="s">
        <v>286</v>
      </c>
      <c r="E231" s="1479" t="s">
        <v>972</v>
      </c>
      <c r="F231" s="49"/>
      <c r="G231" s="1080"/>
      <c r="H231" s="114">
        <v>50</v>
      </c>
      <c r="I231" s="114"/>
      <c r="J231" s="1458" t="s">
        <v>8705</v>
      </c>
      <c r="K231" s="1458"/>
      <c r="L231" s="1458"/>
      <c r="M231" s="1463"/>
      <c r="N231" s="1463"/>
      <c r="O231" s="1463"/>
      <c r="P231" s="1463"/>
      <c r="Q231" s="1463"/>
      <c r="R231" s="1463"/>
      <c r="S231" s="1463"/>
      <c r="T231" s="1463"/>
      <c r="U231" s="1463"/>
      <c r="V231" s="9"/>
    </row>
    <row r="232" spans="1:22" s="1" customFormat="1" ht="60.75" customHeight="1" x14ac:dyDescent="0.2">
      <c r="A232" s="1566"/>
      <c r="B232" s="1479" t="s">
        <v>8699</v>
      </c>
      <c r="C232" s="38" t="s">
        <v>8706</v>
      </c>
      <c r="D232" s="1479" t="s">
        <v>810</v>
      </c>
      <c r="E232" s="1479" t="s">
        <v>972</v>
      </c>
      <c r="F232" s="49"/>
      <c r="G232" s="1080"/>
      <c r="H232" s="114">
        <v>292.78742999999997</v>
      </c>
      <c r="I232" s="114"/>
      <c r="J232" s="1458" t="s">
        <v>8707</v>
      </c>
      <c r="K232" s="1458"/>
      <c r="L232" s="1458"/>
      <c r="M232" s="1463"/>
      <c r="N232" s="1463"/>
      <c r="O232" s="1463"/>
      <c r="P232" s="1463"/>
      <c r="Q232" s="1463"/>
      <c r="R232" s="1463"/>
      <c r="S232" s="1463"/>
      <c r="T232" s="1463"/>
      <c r="U232" s="1463"/>
      <c r="V232" s="9"/>
    </row>
    <row r="233" spans="1:22" s="1" customFormat="1" ht="60.75" customHeight="1" x14ac:dyDescent="0.2">
      <c r="A233" s="1566"/>
      <c r="B233" s="1479" t="s">
        <v>8700</v>
      </c>
      <c r="C233" s="38" t="s">
        <v>8708</v>
      </c>
      <c r="D233" s="1479" t="s">
        <v>810</v>
      </c>
      <c r="E233" s="1479" t="s">
        <v>972</v>
      </c>
      <c r="F233" s="49"/>
      <c r="G233" s="1080"/>
      <c r="H233" s="114">
        <v>350</v>
      </c>
      <c r="I233" s="114"/>
      <c r="J233" s="1458" t="s">
        <v>8498</v>
      </c>
      <c r="K233" s="1458"/>
      <c r="L233" s="1458"/>
      <c r="M233" s="1463"/>
      <c r="N233" s="1463"/>
      <c r="O233" s="1463"/>
      <c r="P233" s="1463"/>
      <c r="Q233" s="1463"/>
      <c r="R233" s="1463"/>
      <c r="S233" s="1463"/>
      <c r="T233" s="1463"/>
      <c r="U233" s="1463"/>
      <c r="V233" s="9"/>
    </row>
    <row r="234" spans="1:22" s="1" customFormat="1" ht="107.25" customHeight="1" x14ac:dyDescent="0.2">
      <c r="A234" s="1566" t="s">
        <v>1536</v>
      </c>
      <c r="B234" s="1464" t="s">
        <v>8709</v>
      </c>
      <c r="C234" s="1465" t="s">
        <v>8711</v>
      </c>
      <c r="D234" s="1483" t="s">
        <v>810</v>
      </c>
      <c r="E234" s="1483" t="s">
        <v>972</v>
      </c>
      <c r="F234" s="114"/>
      <c r="G234" s="1080"/>
      <c r="H234" s="114">
        <v>295</v>
      </c>
      <c r="I234" s="114"/>
      <c r="J234" s="1458" t="s">
        <v>8712</v>
      </c>
      <c r="K234" s="1458"/>
      <c r="L234" s="1458"/>
      <c r="M234" s="1463"/>
      <c r="N234" s="1463"/>
      <c r="O234" s="1463"/>
      <c r="P234" s="1463"/>
      <c r="Q234" s="1463"/>
      <c r="R234" s="1463"/>
      <c r="S234" s="1463"/>
      <c r="T234" s="1463"/>
      <c r="U234" s="1463"/>
      <c r="V234" s="9"/>
    </row>
    <row r="235" spans="1:22" s="1" customFormat="1" ht="107.25" customHeight="1" x14ac:dyDescent="0.2">
      <c r="A235" s="1566"/>
      <c r="B235" s="1464" t="s">
        <v>8710</v>
      </c>
      <c r="C235" s="1465" t="s">
        <v>8713</v>
      </c>
      <c r="D235" s="1483" t="s">
        <v>810</v>
      </c>
      <c r="E235" s="1483" t="s">
        <v>972</v>
      </c>
      <c r="F235" s="114"/>
      <c r="G235" s="1080"/>
      <c r="H235" s="114">
        <v>1075</v>
      </c>
      <c r="I235" s="114"/>
      <c r="J235" s="1458" t="s">
        <v>8714</v>
      </c>
      <c r="K235" s="1458"/>
      <c r="L235" s="1458"/>
      <c r="M235" s="1463"/>
      <c r="N235" s="1463"/>
      <c r="O235" s="1463"/>
      <c r="P235" s="1463"/>
      <c r="Q235" s="1463"/>
      <c r="R235" s="1463"/>
      <c r="S235" s="1463"/>
      <c r="T235" s="1463"/>
      <c r="U235" s="1463"/>
      <c r="V235" s="9"/>
    </row>
    <row r="236" spans="1:22" s="1" customFormat="1" ht="72" customHeight="1" x14ac:dyDescent="0.2">
      <c r="A236" s="1446" t="s">
        <v>1537</v>
      </c>
      <c r="B236" s="1464" t="s">
        <v>8715</v>
      </c>
      <c r="C236" s="1465" t="s">
        <v>8716</v>
      </c>
      <c r="D236" s="1460" t="s">
        <v>810</v>
      </c>
      <c r="E236" s="1460" t="s">
        <v>972</v>
      </c>
      <c r="F236" s="998"/>
      <c r="G236" s="1071"/>
      <c r="H236" s="114" t="s">
        <v>5792</v>
      </c>
      <c r="I236" s="114"/>
      <c r="J236" s="1458" t="s">
        <v>8717</v>
      </c>
      <c r="K236" s="1458"/>
      <c r="L236" s="1458"/>
      <c r="M236" s="1463"/>
      <c r="N236" s="1463"/>
      <c r="O236" s="1463"/>
      <c r="P236" s="1463"/>
      <c r="Q236" s="1463"/>
      <c r="R236" s="1463"/>
      <c r="S236" s="1463"/>
      <c r="T236" s="1463"/>
      <c r="U236" s="1463"/>
      <c r="V236" s="9"/>
    </row>
    <row r="237" spans="1:22" s="1" customFormat="1" ht="107.25" customHeight="1" x14ac:dyDescent="0.2">
      <c r="A237" s="1446" t="s">
        <v>1538</v>
      </c>
      <c r="B237" s="1464" t="s">
        <v>8718</v>
      </c>
      <c r="C237" s="1465" t="s">
        <v>8719</v>
      </c>
      <c r="D237" s="1460" t="s">
        <v>810</v>
      </c>
      <c r="E237" s="1460" t="s">
        <v>972</v>
      </c>
      <c r="F237" s="390"/>
      <c r="G237" s="114"/>
      <c r="H237" s="114">
        <v>1030</v>
      </c>
      <c r="I237" s="114"/>
      <c r="J237" s="1458" t="s">
        <v>8720</v>
      </c>
      <c r="K237" s="1458"/>
      <c r="L237" s="1458"/>
      <c r="M237" s="1463"/>
      <c r="N237" s="1463"/>
      <c r="O237" s="1463"/>
      <c r="P237" s="1463"/>
      <c r="Q237" s="1463"/>
      <c r="R237" s="1463"/>
      <c r="S237" s="1463"/>
      <c r="T237" s="1463"/>
      <c r="U237" s="1463"/>
      <c r="V237" s="9"/>
    </row>
    <row r="238" spans="1:22" s="1" customFormat="1" ht="120" customHeight="1" x14ac:dyDescent="0.2">
      <c r="A238" s="1462" t="s">
        <v>1539</v>
      </c>
      <c r="B238" s="1464" t="s">
        <v>7118</v>
      </c>
      <c r="C238" s="1465" t="s">
        <v>7119</v>
      </c>
      <c r="D238" s="1483" t="s">
        <v>810</v>
      </c>
      <c r="E238" s="1483" t="s">
        <v>972</v>
      </c>
      <c r="F238" s="998"/>
      <c r="G238" s="1071"/>
      <c r="H238" s="114">
        <v>1490</v>
      </c>
      <c r="I238" s="114"/>
      <c r="J238" s="1458" t="s">
        <v>7066</v>
      </c>
      <c r="K238" s="1458" t="s">
        <v>8721</v>
      </c>
      <c r="L238" s="1458"/>
      <c r="M238" s="1463"/>
      <c r="N238" s="1463"/>
      <c r="O238" s="1463"/>
      <c r="P238" s="1463"/>
      <c r="Q238" s="1463"/>
      <c r="R238" s="1463"/>
      <c r="S238" s="1463"/>
      <c r="T238" s="1463"/>
      <c r="U238" s="1463"/>
      <c r="V238" s="9"/>
    </row>
    <row r="239" spans="1:22" s="1" customFormat="1" ht="120" customHeight="1" x14ac:dyDescent="0.2">
      <c r="A239" s="1565" t="s">
        <v>1549</v>
      </c>
      <c r="B239" s="1464" t="s">
        <v>7132</v>
      </c>
      <c r="C239" s="1465" t="s">
        <v>7133</v>
      </c>
      <c r="D239" s="1460" t="s">
        <v>810</v>
      </c>
      <c r="E239" s="1460" t="s">
        <v>972</v>
      </c>
      <c r="F239" s="998"/>
      <c r="G239" s="114"/>
      <c r="H239" s="114">
        <v>1100</v>
      </c>
      <c r="I239" s="114"/>
      <c r="J239" s="1458" t="s">
        <v>7066</v>
      </c>
      <c r="K239" s="1458" t="s">
        <v>8722</v>
      </c>
      <c r="L239" s="1458"/>
      <c r="M239" s="1463"/>
      <c r="N239" s="1463"/>
      <c r="O239" s="1463"/>
      <c r="P239" s="1463"/>
      <c r="Q239" s="1463"/>
      <c r="R239" s="1463"/>
      <c r="S239" s="1463"/>
      <c r="T239" s="1463"/>
      <c r="U239" s="1463"/>
      <c r="V239" s="9"/>
    </row>
    <row r="240" spans="1:22" s="1" customFormat="1" ht="120" customHeight="1" x14ac:dyDescent="0.2">
      <c r="A240" s="1566"/>
      <c r="B240" s="1464" t="s">
        <v>8723</v>
      </c>
      <c r="C240" s="1465" t="s">
        <v>8724</v>
      </c>
      <c r="D240" s="1460" t="s">
        <v>810</v>
      </c>
      <c r="E240" s="1460" t="s">
        <v>972</v>
      </c>
      <c r="F240" s="998"/>
      <c r="G240" s="114"/>
      <c r="H240" s="114">
        <v>100</v>
      </c>
      <c r="I240" s="114"/>
      <c r="J240" s="1458" t="s">
        <v>8725</v>
      </c>
      <c r="K240" s="1458"/>
      <c r="L240" s="1458"/>
      <c r="M240" s="1463"/>
      <c r="N240" s="1463"/>
      <c r="O240" s="1463"/>
      <c r="P240" s="1463"/>
      <c r="Q240" s="1463"/>
      <c r="R240" s="1463"/>
      <c r="S240" s="1463"/>
      <c r="T240" s="1463"/>
      <c r="U240" s="1463"/>
      <c r="V240" s="9"/>
    </row>
    <row r="241" spans="1:22" s="1" customFormat="1" ht="66.75" customHeight="1" x14ac:dyDescent="0.2">
      <c r="A241" s="1566" t="s">
        <v>1550</v>
      </c>
      <c r="B241" s="1464" t="s">
        <v>8726</v>
      </c>
      <c r="C241" s="1465" t="s">
        <v>8727</v>
      </c>
      <c r="D241" s="1460" t="s">
        <v>304</v>
      </c>
      <c r="E241" s="1460" t="s">
        <v>972</v>
      </c>
      <c r="F241" s="114"/>
      <c r="G241" s="114"/>
      <c r="H241" s="114">
        <v>77</v>
      </c>
      <c r="I241" s="114"/>
      <c r="J241" s="1458" t="s">
        <v>8703</v>
      </c>
      <c r="K241" s="1458"/>
      <c r="L241" s="1458"/>
      <c r="M241" s="1463"/>
      <c r="N241" s="1463"/>
      <c r="O241" s="1463"/>
      <c r="P241" s="1463"/>
      <c r="Q241" s="1463"/>
      <c r="R241" s="1463"/>
      <c r="S241" s="1463"/>
      <c r="T241" s="1463"/>
      <c r="U241" s="1463"/>
      <c r="V241" s="9"/>
    </row>
    <row r="242" spans="1:22" s="1" customFormat="1" ht="66.75" customHeight="1" x14ac:dyDescent="0.2">
      <c r="A242" s="1566"/>
      <c r="B242" s="1464" t="s">
        <v>8728</v>
      </c>
      <c r="C242" s="1465" t="s">
        <v>8729</v>
      </c>
      <c r="D242" s="1460" t="s">
        <v>286</v>
      </c>
      <c r="E242" s="1460" t="s">
        <v>972</v>
      </c>
      <c r="F242" s="114"/>
      <c r="G242" s="114"/>
      <c r="H242" s="114">
        <v>50</v>
      </c>
      <c r="I242" s="114"/>
      <c r="J242" s="1458" t="s">
        <v>8705</v>
      </c>
      <c r="K242" s="1458"/>
      <c r="L242" s="1458"/>
      <c r="M242" s="1463"/>
      <c r="N242" s="1463"/>
      <c r="O242" s="1463"/>
      <c r="P242" s="1463"/>
      <c r="Q242" s="1463"/>
      <c r="R242" s="1463"/>
      <c r="S242" s="1463"/>
      <c r="T242" s="1463"/>
      <c r="U242" s="1463"/>
      <c r="V242" s="9"/>
    </row>
    <row r="243" spans="1:22" s="1" customFormat="1" ht="120.75" customHeight="1" x14ac:dyDescent="0.2">
      <c r="A243" s="1566" t="s">
        <v>1552</v>
      </c>
      <c r="B243" s="1479" t="s">
        <v>7142</v>
      </c>
      <c r="C243" s="38" t="s">
        <v>7143</v>
      </c>
      <c r="D243" s="1479" t="s">
        <v>810</v>
      </c>
      <c r="E243" s="1479" t="s">
        <v>972</v>
      </c>
      <c r="F243" s="1479"/>
      <c r="G243" s="114"/>
      <c r="H243" s="114">
        <v>3.24</v>
      </c>
      <c r="I243" s="114"/>
      <c r="J243" s="1458" t="s">
        <v>7066</v>
      </c>
      <c r="K243" s="1458" t="s">
        <v>8730</v>
      </c>
      <c r="L243" s="1458"/>
      <c r="M243" s="1463"/>
      <c r="N243" s="1463"/>
      <c r="O243" s="1463"/>
      <c r="P243" s="1463"/>
      <c r="Q243" s="1463"/>
      <c r="R243" s="1463"/>
      <c r="S243" s="1463"/>
      <c r="T243" s="1463"/>
      <c r="U243" s="1463"/>
      <c r="V243" s="9"/>
    </row>
    <row r="244" spans="1:22" s="1" customFormat="1" ht="139.5" customHeight="1" x14ac:dyDescent="0.2">
      <c r="A244" s="1567"/>
      <c r="B244" s="1479" t="s">
        <v>7146</v>
      </c>
      <c r="C244" s="38" t="s">
        <v>7147</v>
      </c>
      <c r="D244" s="1479" t="s">
        <v>810</v>
      </c>
      <c r="E244" s="1479" t="s">
        <v>972</v>
      </c>
      <c r="F244" s="1479"/>
      <c r="G244" s="114"/>
      <c r="H244" s="114">
        <v>2210</v>
      </c>
      <c r="I244" s="114"/>
      <c r="J244" s="1458" t="s">
        <v>7066</v>
      </c>
      <c r="K244" s="1458" t="s">
        <v>8731</v>
      </c>
      <c r="L244" s="1458"/>
      <c r="M244" s="1463"/>
      <c r="N244" s="1463"/>
      <c r="O244" s="1463"/>
      <c r="P244" s="1463"/>
      <c r="Q244" s="1463"/>
      <c r="R244" s="1463"/>
      <c r="S244" s="1463"/>
      <c r="T244" s="1463"/>
      <c r="U244" s="1463"/>
      <c r="V244" s="9"/>
    </row>
    <row r="245" spans="1:22" s="1" customFormat="1" ht="124.5" customHeight="1" x14ac:dyDescent="0.2">
      <c r="A245" s="1462" t="s">
        <v>1554</v>
      </c>
      <c r="B245" s="1464" t="s">
        <v>7151</v>
      </c>
      <c r="C245" s="1465" t="s">
        <v>7152</v>
      </c>
      <c r="D245" s="1483" t="s">
        <v>810</v>
      </c>
      <c r="E245" s="1483" t="s">
        <v>972</v>
      </c>
      <c r="F245" s="998"/>
      <c r="G245" s="1071"/>
      <c r="H245" s="114">
        <v>570</v>
      </c>
      <c r="I245" s="114"/>
      <c r="J245" s="1458" t="s">
        <v>7066</v>
      </c>
      <c r="K245" s="1458" t="s">
        <v>8732</v>
      </c>
      <c r="L245" s="1458"/>
      <c r="M245" s="1463"/>
      <c r="N245" s="1463"/>
      <c r="O245" s="1463"/>
      <c r="P245" s="1463"/>
      <c r="Q245" s="1463"/>
      <c r="R245" s="1463"/>
      <c r="S245" s="1463"/>
      <c r="T245" s="1463"/>
      <c r="U245" s="1463"/>
      <c r="V245" s="9"/>
    </row>
    <row r="246" spans="1:22" s="1" customFormat="1" ht="212.25" customHeight="1" x14ac:dyDescent="0.2">
      <c r="A246" s="1565" t="s">
        <v>1555</v>
      </c>
      <c r="B246" s="1460" t="s">
        <v>5314</v>
      </c>
      <c r="C246" s="1001" t="s">
        <v>8734</v>
      </c>
      <c r="D246" s="1483" t="s">
        <v>986</v>
      </c>
      <c r="E246" s="1483" t="s">
        <v>987</v>
      </c>
      <c r="F246" s="998"/>
      <c r="G246" s="1071">
        <v>400</v>
      </c>
      <c r="H246" s="114">
        <v>600</v>
      </c>
      <c r="I246" s="114"/>
      <c r="J246" s="1148" t="s">
        <v>5589</v>
      </c>
      <c r="K246" s="1458" t="s">
        <v>6301</v>
      </c>
      <c r="L246" s="1458" t="s">
        <v>8733</v>
      </c>
      <c r="M246" s="1463"/>
      <c r="N246" s="1463"/>
      <c r="O246" s="1463"/>
      <c r="P246" s="1463"/>
      <c r="Q246" s="1463"/>
      <c r="R246" s="1463"/>
      <c r="S246" s="1463"/>
      <c r="T246" s="1463"/>
      <c r="U246" s="1463"/>
      <c r="V246" s="9"/>
    </row>
    <row r="247" spans="1:22" s="1" customFormat="1" ht="66.75" customHeight="1" x14ac:dyDescent="0.2">
      <c r="A247" s="1567"/>
      <c r="B247" s="1460" t="s">
        <v>8735</v>
      </c>
      <c r="C247" s="1001" t="s">
        <v>8737</v>
      </c>
      <c r="D247" s="1483" t="s">
        <v>986</v>
      </c>
      <c r="E247" s="1483" t="s">
        <v>987</v>
      </c>
      <c r="F247" s="998"/>
      <c r="G247" s="1174"/>
      <c r="H247" s="114">
        <v>100</v>
      </c>
      <c r="I247" s="114"/>
      <c r="J247" s="1457" t="s">
        <v>8736</v>
      </c>
      <c r="K247" s="1458"/>
      <c r="L247" s="1458"/>
      <c r="M247" s="1463"/>
      <c r="N247" s="1463"/>
      <c r="O247" s="1463"/>
      <c r="P247" s="1463"/>
      <c r="Q247" s="1463"/>
      <c r="R247" s="1463"/>
      <c r="S247" s="1463"/>
      <c r="T247" s="1463"/>
      <c r="U247" s="1463"/>
      <c r="V247" s="9"/>
    </row>
    <row r="248" spans="1:22" s="1" customFormat="1" ht="111.75" customHeight="1" x14ac:dyDescent="0.2">
      <c r="A248" s="1565" t="s">
        <v>1561</v>
      </c>
      <c r="B248" s="1460" t="s">
        <v>8329</v>
      </c>
      <c r="C248" s="1465" t="s">
        <v>8330</v>
      </c>
      <c r="D248" s="1460" t="s">
        <v>810</v>
      </c>
      <c r="E248" s="1460" t="s">
        <v>972</v>
      </c>
      <c r="F248" s="998"/>
      <c r="G248" s="1071"/>
      <c r="H248" s="114">
        <v>100</v>
      </c>
      <c r="I248" s="114">
        <v>400</v>
      </c>
      <c r="J248" s="1458" t="s">
        <v>8404</v>
      </c>
      <c r="K248" s="1458" t="s">
        <v>8740</v>
      </c>
      <c r="L248" s="1458"/>
      <c r="M248" s="1463"/>
      <c r="N248" s="1463"/>
      <c r="O248" s="1463"/>
      <c r="P248" s="1463"/>
      <c r="Q248" s="1463"/>
      <c r="R248" s="1463"/>
      <c r="S248" s="1463"/>
      <c r="T248" s="1463"/>
      <c r="U248" s="1463"/>
      <c r="V248" s="9"/>
    </row>
    <row r="249" spans="1:22" s="1" customFormat="1" ht="74.25" customHeight="1" x14ac:dyDescent="0.2">
      <c r="A249" s="1567"/>
      <c r="B249" s="1460" t="s">
        <v>8738</v>
      </c>
      <c r="C249" s="1465" t="s">
        <v>8739</v>
      </c>
      <c r="D249" s="1460" t="s">
        <v>810</v>
      </c>
      <c r="E249" s="1460" t="s">
        <v>972</v>
      </c>
      <c r="F249" s="998"/>
      <c r="G249" s="1071"/>
      <c r="H249" s="114">
        <v>580</v>
      </c>
      <c r="I249" s="114"/>
      <c r="J249" s="1458" t="s">
        <v>8707</v>
      </c>
      <c r="K249" s="1458"/>
      <c r="L249" s="1458"/>
      <c r="M249" s="1463"/>
      <c r="N249" s="1463"/>
      <c r="O249" s="1463"/>
      <c r="P249" s="1463"/>
      <c r="Q249" s="1463"/>
      <c r="R249" s="1463"/>
      <c r="S249" s="1463"/>
      <c r="T249" s="1463"/>
      <c r="U249" s="1463"/>
      <c r="V249" s="9"/>
    </row>
    <row r="250" spans="1:22" s="1" customFormat="1" ht="103.5" customHeight="1" x14ac:dyDescent="0.2">
      <c r="A250" s="1462" t="s">
        <v>1562</v>
      </c>
      <c r="B250" s="1464" t="s">
        <v>8741</v>
      </c>
      <c r="C250" s="1465" t="s">
        <v>8742</v>
      </c>
      <c r="D250" s="1460" t="s">
        <v>810</v>
      </c>
      <c r="E250" s="1460" t="s">
        <v>972</v>
      </c>
      <c r="F250" s="114"/>
      <c r="G250" s="114"/>
      <c r="H250" s="114">
        <v>1290</v>
      </c>
      <c r="I250" s="114"/>
      <c r="J250" s="1458" t="s">
        <v>8743</v>
      </c>
      <c r="K250" s="1458"/>
      <c r="L250" s="1458"/>
      <c r="M250" s="1463"/>
      <c r="N250" s="1463"/>
      <c r="O250" s="1463"/>
      <c r="P250" s="1463"/>
      <c r="Q250" s="1463"/>
      <c r="R250" s="1463"/>
      <c r="S250" s="1463"/>
      <c r="T250" s="1463"/>
      <c r="U250" s="1463"/>
      <c r="V250" s="9"/>
    </row>
    <row r="251" spans="1:22" s="1" customFormat="1" ht="131.25" customHeight="1" x14ac:dyDescent="0.2">
      <c r="A251" s="1565" t="s">
        <v>1563</v>
      </c>
      <c r="B251" s="1479" t="s">
        <v>7180</v>
      </c>
      <c r="C251" s="1465" t="s">
        <v>5915</v>
      </c>
      <c r="D251" s="1460" t="s">
        <v>275</v>
      </c>
      <c r="E251" s="1460" t="s">
        <v>972</v>
      </c>
      <c r="F251" s="998"/>
      <c r="G251" s="1071"/>
      <c r="H251" s="998">
        <v>809.16</v>
      </c>
      <c r="I251" s="114"/>
      <c r="J251" s="1458" t="s">
        <v>7066</v>
      </c>
      <c r="K251" s="1458" t="s">
        <v>8744</v>
      </c>
      <c r="L251" s="1458"/>
      <c r="M251" s="1463"/>
      <c r="N251" s="1463"/>
      <c r="O251" s="1463"/>
      <c r="P251" s="1463"/>
      <c r="Q251" s="1463"/>
      <c r="R251" s="1463"/>
      <c r="S251" s="1463"/>
      <c r="T251" s="1463"/>
      <c r="U251" s="1463"/>
      <c r="V251" s="9"/>
    </row>
    <row r="252" spans="1:22" s="1" customFormat="1" ht="102" customHeight="1" x14ac:dyDescent="0.2">
      <c r="A252" s="1566"/>
      <c r="B252" s="1479" t="s">
        <v>8745</v>
      </c>
      <c r="C252" s="1465" t="s">
        <v>8746</v>
      </c>
      <c r="D252" s="1460" t="s">
        <v>275</v>
      </c>
      <c r="E252" s="1460" t="s">
        <v>972</v>
      </c>
      <c r="F252" s="998"/>
      <c r="G252" s="1071"/>
      <c r="H252" s="114"/>
      <c r="I252" s="114"/>
      <c r="J252" s="1458" t="s">
        <v>8749</v>
      </c>
      <c r="K252" s="1458"/>
      <c r="L252" s="1458"/>
      <c r="M252" s="1463"/>
      <c r="N252" s="1463"/>
      <c r="O252" s="1463"/>
      <c r="P252" s="1463"/>
      <c r="Q252" s="1463"/>
      <c r="R252" s="1463"/>
      <c r="S252" s="1463"/>
      <c r="T252" s="1463"/>
      <c r="U252" s="1463"/>
      <c r="V252" s="9"/>
    </row>
    <row r="253" spans="1:22" s="1" customFormat="1" ht="79.5" customHeight="1" x14ac:dyDescent="0.2">
      <c r="A253" s="1566"/>
      <c r="B253" s="1479" t="s">
        <v>8747</v>
      </c>
      <c r="C253" s="1465" t="s">
        <v>8748</v>
      </c>
      <c r="D253" s="1460" t="s">
        <v>286</v>
      </c>
      <c r="E253" s="1460" t="s">
        <v>972</v>
      </c>
      <c r="F253" s="998"/>
      <c r="G253" s="1071"/>
      <c r="H253" s="114">
        <v>120</v>
      </c>
      <c r="I253" s="114"/>
      <c r="J253" s="1458" t="s">
        <v>8705</v>
      </c>
      <c r="K253" s="1458"/>
      <c r="L253" s="1458"/>
      <c r="M253" s="1463"/>
      <c r="N253" s="1463"/>
      <c r="O253" s="1463"/>
      <c r="P253" s="1463"/>
      <c r="Q253" s="1463"/>
      <c r="R253" s="1463"/>
      <c r="S253" s="1463"/>
      <c r="T253" s="1463"/>
      <c r="U253" s="1463"/>
      <c r="V253" s="9"/>
    </row>
    <row r="254" spans="1:22" s="1" customFormat="1" ht="158.25" customHeight="1" x14ac:dyDescent="0.2">
      <c r="A254" s="1461" t="s">
        <v>1567</v>
      </c>
      <c r="B254" s="1464" t="s">
        <v>2737</v>
      </c>
      <c r="C254" s="1465" t="s">
        <v>7183</v>
      </c>
      <c r="D254" s="1460" t="s">
        <v>810</v>
      </c>
      <c r="E254" s="1460" t="s">
        <v>972</v>
      </c>
      <c r="F254" s="114">
        <v>0</v>
      </c>
      <c r="G254" s="1173"/>
      <c r="H254" s="114">
        <v>1490</v>
      </c>
      <c r="I254" s="114">
        <v>900</v>
      </c>
      <c r="J254" s="1458" t="s">
        <v>5749</v>
      </c>
      <c r="K254" s="1458" t="s">
        <v>7184</v>
      </c>
      <c r="L254" s="1458" t="s">
        <v>8750</v>
      </c>
      <c r="M254" s="1463"/>
      <c r="N254" s="1463"/>
      <c r="O254" s="1463"/>
      <c r="P254" s="1463"/>
      <c r="Q254" s="1463"/>
      <c r="R254" s="1463"/>
      <c r="S254" s="1463"/>
      <c r="T254" s="1463"/>
      <c r="U254" s="1463"/>
      <c r="V254" s="9" t="s">
        <v>973</v>
      </c>
    </row>
    <row r="255" spans="1:22" s="1" customFormat="1" ht="77.25" customHeight="1" x14ac:dyDescent="0.2">
      <c r="A255" s="1566" t="s">
        <v>1571</v>
      </c>
      <c r="B255" s="1479" t="s">
        <v>8751</v>
      </c>
      <c r="C255" s="38" t="s">
        <v>8752</v>
      </c>
      <c r="D255" s="1479" t="s">
        <v>810</v>
      </c>
      <c r="E255" s="1479" t="s">
        <v>972</v>
      </c>
      <c r="F255" s="1479"/>
      <c r="G255" s="49"/>
      <c r="H255" s="114">
        <v>546.76</v>
      </c>
      <c r="I255" s="114"/>
      <c r="J255" s="1458" t="s">
        <v>8703</v>
      </c>
      <c r="K255" s="1458"/>
      <c r="L255" s="1458"/>
      <c r="M255" s="1463"/>
      <c r="N255" s="1463"/>
      <c r="O255" s="1463"/>
      <c r="P255" s="1463"/>
      <c r="Q255" s="1463"/>
      <c r="R255" s="1463"/>
      <c r="S255" s="1463"/>
      <c r="T255" s="1463"/>
      <c r="U255" s="1463"/>
      <c r="V255" s="9"/>
    </row>
    <row r="256" spans="1:22" s="1" customFormat="1" ht="77.25" customHeight="1" x14ac:dyDescent="0.2">
      <c r="A256" s="1566"/>
      <c r="B256" s="1479" t="s">
        <v>8753</v>
      </c>
      <c r="C256" s="38" t="s">
        <v>8754</v>
      </c>
      <c r="D256" s="1479" t="s">
        <v>304</v>
      </c>
      <c r="E256" s="1479" t="s">
        <v>972</v>
      </c>
      <c r="F256" s="1479"/>
      <c r="G256" s="49"/>
      <c r="H256" s="114">
        <v>50</v>
      </c>
      <c r="I256" s="114"/>
      <c r="J256" s="1458" t="s">
        <v>8703</v>
      </c>
      <c r="K256" s="1458"/>
      <c r="L256" s="1458"/>
      <c r="M256" s="1463"/>
      <c r="N256" s="1463"/>
      <c r="O256" s="1463"/>
      <c r="P256" s="1463"/>
      <c r="Q256" s="1463"/>
      <c r="R256" s="1463"/>
      <c r="S256" s="1463"/>
      <c r="T256" s="1463"/>
      <c r="U256" s="1463"/>
      <c r="V256" s="9"/>
    </row>
    <row r="257" spans="1:22" s="1" customFormat="1" ht="174" customHeight="1" x14ac:dyDescent="0.2">
      <c r="A257" s="1462" t="s">
        <v>1572</v>
      </c>
      <c r="B257" s="1464" t="s">
        <v>7503</v>
      </c>
      <c r="C257" s="1465" t="s">
        <v>8756</v>
      </c>
      <c r="D257" s="1460" t="s">
        <v>13</v>
      </c>
      <c r="E257" s="1460" t="s">
        <v>972</v>
      </c>
      <c r="F257" s="114"/>
      <c r="G257" s="1080"/>
      <c r="H257" s="373">
        <v>457.32</v>
      </c>
      <c r="I257" s="114"/>
      <c r="J257" s="1458" t="s">
        <v>7086</v>
      </c>
      <c r="K257" s="1458" t="s">
        <v>8755</v>
      </c>
      <c r="L257" s="1458"/>
      <c r="M257" s="1463"/>
      <c r="N257" s="1463"/>
      <c r="O257" s="1463"/>
      <c r="P257" s="1463"/>
      <c r="Q257" s="1463"/>
      <c r="R257" s="1463"/>
      <c r="S257" s="1463"/>
      <c r="T257" s="1463"/>
      <c r="U257" s="1463"/>
      <c r="V257" s="9"/>
    </row>
    <row r="258" spans="1:22" s="1" customFormat="1" ht="125.25" customHeight="1" x14ac:dyDescent="0.2">
      <c r="A258" s="1565" t="s">
        <v>1576</v>
      </c>
      <c r="B258" s="1464" t="s">
        <v>7505</v>
      </c>
      <c r="C258" s="1465" t="s">
        <v>8757</v>
      </c>
      <c r="D258" s="1460" t="s">
        <v>810</v>
      </c>
      <c r="E258" s="1460" t="s">
        <v>972</v>
      </c>
      <c r="F258" s="719"/>
      <c r="G258" s="1072"/>
      <c r="H258" s="114">
        <v>457.32</v>
      </c>
      <c r="I258" s="114"/>
      <c r="J258" s="1458" t="s">
        <v>7086</v>
      </c>
      <c r="K258" s="1458" t="s">
        <v>8758</v>
      </c>
      <c r="L258" s="1458"/>
      <c r="M258" s="1463"/>
      <c r="N258" s="1463"/>
      <c r="O258" s="1463"/>
      <c r="P258" s="1463"/>
      <c r="Q258" s="1463"/>
      <c r="R258" s="1463"/>
      <c r="S258" s="1463"/>
      <c r="T258" s="1463"/>
      <c r="U258" s="1463"/>
      <c r="V258" s="9"/>
    </row>
    <row r="259" spans="1:22" s="1" customFormat="1" ht="118.5" customHeight="1" x14ac:dyDescent="0.2">
      <c r="A259" s="1566"/>
      <c r="B259" s="1464" t="s">
        <v>7199</v>
      </c>
      <c r="C259" s="1465" t="s">
        <v>7198</v>
      </c>
      <c r="D259" s="1460" t="s">
        <v>810</v>
      </c>
      <c r="E259" s="1460" t="s">
        <v>972</v>
      </c>
      <c r="F259" s="719"/>
      <c r="G259" s="1072"/>
      <c r="H259" s="114"/>
      <c r="I259" s="114"/>
      <c r="J259" s="1458" t="s">
        <v>7086</v>
      </c>
      <c r="K259" s="1458" t="s">
        <v>8217</v>
      </c>
      <c r="L259" s="1458" t="s">
        <v>8759</v>
      </c>
      <c r="M259" s="1463"/>
      <c r="N259" s="1463"/>
      <c r="O259" s="1463"/>
      <c r="P259" s="1463"/>
      <c r="Q259" s="1463"/>
      <c r="R259" s="1463"/>
      <c r="S259" s="1463"/>
      <c r="T259" s="1463"/>
      <c r="U259" s="1463"/>
      <c r="V259" s="9"/>
    </row>
    <row r="260" spans="1:22" s="1" customFormat="1" ht="126.75" customHeight="1" x14ac:dyDescent="0.2">
      <c r="A260" s="1566"/>
      <c r="B260" s="1464" t="s">
        <v>7200</v>
      </c>
      <c r="C260" s="1465" t="s">
        <v>8761</v>
      </c>
      <c r="D260" s="1460" t="s">
        <v>810</v>
      </c>
      <c r="E260" s="1460" t="s">
        <v>972</v>
      </c>
      <c r="F260" s="719"/>
      <c r="G260" s="1072"/>
      <c r="H260" s="114">
        <v>80</v>
      </c>
      <c r="I260" s="114"/>
      <c r="J260" s="1458" t="s">
        <v>7086</v>
      </c>
      <c r="K260" s="1458" t="s">
        <v>8760</v>
      </c>
      <c r="L260" s="1458"/>
      <c r="M260" s="1463"/>
      <c r="N260" s="1463"/>
      <c r="O260" s="1463"/>
      <c r="P260" s="1463"/>
      <c r="Q260" s="1463"/>
      <c r="R260" s="1463"/>
      <c r="S260" s="1463"/>
      <c r="T260" s="1463"/>
      <c r="U260" s="1463"/>
      <c r="V260" s="9"/>
    </row>
    <row r="261" spans="1:22" s="1" customFormat="1" ht="63.75" customHeight="1" x14ac:dyDescent="0.2">
      <c r="A261" s="1566"/>
      <c r="B261" s="1464" t="s">
        <v>7203</v>
      </c>
      <c r="C261" s="1465" t="s">
        <v>8763</v>
      </c>
      <c r="D261" s="1460" t="s">
        <v>810</v>
      </c>
      <c r="E261" s="1460" t="s">
        <v>972</v>
      </c>
      <c r="F261" s="719"/>
      <c r="G261" s="1072"/>
      <c r="H261" s="114">
        <v>120</v>
      </c>
      <c r="I261" s="114"/>
      <c r="J261" s="1458" t="s">
        <v>7086</v>
      </c>
      <c r="K261" s="1458" t="s">
        <v>8762</v>
      </c>
      <c r="L261" s="1458"/>
      <c r="M261" s="1463"/>
      <c r="N261" s="1463"/>
      <c r="O261" s="1463"/>
      <c r="P261" s="1463"/>
      <c r="Q261" s="1463"/>
      <c r="R261" s="1463"/>
      <c r="S261" s="1463"/>
      <c r="T261" s="1463"/>
      <c r="U261" s="1463"/>
      <c r="V261" s="9"/>
    </row>
    <row r="262" spans="1:22" s="1" customFormat="1" ht="119.25" customHeight="1" x14ac:dyDescent="0.2">
      <c r="A262" s="1566"/>
      <c r="B262" s="1464" t="s">
        <v>7206</v>
      </c>
      <c r="C262" s="1465" t="s">
        <v>7207</v>
      </c>
      <c r="D262" s="1460" t="s">
        <v>810</v>
      </c>
      <c r="E262" s="1460" t="s">
        <v>972</v>
      </c>
      <c r="F262" s="719"/>
      <c r="G262" s="1072"/>
      <c r="H262" s="114">
        <v>580</v>
      </c>
      <c r="I262" s="114"/>
      <c r="J262" s="1458" t="s">
        <v>7086</v>
      </c>
      <c r="K262" s="1458" t="s">
        <v>8218</v>
      </c>
      <c r="L262" s="1458" t="s">
        <v>8764</v>
      </c>
      <c r="M262" s="1463"/>
      <c r="N262" s="1463"/>
      <c r="O262" s="1463"/>
      <c r="P262" s="1463"/>
      <c r="Q262" s="1463"/>
      <c r="R262" s="1463"/>
      <c r="S262" s="1463"/>
      <c r="T262" s="1463"/>
      <c r="U262" s="1463"/>
      <c r="V262" s="9"/>
    </row>
    <row r="263" spans="1:22" s="1" customFormat="1" ht="119.25" customHeight="1" x14ac:dyDescent="0.2">
      <c r="A263" s="1566"/>
      <c r="B263" s="1464" t="s">
        <v>8765</v>
      </c>
      <c r="C263" s="1465" t="s">
        <v>8766</v>
      </c>
      <c r="D263" s="1460" t="s">
        <v>286</v>
      </c>
      <c r="E263" s="1460" t="s">
        <v>972</v>
      </c>
      <c r="F263" s="719"/>
      <c r="G263" s="1072"/>
      <c r="H263" s="114">
        <v>450</v>
      </c>
      <c r="I263" s="114"/>
      <c r="J263" s="1458" t="s">
        <v>8767</v>
      </c>
      <c r="K263" s="1458"/>
      <c r="L263" s="1458"/>
      <c r="M263" s="1463"/>
      <c r="N263" s="1463"/>
      <c r="O263" s="1463"/>
      <c r="P263" s="1463"/>
      <c r="Q263" s="1463"/>
      <c r="R263" s="1463"/>
      <c r="S263" s="1463"/>
      <c r="T263" s="1463"/>
      <c r="U263" s="1463"/>
      <c r="V263" s="9"/>
    </row>
    <row r="264" spans="1:22" s="1" customFormat="1" ht="154.5" customHeight="1" x14ac:dyDescent="0.2">
      <c r="A264" s="1461" t="s">
        <v>1577</v>
      </c>
      <c r="B264" s="1479" t="s">
        <v>7212</v>
      </c>
      <c r="C264" s="1465" t="s">
        <v>8769</v>
      </c>
      <c r="D264" s="1460" t="s">
        <v>13</v>
      </c>
      <c r="E264" s="1460" t="s">
        <v>972</v>
      </c>
      <c r="F264" s="719"/>
      <c r="G264" s="1072"/>
      <c r="H264" s="114">
        <v>457.32</v>
      </c>
      <c r="I264" s="114"/>
      <c r="J264" s="1458" t="s">
        <v>7086</v>
      </c>
      <c r="K264" s="1458" t="s">
        <v>8768</v>
      </c>
      <c r="L264" s="1458"/>
      <c r="M264" s="1463"/>
      <c r="N264" s="1463"/>
      <c r="O264" s="1463"/>
      <c r="P264" s="1463"/>
      <c r="Q264" s="1463"/>
      <c r="R264" s="1463"/>
      <c r="S264" s="1463"/>
      <c r="T264" s="1463"/>
      <c r="U264" s="1463"/>
      <c r="V264" s="9"/>
    </row>
    <row r="265" spans="1:22" s="1" customFormat="1" ht="126.75" customHeight="1" x14ac:dyDescent="0.2">
      <c r="A265" s="1462" t="s">
        <v>1580</v>
      </c>
      <c r="B265" s="1465" t="s">
        <v>7223</v>
      </c>
      <c r="C265" s="1465" t="s">
        <v>7224</v>
      </c>
      <c r="D265" s="1460" t="s">
        <v>810</v>
      </c>
      <c r="E265" s="1460" t="s">
        <v>972</v>
      </c>
      <c r="F265" s="998"/>
      <c r="G265" s="1072"/>
      <c r="H265" s="114">
        <v>1030</v>
      </c>
      <c r="I265" s="114"/>
      <c r="J265" s="1458" t="s">
        <v>7086</v>
      </c>
      <c r="K265" s="1458" t="s">
        <v>8770</v>
      </c>
      <c r="L265" s="1458"/>
      <c r="M265" s="1463"/>
      <c r="N265" s="1463"/>
      <c r="O265" s="1463"/>
      <c r="P265" s="1463"/>
      <c r="Q265" s="1463"/>
      <c r="R265" s="1463"/>
      <c r="S265" s="1463"/>
      <c r="T265" s="1463"/>
      <c r="U265" s="1463"/>
      <c r="V265" s="9"/>
    </row>
    <row r="266" spans="1:22" s="1" customFormat="1" ht="103.5" customHeight="1" x14ac:dyDescent="0.2">
      <c r="A266" s="1565" t="s">
        <v>1582</v>
      </c>
      <c r="B266" s="1479" t="s">
        <v>7469</v>
      </c>
      <c r="C266" s="1465" t="s">
        <v>7468</v>
      </c>
      <c r="D266" s="1460" t="s">
        <v>810</v>
      </c>
      <c r="E266" s="1460" t="s">
        <v>972</v>
      </c>
      <c r="F266" s="998"/>
      <c r="G266" s="114"/>
      <c r="H266" s="114">
        <v>100</v>
      </c>
      <c r="I266" s="114"/>
      <c r="J266" s="1458" t="s">
        <v>7086</v>
      </c>
      <c r="K266" s="1458" t="s">
        <v>8771</v>
      </c>
      <c r="L266" s="1458"/>
      <c r="M266" s="1463"/>
      <c r="N266" s="1463"/>
      <c r="O266" s="1463"/>
      <c r="P266" s="1463"/>
      <c r="Q266" s="1463"/>
      <c r="R266" s="1463"/>
      <c r="S266" s="1463"/>
      <c r="T266" s="1463"/>
      <c r="U266" s="1463"/>
      <c r="V266" s="9"/>
    </row>
    <row r="267" spans="1:22" s="1" customFormat="1" ht="69.75" customHeight="1" x14ac:dyDescent="0.2">
      <c r="A267" s="1566"/>
      <c r="B267" s="1479" t="s">
        <v>8772</v>
      </c>
      <c r="C267" s="1465" t="s">
        <v>8773</v>
      </c>
      <c r="D267" s="1460" t="s">
        <v>286</v>
      </c>
      <c r="E267" s="1460" t="s">
        <v>972</v>
      </c>
      <c r="F267" s="998"/>
      <c r="G267" s="114"/>
      <c r="H267" s="114">
        <v>50</v>
      </c>
      <c r="I267" s="114"/>
      <c r="J267" s="1458" t="s">
        <v>8705</v>
      </c>
      <c r="K267" s="1458"/>
      <c r="L267" s="1458"/>
      <c r="M267" s="1463"/>
      <c r="N267" s="1463"/>
      <c r="O267" s="1463"/>
      <c r="P267" s="1463"/>
      <c r="Q267" s="1463"/>
      <c r="R267" s="1463"/>
      <c r="S267" s="1463"/>
      <c r="T267" s="1463"/>
      <c r="U267" s="1463"/>
      <c r="V267" s="9"/>
    </row>
    <row r="268" spans="1:22" s="1" customFormat="1" ht="69.75" customHeight="1" x14ac:dyDescent="0.2">
      <c r="A268" s="1566"/>
      <c r="B268" s="1479" t="s">
        <v>8774</v>
      </c>
      <c r="C268" s="1465" t="s">
        <v>8336</v>
      </c>
      <c r="D268" s="1460" t="s">
        <v>286</v>
      </c>
      <c r="E268" s="1460" t="s">
        <v>972</v>
      </c>
      <c r="F268" s="998"/>
      <c r="G268" s="114"/>
      <c r="H268" s="114">
        <v>180</v>
      </c>
      <c r="I268" s="114"/>
      <c r="J268" s="1458" t="s">
        <v>8705</v>
      </c>
      <c r="K268" s="1458"/>
      <c r="L268" s="1458"/>
      <c r="M268" s="1463"/>
      <c r="N268" s="1463"/>
      <c r="O268" s="1463"/>
      <c r="P268" s="1463"/>
      <c r="Q268" s="1463"/>
      <c r="R268" s="1463"/>
      <c r="S268" s="1463"/>
      <c r="T268" s="1463"/>
      <c r="U268" s="1463"/>
      <c r="V268" s="9"/>
    </row>
    <row r="269" spans="1:22" s="1" customFormat="1" ht="136.5" customHeight="1" x14ac:dyDescent="0.2">
      <c r="A269" s="1566" t="s">
        <v>1583</v>
      </c>
      <c r="B269" s="1479" t="s">
        <v>7508</v>
      </c>
      <c r="C269" s="920" t="s">
        <v>8775</v>
      </c>
      <c r="D269" s="1479" t="s">
        <v>810</v>
      </c>
      <c r="E269" s="1479" t="s">
        <v>972</v>
      </c>
      <c r="F269" s="1479"/>
      <c r="G269" s="1080"/>
      <c r="H269" s="114">
        <v>457.32</v>
      </c>
      <c r="I269" s="114"/>
      <c r="J269" s="1458" t="s">
        <v>7086</v>
      </c>
      <c r="K269" s="1458" t="s">
        <v>8776</v>
      </c>
      <c r="L269" s="1458"/>
      <c r="M269" s="1463"/>
      <c r="N269" s="1463"/>
      <c r="O269" s="1463"/>
      <c r="P269" s="1463"/>
      <c r="Q269" s="1463"/>
      <c r="R269" s="1463"/>
      <c r="S269" s="1463"/>
      <c r="T269" s="1463"/>
      <c r="U269" s="1463"/>
      <c r="V269" s="9"/>
    </row>
    <row r="270" spans="1:22" s="1" customFormat="1" ht="136.5" customHeight="1" x14ac:dyDescent="0.2">
      <c r="A270" s="1566"/>
      <c r="B270" s="1479" t="s">
        <v>8777</v>
      </c>
      <c r="C270" s="920" t="s">
        <v>8778</v>
      </c>
      <c r="D270" s="1479" t="s">
        <v>286</v>
      </c>
      <c r="E270" s="1479" t="s">
        <v>972</v>
      </c>
      <c r="F270" s="1479"/>
      <c r="G270" s="1080"/>
      <c r="H270" s="114">
        <v>50</v>
      </c>
      <c r="I270" s="114"/>
      <c r="J270" s="1458" t="s">
        <v>8705</v>
      </c>
      <c r="K270" s="1458"/>
      <c r="L270" s="1458"/>
      <c r="M270" s="1463"/>
      <c r="N270" s="1463"/>
      <c r="O270" s="1463"/>
      <c r="P270" s="1463"/>
      <c r="Q270" s="1463"/>
      <c r="R270" s="1463"/>
      <c r="S270" s="1463"/>
      <c r="T270" s="1463"/>
      <c r="U270" s="1463"/>
      <c r="V270" s="9"/>
    </row>
    <row r="271" spans="1:22" s="1" customFormat="1" ht="166.5" customHeight="1" x14ac:dyDescent="0.2">
      <c r="A271" s="1566" t="s">
        <v>1584</v>
      </c>
      <c r="B271" s="1464" t="s">
        <v>2813</v>
      </c>
      <c r="C271" s="1465" t="s">
        <v>6173</v>
      </c>
      <c r="D271" s="1460" t="s">
        <v>810</v>
      </c>
      <c r="E271" s="1460" t="s">
        <v>972</v>
      </c>
      <c r="F271" s="114">
        <v>0</v>
      </c>
      <c r="G271" s="1080">
        <v>1111.509</v>
      </c>
      <c r="H271" s="114"/>
      <c r="I271" s="114"/>
      <c r="J271" s="1458" t="s">
        <v>5670</v>
      </c>
      <c r="K271" s="1458" t="s">
        <v>6172</v>
      </c>
      <c r="L271" s="1458" t="s">
        <v>7476</v>
      </c>
      <c r="M271" s="1463" t="s">
        <v>8110</v>
      </c>
      <c r="N271" s="1463" t="s">
        <v>8779</v>
      </c>
      <c r="O271" s="1463"/>
      <c r="P271" s="1463"/>
      <c r="Q271" s="1463"/>
      <c r="R271" s="1463"/>
      <c r="S271" s="1463"/>
      <c r="T271" s="1463"/>
      <c r="U271" s="1463"/>
      <c r="V271" s="9" t="s">
        <v>973</v>
      </c>
    </row>
    <row r="272" spans="1:22" s="1" customFormat="1" ht="120" customHeight="1" x14ac:dyDescent="0.2">
      <c r="A272" s="1566"/>
      <c r="B272" s="1464" t="s">
        <v>5371</v>
      </c>
      <c r="C272" s="1465" t="s">
        <v>7473</v>
      </c>
      <c r="D272" s="1460" t="s">
        <v>13</v>
      </c>
      <c r="E272" s="1460" t="s">
        <v>972</v>
      </c>
      <c r="F272" s="998"/>
      <c r="G272" s="1072">
        <v>600</v>
      </c>
      <c r="H272" s="114">
        <v>1400</v>
      </c>
      <c r="I272" s="114"/>
      <c r="J272" s="1458" t="s">
        <v>5485</v>
      </c>
      <c r="K272" s="1458" t="s">
        <v>7472</v>
      </c>
      <c r="L272" s="1458" t="s">
        <v>8780</v>
      </c>
      <c r="M272" s="1463"/>
      <c r="N272" s="1463"/>
      <c r="O272" s="1463"/>
      <c r="P272" s="1463"/>
      <c r="Q272" s="1463"/>
      <c r="R272" s="1463"/>
      <c r="S272" s="1463"/>
      <c r="T272" s="1463"/>
      <c r="U272" s="1463"/>
      <c r="V272" s="9"/>
    </row>
    <row r="273" spans="1:26" s="1" customFormat="1" ht="93" customHeight="1" x14ac:dyDescent="0.2">
      <c r="A273" s="1566"/>
      <c r="B273" s="1464" t="s">
        <v>8111</v>
      </c>
      <c r="C273" s="1465" t="s">
        <v>8782</v>
      </c>
      <c r="D273" s="1460" t="s">
        <v>810</v>
      </c>
      <c r="E273" s="1460" t="s">
        <v>972</v>
      </c>
      <c r="F273" s="998"/>
      <c r="G273" s="1072"/>
      <c r="H273" s="114">
        <v>200</v>
      </c>
      <c r="I273" s="114"/>
      <c r="J273" s="1458" t="s">
        <v>8113</v>
      </c>
      <c r="K273" s="1458" t="s">
        <v>8781</v>
      </c>
      <c r="L273" s="1458"/>
      <c r="M273" s="1463"/>
      <c r="N273" s="1463"/>
      <c r="O273" s="1463"/>
      <c r="P273" s="1463"/>
      <c r="Q273" s="1463"/>
      <c r="R273" s="1463"/>
      <c r="S273" s="1463"/>
      <c r="T273" s="1463"/>
      <c r="U273" s="1463"/>
      <c r="V273" s="9"/>
    </row>
    <row r="274" spans="1:26" s="1" customFormat="1" ht="93" customHeight="1" x14ac:dyDescent="0.2">
      <c r="A274" s="1566"/>
      <c r="B274" s="1464" t="s">
        <v>8783</v>
      </c>
      <c r="C274" s="1465" t="s">
        <v>8784</v>
      </c>
      <c r="D274" s="1460" t="s">
        <v>810</v>
      </c>
      <c r="E274" s="1460" t="s">
        <v>972</v>
      </c>
      <c r="F274" s="998"/>
      <c r="G274" s="1072"/>
      <c r="H274" s="114">
        <v>1300</v>
      </c>
      <c r="I274" s="114"/>
      <c r="J274" s="1458" t="s">
        <v>8785</v>
      </c>
      <c r="K274" s="1458"/>
      <c r="L274" s="1458"/>
      <c r="M274" s="1463"/>
      <c r="N274" s="1463"/>
      <c r="O274" s="1463"/>
      <c r="P274" s="1463"/>
      <c r="Q274" s="1463"/>
      <c r="R274" s="1463"/>
      <c r="S274" s="1463"/>
      <c r="T274" s="1463"/>
      <c r="U274" s="1463"/>
      <c r="V274" s="9"/>
    </row>
    <row r="275" spans="1:26" s="1" customFormat="1" ht="93" customHeight="1" x14ac:dyDescent="0.2">
      <c r="A275" s="1567"/>
      <c r="B275" s="1464" t="s">
        <v>8786</v>
      </c>
      <c r="C275" s="1465" t="s">
        <v>8787</v>
      </c>
      <c r="D275" s="1460" t="s">
        <v>810</v>
      </c>
      <c r="E275" s="1460" t="s">
        <v>972</v>
      </c>
      <c r="F275" s="998"/>
      <c r="G275" s="1072"/>
      <c r="H275" s="114">
        <v>1490</v>
      </c>
      <c r="I275" s="114"/>
      <c r="J275" s="1458" t="s">
        <v>8788</v>
      </c>
      <c r="K275" s="1458"/>
      <c r="L275" s="1458"/>
      <c r="M275" s="1463"/>
      <c r="N275" s="1463"/>
      <c r="O275" s="1463"/>
      <c r="P275" s="1463"/>
      <c r="Q275" s="1463"/>
      <c r="R275" s="1463"/>
      <c r="S275" s="1463"/>
      <c r="T275" s="1463"/>
      <c r="U275" s="1463"/>
      <c r="V275" s="9"/>
    </row>
    <row r="276" spans="1:26" s="1" customFormat="1" ht="135" customHeight="1" x14ac:dyDescent="0.2">
      <c r="A276" s="1461" t="s">
        <v>1585</v>
      </c>
      <c r="B276" s="1464" t="s">
        <v>7235</v>
      </c>
      <c r="C276" s="1465" t="s">
        <v>8789</v>
      </c>
      <c r="D276" s="1460" t="s">
        <v>810</v>
      </c>
      <c r="E276" s="1460" t="s">
        <v>972</v>
      </c>
      <c r="F276" s="114"/>
      <c r="G276" s="114"/>
      <c r="H276" s="114">
        <v>457.32</v>
      </c>
      <c r="I276" s="114"/>
      <c r="J276" s="1458" t="s">
        <v>7511</v>
      </c>
      <c r="K276" s="1458" t="s">
        <v>8790</v>
      </c>
      <c r="L276" s="1458"/>
      <c r="M276" s="1463"/>
      <c r="N276" s="1463"/>
      <c r="O276" s="1463"/>
      <c r="P276" s="1463"/>
      <c r="Q276" s="1463"/>
      <c r="R276" s="1463"/>
      <c r="S276" s="1463"/>
      <c r="T276" s="1463"/>
      <c r="U276" s="1463"/>
      <c r="V276" s="9"/>
    </row>
    <row r="277" spans="1:26" s="1" customFormat="1" ht="120" customHeight="1" x14ac:dyDescent="0.2">
      <c r="A277" s="1461" t="s">
        <v>1588</v>
      </c>
      <c r="B277" s="1479" t="s">
        <v>7243</v>
      </c>
      <c r="C277" s="920" t="s">
        <v>7244</v>
      </c>
      <c r="D277" s="1479" t="s">
        <v>810</v>
      </c>
      <c r="E277" s="1479" t="s">
        <v>972</v>
      </c>
      <c r="F277" s="1479"/>
      <c r="G277" s="114"/>
      <c r="H277" s="998">
        <v>78.92</v>
      </c>
      <c r="I277" s="114"/>
      <c r="J277" s="1458" t="s">
        <v>7242</v>
      </c>
      <c r="K277" s="1458" t="s">
        <v>8791</v>
      </c>
      <c r="L277" s="1458"/>
      <c r="M277" s="1463"/>
      <c r="N277" s="1463"/>
      <c r="O277" s="1463"/>
      <c r="P277" s="1463"/>
      <c r="Q277" s="1463"/>
      <c r="R277" s="1463"/>
      <c r="S277" s="1463"/>
      <c r="T277" s="1463"/>
      <c r="U277" s="1463"/>
      <c r="V277" s="9"/>
    </row>
    <row r="278" spans="1:26" s="1" customFormat="1" ht="108" customHeight="1" x14ac:dyDescent="0.2">
      <c r="A278" s="1462" t="s">
        <v>1590</v>
      </c>
      <c r="B278" s="1465" t="s">
        <v>8224</v>
      </c>
      <c r="C278" s="1465" t="s">
        <v>8225</v>
      </c>
      <c r="D278" s="1460" t="s">
        <v>304</v>
      </c>
      <c r="E278" s="1460" t="s">
        <v>972</v>
      </c>
      <c r="F278" s="114"/>
      <c r="G278" s="114"/>
      <c r="H278" s="114">
        <v>500</v>
      </c>
      <c r="I278" s="114">
        <v>250</v>
      </c>
      <c r="J278" s="1458" t="s">
        <v>8164</v>
      </c>
      <c r="K278" s="1458" t="s">
        <v>8792</v>
      </c>
      <c r="L278" s="1458"/>
      <c r="M278" s="1463"/>
      <c r="N278" s="1463"/>
      <c r="O278" s="1463"/>
      <c r="P278" s="1463"/>
      <c r="Q278" s="1463"/>
      <c r="R278" s="1463"/>
      <c r="S278" s="1463"/>
      <c r="T278" s="1463"/>
      <c r="U278" s="1463"/>
      <c r="V278" s="9"/>
    </row>
    <row r="279" spans="1:26" s="1" customFormat="1" ht="85.5" customHeight="1" x14ac:dyDescent="0.2">
      <c r="A279" s="1565" t="s">
        <v>1591</v>
      </c>
      <c r="B279" s="1464" t="s">
        <v>7514</v>
      </c>
      <c r="C279" s="1465" t="s">
        <v>8794</v>
      </c>
      <c r="D279" s="1460" t="s">
        <v>810</v>
      </c>
      <c r="E279" s="1460" t="s">
        <v>972</v>
      </c>
      <c r="F279" s="114"/>
      <c r="G279" s="114"/>
      <c r="H279" s="998">
        <v>457.32</v>
      </c>
      <c r="I279" s="114"/>
      <c r="J279" s="1458" t="s">
        <v>7086</v>
      </c>
      <c r="K279" s="1458" t="s">
        <v>8793</v>
      </c>
      <c r="L279" s="1458"/>
      <c r="M279" s="1463"/>
      <c r="N279" s="1463"/>
      <c r="O279" s="1463"/>
      <c r="P279" s="1463"/>
      <c r="Q279" s="1463"/>
      <c r="R279" s="1463"/>
      <c r="S279" s="1463"/>
      <c r="T279" s="1463"/>
      <c r="U279" s="1463"/>
      <c r="V279" s="9"/>
    </row>
    <row r="280" spans="1:26" s="1" customFormat="1" ht="85.5" customHeight="1" x14ac:dyDescent="0.2">
      <c r="A280" s="1566"/>
      <c r="B280" s="1464" t="s">
        <v>8795</v>
      </c>
      <c r="C280" s="1465" t="s">
        <v>8796</v>
      </c>
      <c r="D280" s="1460" t="s">
        <v>286</v>
      </c>
      <c r="E280" s="1460" t="s">
        <v>972</v>
      </c>
      <c r="F280" s="114"/>
      <c r="G280" s="114"/>
      <c r="H280" s="373">
        <v>10</v>
      </c>
      <c r="I280" s="114"/>
      <c r="J280" s="1458" t="s">
        <v>8797</v>
      </c>
      <c r="K280" s="1458"/>
      <c r="L280" s="1458"/>
      <c r="M280" s="1463"/>
      <c r="N280" s="1463"/>
      <c r="O280" s="1463"/>
      <c r="P280" s="1463"/>
      <c r="Q280" s="1463"/>
      <c r="R280" s="1463"/>
      <c r="S280" s="1463"/>
      <c r="T280" s="1463"/>
      <c r="U280" s="1463"/>
      <c r="V280" s="9"/>
    </row>
    <row r="281" spans="1:26" s="1" customFormat="1" ht="85.5" customHeight="1" x14ac:dyDescent="0.2">
      <c r="A281" s="1567"/>
      <c r="B281" s="1464" t="s">
        <v>8798</v>
      </c>
      <c r="C281" s="1465" t="s">
        <v>8799</v>
      </c>
      <c r="D281" s="1460" t="s">
        <v>810</v>
      </c>
      <c r="E281" s="1460" t="s">
        <v>972</v>
      </c>
      <c r="F281" s="114"/>
      <c r="G281" s="114"/>
      <c r="H281" s="373">
        <v>700</v>
      </c>
      <c r="I281" s="114"/>
      <c r="J281" s="1458" t="s">
        <v>8800</v>
      </c>
      <c r="K281" s="1458"/>
      <c r="L281" s="1458"/>
      <c r="M281" s="1463"/>
      <c r="N281" s="1463"/>
      <c r="O281" s="1463"/>
      <c r="P281" s="1463"/>
      <c r="Q281" s="1463"/>
      <c r="R281" s="1463"/>
      <c r="S281" s="1463"/>
      <c r="T281" s="1463"/>
      <c r="U281" s="1463"/>
      <c r="V281" s="9"/>
    </row>
    <row r="282" spans="1:26" s="1" customFormat="1" ht="78.75" customHeight="1" x14ac:dyDescent="0.2">
      <c r="A282" s="1446" t="s">
        <v>1592</v>
      </c>
      <c r="B282" s="1464" t="s">
        <v>8801</v>
      </c>
      <c r="C282" s="1001" t="s">
        <v>8802</v>
      </c>
      <c r="D282" s="1460" t="s">
        <v>810</v>
      </c>
      <c r="E282" s="1460" t="s">
        <v>972</v>
      </c>
      <c r="F282" s="998"/>
      <c r="G282" s="1071"/>
      <c r="H282" s="998">
        <v>300</v>
      </c>
      <c r="I282" s="114"/>
      <c r="J282" s="1458" t="s">
        <v>8803</v>
      </c>
      <c r="K282" s="1458"/>
      <c r="L282" s="1458"/>
      <c r="M282" s="1463"/>
      <c r="N282" s="1463"/>
      <c r="O282" s="1463"/>
      <c r="P282" s="1463"/>
      <c r="Q282" s="1463"/>
      <c r="R282" s="1463"/>
      <c r="S282" s="1463"/>
      <c r="T282" s="1463"/>
      <c r="U282" s="1463"/>
      <c r="V282" s="9"/>
    </row>
    <row r="283" spans="1:26" s="1" customFormat="1" ht="102.75" customHeight="1" x14ac:dyDescent="0.2">
      <c r="A283" s="1566" t="s">
        <v>1594</v>
      </c>
      <c r="B283" s="1479" t="s">
        <v>7251</v>
      </c>
      <c r="C283" s="1464" t="s">
        <v>7252</v>
      </c>
      <c r="D283" s="1460" t="s">
        <v>810</v>
      </c>
      <c r="E283" s="1460" t="s">
        <v>972</v>
      </c>
      <c r="F283" s="998"/>
      <c r="G283" s="1071"/>
      <c r="H283" s="114">
        <v>1399</v>
      </c>
      <c r="I283" s="114"/>
      <c r="J283" s="1458" t="s">
        <v>7086</v>
      </c>
      <c r="K283" s="1458" t="s">
        <v>8804</v>
      </c>
      <c r="L283" s="1458"/>
      <c r="M283" s="1463"/>
      <c r="N283" s="1463"/>
      <c r="O283" s="1463"/>
      <c r="P283" s="1463"/>
      <c r="Q283" s="1463"/>
      <c r="R283" s="1463"/>
      <c r="S283" s="1463"/>
      <c r="T283" s="1463"/>
      <c r="U283" s="1463"/>
      <c r="V283" s="9"/>
    </row>
    <row r="284" spans="1:26" s="1" customFormat="1" ht="102.75" customHeight="1" x14ac:dyDescent="0.2">
      <c r="A284" s="1566"/>
      <c r="B284" s="1479" t="s">
        <v>8425</v>
      </c>
      <c r="C284" s="1464" t="s">
        <v>8426</v>
      </c>
      <c r="D284" s="1460" t="s">
        <v>810</v>
      </c>
      <c r="E284" s="1460" t="s">
        <v>972</v>
      </c>
      <c r="F284" s="998"/>
      <c r="G284" s="1071"/>
      <c r="H284" s="114">
        <v>406.84924000000001</v>
      </c>
      <c r="I284" s="114"/>
      <c r="J284" s="1458"/>
      <c r="K284" s="1458" t="s">
        <v>8863</v>
      </c>
      <c r="L284" s="1458"/>
      <c r="M284" s="1463"/>
      <c r="N284" s="1463"/>
      <c r="O284" s="1463"/>
      <c r="P284" s="1463"/>
      <c r="Q284" s="1463"/>
      <c r="R284" s="1463"/>
      <c r="S284" s="1463"/>
      <c r="T284" s="1463"/>
      <c r="U284" s="1463"/>
      <c r="V284" s="9"/>
    </row>
    <row r="285" spans="1:26" s="1" customFormat="1" ht="102.75" customHeight="1" x14ac:dyDescent="0.2">
      <c r="A285" s="1567"/>
      <c r="B285" s="1479" t="s">
        <v>8805</v>
      </c>
      <c r="C285" s="1464" t="s">
        <v>5390</v>
      </c>
      <c r="D285" s="1460" t="s">
        <v>810</v>
      </c>
      <c r="E285" s="1460" t="s">
        <v>972</v>
      </c>
      <c r="F285" s="998"/>
      <c r="G285" s="1071"/>
      <c r="H285" s="114">
        <v>200</v>
      </c>
      <c r="I285" s="114"/>
      <c r="J285" s="1458" t="s">
        <v>8806</v>
      </c>
      <c r="K285" s="1458"/>
      <c r="L285" s="1458"/>
      <c r="M285" s="1463"/>
      <c r="N285" s="1463"/>
      <c r="O285" s="1463"/>
      <c r="P285" s="1463"/>
      <c r="Q285" s="1463"/>
      <c r="R285" s="1463"/>
      <c r="S285" s="1463"/>
      <c r="T285" s="1463"/>
      <c r="U285" s="1463"/>
      <c r="V285" s="9"/>
    </row>
    <row r="286" spans="1:26" s="1" customFormat="1" ht="108.75" customHeight="1" x14ac:dyDescent="0.2">
      <c r="A286" s="1565" t="s">
        <v>2854</v>
      </c>
      <c r="B286" s="1460" t="s">
        <v>5410</v>
      </c>
      <c r="C286" s="1003" t="s">
        <v>8867</v>
      </c>
      <c r="D286" s="1460" t="s">
        <v>810</v>
      </c>
      <c r="E286" s="1460" t="s">
        <v>972</v>
      </c>
      <c r="F286" s="998"/>
      <c r="G286" s="718">
        <v>290</v>
      </c>
      <c r="H286" s="114">
        <v>990</v>
      </c>
      <c r="I286" s="1038"/>
      <c r="J286" s="1458" t="s">
        <v>8866</v>
      </c>
      <c r="K286" s="1458"/>
      <c r="L286" s="1458"/>
      <c r="M286" s="1463"/>
      <c r="N286" s="1463"/>
      <c r="O286" s="1463"/>
      <c r="P286" s="1463"/>
      <c r="Q286" s="1463"/>
      <c r="R286" s="1463"/>
      <c r="S286" s="1463"/>
      <c r="T286" s="1463"/>
      <c r="U286" s="1463"/>
      <c r="V286" s="9"/>
    </row>
    <row r="287" spans="1:26" s="1" customFormat="1" ht="61.5" customHeight="1" x14ac:dyDescent="0.2">
      <c r="A287" s="1567"/>
      <c r="B287" s="1460" t="s">
        <v>8807</v>
      </c>
      <c r="C287" s="1465" t="s">
        <v>8808</v>
      </c>
      <c r="D287" s="1460" t="s">
        <v>810</v>
      </c>
      <c r="E287" s="1460" t="s">
        <v>972</v>
      </c>
      <c r="F287" s="998"/>
      <c r="G287" s="1175"/>
      <c r="H287" s="114">
        <v>196</v>
      </c>
      <c r="I287" s="1038"/>
      <c r="J287" s="1458" t="s">
        <v>8682</v>
      </c>
      <c r="K287" s="1458"/>
      <c r="L287" s="1458"/>
      <c r="M287" s="1463"/>
      <c r="N287" s="1463"/>
      <c r="O287" s="1463"/>
      <c r="P287" s="1463"/>
      <c r="Q287" s="1463"/>
      <c r="R287" s="1463"/>
      <c r="S287" s="1463"/>
      <c r="T287" s="1463"/>
      <c r="U287" s="1463"/>
      <c r="V287" s="9"/>
    </row>
    <row r="288" spans="1:26" s="1" customFormat="1" ht="71.25" customHeight="1" x14ac:dyDescent="0.2">
      <c r="A288" s="1573" t="s">
        <v>4941</v>
      </c>
      <c r="B288" s="1479" t="s">
        <v>8809</v>
      </c>
      <c r="C288" s="38" t="s">
        <v>8810</v>
      </c>
      <c r="D288" s="1479" t="s">
        <v>810</v>
      </c>
      <c r="E288" s="1479" t="s">
        <v>972</v>
      </c>
      <c r="F288" s="1479"/>
      <c r="G288" s="49"/>
      <c r="H288" s="49">
        <v>785</v>
      </c>
      <c r="I288" s="1479"/>
      <c r="J288" s="1457" t="s">
        <v>8811</v>
      </c>
      <c r="K288" s="1458"/>
      <c r="L288" s="1458"/>
      <c r="M288" s="1463"/>
      <c r="N288" s="1463"/>
      <c r="O288" s="1463"/>
      <c r="P288" s="1463"/>
      <c r="Q288" s="1463"/>
      <c r="R288" s="1463"/>
      <c r="S288" s="1463"/>
      <c r="T288" s="1463"/>
      <c r="U288" s="1463"/>
      <c r="V288" s="9"/>
      <c r="W288" s="86"/>
      <c r="X288" s="86"/>
      <c r="Y288" s="86"/>
      <c r="Z288" s="86"/>
    </row>
    <row r="289" spans="1:26" s="1" customFormat="1" ht="71.25" customHeight="1" x14ac:dyDescent="0.2">
      <c r="A289" s="1575"/>
      <c r="B289" s="1479" t="s">
        <v>8812</v>
      </c>
      <c r="C289" s="38" t="s">
        <v>8813</v>
      </c>
      <c r="D289" s="1479" t="s">
        <v>810</v>
      </c>
      <c r="E289" s="1479" t="s">
        <v>972</v>
      </c>
      <c r="F289" s="1479"/>
      <c r="G289" s="49"/>
      <c r="H289" s="49">
        <v>800</v>
      </c>
      <c r="I289" s="1479"/>
      <c r="J289" s="1457" t="s">
        <v>8554</v>
      </c>
      <c r="K289" s="1458"/>
      <c r="L289" s="1458"/>
      <c r="M289" s="1463"/>
      <c r="N289" s="1463"/>
      <c r="O289" s="1463"/>
      <c r="P289" s="1463"/>
      <c r="Q289" s="1463"/>
      <c r="R289" s="1463"/>
      <c r="S289" s="1463"/>
      <c r="T289" s="1463"/>
      <c r="U289" s="1463"/>
      <c r="V289" s="9"/>
      <c r="W289" s="86"/>
      <c r="X289" s="86"/>
      <c r="Y289" s="86"/>
      <c r="Z289" s="86"/>
    </row>
    <row r="290" spans="1:26" s="1" customFormat="1" ht="49.5" customHeight="1" x14ac:dyDescent="0.2">
      <c r="A290" s="443"/>
      <c r="B290" s="443"/>
      <c r="C290" s="3"/>
      <c r="D290" s="443"/>
      <c r="E290" s="443"/>
      <c r="F290" s="443"/>
      <c r="G290" s="443"/>
      <c r="H290" s="972"/>
      <c r="I290" s="972"/>
      <c r="J290" s="1458"/>
      <c r="K290" s="1458"/>
      <c r="L290" s="1458"/>
      <c r="M290" s="1463"/>
      <c r="N290" s="1463"/>
      <c r="O290" s="1463"/>
      <c r="P290" s="1463"/>
      <c r="Q290" s="1463"/>
      <c r="R290" s="1463"/>
      <c r="S290" s="1463"/>
      <c r="T290" s="1463"/>
      <c r="U290" s="1463"/>
      <c r="V290" s="9"/>
      <c r="W290" s="86"/>
      <c r="X290" s="86"/>
      <c r="Y290" s="86"/>
      <c r="Z290" s="86"/>
    </row>
    <row r="291" spans="1:26" s="1" customFormat="1" ht="11.25" customHeight="1" x14ac:dyDescent="0.2">
      <c r="A291" s="128"/>
      <c r="B291" s="128"/>
      <c r="C291" s="128"/>
      <c r="D291" s="128"/>
      <c r="E291" s="128"/>
      <c r="F291" s="1016"/>
      <c r="G291" s="1016"/>
      <c r="H291" s="1016"/>
      <c r="I291" s="1016"/>
      <c r="J291" s="396"/>
      <c r="K291" s="396"/>
      <c r="L291" s="396"/>
      <c r="M291" s="155"/>
      <c r="N291" s="155"/>
      <c r="O291" s="155"/>
      <c r="P291" s="155"/>
      <c r="Q291" s="155"/>
      <c r="R291" s="155"/>
      <c r="S291" s="155"/>
      <c r="T291" s="155"/>
      <c r="U291" s="155"/>
      <c r="V291" s="9"/>
    </row>
    <row r="292" spans="1:26" s="1" customFormat="1" ht="15" customHeight="1" x14ac:dyDescent="0.2">
      <c r="A292" s="1603" t="s">
        <v>1597</v>
      </c>
      <c r="B292" s="1603"/>
      <c r="C292" s="1603"/>
      <c r="D292" s="1603"/>
      <c r="E292" s="1603"/>
      <c r="F292" s="1603"/>
      <c r="G292" s="1603"/>
      <c r="H292" s="1603"/>
      <c r="I292" s="1603"/>
      <c r="J292" s="254"/>
      <c r="K292" s="254"/>
      <c r="L292" s="254"/>
      <c r="M292" s="140"/>
      <c r="N292" s="140"/>
      <c r="O292" s="140"/>
      <c r="P292" s="140"/>
      <c r="Q292" s="140"/>
      <c r="R292" s="140"/>
      <c r="S292" s="140"/>
      <c r="T292" s="140"/>
      <c r="U292" s="140"/>
      <c r="V292" s="80"/>
    </row>
    <row r="293" spans="1:26" s="1" customFormat="1" ht="15" customHeight="1" x14ac:dyDescent="0.2">
      <c r="A293" s="1601" t="s">
        <v>2</v>
      </c>
      <c r="B293" s="1627" t="s">
        <v>1162</v>
      </c>
      <c r="C293" s="1628"/>
      <c r="D293" s="1601" t="s">
        <v>1163</v>
      </c>
      <c r="E293" s="1601" t="s">
        <v>5</v>
      </c>
      <c r="F293" s="1601" t="s">
        <v>1164</v>
      </c>
      <c r="G293" s="1601"/>
      <c r="H293" s="1601"/>
      <c r="I293" s="1601" t="s">
        <v>7</v>
      </c>
      <c r="J293" s="1447"/>
      <c r="K293" s="1447"/>
      <c r="L293" s="1447"/>
      <c r="M293" s="1477"/>
      <c r="N293" s="1477"/>
      <c r="O293" s="1477"/>
      <c r="P293" s="1477"/>
      <c r="Q293" s="1477"/>
      <c r="R293" s="1477"/>
      <c r="S293" s="1477"/>
      <c r="T293" s="1477"/>
      <c r="U293" s="1477"/>
      <c r="V293" s="9"/>
    </row>
    <row r="294" spans="1:26" s="1" customFormat="1" ht="11.25" customHeight="1" x14ac:dyDescent="0.2">
      <c r="A294" s="1601"/>
      <c r="B294" s="1629"/>
      <c r="C294" s="1630"/>
      <c r="D294" s="1601"/>
      <c r="E294" s="1601"/>
      <c r="F294" s="1467">
        <v>2017</v>
      </c>
      <c r="G294" s="1467">
        <v>2018</v>
      </c>
      <c r="H294" s="1467">
        <v>2019</v>
      </c>
      <c r="I294" s="1601"/>
      <c r="J294" s="1447"/>
      <c r="K294" s="1447"/>
      <c r="L294" s="1447"/>
      <c r="M294" s="1477"/>
      <c r="N294" s="1477"/>
      <c r="O294" s="1477"/>
      <c r="P294" s="1477"/>
      <c r="Q294" s="1477"/>
      <c r="R294" s="1477"/>
      <c r="S294" s="1477"/>
      <c r="T294" s="1477"/>
      <c r="U294" s="1477"/>
      <c r="V294" s="9"/>
    </row>
    <row r="295" spans="1:26" s="1" customFormat="1" ht="11.25" customHeight="1" x14ac:dyDescent="0.2">
      <c r="A295" s="1481">
        <v>1</v>
      </c>
      <c r="B295" s="1588">
        <v>2</v>
      </c>
      <c r="C295" s="1589"/>
      <c r="D295" s="1467">
        <v>3</v>
      </c>
      <c r="E295" s="1467">
        <v>4</v>
      </c>
      <c r="F295" s="1467">
        <v>5</v>
      </c>
      <c r="G295" s="1467">
        <v>6</v>
      </c>
      <c r="H295" s="397">
        <v>7</v>
      </c>
      <c r="I295" s="1467">
        <v>8</v>
      </c>
      <c r="J295" s="1447"/>
      <c r="K295" s="1447"/>
      <c r="L295" s="1447"/>
      <c r="M295" s="1477"/>
      <c r="N295" s="1477"/>
      <c r="O295" s="1477"/>
      <c r="P295" s="1477"/>
      <c r="Q295" s="1477"/>
      <c r="R295" s="1477"/>
      <c r="S295" s="1477"/>
      <c r="T295" s="1477"/>
      <c r="U295" s="1477"/>
      <c r="V295" s="9"/>
    </row>
    <row r="296" spans="1:26" s="1" customFormat="1" ht="15" customHeight="1" x14ac:dyDescent="0.2">
      <c r="A296" s="1604" t="s">
        <v>1598</v>
      </c>
      <c r="B296" s="1605"/>
      <c r="C296" s="1605"/>
      <c r="D296" s="1605"/>
      <c r="E296" s="1605"/>
      <c r="F296" s="1605"/>
      <c r="G296" s="1605"/>
      <c r="H296" s="1605"/>
      <c r="I296" s="1606"/>
      <c r="J296" s="254"/>
      <c r="K296" s="254"/>
      <c r="L296" s="254"/>
      <c r="M296" s="140"/>
      <c r="N296" s="140"/>
      <c r="O296" s="140"/>
      <c r="P296" s="140"/>
      <c r="Q296" s="140"/>
      <c r="R296" s="140"/>
      <c r="S296" s="140"/>
      <c r="T296" s="140"/>
      <c r="U296" s="140"/>
      <c r="V296" s="9"/>
    </row>
    <row r="297" spans="1:26" ht="118.5" customHeight="1" x14ac:dyDescent="0.2">
      <c r="A297" s="1563" t="s">
        <v>1599</v>
      </c>
      <c r="B297" s="1459" t="s">
        <v>2868</v>
      </c>
      <c r="C297" s="1459" t="s">
        <v>7532</v>
      </c>
      <c r="D297" s="1455" t="s">
        <v>304</v>
      </c>
      <c r="E297" s="398" t="s">
        <v>1166</v>
      </c>
      <c r="F297" s="1489">
        <v>1311.0681</v>
      </c>
      <c r="G297" s="1489"/>
      <c r="H297" s="1489">
        <v>519.03800000000001</v>
      </c>
      <c r="I297" s="1455">
        <v>530.23099999999999</v>
      </c>
      <c r="J297" s="95" t="s">
        <v>3421</v>
      </c>
      <c r="K297" s="1469" t="s">
        <v>4877</v>
      </c>
      <c r="L297" s="1469" t="s">
        <v>5749</v>
      </c>
      <c r="M297" s="1469" t="s">
        <v>7533</v>
      </c>
      <c r="N297" s="1469" t="s">
        <v>8814</v>
      </c>
      <c r="O297" s="1469"/>
      <c r="P297" s="1469"/>
      <c r="Q297" s="1469"/>
      <c r="R297" s="1469"/>
      <c r="S297" s="1469"/>
      <c r="T297" s="1469"/>
      <c r="U297" s="1469"/>
      <c r="V297" s="95" t="s">
        <v>1167</v>
      </c>
      <c r="W297" s="96"/>
    </row>
    <row r="298" spans="1:26" ht="190.5" customHeight="1" x14ac:dyDescent="0.2">
      <c r="A298" s="1561"/>
      <c r="B298" s="1459" t="s">
        <v>2869</v>
      </c>
      <c r="C298" s="1459" t="s">
        <v>8155</v>
      </c>
      <c r="D298" s="1455" t="s">
        <v>304</v>
      </c>
      <c r="E298" s="398" t="s">
        <v>1166</v>
      </c>
      <c r="F298" s="1489">
        <v>21498.194</v>
      </c>
      <c r="G298" s="1489">
        <v>16473.557000000001</v>
      </c>
      <c r="H298" s="1489">
        <v>17176.782800000001</v>
      </c>
      <c r="I298" s="1489"/>
      <c r="J298" s="1469" t="s">
        <v>3561</v>
      </c>
      <c r="K298" s="1469" t="s">
        <v>4082</v>
      </c>
      <c r="L298" s="1469" t="s">
        <v>4292</v>
      </c>
      <c r="M298" s="1469" t="s">
        <v>4622</v>
      </c>
      <c r="N298" s="1469" t="s">
        <v>5686</v>
      </c>
      <c r="O298" s="1469" t="s">
        <v>6019</v>
      </c>
      <c r="P298" s="1469" t="s">
        <v>6226</v>
      </c>
      <c r="Q298" s="1469" t="s">
        <v>7027</v>
      </c>
      <c r="R298" s="1469" t="s">
        <v>7534</v>
      </c>
      <c r="S298" s="1469" t="s">
        <v>8125</v>
      </c>
      <c r="T298" s="1469" t="s">
        <v>8445</v>
      </c>
      <c r="U298" s="1469" t="s">
        <v>8815</v>
      </c>
      <c r="V298" s="95" t="s">
        <v>1167</v>
      </c>
      <c r="W298" s="96"/>
    </row>
    <row r="299" spans="1:26" ht="157.5" customHeight="1" x14ac:dyDescent="0.2">
      <c r="A299" s="1561"/>
      <c r="B299" s="1459" t="s">
        <v>2871</v>
      </c>
      <c r="C299" s="1459" t="s">
        <v>7539</v>
      </c>
      <c r="D299" s="1455" t="s">
        <v>304</v>
      </c>
      <c r="E299" s="398" t="s">
        <v>1166</v>
      </c>
      <c r="F299" s="1489"/>
      <c r="G299" s="1489">
        <v>40.580159999999999</v>
      </c>
      <c r="H299" s="1489">
        <v>394.73700000000002</v>
      </c>
      <c r="I299" s="1489"/>
      <c r="J299" s="1469" t="s">
        <v>5688</v>
      </c>
      <c r="K299" s="1469" t="s">
        <v>6362</v>
      </c>
      <c r="L299" s="1469" t="s">
        <v>7538</v>
      </c>
      <c r="M299" s="1469" t="s">
        <v>8816</v>
      </c>
      <c r="N299" s="1469"/>
      <c r="O299" s="1469"/>
      <c r="P299" s="1469"/>
      <c r="Q299" s="1469"/>
      <c r="R299" s="1469"/>
      <c r="S299" s="1469"/>
      <c r="T299" s="1469"/>
      <c r="U299" s="1469"/>
      <c r="V299" s="95" t="s">
        <v>1167</v>
      </c>
      <c r="W299" s="96"/>
    </row>
    <row r="300" spans="1:26" ht="158.25" customHeight="1" x14ac:dyDescent="0.2">
      <c r="A300" s="1561"/>
      <c r="B300" s="1459" t="s">
        <v>2872</v>
      </c>
      <c r="C300" s="1459" t="s">
        <v>7541</v>
      </c>
      <c r="D300" s="1455" t="s">
        <v>304</v>
      </c>
      <c r="E300" s="398" t="s">
        <v>1166</v>
      </c>
      <c r="F300" s="1005">
        <v>6242.5129999999999</v>
      </c>
      <c r="G300" s="1005">
        <v>267.69072</v>
      </c>
      <c r="H300" s="1005">
        <v>2051.0784800000001</v>
      </c>
      <c r="I300" s="1455"/>
      <c r="J300" s="95" t="s">
        <v>3422</v>
      </c>
      <c r="K300" s="1469" t="s">
        <v>5753</v>
      </c>
      <c r="L300" s="1469" t="s">
        <v>7028</v>
      </c>
      <c r="M300" s="1469" t="s">
        <v>7540</v>
      </c>
      <c r="N300" s="1469" t="s">
        <v>8817</v>
      </c>
      <c r="O300" s="1469"/>
      <c r="P300" s="1469"/>
      <c r="Q300" s="1469"/>
      <c r="R300" s="1469"/>
      <c r="S300" s="1469"/>
      <c r="T300" s="1469"/>
      <c r="U300" s="1469"/>
      <c r="V300" s="95" t="s">
        <v>1167</v>
      </c>
      <c r="W300" s="96"/>
    </row>
    <row r="301" spans="1:26" ht="143.25" customHeight="1" x14ac:dyDescent="0.2">
      <c r="A301" s="1561"/>
      <c r="B301" s="1459" t="s">
        <v>5924</v>
      </c>
      <c r="C301" s="1027" t="s">
        <v>8819</v>
      </c>
      <c r="D301" s="1455" t="s">
        <v>3490</v>
      </c>
      <c r="E301" s="1455" t="s">
        <v>5923</v>
      </c>
      <c r="F301" s="1043"/>
      <c r="G301" s="279">
        <v>2099.8000000000002</v>
      </c>
      <c r="H301" s="1489">
        <v>180</v>
      </c>
      <c r="I301" s="1489"/>
      <c r="J301" s="1469" t="s">
        <v>6027</v>
      </c>
      <c r="K301" s="1469" t="s">
        <v>6225</v>
      </c>
      <c r="L301" s="1469" t="s">
        <v>8818</v>
      </c>
      <c r="M301" s="1469"/>
      <c r="N301" s="1469"/>
      <c r="O301" s="1469"/>
      <c r="P301" s="1469"/>
      <c r="Q301" s="1469"/>
      <c r="R301" s="1469"/>
      <c r="S301" s="1469"/>
      <c r="T301" s="1469"/>
      <c r="U301" s="1469"/>
      <c r="V301" s="95"/>
      <c r="W301" s="96"/>
    </row>
    <row r="302" spans="1:26" ht="87.75" customHeight="1" x14ac:dyDescent="0.2">
      <c r="A302" s="1561"/>
      <c r="B302" s="1459" t="s">
        <v>8820</v>
      </c>
      <c r="C302" s="1027" t="s">
        <v>8822</v>
      </c>
      <c r="D302" s="1455" t="s">
        <v>3490</v>
      </c>
      <c r="E302" s="1455" t="s">
        <v>5923</v>
      </c>
      <c r="F302" s="1043"/>
      <c r="G302" s="279"/>
      <c r="H302" s="1448">
        <v>2230</v>
      </c>
      <c r="I302" s="1489"/>
      <c r="J302" s="1469" t="s">
        <v>8821</v>
      </c>
      <c r="K302" s="1469"/>
      <c r="L302" s="1469"/>
      <c r="M302" s="1469"/>
      <c r="N302" s="1469"/>
      <c r="O302" s="1469"/>
      <c r="P302" s="1469"/>
      <c r="Q302" s="1469"/>
      <c r="R302" s="1469"/>
      <c r="S302" s="1469"/>
      <c r="T302" s="1469"/>
      <c r="U302" s="1469"/>
      <c r="V302" s="95"/>
      <c r="W302" s="96"/>
    </row>
    <row r="303" spans="1:26" ht="87.75" customHeight="1" x14ac:dyDescent="0.2">
      <c r="A303" s="1562"/>
      <c r="B303" s="1459" t="s">
        <v>8823</v>
      </c>
      <c r="C303" s="1027" t="s">
        <v>8824</v>
      </c>
      <c r="D303" s="1455" t="s">
        <v>8825</v>
      </c>
      <c r="E303" s="1455" t="s">
        <v>5923</v>
      </c>
      <c r="F303" s="1043"/>
      <c r="G303" s="279"/>
      <c r="H303" s="1448">
        <v>1000</v>
      </c>
      <c r="I303" s="1489"/>
      <c r="J303" s="1469" t="s">
        <v>8826</v>
      </c>
      <c r="K303" s="1469"/>
      <c r="L303" s="1469"/>
      <c r="M303" s="1469"/>
      <c r="N303" s="1469"/>
      <c r="O303" s="1469"/>
      <c r="P303" s="1469"/>
      <c r="Q303" s="1469"/>
      <c r="R303" s="1469"/>
      <c r="S303" s="1469"/>
      <c r="T303" s="1469"/>
      <c r="U303" s="1469"/>
      <c r="V303" s="95"/>
      <c r="W303" s="96"/>
    </row>
    <row r="304" spans="1:26" s="1" customFormat="1" ht="14.25" customHeight="1" x14ac:dyDescent="0.2">
      <c r="A304" s="1604" t="s">
        <v>1602</v>
      </c>
      <c r="B304" s="1605"/>
      <c r="C304" s="1605"/>
      <c r="D304" s="1605"/>
      <c r="E304" s="1605"/>
      <c r="F304" s="1605"/>
      <c r="G304" s="1605"/>
      <c r="H304" s="1605"/>
      <c r="I304" s="1606"/>
      <c r="J304" s="254"/>
      <c r="K304" s="254"/>
      <c r="L304" s="254"/>
      <c r="M304" s="140"/>
      <c r="N304" s="140"/>
      <c r="O304" s="140"/>
      <c r="P304" s="140"/>
      <c r="Q304" s="140"/>
      <c r="R304" s="140"/>
      <c r="S304" s="140"/>
      <c r="T304" s="140"/>
      <c r="U304" s="140"/>
      <c r="V304" s="9"/>
    </row>
    <row r="305" spans="1:23" ht="143.25" customHeight="1" x14ac:dyDescent="0.2">
      <c r="A305" s="1563" t="s">
        <v>1603</v>
      </c>
      <c r="B305" s="1459" t="s">
        <v>2889</v>
      </c>
      <c r="C305" s="1459" t="s">
        <v>7547</v>
      </c>
      <c r="D305" s="1455" t="s">
        <v>13</v>
      </c>
      <c r="E305" s="398" t="s">
        <v>1166</v>
      </c>
      <c r="F305" s="1448">
        <v>6950.5659999999998</v>
      </c>
      <c r="G305" s="975">
        <v>9194.3169990000006</v>
      </c>
      <c r="H305" s="279">
        <v>3583.0111999999999</v>
      </c>
      <c r="I305" s="1448"/>
      <c r="J305" s="1458" t="s">
        <v>4039</v>
      </c>
      <c r="K305" s="1458" t="s">
        <v>5697</v>
      </c>
      <c r="L305" s="1458" t="s">
        <v>6030</v>
      </c>
      <c r="M305" s="1458" t="s">
        <v>6365</v>
      </c>
      <c r="N305" s="1458" t="s">
        <v>7546</v>
      </c>
      <c r="O305" s="1458" t="s">
        <v>8827</v>
      </c>
      <c r="P305" s="1458"/>
      <c r="Q305" s="1458"/>
      <c r="R305" s="1458"/>
      <c r="S305" s="1458"/>
      <c r="T305" s="1458"/>
      <c r="U305" s="1458"/>
      <c r="V305" s="95" t="s">
        <v>1167</v>
      </c>
      <c r="W305" s="96"/>
    </row>
    <row r="306" spans="1:23" ht="102" customHeight="1" x14ac:dyDescent="0.2">
      <c r="A306" s="1561"/>
      <c r="B306" s="1459" t="s">
        <v>2896</v>
      </c>
      <c r="C306" s="1459" t="s">
        <v>7552</v>
      </c>
      <c r="D306" s="1455" t="s">
        <v>13</v>
      </c>
      <c r="E306" s="398" t="s">
        <v>1166</v>
      </c>
      <c r="F306" s="1448">
        <v>886.72942999999998</v>
      </c>
      <c r="G306" s="1012"/>
      <c r="H306" s="1448">
        <v>104.8613</v>
      </c>
      <c r="I306" s="279">
        <v>509.08</v>
      </c>
      <c r="J306" s="95" t="s">
        <v>3424</v>
      </c>
      <c r="K306" s="1458" t="s">
        <v>4297</v>
      </c>
      <c r="L306" s="1597"/>
      <c r="M306" s="1458" t="s">
        <v>8020</v>
      </c>
      <c r="N306" s="1458" t="s">
        <v>8828</v>
      </c>
      <c r="O306" s="1458"/>
      <c r="P306" s="1458"/>
      <c r="Q306" s="1458"/>
      <c r="R306" s="1458"/>
      <c r="S306" s="1458"/>
      <c r="T306" s="1458"/>
      <c r="U306" s="1458"/>
      <c r="V306" s="95" t="s">
        <v>1167</v>
      </c>
      <c r="W306" s="96"/>
    </row>
    <row r="307" spans="1:23" ht="165.75" customHeight="1" x14ac:dyDescent="0.2">
      <c r="A307" s="1561"/>
      <c r="B307" s="1459" t="s">
        <v>2897</v>
      </c>
      <c r="C307" s="1459" t="s">
        <v>6392</v>
      </c>
      <c r="D307" s="1455" t="s">
        <v>13</v>
      </c>
      <c r="E307" s="398" t="s">
        <v>1166</v>
      </c>
      <c r="F307" s="1448"/>
      <c r="G307" s="988"/>
      <c r="H307" s="1448">
        <v>150</v>
      </c>
      <c r="I307" s="1448">
        <f>140.227+1143.698+1529.172</f>
        <v>2813.0970000000002</v>
      </c>
      <c r="J307" s="1458" t="s">
        <v>6393</v>
      </c>
      <c r="K307" s="1458" t="s">
        <v>7036</v>
      </c>
      <c r="L307" s="1597"/>
      <c r="M307" s="1458" t="s">
        <v>8034</v>
      </c>
      <c r="N307" s="1458" t="s">
        <v>8829</v>
      </c>
      <c r="O307" s="1458"/>
      <c r="P307" s="1458"/>
      <c r="Q307" s="1458"/>
      <c r="R307" s="1458"/>
      <c r="S307" s="1458"/>
      <c r="T307" s="1458"/>
      <c r="U307" s="1458"/>
      <c r="V307" s="95" t="s">
        <v>1167</v>
      </c>
      <c r="W307" s="96"/>
    </row>
    <row r="308" spans="1:23" ht="105.75" customHeight="1" x14ac:dyDescent="0.2">
      <c r="A308" s="1561"/>
      <c r="B308" s="1459" t="s">
        <v>5928</v>
      </c>
      <c r="C308" s="1459" t="s">
        <v>8831</v>
      </c>
      <c r="D308" s="1455" t="s">
        <v>13</v>
      </c>
      <c r="E308" s="398" t="s">
        <v>1166</v>
      </c>
      <c r="F308" s="279"/>
      <c r="G308" s="975">
        <v>53.27928</v>
      </c>
      <c r="H308" s="1448">
        <v>58</v>
      </c>
      <c r="I308" s="1448">
        <v>7630.4</v>
      </c>
      <c r="J308" s="1458" t="s">
        <v>6035</v>
      </c>
      <c r="K308" s="1458" t="s">
        <v>7041</v>
      </c>
      <c r="L308" s="1458" t="s">
        <v>8016</v>
      </c>
      <c r="M308" s="1458" t="s">
        <v>8830</v>
      </c>
      <c r="N308" s="1458"/>
      <c r="O308" s="1458"/>
      <c r="P308" s="1458"/>
      <c r="Q308" s="1458"/>
      <c r="R308" s="1458"/>
      <c r="S308" s="1458"/>
      <c r="T308" s="1458"/>
      <c r="U308" s="1458"/>
      <c r="V308" s="95"/>
      <c r="W308" s="96"/>
    </row>
    <row r="309" spans="1:23" ht="85.5" customHeight="1" x14ac:dyDescent="0.2">
      <c r="A309" s="1561"/>
      <c r="B309" s="1459" t="s">
        <v>6227</v>
      </c>
      <c r="C309" s="1459" t="s">
        <v>8289</v>
      </c>
      <c r="D309" s="1455" t="s">
        <v>13</v>
      </c>
      <c r="E309" s="398" t="s">
        <v>1166</v>
      </c>
      <c r="F309" s="279"/>
      <c r="G309" s="975">
        <v>1027.78493</v>
      </c>
      <c r="H309" s="1448">
        <v>101.4504</v>
      </c>
      <c r="I309" s="1489">
        <v>0</v>
      </c>
      <c r="J309" s="1458" t="s">
        <v>6369</v>
      </c>
      <c r="K309" s="1458" t="s">
        <v>8018</v>
      </c>
      <c r="L309" s="1458" t="s">
        <v>8288</v>
      </c>
      <c r="M309" s="1458" t="s">
        <v>8832</v>
      </c>
      <c r="N309" s="1458"/>
      <c r="O309" s="1458"/>
      <c r="P309" s="1458"/>
      <c r="Q309" s="1458"/>
      <c r="R309" s="1458"/>
      <c r="S309" s="1458"/>
      <c r="T309" s="1458"/>
      <c r="U309" s="1458"/>
      <c r="V309" s="95"/>
      <c r="W309" s="96"/>
    </row>
    <row r="310" spans="1:23" ht="103.5" customHeight="1" x14ac:dyDescent="0.2">
      <c r="A310" s="1561"/>
      <c r="B310" s="1459" t="s">
        <v>6372</v>
      </c>
      <c r="C310" s="1459" t="s">
        <v>6374</v>
      </c>
      <c r="D310" s="1455" t="s">
        <v>13</v>
      </c>
      <c r="E310" s="398" t="s">
        <v>1166</v>
      </c>
      <c r="F310" s="279"/>
      <c r="G310" s="975">
        <v>224.68799999999999</v>
      </c>
      <c r="H310" s="1448">
        <v>150</v>
      </c>
      <c r="I310" s="1448">
        <v>149.93</v>
      </c>
      <c r="J310" s="1458" t="s">
        <v>6373</v>
      </c>
      <c r="K310" s="1458" t="s">
        <v>7043</v>
      </c>
      <c r="L310" s="1458" t="s">
        <v>8021</v>
      </c>
      <c r="M310" s="1458" t="s">
        <v>8833</v>
      </c>
      <c r="N310" s="1458"/>
      <c r="O310" s="1458"/>
      <c r="P310" s="1458"/>
      <c r="Q310" s="1458"/>
      <c r="R310" s="1458"/>
      <c r="S310" s="1458"/>
      <c r="T310" s="1458"/>
      <c r="U310" s="1458"/>
      <c r="V310" s="95"/>
      <c r="W310" s="96"/>
    </row>
    <row r="311" spans="1:23" ht="95.25" customHeight="1" x14ac:dyDescent="0.2">
      <c r="A311" s="1561"/>
      <c r="B311" s="1459" t="s">
        <v>7046</v>
      </c>
      <c r="C311" s="1459" t="s">
        <v>8835</v>
      </c>
      <c r="D311" s="1455" t="s">
        <v>810</v>
      </c>
      <c r="E311" s="398" t="s">
        <v>5923</v>
      </c>
      <c r="F311" s="279"/>
      <c r="G311" s="975">
        <v>446.82100000000003</v>
      </c>
      <c r="H311" s="1448">
        <v>428.66399999999999</v>
      </c>
      <c r="I311" s="1448"/>
      <c r="J311" s="1458" t="s">
        <v>7050</v>
      </c>
      <c r="K311" s="1458" t="s">
        <v>8025</v>
      </c>
      <c r="L311" s="1458" t="s">
        <v>8834</v>
      </c>
      <c r="M311" s="1458"/>
      <c r="N311" s="1458"/>
      <c r="O311" s="1458"/>
      <c r="P311" s="1458"/>
      <c r="Q311" s="1458"/>
      <c r="R311" s="1458"/>
      <c r="S311" s="1458"/>
      <c r="T311" s="1458"/>
      <c r="U311" s="1458"/>
      <c r="V311" s="95"/>
      <c r="W311" s="96"/>
    </row>
    <row r="312" spans="1:23" ht="111.75" customHeight="1" x14ac:dyDescent="0.2">
      <c r="A312" s="1488" t="s">
        <v>2914</v>
      </c>
      <c r="B312" s="1459" t="s">
        <v>7527</v>
      </c>
      <c r="C312" s="1027" t="s">
        <v>7526</v>
      </c>
      <c r="D312" s="1455" t="s">
        <v>286</v>
      </c>
      <c r="E312" s="1455" t="s">
        <v>4952</v>
      </c>
      <c r="F312" s="1455"/>
      <c r="G312" s="1455"/>
      <c r="H312" s="279">
        <v>91.2</v>
      </c>
      <c r="I312" s="1448"/>
      <c r="J312" s="1458" t="s">
        <v>7066</v>
      </c>
      <c r="K312" s="1458" t="s">
        <v>8836</v>
      </c>
      <c r="M312" s="1458"/>
      <c r="N312" s="1458"/>
      <c r="O312" s="1458"/>
      <c r="P312" s="1458"/>
      <c r="Q312" s="1458"/>
      <c r="R312" s="1458"/>
      <c r="S312" s="1458"/>
      <c r="T312" s="1458"/>
      <c r="U312" s="1458"/>
      <c r="V312" s="95"/>
      <c r="W312" s="96"/>
    </row>
    <row r="313" spans="1:23" ht="111.75" customHeight="1" x14ac:dyDescent="0.2">
      <c r="A313" s="1485"/>
      <c r="B313" s="1459" t="s">
        <v>7529</v>
      </c>
      <c r="C313" s="1027" t="s">
        <v>7528</v>
      </c>
      <c r="D313" s="1455" t="s">
        <v>810</v>
      </c>
      <c r="E313" s="1455" t="s">
        <v>4952</v>
      </c>
      <c r="F313" s="1455"/>
      <c r="G313" s="1455"/>
      <c r="H313" s="1489">
        <v>294.15519999999998</v>
      </c>
      <c r="I313" s="1448"/>
      <c r="J313" s="1458" t="s">
        <v>7066</v>
      </c>
      <c r="K313" s="1458" t="s">
        <v>8837</v>
      </c>
      <c r="M313" s="1458"/>
      <c r="N313" s="1458"/>
      <c r="O313" s="1458"/>
      <c r="P313" s="1458"/>
      <c r="Q313" s="1458"/>
      <c r="R313" s="1458"/>
      <c r="S313" s="1458"/>
      <c r="T313" s="1458"/>
      <c r="U313" s="1458"/>
      <c r="V313" s="95"/>
      <c r="W313" s="96"/>
    </row>
    <row r="314" spans="1:23" ht="90.75" customHeight="1" x14ac:dyDescent="0.2">
      <c r="A314" s="1485" t="s">
        <v>2915</v>
      </c>
      <c r="B314" s="1459" t="s">
        <v>7559</v>
      </c>
      <c r="C314" s="1459" t="s">
        <v>7560</v>
      </c>
      <c r="D314" s="1455" t="s">
        <v>13</v>
      </c>
      <c r="E314" s="398" t="s">
        <v>1166</v>
      </c>
      <c r="F314" s="1448"/>
      <c r="G314" s="1012"/>
      <c r="H314" s="1448">
        <v>87.421000000000006</v>
      </c>
      <c r="I314" s="1448"/>
      <c r="J314" s="974"/>
      <c r="K314" s="1458" t="s">
        <v>7066</v>
      </c>
      <c r="L314" s="1458" t="s">
        <v>8838</v>
      </c>
      <c r="M314" s="1458"/>
      <c r="N314" s="1458"/>
      <c r="O314" s="1458"/>
      <c r="P314" s="1458"/>
      <c r="Q314" s="1458"/>
      <c r="R314" s="1458"/>
      <c r="S314" s="1458"/>
      <c r="T314" s="1458"/>
      <c r="U314" s="1458"/>
      <c r="V314" s="95"/>
      <c r="W314" s="96"/>
    </row>
    <row r="315" spans="1:23" s="1" customFormat="1" ht="11.25" customHeight="1" x14ac:dyDescent="0.2">
      <c r="A315" s="96"/>
      <c r="B315" s="96"/>
      <c r="C315" s="96"/>
      <c r="D315" s="96"/>
      <c r="E315" s="96"/>
      <c r="F315" s="1017"/>
      <c r="G315" s="1017"/>
      <c r="H315" s="1017"/>
      <c r="I315" s="1018"/>
      <c r="J315" s="561"/>
      <c r="K315" s="561"/>
      <c r="L315" s="561"/>
      <c r="M315" s="156"/>
      <c r="N315" s="156"/>
      <c r="O315" s="156"/>
      <c r="P315" s="156"/>
      <c r="Q315" s="156"/>
      <c r="R315" s="156"/>
      <c r="S315" s="156"/>
      <c r="T315" s="156"/>
      <c r="U315" s="156"/>
      <c r="V315" s="9"/>
    </row>
    <row r="316" spans="1:23" s="1" customFormat="1" ht="12.75" customHeight="1" x14ac:dyDescent="0.2">
      <c r="A316" s="1602" t="s">
        <v>1604</v>
      </c>
      <c r="B316" s="1602"/>
      <c r="C316" s="1602"/>
      <c r="D316" s="1602"/>
      <c r="E316" s="1602"/>
      <c r="F316" s="1602"/>
      <c r="G316" s="1602"/>
      <c r="H316" s="1602"/>
      <c r="I316" s="1602"/>
      <c r="J316" s="562"/>
      <c r="K316" s="562"/>
      <c r="L316" s="562"/>
      <c r="M316" s="157"/>
      <c r="N316" s="157"/>
      <c r="O316" s="157"/>
      <c r="P316" s="157"/>
      <c r="Q316" s="157"/>
      <c r="R316" s="157"/>
      <c r="S316" s="157"/>
      <c r="T316" s="157"/>
      <c r="U316" s="157"/>
      <c r="V316" s="9" t="s">
        <v>8</v>
      </c>
    </row>
    <row r="317" spans="1:23" s="1" customFormat="1" ht="11.25" customHeight="1" x14ac:dyDescent="0.2">
      <c r="A317" s="96"/>
      <c r="B317" s="96"/>
      <c r="C317" s="96"/>
      <c r="D317" s="96"/>
      <c r="E317" s="96"/>
      <c r="F317" s="1019"/>
      <c r="G317" s="1019"/>
      <c r="H317" s="1019"/>
      <c r="I317" s="1013"/>
      <c r="J317" s="538"/>
      <c r="K317" s="538"/>
      <c r="L317" s="538"/>
      <c r="M317" s="150"/>
      <c r="N317" s="150"/>
      <c r="O317" s="150"/>
      <c r="P317" s="150"/>
      <c r="Q317" s="150"/>
      <c r="R317" s="150"/>
      <c r="S317" s="150"/>
      <c r="T317" s="150"/>
      <c r="U317" s="150"/>
      <c r="V317" s="9"/>
    </row>
    <row r="318" spans="1:23" s="1" customFormat="1" ht="24.75" customHeight="1" x14ac:dyDescent="0.2">
      <c r="A318" s="1576" t="s">
        <v>2</v>
      </c>
      <c r="B318" s="1617" t="s">
        <v>3</v>
      </c>
      <c r="C318" s="1621"/>
      <c r="D318" s="1576" t="s">
        <v>4</v>
      </c>
      <c r="E318" s="1576" t="s">
        <v>5</v>
      </c>
      <c r="F318" s="1617" t="s">
        <v>1214</v>
      </c>
      <c r="G318" s="1618"/>
      <c r="H318" s="1618"/>
      <c r="I318" s="1601" t="s">
        <v>7</v>
      </c>
      <c r="J318" s="1447"/>
      <c r="K318" s="1447"/>
      <c r="L318" s="1447"/>
      <c r="M318" s="1477"/>
      <c r="N318" s="1477"/>
      <c r="O318" s="1477"/>
      <c r="P318" s="1477"/>
      <c r="Q318" s="1477"/>
      <c r="R318" s="1477"/>
      <c r="S318" s="1477"/>
      <c r="T318" s="1477"/>
      <c r="U318" s="1477"/>
      <c r="V318" s="9"/>
    </row>
    <row r="319" spans="1:23" s="1" customFormat="1" ht="11.25" customHeight="1" x14ac:dyDescent="0.2">
      <c r="A319" s="1576"/>
      <c r="B319" s="1622"/>
      <c r="C319" s="1623"/>
      <c r="D319" s="1576"/>
      <c r="E319" s="1576"/>
      <c r="F319" s="1619"/>
      <c r="G319" s="1620"/>
      <c r="H319" s="1620"/>
      <c r="I319" s="1601"/>
      <c r="J319" s="1447"/>
      <c r="K319" s="1447"/>
      <c r="L319" s="1447"/>
      <c r="M319" s="1477"/>
      <c r="N319" s="1477"/>
      <c r="O319" s="1477"/>
      <c r="P319" s="1477"/>
      <c r="Q319" s="1477"/>
      <c r="R319" s="1477"/>
      <c r="S319" s="1477"/>
      <c r="T319" s="1477"/>
      <c r="U319" s="1477"/>
      <c r="V319" s="9"/>
    </row>
    <row r="320" spans="1:23" s="1" customFormat="1" ht="17.25" customHeight="1" x14ac:dyDescent="0.2">
      <c r="A320" s="1576"/>
      <c r="B320" s="1622"/>
      <c r="C320" s="1623"/>
      <c r="D320" s="1576"/>
      <c r="E320" s="1576"/>
      <c r="F320" s="1576">
        <v>2017</v>
      </c>
      <c r="G320" s="1625">
        <v>2018</v>
      </c>
      <c r="H320" s="1586">
        <v>2019</v>
      </c>
      <c r="I320" s="1601"/>
      <c r="J320" s="1447"/>
      <c r="K320" s="1447"/>
      <c r="L320" s="1447"/>
      <c r="M320" s="1477"/>
      <c r="N320" s="1477"/>
      <c r="O320" s="1477"/>
      <c r="P320" s="1477"/>
      <c r="Q320" s="1477"/>
      <c r="R320" s="1477"/>
      <c r="S320" s="1477"/>
      <c r="T320" s="1477"/>
      <c r="U320" s="1477"/>
      <c r="V320" s="9"/>
    </row>
    <row r="321" spans="1:43" s="1" customFormat="1" ht="3.75" customHeight="1" x14ac:dyDescent="0.2">
      <c r="A321" s="1576"/>
      <c r="B321" s="1619"/>
      <c r="C321" s="1624"/>
      <c r="D321" s="1576"/>
      <c r="E321" s="1576"/>
      <c r="F321" s="1576"/>
      <c r="G321" s="1626"/>
      <c r="H321" s="1586"/>
      <c r="I321" s="1601"/>
      <c r="J321" s="1447"/>
      <c r="K321" s="1447"/>
      <c r="L321" s="1447"/>
      <c r="M321" s="1477"/>
      <c r="N321" s="1477"/>
      <c r="O321" s="1477"/>
      <c r="P321" s="1477"/>
      <c r="Q321" s="1477"/>
      <c r="R321" s="1477"/>
      <c r="S321" s="1477"/>
      <c r="T321" s="1477"/>
      <c r="U321" s="1477"/>
      <c r="V321" s="9"/>
    </row>
    <row r="322" spans="1:43" s="1" customFormat="1" ht="11.25" customHeight="1" x14ac:dyDescent="0.2">
      <c r="A322" s="1460">
        <v>1</v>
      </c>
      <c r="B322" s="1586">
        <v>2</v>
      </c>
      <c r="C322" s="1587"/>
      <c r="D322" s="1460">
        <v>3</v>
      </c>
      <c r="E322" s="1460">
        <v>4</v>
      </c>
      <c r="F322" s="1460">
        <v>5</v>
      </c>
      <c r="G322" s="1460">
        <v>6</v>
      </c>
      <c r="H322" s="1473">
        <v>7</v>
      </c>
      <c r="I322" s="1467">
        <v>8</v>
      </c>
      <c r="J322" s="1447"/>
      <c r="K322" s="1447"/>
      <c r="L322" s="1447"/>
      <c r="M322" s="1477"/>
      <c r="N322" s="1477"/>
      <c r="O322" s="1477"/>
      <c r="P322" s="1477"/>
      <c r="Q322" s="1477"/>
      <c r="R322" s="1477"/>
      <c r="S322" s="1477"/>
      <c r="T322" s="1477"/>
      <c r="U322" s="1477"/>
      <c r="V322" s="9"/>
    </row>
    <row r="323" spans="1:43" s="1" customFormat="1" ht="12" customHeight="1" x14ac:dyDescent="0.2">
      <c r="A323" s="1583" t="s">
        <v>1607</v>
      </c>
      <c r="B323" s="1591"/>
      <c r="C323" s="1591"/>
      <c r="D323" s="1591"/>
      <c r="E323" s="1591"/>
      <c r="F323" s="1591"/>
      <c r="G323" s="1591"/>
      <c r="H323" s="1591"/>
      <c r="I323" s="1585"/>
      <c r="J323" s="254"/>
      <c r="K323" s="254"/>
      <c r="L323" s="254"/>
      <c r="M323" s="140"/>
      <c r="N323" s="140"/>
      <c r="O323" s="140"/>
      <c r="P323" s="140"/>
      <c r="Q323" s="140"/>
      <c r="R323" s="140"/>
      <c r="S323" s="140"/>
      <c r="T323" s="140"/>
      <c r="U323" s="140"/>
      <c r="V323" s="9"/>
    </row>
    <row r="324" spans="1:43" s="1" customFormat="1" ht="119.25" customHeight="1" x14ac:dyDescent="0.2">
      <c r="A324" s="1563" t="s">
        <v>1608</v>
      </c>
      <c r="B324" s="1459" t="s">
        <v>2941</v>
      </c>
      <c r="C324" s="1027" t="s">
        <v>7738</v>
      </c>
      <c r="D324" s="1455" t="s">
        <v>304</v>
      </c>
      <c r="E324" s="1449" t="s">
        <v>1245</v>
      </c>
      <c r="F324" s="1448">
        <v>444.5</v>
      </c>
      <c r="G324" s="1030"/>
      <c r="H324" s="1448">
        <v>2000</v>
      </c>
      <c r="I324" s="1448">
        <v>1500</v>
      </c>
      <c r="J324" s="1447" t="s">
        <v>4040</v>
      </c>
      <c r="K324" s="1447" t="s">
        <v>4305</v>
      </c>
      <c r="L324" s="1447" t="s">
        <v>7737</v>
      </c>
      <c r="M324" s="1477" t="s">
        <v>8839</v>
      </c>
      <c r="N324" s="1477"/>
      <c r="O324" s="1477"/>
      <c r="P324" s="1477"/>
      <c r="Q324" s="1477"/>
      <c r="R324" s="1477"/>
      <c r="S324" s="1477"/>
      <c r="T324" s="1477"/>
      <c r="U324" s="1477"/>
      <c r="V324" s="1" t="s">
        <v>326</v>
      </c>
    </row>
    <row r="325" spans="1:43" s="1" customFormat="1" ht="97.5" customHeight="1" x14ac:dyDescent="0.2">
      <c r="A325" s="1561"/>
      <c r="B325" s="1028" t="s">
        <v>5479</v>
      </c>
      <c r="C325" s="1027" t="s">
        <v>5477</v>
      </c>
      <c r="D325" s="1449" t="s">
        <v>304</v>
      </c>
      <c r="E325" s="1449" t="s">
        <v>8841</v>
      </c>
      <c r="F325" s="279"/>
      <c r="G325" s="1040"/>
      <c r="H325" s="279">
        <v>350</v>
      </c>
      <c r="I325" s="279">
        <v>200</v>
      </c>
      <c r="J325" s="1476"/>
      <c r="K325" s="1447" t="s">
        <v>7744</v>
      </c>
      <c r="L325" s="1471" t="s">
        <v>8840</v>
      </c>
      <c r="M325" s="150"/>
      <c r="N325" s="150"/>
      <c r="O325" s="150"/>
      <c r="P325" s="150"/>
      <c r="Q325" s="150"/>
      <c r="R325" s="150"/>
      <c r="S325" s="150"/>
      <c r="T325" s="150"/>
      <c r="U325" s="150"/>
    </row>
    <row r="326" spans="1:43" s="1" customFormat="1" ht="84" customHeight="1" x14ac:dyDescent="0.2">
      <c r="A326" s="1561"/>
      <c r="B326" s="1028" t="s">
        <v>7739</v>
      </c>
      <c r="C326" s="1027" t="s">
        <v>7740</v>
      </c>
      <c r="D326" s="992" t="s">
        <v>286</v>
      </c>
      <c r="E326" s="993" t="s">
        <v>3810</v>
      </c>
      <c r="F326" s="279"/>
      <c r="G326" s="330"/>
      <c r="H326" s="279"/>
      <c r="I326" s="279"/>
      <c r="J326" s="1447" t="s">
        <v>7066</v>
      </c>
      <c r="K326" s="127" t="s">
        <v>8842</v>
      </c>
      <c r="L326" s="538"/>
      <c r="M326" s="150"/>
      <c r="N326" s="150"/>
      <c r="O326" s="150"/>
      <c r="P326" s="150"/>
      <c r="Q326" s="150"/>
      <c r="R326" s="150"/>
      <c r="S326" s="150"/>
      <c r="T326" s="150"/>
      <c r="U326" s="150"/>
    </row>
    <row r="327" spans="1:43" s="1" customFormat="1" ht="88.5" customHeight="1" x14ac:dyDescent="0.2">
      <c r="A327" s="1561"/>
      <c r="B327" s="1028" t="s">
        <v>8339</v>
      </c>
      <c r="C327" s="1027" t="s">
        <v>1270</v>
      </c>
      <c r="D327" s="992" t="s">
        <v>304</v>
      </c>
      <c r="E327" s="993" t="s">
        <v>902</v>
      </c>
      <c r="F327" s="279"/>
      <c r="G327" s="330"/>
      <c r="H327" s="279">
        <v>154.4</v>
      </c>
      <c r="I327" s="279"/>
      <c r="J327" s="1447" t="s">
        <v>8429</v>
      </c>
      <c r="K327" s="127" t="s">
        <v>8843</v>
      </c>
      <c r="L327" s="538"/>
      <c r="M327" s="150"/>
      <c r="N327" s="150"/>
      <c r="O327" s="150"/>
      <c r="P327" s="150"/>
      <c r="Q327" s="150"/>
      <c r="R327" s="150"/>
      <c r="S327" s="150"/>
      <c r="T327" s="150"/>
      <c r="U327" s="150"/>
    </row>
    <row r="328" spans="1:43" ht="174" customHeight="1" x14ac:dyDescent="0.2">
      <c r="A328" s="1561" t="s">
        <v>1610</v>
      </c>
      <c r="B328" s="1455" t="s">
        <v>7741</v>
      </c>
      <c r="C328" s="991" t="s">
        <v>7742</v>
      </c>
      <c r="D328" s="1028" t="s">
        <v>286</v>
      </c>
      <c r="E328" s="1028" t="s">
        <v>8845</v>
      </c>
      <c r="F328" s="1040"/>
      <c r="G328" s="994"/>
      <c r="H328" s="1448">
        <v>100</v>
      </c>
      <c r="I328" s="1448"/>
      <c r="J328" s="1458" t="s">
        <v>7066</v>
      </c>
      <c r="K328" s="1458" t="s">
        <v>8844</v>
      </c>
      <c r="L328" s="1458"/>
      <c r="M328" s="1458"/>
      <c r="N328" s="1458"/>
      <c r="O328" s="1458"/>
      <c r="P328" s="1458"/>
      <c r="Q328" s="1458"/>
      <c r="R328" s="1458"/>
      <c r="S328" s="1458"/>
      <c r="T328" s="1458"/>
      <c r="U328" s="1458"/>
      <c r="V328" s="96"/>
      <c r="W328" s="96"/>
    </row>
    <row r="329" spans="1:43" ht="66" customHeight="1" x14ac:dyDescent="0.2">
      <c r="A329" s="1561"/>
      <c r="B329" s="1455" t="s">
        <v>8846</v>
      </c>
      <c r="C329" s="991" t="s">
        <v>8847</v>
      </c>
      <c r="D329" s="1028" t="s">
        <v>286</v>
      </c>
      <c r="E329" s="1028" t="s">
        <v>1245</v>
      </c>
      <c r="F329" s="1040"/>
      <c r="G329" s="994"/>
      <c r="H329" s="1448">
        <v>200</v>
      </c>
      <c r="I329" s="1448"/>
      <c r="J329" s="1458" t="s">
        <v>8848</v>
      </c>
      <c r="K329" s="1458"/>
      <c r="L329" s="1458"/>
      <c r="M329" s="1458"/>
      <c r="N329" s="1458"/>
      <c r="O329" s="1458"/>
      <c r="P329" s="1458"/>
      <c r="Q329" s="1458"/>
      <c r="R329" s="1458"/>
      <c r="S329" s="1458"/>
      <c r="T329" s="1458"/>
      <c r="U329" s="1458"/>
      <c r="V329" s="96"/>
      <c r="W329" s="96"/>
    </row>
    <row r="330" spans="1:43" s="1" customFormat="1" ht="99.75" customHeight="1" x14ac:dyDescent="0.2">
      <c r="A330" s="1561" t="s">
        <v>1611</v>
      </c>
      <c r="B330" s="1459" t="s">
        <v>2975</v>
      </c>
      <c r="C330" s="1027" t="s">
        <v>1273</v>
      </c>
      <c r="D330" s="1455" t="s">
        <v>304</v>
      </c>
      <c r="E330" s="398" t="s">
        <v>1259</v>
      </c>
      <c r="F330" s="608">
        <v>360</v>
      </c>
      <c r="G330" s="1448">
        <v>300</v>
      </c>
      <c r="H330" s="1448">
        <v>93.47</v>
      </c>
      <c r="I330" s="1455"/>
      <c r="J330" s="1447" t="s">
        <v>4888</v>
      </c>
      <c r="K330" s="1447" t="s">
        <v>5713</v>
      </c>
      <c r="L330" s="1447" t="s">
        <v>7743</v>
      </c>
      <c r="M330" s="1477" t="s">
        <v>8849</v>
      </c>
      <c r="N330" s="1477"/>
      <c r="O330" s="1477"/>
      <c r="P330" s="1477"/>
      <c r="Q330" s="1477"/>
      <c r="R330" s="1477"/>
      <c r="S330" s="1477"/>
      <c r="T330" s="1477"/>
      <c r="U330" s="1477"/>
      <c r="V330" s="1" t="s">
        <v>326</v>
      </c>
    </row>
    <row r="331" spans="1:43" ht="93" customHeight="1" x14ac:dyDescent="0.2">
      <c r="A331" s="1561"/>
      <c r="B331" s="1459" t="s">
        <v>8850</v>
      </c>
      <c r="C331" s="1459" t="s">
        <v>8853</v>
      </c>
      <c r="D331" s="1455" t="s">
        <v>3490</v>
      </c>
      <c r="E331" s="1455" t="s">
        <v>1245</v>
      </c>
      <c r="F331" s="309"/>
      <c r="G331" s="1455"/>
      <c r="H331" s="1455">
        <v>16.03</v>
      </c>
      <c r="I331" s="1455"/>
      <c r="J331" s="1447" t="s">
        <v>8854</v>
      </c>
      <c r="K331" s="1447"/>
      <c r="L331" s="1447"/>
      <c r="M331" s="1447"/>
      <c r="N331" s="1447"/>
      <c r="O331" s="1447"/>
      <c r="P331" s="1447"/>
      <c r="Q331" s="1447"/>
      <c r="R331" s="1447"/>
      <c r="S331" s="1447"/>
      <c r="T331" s="1447"/>
      <c r="U331" s="1447"/>
      <c r="V331" s="95"/>
      <c r="W331" s="96"/>
    </row>
    <row r="332" spans="1:43" ht="93" customHeight="1" x14ac:dyDescent="0.2">
      <c r="A332" s="1561"/>
      <c r="B332" s="1459" t="s">
        <v>8851</v>
      </c>
      <c r="C332" s="1459" t="s">
        <v>5936</v>
      </c>
      <c r="D332" s="1455" t="s">
        <v>1240</v>
      </c>
      <c r="E332" s="1455" t="s">
        <v>8855</v>
      </c>
      <c r="F332" s="309"/>
      <c r="G332" s="1455"/>
      <c r="H332" s="1455">
        <v>185</v>
      </c>
      <c r="I332" s="1455"/>
      <c r="J332" s="1447" t="s">
        <v>8856</v>
      </c>
      <c r="K332" s="1447"/>
      <c r="L332" s="1447"/>
      <c r="M332" s="1447"/>
      <c r="N332" s="1447"/>
      <c r="O332" s="1447"/>
      <c r="P332" s="1447"/>
      <c r="Q332" s="1447"/>
      <c r="R332" s="1447"/>
      <c r="S332" s="1447"/>
      <c r="T332" s="1447"/>
      <c r="U332" s="1447"/>
      <c r="V332" s="95"/>
      <c r="W332" s="96"/>
    </row>
    <row r="333" spans="1:43" ht="93" customHeight="1" x14ac:dyDescent="0.2">
      <c r="A333" s="1561"/>
      <c r="B333" s="1459" t="s">
        <v>8852</v>
      </c>
      <c r="C333" s="1459" t="s">
        <v>1242</v>
      </c>
      <c r="D333" s="1455" t="s">
        <v>286</v>
      </c>
      <c r="E333" s="1455" t="s">
        <v>8857</v>
      </c>
      <c r="F333" s="309"/>
      <c r="G333" s="1455"/>
      <c r="H333" s="1455">
        <v>124.4</v>
      </c>
      <c r="I333" s="1455"/>
      <c r="J333" s="1447" t="s">
        <v>8858</v>
      </c>
      <c r="K333" s="1447"/>
      <c r="L333" s="1447"/>
      <c r="M333" s="1447"/>
      <c r="N333" s="1447"/>
      <c r="O333" s="1447"/>
      <c r="P333" s="1447"/>
      <c r="Q333" s="1447"/>
      <c r="R333" s="1447"/>
      <c r="S333" s="1447"/>
      <c r="T333" s="1447"/>
      <c r="U333" s="1447"/>
      <c r="V333" s="95"/>
      <c r="W333" s="96"/>
    </row>
    <row r="334" spans="1:43" s="1" customFormat="1" ht="106.5" customHeight="1" x14ac:dyDescent="0.2">
      <c r="A334" s="1485" t="s">
        <v>1612</v>
      </c>
      <c r="B334" s="1258" t="s">
        <v>9042</v>
      </c>
      <c r="C334" s="1027" t="s">
        <v>7565</v>
      </c>
      <c r="D334" s="1455" t="s">
        <v>1240</v>
      </c>
      <c r="E334" s="1455" t="s">
        <v>5829</v>
      </c>
      <c r="F334" s="1259"/>
      <c r="G334" s="1259"/>
      <c r="H334" s="1448">
        <v>1500</v>
      </c>
      <c r="I334" s="1259"/>
      <c r="J334" s="95" t="s">
        <v>7066</v>
      </c>
      <c r="K334" s="1409" t="s">
        <v>8859</v>
      </c>
      <c r="L334" s="567"/>
      <c r="M334" s="158"/>
      <c r="N334" s="158"/>
      <c r="O334" s="158"/>
      <c r="P334" s="158"/>
      <c r="Q334" s="158"/>
      <c r="R334" s="158"/>
      <c r="S334" s="158"/>
      <c r="T334" s="158"/>
      <c r="U334" s="158"/>
      <c r="V334" s="3"/>
      <c r="W334" s="4"/>
      <c r="X334" s="4"/>
      <c r="Y334" s="4"/>
      <c r="Z334" s="4"/>
      <c r="AA334" s="4"/>
      <c r="AB334" s="4"/>
      <c r="AC334" s="4"/>
      <c r="AD334" s="4"/>
      <c r="AE334" s="4"/>
      <c r="AF334" s="4"/>
      <c r="AG334" s="4"/>
      <c r="AH334" s="4"/>
      <c r="AI334" s="4"/>
      <c r="AJ334" s="4"/>
      <c r="AK334" s="4"/>
      <c r="AL334" s="4"/>
      <c r="AM334" s="4"/>
      <c r="AN334" s="4"/>
      <c r="AO334" s="4"/>
      <c r="AP334" s="4"/>
      <c r="AQ334" s="4"/>
    </row>
    <row r="335" spans="1:43" s="1" customFormat="1" x14ac:dyDescent="0.2">
      <c r="F335" s="1009"/>
      <c r="G335" s="1009"/>
      <c r="H335" s="1009"/>
      <c r="I335" s="1009"/>
      <c r="J335" s="137"/>
      <c r="K335" s="137"/>
      <c r="L335" s="137"/>
      <c r="M335" s="137"/>
      <c r="N335" s="137"/>
      <c r="O335" s="137"/>
      <c r="P335" s="137"/>
      <c r="Q335" s="137"/>
      <c r="R335" s="137"/>
      <c r="S335" s="137"/>
      <c r="T335" s="137"/>
      <c r="U335" s="137"/>
      <c r="V335" s="3"/>
      <c r="W335" s="4"/>
      <c r="X335" s="4"/>
      <c r="Y335" s="4"/>
      <c r="Z335" s="4"/>
      <c r="AA335" s="4"/>
      <c r="AB335" s="4"/>
      <c r="AC335" s="4"/>
      <c r="AD335" s="4"/>
      <c r="AE335" s="4"/>
      <c r="AF335" s="4"/>
      <c r="AG335" s="4"/>
      <c r="AH335" s="4"/>
      <c r="AI335" s="4"/>
      <c r="AJ335" s="4"/>
      <c r="AK335" s="4"/>
      <c r="AL335" s="4"/>
      <c r="AM335" s="4"/>
      <c r="AN335" s="4"/>
      <c r="AO335" s="4"/>
      <c r="AP335" s="4"/>
      <c r="AQ335" s="4"/>
    </row>
    <row r="336" spans="1:43" s="1" customFormat="1" x14ac:dyDescent="0.2">
      <c r="F336" s="1009"/>
      <c r="G336" s="1009"/>
      <c r="H336" s="1009"/>
      <c r="I336" s="1009"/>
      <c r="J336" s="137"/>
      <c r="K336" s="137"/>
      <c r="L336" s="137"/>
      <c r="M336" s="137"/>
      <c r="N336" s="137"/>
      <c r="O336" s="137"/>
      <c r="P336" s="137"/>
      <c r="Q336" s="137"/>
      <c r="R336" s="137"/>
      <c r="S336" s="137"/>
      <c r="T336" s="137"/>
      <c r="U336" s="137"/>
      <c r="V336" s="3"/>
      <c r="W336" s="4"/>
      <c r="X336" s="4"/>
      <c r="Y336" s="4"/>
      <c r="Z336" s="4"/>
      <c r="AA336" s="4"/>
      <c r="AB336" s="4"/>
      <c r="AC336" s="4"/>
      <c r="AD336" s="4"/>
      <c r="AE336" s="4"/>
      <c r="AF336" s="4"/>
      <c r="AG336" s="4"/>
      <c r="AH336" s="4"/>
      <c r="AI336" s="4"/>
      <c r="AJ336" s="4"/>
      <c r="AK336" s="4"/>
      <c r="AL336" s="4"/>
      <c r="AM336" s="4"/>
      <c r="AN336" s="4"/>
      <c r="AO336" s="4"/>
      <c r="AP336" s="4"/>
      <c r="AQ336" s="4"/>
    </row>
    <row r="337" spans="6:43" s="1" customFormat="1" x14ac:dyDescent="0.2">
      <c r="F337" s="1009"/>
      <c r="G337" s="1009"/>
      <c r="H337" s="1009"/>
      <c r="I337" s="1009"/>
      <c r="J337" s="137"/>
      <c r="K337" s="137"/>
      <c r="L337" s="137"/>
      <c r="M337" s="137"/>
      <c r="N337" s="137"/>
      <c r="O337" s="137"/>
      <c r="P337" s="137"/>
      <c r="Q337" s="137"/>
      <c r="R337" s="137"/>
      <c r="S337" s="137"/>
      <c r="T337" s="137"/>
      <c r="U337" s="137"/>
      <c r="V337" s="3"/>
      <c r="W337" s="4"/>
      <c r="X337" s="4"/>
      <c r="Y337" s="4"/>
      <c r="Z337" s="4"/>
      <c r="AA337" s="4"/>
      <c r="AB337" s="4"/>
      <c r="AC337" s="4"/>
      <c r="AD337" s="4"/>
      <c r="AE337" s="4"/>
      <c r="AF337" s="4"/>
      <c r="AG337" s="4"/>
      <c r="AH337" s="4"/>
      <c r="AI337" s="4"/>
      <c r="AJ337" s="4"/>
      <c r="AK337" s="4"/>
      <c r="AL337" s="4"/>
      <c r="AM337" s="4"/>
      <c r="AN337" s="4"/>
      <c r="AO337" s="4"/>
      <c r="AP337" s="4"/>
      <c r="AQ337" s="4"/>
    </row>
    <row r="338" spans="6:43" s="1" customFormat="1" x14ac:dyDescent="0.2">
      <c r="F338" s="1009"/>
      <c r="G338" s="1009"/>
      <c r="H338" s="1009"/>
      <c r="I338" s="1009"/>
      <c r="J338" s="137"/>
      <c r="K338" s="137"/>
      <c r="L338" s="137"/>
      <c r="M338" s="137"/>
      <c r="N338" s="137"/>
      <c r="O338" s="137"/>
      <c r="P338" s="137"/>
      <c r="Q338" s="137"/>
      <c r="R338" s="137"/>
      <c r="S338" s="137"/>
      <c r="T338" s="137"/>
      <c r="U338" s="137"/>
      <c r="V338" s="3"/>
      <c r="W338" s="4"/>
      <c r="X338" s="4"/>
      <c r="Y338" s="4"/>
      <c r="Z338" s="4"/>
      <c r="AA338" s="4"/>
      <c r="AB338" s="4"/>
      <c r="AC338" s="4"/>
      <c r="AD338" s="4"/>
      <c r="AE338" s="4"/>
      <c r="AF338" s="4"/>
      <c r="AG338" s="4"/>
      <c r="AH338" s="4"/>
      <c r="AI338" s="4"/>
      <c r="AJ338" s="4"/>
      <c r="AK338" s="4"/>
      <c r="AL338" s="4"/>
      <c r="AM338" s="4"/>
      <c r="AN338" s="4"/>
      <c r="AO338" s="4"/>
      <c r="AP338" s="4"/>
      <c r="AQ338" s="4"/>
    </row>
    <row r="339" spans="6:43" s="1" customFormat="1" x14ac:dyDescent="0.2">
      <c r="F339" s="1009"/>
      <c r="G339" s="1009"/>
      <c r="H339" s="1009"/>
      <c r="I339" s="1009"/>
      <c r="J339" s="137"/>
      <c r="K339" s="137"/>
      <c r="L339" s="137"/>
      <c r="M339" s="137"/>
      <c r="N339" s="137"/>
      <c r="O339" s="137"/>
      <c r="P339" s="137"/>
      <c r="Q339" s="137"/>
      <c r="R339" s="137"/>
      <c r="S339" s="137"/>
      <c r="T339" s="137"/>
      <c r="U339" s="137"/>
      <c r="V339" s="3"/>
      <c r="W339" s="4"/>
      <c r="X339" s="4"/>
      <c r="Y339" s="4"/>
      <c r="Z339" s="4"/>
      <c r="AA339" s="4"/>
      <c r="AB339" s="4"/>
      <c r="AC339" s="4"/>
      <c r="AD339" s="4"/>
      <c r="AE339" s="4"/>
      <c r="AF339" s="4"/>
      <c r="AG339" s="4"/>
      <c r="AH339" s="4"/>
      <c r="AI339" s="4"/>
      <c r="AJ339" s="4"/>
      <c r="AK339" s="4"/>
      <c r="AL339" s="4"/>
      <c r="AM339" s="4"/>
      <c r="AN339" s="4"/>
      <c r="AO339" s="4"/>
      <c r="AP339" s="4"/>
      <c r="AQ339" s="4"/>
    </row>
  </sheetData>
  <autoFilter ref="E1:E339"/>
  <mergeCells count="108">
    <mergeCell ref="H2:I4"/>
    <mergeCell ref="A6:I6"/>
    <mergeCell ref="A7:I7"/>
    <mergeCell ref="A8:V8"/>
    <mergeCell ref="H14:H15"/>
    <mergeCell ref="B16:C16"/>
    <mergeCell ref="A17:I17"/>
    <mergeCell ref="A9:I9"/>
    <mergeCell ref="A12:A15"/>
    <mergeCell ref="B12:C15"/>
    <mergeCell ref="D12:D15"/>
    <mergeCell ref="E12:E15"/>
    <mergeCell ref="F12:H13"/>
    <mergeCell ref="I12:I15"/>
    <mergeCell ref="F14:F15"/>
    <mergeCell ref="G14:G15"/>
    <mergeCell ref="A73:I73"/>
    <mergeCell ref="A75:A95"/>
    <mergeCell ref="A64:A72"/>
    <mergeCell ref="A63:I63"/>
    <mergeCell ref="Q25:Q27"/>
    <mergeCell ref="K25:K27"/>
    <mergeCell ref="L25:L27"/>
    <mergeCell ref="M25:M27"/>
    <mergeCell ref="N25:N27"/>
    <mergeCell ref="O25:O27"/>
    <mergeCell ref="P25:P27"/>
    <mergeCell ref="D25:D27"/>
    <mergeCell ref="E25:E27"/>
    <mergeCell ref="F25:F27"/>
    <mergeCell ref="G25:G27"/>
    <mergeCell ref="H25:H27"/>
    <mergeCell ref="I25:I27"/>
    <mergeCell ref="J25:J27"/>
    <mergeCell ref="A57:A62"/>
    <mergeCell ref="A47:A56"/>
    <mergeCell ref="A25:A46"/>
    <mergeCell ref="A150:I150"/>
    <mergeCell ref="A151:A155"/>
    <mergeCell ref="A148:A149"/>
    <mergeCell ref="A132:I132"/>
    <mergeCell ref="A133:A147"/>
    <mergeCell ref="A217:A218"/>
    <mergeCell ref="A111:A128"/>
    <mergeCell ref="A100:A110"/>
    <mergeCell ref="A170:I170"/>
    <mergeCell ref="A171:A174"/>
    <mergeCell ref="B171:C174"/>
    <mergeCell ref="D171:D174"/>
    <mergeCell ref="E171:E174"/>
    <mergeCell ref="F171:H172"/>
    <mergeCell ref="I171:I174"/>
    <mergeCell ref="A179:A216"/>
    <mergeCell ref="A161:A164"/>
    <mergeCell ref="A229:A233"/>
    <mergeCell ref="A226:A227"/>
    <mergeCell ref="A178:I178"/>
    <mergeCell ref="F173:F174"/>
    <mergeCell ref="G173:G174"/>
    <mergeCell ref="H173:H174"/>
    <mergeCell ref="B175:C175"/>
    <mergeCell ref="A176:I176"/>
    <mergeCell ref="A156:A160"/>
    <mergeCell ref="A258:A263"/>
    <mergeCell ref="A255:A256"/>
    <mergeCell ref="A251:A253"/>
    <mergeCell ref="A248:A249"/>
    <mergeCell ref="A246:A247"/>
    <mergeCell ref="A243:A244"/>
    <mergeCell ref="A241:A242"/>
    <mergeCell ref="A239:A240"/>
    <mergeCell ref="A234:A235"/>
    <mergeCell ref="L306:L307"/>
    <mergeCell ref="B295:C295"/>
    <mergeCell ref="A296:I296"/>
    <mergeCell ref="A304:I304"/>
    <mergeCell ref="A297:A303"/>
    <mergeCell ref="A292:I292"/>
    <mergeCell ref="A293:A294"/>
    <mergeCell ref="B293:C294"/>
    <mergeCell ref="D293:D294"/>
    <mergeCell ref="E293:E294"/>
    <mergeCell ref="F293:H293"/>
    <mergeCell ref="I293:I294"/>
    <mergeCell ref="A18:A24"/>
    <mergeCell ref="A269:A270"/>
    <mergeCell ref="A271:A275"/>
    <mergeCell ref="A279:A281"/>
    <mergeCell ref="A288:A289"/>
    <mergeCell ref="A330:A333"/>
    <mergeCell ref="A328:A329"/>
    <mergeCell ref="A324:A327"/>
    <mergeCell ref="A305:A311"/>
    <mergeCell ref="A323:I323"/>
    <mergeCell ref="F320:F321"/>
    <mergeCell ref="G320:G321"/>
    <mergeCell ref="H320:H321"/>
    <mergeCell ref="B322:C322"/>
    <mergeCell ref="A316:I316"/>
    <mergeCell ref="A318:A321"/>
    <mergeCell ref="B318:C321"/>
    <mergeCell ref="D318:D321"/>
    <mergeCell ref="E318:E321"/>
    <mergeCell ref="F318:H319"/>
    <mergeCell ref="I318:I321"/>
    <mergeCell ref="A286:A287"/>
    <mergeCell ref="A283:A285"/>
    <mergeCell ref="A266:A268"/>
  </mergeCells>
  <pageMargins left="0.70866141732283472" right="0.70866141732283472" top="0.74803149606299213" bottom="0.74803149606299213" header="0.31496062992125984" footer="0.31496062992125984"/>
  <pageSetup paperSize="9" scale="70" fitToHeight="0" orientation="landscape" r:id="rId1"/>
  <rowBreaks count="2" manualBreakCount="2">
    <brk id="102" max="21" man="1"/>
    <brk id="334" max="21" man="1"/>
  </rowBreaks>
  <colBreaks count="1" manualBreakCount="1">
    <brk id="10" max="2736"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4"/>
  <sheetViews>
    <sheetView view="pageBreakPreview" zoomScale="80" zoomScaleNormal="100" zoomScaleSheetLayoutView="80" workbookViewId="0">
      <selection activeCell="A149" sqref="A1:XFD1048576"/>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21" width="39" style="243" customWidth="1"/>
    <col min="22" max="22" width="8.140625" style="127" customWidth="1"/>
    <col min="23" max="23" width="21.85546875" style="128"/>
    <col min="24" max="16384" width="21.85546875" style="96"/>
  </cols>
  <sheetData>
    <row r="1" spans="1:23" ht="13.5" customHeight="1" x14ac:dyDescent="0.2">
      <c r="H1" s="1085"/>
    </row>
    <row r="2" spans="1:23" s="1" customFormat="1" ht="14.25" customHeight="1" x14ac:dyDescent="0.2">
      <c r="F2" s="1009"/>
      <c r="G2" s="1010"/>
      <c r="H2" s="1632" t="s">
        <v>9037</v>
      </c>
      <c r="I2" s="1632"/>
      <c r="J2" s="138"/>
      <c r="K2" s="138"/>
      <c r="L2" s="138"/>
      <c r="M2" s="138"/>
      <c r="N2" s="138"/>
      <c r="O2" s="138"/>
      <c r="P2" s="138"/>
      <c r="Q2" s="138"/>
      <c r="R2" s="138"/>
      <c r="S2" s="138"/>
      <c r="T2" s="138"/>
      <c r="U2" s="138"/>
      <c r="V2" s="3"/>
      <c r="W2" s="4"/>
    </row>
    <row r="3" spans="1:23" s="1" customFormat="1" ht="12.75" customHeight="1" x14ac:dyDescent="0.2">
      <c r="F3" s="1009"/>
      <c r="G3" s="1010"/>
      <c r="H3" s="1632"/>
      <c r="I3" s="1632"/>
      <c r="J3" s="138"/>
      <c r="K3" s="138"/>
      <c r="L3" s="138"/>
      <c r="M3" s="138"/>
      <c r="N3" s="138"/>
      <c r="O3" s="138"/>
      <c r="P3" s="138"/>
      <c r="Q3" s="138"/>
      <c r="R3" s="138"/>
      <c r="S3" s="138"/>
      <c r="T3" s="138"/>
      <c r="U3" s="138"/>
      <c r="V3" s="3"/>
      <c r="W3" s="4"/>
    </row>
    <row r="4" spans="1:23" s="1" customFormat="1" ht="12.75" customHeight="1" x14ac:dyDescent="0.2">
      <c r="F4" s="1009"/>
      <c r="G4" s="1010"/>
      <c r="H4" s="1632"/>
      <c r="I4" s="1632"/>
      <c r="J4" s="138"/>
      <c r="K4" s="138"/>
      <c r="L4" s="138"/>
      <c r="M4" s="138"/>
      <c r="N4" s="138"/>
      <c r="O4" s="138"/>
      <c r="P4" s="138"/>
      <c r="Q4" s="138"/>
      <c r="R4" s="138"/>
      <c r="S4" s="138"/>
      <c r="T4" s="138"/>
      <c r="U4" s="138"/>
      <c r="V4" s="3"/>
      <c r="W4" s="4"/>
    </row>
    <row r="5" spans="1:23" s="1" customFormat="1" ht="11.25" customHeight="1" x14ac:dyDescent="0.2">
      <c r="F5" s="1009"/>
      <c r="G5" s="1009"/>
      <c r="H5" s="1009"/>
      <c r="I5" s="1009"/>
      <c r="J5" s="137"/>
      <c r="K5" s="137"/>
      <c r="L5" s="137"/>
      <c r="M5" s="137"/>
      <c r="N5" s="137"/>
      <c r="O5" s="137"/>
      <c r="P5" s="137"/>
      <c r="Q5" s="137"/>
      <c r="R5" s="137"/>
      <c r="S5" s="137"/>
      <c r="T5" s="137"/>
      <c r="U5" s="137"/>
      <c r="V5" s="3"/>
      <c r="W5" s="4"/>
    </row>
    <row r="6" spans="1:23"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5"/>
      <c r="U6" s="185"/>
      <c r="V6" s="186"/>
      <c r="W6" s="6"/>
    </row>
    <row r="7" spans="1:23"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c r="U7" s="185"/>
      <c r="V7" s="185"/>
    </row>
    <row r="8" spans="1:23"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c r="U8" s="1633"/>
      <c r="V8" s="1633"/>
    </row>
    <row r="9" spans="1:23" s="1" customFormat="1" ht="15.75" customHeight="1" x14ac:dyDescent="0.2">
      <c r="A9" s="1468"/>
      <c r="B9" s="1468"/>
      <c r="C9" s="1468"/>
      <c r="D9" s="1468"/>
      <c r="E9" s="1468"/>
      <c r="F9" s="1468"/>
      <c r="G9" s="1468"/>
      <c r="H9" s="1468"/>
      <c r="I9" s="1468"/>
      <c r="J9" s="1468"/>
      <c r="K9" s="1468"/>
      <c r="L9" s="1468"/>
      <c r="M9" s="1468"/>
      <c r="N9" s="1468"/>
      <c r="O9" s="1468"/>
      <c r="P9" s="1468"/>
      <c r="Q9" s="1468"/>
      <c r="R9" s="1468"/>
      <c r="S9" s="1468"/>
      <c r="T9" s="1468"/>
      <c r="U9" s="1468"/>
      <c r="V9" s="1468"/>
    </row>
    <row r="10" spans="1:23" s="1" customFormat="1" ht="15" customHeight="1" x14ac:dyDescent="0.2">
      <c r="A10" s="8"/>
      <c r="B10" s="8"/>
      <c r="C10" s="8"/>
      <c r="D10" s="187" t="s">
        <v>1381</v>
      </c>
      <c r="E10" s="187"/>
      <c r="F10" s="1011"/>
      <c r="G10" s="1011"/>
      <c r="H10" s="1011"/>
      <c r="I10" s="1011"/>
      <c r="J10" s="139"/>
      <c r="K10" s="139"/>
      <c r="L10" s="139"/>
      <c r="M10" s="139"/>
      <c r="N10" s="139"/>
      <c r="O10" s="139"/>
      <c r="P10" s="139"/>
      <c r="Q10" s="139"/>
      <c r="R10" s="139"/>
      <c r="S10" s="139"/>
      <c r="T10" s="139"/>
      <c r="U10" s="139"/>
      <c r="V10" s="9"/>
    </row>
    <row r="11" spans="1:23" s="1" customFormat="1" ht="15" customHeight="1" x14ac:dyDescent="0.2">
      <c r="A11" s="1601" t="s">
        <v>2</v>
      </c>
      <c r="B11" s="1634" t="s">
        <v>3</v>
      </c>
      <c r="C11" s="1635"/>
      <c r="D11" s="1601" t="s">
        <v>4</v>
      </c>
      <c r="E11" s="1601" t="s">
        <v>5</v>
      </c>
      <c r="F11" s="1601" t="s">
        <v>6</v>
      </c>
      <c r="G11" s="1601"/>
      <c r="H11" s="1601"/>
      <c r="I11" s="1601" t="s">
        <v>7</v>
      </c>
      <c r="J11" s="1447"/>
      <c r="K11" s="1447"/>
      <c r="L11" s="1447"/>
      <c r="M11" s="1477"/>
      <c r="N11" s="1477"/>
      <c r="O11" s="1477"/>
      <c r="P11" s="1477"/>
      <c r="Q11" s="1477"/>
      <c r="R11" s="1477"/>
      <c r="S11" s="1477"/>
      <c r="T11" s="1477"/>
      <c r="U11" s="1477"/>
      <c r="V11" s="9"/>
    </row>
    <row r="12" spans="1:23" s="1" customFormat="1" ht="11.25" customHeight="1" x14ac:dyDescent="0.2">
      <c r="A12" s="1601"/>
      <c r="B12" s="1636"/>
      <c r="C12" s="1637"/>
      <c r="D12" s="1601"/>
      <c r="E12" s="1601"/>
      <c r="F12" s="1601"/>
      <c r="G12" s="1601"/>
      <c r="H12" s="1601"/>
      <c r="I12" s="1601"/>
      <c r="J12" s="1447"/>
      <c r="K12" s="1447"/>
      <c r="L12" s="1447"/>
      <c r="M12" s="1477"/>
      <c r="N12" s="1477"/>
      <c r="O12" s="1477"/>
      <c r="P12" s="1477"/>
      <c r="Q12" s="1477"/>
      <c r="R12" s="1477"/>
      <c r="S12" s="1477"/>
      <c r="T12" s="1477"/>
      <c r="U12" s="1477"/>
      <c r="V12" s="9"/>
    </row>
    <row r="13" spans="1:23" s="1" customFormat="1" ht="11.25" customHeight="1" x14ac:dyDescent="0.2">
      <c r="A13" s="1601"/>
      <c r="B13" s="1636"/>
      <c r="C13" s="1637"/>
      <c r="D13" s="1601"/>
      <c r="E13" s="1601"/>
      <c r="F13" s="1601">
        <v>2017</v>
      </c>
      <c r="G13" s="1601">
        <v>2018</v>
      </c>
      <c r="H13" s="1601">
        <v>2019</v>
      </c>
      <c r="I13" s="1601"/>
      <c r="J13" s="1447"/>
      <c r="K13" s="1447"/>
      <c r="L13" s="1447"/>
      <c r="M13" s="1477"/>
      <c r="N13" s="1477"/>
      <c r="O13" s="1477"/>
      <c r="P13" s="1477"/>
      <c r="Q13" s="1477"/>
      <c r="R13" s="1477"/>
      <c r="S13" s="1477"/>
      <c r="T13" s="1477"/>
      <c r="U13" s="1477"/>
      <c r="V13" s="9"/>
    </row>
    <row r="14" spans="1:23" s="1" customFormat="1" ht="3.75" customHeight="1" x14ac:dyDescent="0.2">
      <c r="A14" s="1601"/>
      <c r="B14" s="1638"/>
      <c r="C14" s="1639"/>
      <c r="D14" s="1601"/>
      <c r="E14" s="1601"/>
      <c r="F14" s="1601"/>
      <c r="G14" s="1601"/>
      <c r="H14" s="1601"/>
      <c r="I14" s="1601"/>
      <c r="J14" s="1447"/>
      <c r="K14" s="1447"/>
      <c r="L14" s="1447"/>
      <c r="M14" s="1477"/>
      <c r="N14" s="1477"/>
      <c r="O14" s="1477"/>
      <c r="P14" s="1477"/>
      <c r="Q14" s="1477"/>
      <c r="R14" s="1477"/>
      <c r="S14" s="1477"/>
      <c r="T14" s="1477"/>
      <c r="U14" s="1477"/>
      <c r="V14" s="9"/>
    </row>
    <row r="15" spans="1:23" s="1" customFormat="1" ht="11.25" customHeight="1" x14ac:dyDescent="0.2">
      <c r="A15" s="973">
        <v>1</v>
      </c>
      <c r="B15" s="1644">
        <v>2</v>
      </c>
      <c r="C15" s="1645"/>
      <c r="D15" s="973">
        <v>3</v>
      </c>
      <c r="E15" s="973">
        <v>4</v>
      </c>
      <c r="F15" s="973">
        <v>5</v>
      </c>
      <c r="G15" s="973">
        <v>6</v>
      </c>
      <c r="H15" s="973">
        <v>7</v>
      </c>
      <c r="I15" s="973">
        <v>8</v>
      </c>
      <c r="J15" s="1447"/>
      <c r="K15" s="1447"/>
      <c r="L15" s="1447"/>
      <c r="M15" s="1477"/>
      <c r="N15" s="1477"/>
      <c r="O15" s="1477"/>
      <c r="P15" s="1477"/>
      <c r="Q15" s="1477"/>
      <c r="R15" s="1477"/>
      <c r="S15" s="1477"/>
      <c r="T15" s="1477"/>
      <c r="U15" s="1477"/>
      <c r="V15" s="9"/>
    </row>
    <row r="16" spans="1:23" s="1" customFormat="1" ht="12.75" customHeight="1" x14ac:dyDescent="0.2">
      <c r="A16" s="1591" t="s">
        <v>1382</v>
      </c>
      <c r="B16" s="1591"/>
      <c r="C16" s="1591"/>
      <c r="D16" s="1591"/>
      <c r="E16" s="1591"/>
      <c r="F16" s="1591"/>
      <c r="G16" s="1591"/>
      <c r="H16" s="1591"/>
      <c r="I16" s="1591"/>
      <c r="J16" s="254"/>
      <c r="K16" s="254"/>
      <c r="L16" s="254"/>
      <c r="M16" s="140"/>
      <c r="N16" s="140"/>
      <c r="O16" s="140"/>
      <c r="P16" s="140"/>
      <c r="Q16" s="140"/>
      <c r="R16" s="140"/>
      <c r="S16" s="140"/>
      <c r="T16" s="140"/>
      <c r="U16" s="140"/>
      <c r="V16" s="9" t="s">
        <v>8</v>
      </c>
    </row>
    <row r="17" spans="1:26" s="1" customFormat="1" ht="104.25" customHeight="1" x14ac:dyDescent="0.2">
      <c r="A17" s="1434" t="s">
        <v>1383</v>
      </c>
      <c r="B17" s="1455" t="s">
        <v>7862</v>
      </c>
      <c r="C17" s="204" t="s">
        <v>7861</v>
      </c>
      <c r="D17" s="1455" t="s">
        <v>810</v>
      </c>
      <c r="E17" s="1449" t="s">
        <v>7858</v>
      </c>
      <c r="F17" s="204"/>
      <c r="G17" s="204"/>
      <c r="H17" s="1480">
        <v>1500</v>
      </c>
      <c r="I17" s="204"/>
      <c r="J17" s="1253" t="s">
        <v>7066</v>
      </c>
      <c r="K17" s="1447" t="s">
        <v>8873</v>
      </c>
      <c r="L17" s="1447"/>
      <c r="M17" s="1477"/>
      <c r="N17" s="1477"/>
      <c r="O17" s="1477"/>
      <c r="P17" s="1477"/>
      <c r="Q17" s="1477"/>
      <c r="R17" s="1477"/>
      <c r="S17" s="1477"/>
      <c r="T17" s="1477"/>
      <c r="U17" s="1477"/>
      <c r="V17" s="3"/>
      <c r="W17" s="4"/>
    </row>
    <row r="18" spans="1:26" s="1" customFormat="1" ht="141" customHeight="1" x14ac:dyDescent="0.2">
      <c r="A18" s="1563" t="s">
        <v>1402</v>
      </c>
      <c r="B18" s="1449" t="s">
        <v>1403</v>
      </c>
      <c r="C18" s="1027" t="s">
        <v>28</v>
      </c>
      <c r="D18" s="1449" t="s">
        <v>13</v>
      </c>
      <c r="E18" s="1449" t="s">
        <v>29</v>
      </c>
      <c r="F18" s="1448">
        <v>13200</v>
      </c>
      <c r="G18" s="1448">
        <v>18900</v>
      </c>
      <c r="H18" s="1448">
        <v>21800</v>
      </c>
      <c r="I18" s="1455"/>
      <c r="J18" s="1447" t="s">
        <v>3649</v>
      </c>
      <c r="K18" s="1447" t="s">
        <v>4085</v>
      </c>
      <c r="L18" s="1447" t="s">
        <v>5487</v>
      </c>
      <c r="M18" s="1447" t="s">
        <v>6244</v>
      </c>
      <c r="N18" s="1447" t="s">
        <v>7566</v>
      </c>
      <c r="O18" s="1447" t="s">
        <v>8905</v>
      </c>
      <c r="P18" s="1447"/>
      <c r="Q18" s="1447"/>
      <c r="R18" s="1447"/>
      <c r="S18" s="1477"/>
      <c r="T18" s="1477"/>
      <c r="U18" s="1477"/>
      <c r="V18" s="3" t="s">
        <v>11</v>
      </c>
      <c r="W18" s="4"/>
    </row>
    <row r="19" spans="1:26" s="1" customFormat="1" ht="128.25" customHeight="1" x14ac:dyDescent="0.2">
      <c r="A19" s="1561"/>
      <c r="B19" s="1449" t="s">
        <v>1622</v>
      </c>
      <c r="C19" s="339" t="s">
        <v>3168</v>
      </c>
      <c r="D19" s="351" t="s">
        <v>121</v>
      </c>
      <c r="E19" s="351" t="s">
        <v>122</v>
      </c>
      <c r="F19" s="1448">
        <v>1057</v>
      </c>
      <c r="G19" s="1448">
        <v>1462.02593</v>
      </c>
      <c r="H19" s="1448">
        <v>800</v>
      </c>
      <c r="I19" s="256"/>
      <c r="J19" s="1447" t="s">
        <v>3196</v>
      </c>
      <c r="K19" s="1447" t="s">
        <v>3657</v>
      </c>
      <c r="L19" s="1447" t="s">
        <v>5490</v>
      </c>
      <c r="M19" s="1477" t="s">
        <v>8030</v>
      </c>
      <c r="N19" s="1477" t="s">
        <v>8874</v>
      </c>
      <c r="O19" s="1477"/>
      <c r="P19" s="1477"/>
      <c r="Q19" s="1477"/>
      <c r="R19" s="1477"/>
      <c r="S19" s="1477"/>
      <c r="T19" s="1477"/>
      <c r="U19" s="1477"/>
      <c r="V19" s="9" t="s">
        <v>123</v>
      </c>
    </row>
    <row r="20" spans="1:26" s="1" customFormat="1" ht="66.75" customHeight="1" x14ac:dyDescent="0.2">
      <c r="A20" s="1562"/>
      <c r="B20" s="1028" t="s">
        <v>8875</v>
      </c>
      <c r="C20" s="204" t="s">
        <v>7567</v>
      </c>
      <c r="D20" s="1028" t="s">
        <v>810</v>
      </c>
      <c r="E20" s="1028" t="s">
        <v>3435</v>
      </c>
      <c r="F20" s="1028" t="s">
        <v>8876</v>
      </c>
      <c r="G20" s="1028" t="s">
        <v>8876</v>
      </c>
      <c r="H20" s="1028">
        <v>6000</v>
      </c>
      <c r="I20" s="1028" t="s">
        <v>8876</v>
      </c>
      <c r="J20" s="1447" t="s">
        <v>8877</v>
      </c>
      <c r="K20" s="1447"/>
      <c r="L20" s="1447"/>
      <c r="M20" s="1477"/>
      <c r="N20" s="1477"/>
      <c r="O20" s="1477"/>
      <c r="P20" s="1477"/>
      <c r="Q20" s="1477"/>
      <c r="R20" s="1477"/>
      <c r="S20" s="1477"/>
      <c r="T20" s="1477"/>
      <c r="U20" s="1477"/>
      <c r="V20" s="3"/>
      <c r="W20" s="4"/>
    </row>
    <row r="21" spans="1:26" ht="150" customHeight="1" x14ac:dyDescent="0.2">
      <c r="A21" s="1563" t="s">
        <v>1475</v>
      </c>
      <c r="B21" s="1028" t="s">
        <v>5193</v>
      </c>
      <c r="C21" s="1459" t="s">
        <v>7685</v>
      </c>
      <c r="D21" s="1449" t="s">
        <v>810</v>
      </c>
      <c r="E21" s="1455" t="s">
        <v>1216</v>
      </c>
      <c r="F21" s="279"/>
      <c r="G21" s="330">
        <v>700</v>
      </c>
      <c r="H21" s="1448">
        <v>1442</v>
      </c>
      <c r="I21" s="1448"/>
      <c r="J21" s="974" t="s">
        <v>5505</v>
      </c>
      <c r="K21" s="1458" t="s">
        <v>7684</v>
      </c>
      <c r="L21" s="1458" t="s">
        <v>8878</v>
      </c>
      <c r="M21" s="1458"/>
      <c r="N21" s="1458"/>
      <c r="O21" s="1458"/>
      <c r="P21" s="1458"/>
      <c r="Q21" s="1458"/>
      <c r="R21" s="1458"/>
      <c r="S21" s="1458"/>
      <c r="T21" s="1458"/>
      <c r="U21" s="1458"/>
      <c r="X21" s="128"/>
    </row>
    <row r="22" spans="1:26" ht="112.5" customHeight="1" x14ac:dyDescent="0.2">
      <c r="A22" s="1561"/>
      <c r="B22" s="1028" t="s">
        <v>7680</v>
      </c>
      <c r="C22" s="1459" t="s">
        <v>7681</v>
      </c>
      <c r="D22" s="1449" t="s">
        <v>810</v>
      </c>
      <c r="E22" s="1455" t="s">
        <v>902</v>
      </c>
      <c r="F22" s="279"/>
      <c r="G22" s="330"/>
      <c r="H22" s="1448">
        <v>1619</v>
      </c>
      <c r="I22" s="1448"/>
      <c r="J22" s="1458" t="s">
        <v>7242</v>
      </c>
      <c r="K22" s="1458" t="s">
        <v>8488</v>
      </c>
      <c r="L22" s="1458" t="s">
        <v>8879</v>
      </c>
      <c r="M22" s="1458"/>
      <c r="N22" s="1458"/>
      <c r="O22" s="1458"/>
      <c r="P22" s="1458"/>
      <c r="Q22" s="1458"/>
      <c r="R22" s="1458"/>
      <c r="S22" s="1458"/>
      <c r="T22" s="1458"/>
      <c r="U22" s="1458"/>
      <c r="X22" s="128"/>
    </row>
    <row r="23" spans="1:26" s="4" customFormat="1" ht="156" customHeight="1" x14ac:dyDescent="0.2">
      <c r="A23" s="1563" t="s">
        <v>3131</v>
      </c>
      <c r="B23" s="1459" t="s">
        <v>1734</v>
      </c>
      <c r="C23" s="1027" t="s">
        <v>214</v>
      </c>
      <c r="D23" s="1455" t="s">
        <v>13</v>
      </c>
      <c r="E23" s="1454" t="s">
        <v>211</v>
      </c>
      <c r="F23" s="1448">
        <v>5613</v>
      </c>
      <c r="G23" s="1455">
        <v>6.4299999999999996E-2</v>
      </c>
      <c r="H23" s="1455">
        <v>785.75687000000005</v>
      </c>
      <c r="I23" s="1455"/>
      <c r="J23" s="1447" t="s">
        <v>4327</v>
      </c>
      <c r="K23" s="1447" t="s">
        <v>5514</v>
      </c>
      <c r="L23" s="1447" t="s">
        <v>5945</v>
      </c>
      <c r="M23" s="3" t="s">
        <v>6113</v>
      </c>
      <c r="N23" s="1477" t="s">
        <v>6873</v>
      </c>
      <c r="O23" s="1477" t="s">
        <v>8044</v>
      </c>
      <c r="P23" s="1477" t="s">
        <v>8182</v>
      </c>
      <c r="Q23" s="1477" t="s">
        <v>8493</v>
      </c>
      <c r="R23" s="1477" t="s">
        <v>8880</v>
      </c>
      <c r="S23" s="1477"/>
      <c r="T23" s="1477"/>
      <c r="U23" s="1477"/>
      <c r="V23" s="3" t="s">
        <v>11</v>
      </c>
    </row>
    <row r="24" spans="1:26" s="4" customFormat="1" ht="212.25" customHeight="1" x14ac:dyDescent="0.2">
      <c r="A24" s="1561"/>
      <c r="B24" s="1459" t="s">
        <v>1735</v>
      </c>
      <c r="C24" s="1027" t="s">
        <v>8882</v>
      </c>
      <c r="D24" s="1455" t="s">
        <v>213</v>
      </c>
      <c r="E24" s="1455" t="s">
        <v>216</v>
      </c>
      <c r="F24" s="1448">
        <v>4615.8</v>
      </c>
      <c r="G24" s="1448">
        <v>1400</v>
      </c>
      <c r="H24" s="1448">
        <v>250</v>
      </c>
      <c r="I24" s="1455"/>
      <c r="J24" s="1447" t="s">
        <v>3037</v>
      </c>
      <c r="K24" s="1447" t="s">
        <v>3276</v>
      </c>
      <c r="L24" s="1447" t="s">
        <v>4121</v>
      </c>
      <c r="M24" s="1477" t="s">
        <v>4445</v>
      </c>
      <c r="N24" s="1477" t="s">
        <v>5515</v>
      </c>
      <c r="O24" s="1477" t="s">
        <v>5946</v>
      </c>
      <c r="P24" s="1477" t="s">
        <v>6617</v>
      </c>
      <c r="Q24" s="1477" t="s">
        <v>8034</v>
      </c>
      <c r="R24" s="1477" t="s">
        <v>8346</v>
      </c>
      <c r="S24" s="1477" t="s">
        <v>8494</v>
      </c>
      <c r="T24" s="1477" t="s">
        <v>8881</v>
      </c>
      <c r="U24" s="1477"/>
      <c r="V24" s="3" t="s">
        <v>123</v>
      </c>
    </row>
    <row r="25" spans="1:26" s="1" customFormat="1" ht="210.75" customHeight="1" x14ac:dyDescent="0.2">
      <c r="A25" s="1561"/>
      <c r="B25" s="497" t="s">
        <v>5054</v>
      </c>
      <c r="C25" s="1027" t="s">
        <v>7870</v>
      </c>
      <c r="D25" s="1455" t="s">
        <v>286</v>
      </c>
      <c r="E25" s="1454" t="s">
        <v>3588</v>
      </c>
      <c r="F25" s="279"/>
      <c r="G25" s="975">
        <v>1500</v>
      </c>
      <c r="H25" s="1448">
        <v>987</v>
      </c>
      <c r="I25" s="1448"/>
      <c r="J25" s="974" t="s">
        <v>5505</v>
      </c>
      <c r="K25" s="1458" t="s">
        <v>7869</v>
      </c>
      <c r="L25" s="1458" t="s">
        <v>8883</v>
      </c>
      <c r="M25" s="1463"/>
      <c r="N25" s="1463"/>
      <c r="O25" s="1463"/>
      <c r="P25" s="1463"/>
      <c r="Q25" s="1463"/>
      <c r="R25" s="1463"/>
      <c r="S25" s="1463"/>
      <c r="T25" s="1463"/>
      <c r="U25" s="1463"/>
      <c r="V25" s="3"/>
      <c r="W25" s="86"/>
      <c r="X25" s="86"/>
      <c r="Y25" s="86"/>
      <c r="Z25" s="86"/>
    </row>
    <row r="26" spans="1:26" s="1" customFormat="1" ht="130.5" customHeight="1" x14ac:dyDescent="0.2">
      <c r="A26" s="1561"/>
      <c r="B26" s="497" t="s">
        <v>7636</v>
      </c>
      <c r="C26" s="1027" t="s">
        <v>7635</v>
      </c>
      <c r="D26" s="1455" t="s">
        <v>810</v>
      </c>
      <c r="E26" s="1454" t="s">
        <v>3435</v>
      </c>
      <c r="F26" s="279"/>
      <c r="G26" s="975"/>
      <c r="H26" s="1448">
        <v>110</v>
      </c>
      <c r="I26" s="1448"/>
      <c r="J26" s="1458" t="s">
        <v>7072</v>
      </c>
      <c r="K26" s="1458" t="s">
        <v>8495</v>
      </c>
      <c r="L26" s="1458" t="s">
        <v>8884</v>
      </c>
      <c r="M26" s="1463"/>
      <c r="N26" s="1463"/>
      <c r="O26" s="1463"/>
      <c r="P26" s="1463"/>
      <c r="Q26" s="1463"/>
      <c r="R26" s="1463"/>
      <c r="S26" s="1463"/>
      <c r="T26" s="1463"/>
      <c r="U26" s="1463"/>
      <c r="V26" s="3"/>
      <c r="W26" s="86"/>
      <c r="X26" s="86"/>
      <c r="Y26" s="86"/>
      <c r="Z26" s="86"/>
    </row>
    <row r="27" spans="1:26" s="1" customFormat="1" ht="126.75" customHeight="1" x14ac:dyDescent="0.2">
      <c r="A27" s="1561"/>
      <c r="B27" s="497" t="s">
        <v>7638</v>
      </c>
      <c r="C27" s="1027" t="s">
        <v>7637</v>
      </c>
      <c r="D27" s="1455" t="s">
        <v>810</v>
      </c>
      <c r="E27" s="1454" t="s">
        <v>3435</v>
      </c>
      <c r="F27" s="279"/>
      <c r="G27" s="975"/>
      <c r="H27" s="1448">
        <v>65</v>
      </c>
      <c r="I27" s="1448"/>
      <c r="J27" s="1458" t="s">
        <v>7072</v>
      </c>
      <c r="K27" s="1458" t="s">
        <v>8885</v>
      </c>
      <c r="L27" s="1458"/>
      <c r="M27" s="1463"/>
      <c r="N27" s="1463"/>
      <c r="O27" s="1463"/>
      <c r="P27" s="1463"/>
      <c r="Q27" s="1463"/>
      <c r="R27" s="1463"/>
      <c r="S27" s="1463"/>
      <c r="T27" s="1463"/>
      <c r="U27" s="1463"/>
      <c r="V27" s="3"/>
      <c r="W27" s="86"/>
      <c r="X27" s="86"/>
      <c r="Y27" s="86"/>
      <c r="Z27" s="86"/>
    </row>
    <row r="28" spans="1:26" s="1" customFormat="1" ht="90.75" customHeight="1" x14ac:dyDescent="0.2">
      <c r="A28" s="1562"/>
      <c r="B28" s="497" t="s">
        <v>8491</v>
      </c>
      <c r="C28" s="1027" t="s">
        <v>8492</v>
      </c>
      <c r="D28" s="1455" t="s">
        <v>810</v>
      </c>
      <c r="E28" s="1454" t="s">
        <v>7871</v>
      </c>
      <c r="F28" s="279"/>
      <c r="G28" s="975"/>
      <c r="H28" s="1448">
        <v>138</v>
      </c>
      <c r="I28" s="1448"/>
      <c r="J28" s="1458" t="s">
        <v>8498</v>
      </c>
      <c r="K28" s="1458" t="s">
        <v>8886</v>
      </c>
      <c r="L28" s="1458"/>
      <c r="M28" s="1463"/>
      <c r="N28" s="1463"/>
      <c r="O28" s="1463"/>
      <c r="P28" s="1463"/>
      <c r="Q28" s="1463"/>
      <c r="R28" s="1463"/>
      <c r="S28" s="1463"/>
      <c r="T28" s="1463"/>
      <c r="U28" s="1463"/>
      <c r="V28" s="3"/>
      <c r="W28" s="86"/>
      <c r="X28" s="86"/>
      <c r="Y28" s="86"/>
      <c r="Z28" s="86"/>
    </row>
    <row r="29" spans="1:26" s="24" customFormat="1" ht="12" customHeight="1" x14ac:dyDescent="0.2">
      <c r="A29" s="1604" t="s">
        <v>1476</v>
      </c>
      <c r="B29" s="1605"/>
      <c r="C29" s="1605"/>
      <c r="D29" s="1605"/>
      <c r="E29" s="1605"/>
      <c r="F29" s="1605"/>
      <c r="G29" s="1605"/>
      <c r="H29" s="1605"/>
      <c r="I29" s="1606"/>
      <c r="J29" s="254"/>
      <c r="K29" s="254"/>
      <c r="L29" s="254"/>
      <c r="M29" s="140"/>
      <c r="N29" s="140"/>
      <c r="O29" s="140"/>
      <c r="P29" s="140"/>
      <c r="Q29" s="140"/>
      <c r="R29" s="140"/>
      <c r="S29" s="140"/>
      <c r="T29" s="140"/>
      <c r="U29" s="140"/>
      <c r="V29" s="3" t="s">
        <v>11</v>
      </c>
    </row>
    <row r="30" spans="1:26" s="1" customFormat="1" ht="113.25" customHeight="1" x14ac:dyDescent="0.2">
      <c r="A30" s="1563" t="s">
        <v>1477</v>
      </c>
      <c r="B30" s="1459" t="s">
        <v>1792</v>
      </c>
      <c r="C30" s="656" t="s">
        <v>8010</v>
      </c>
      <c r="D30" s="1455" t="s">
        <v>275</v>
      </c>
      <c r="E30" s="1455" t="s">
        <v>276</v>
      </c>
      <c r="F30" s="1012"/>
      <c r="G30" s="1455"/>
      <c r="H30" s="1448">
        <v>2400</v>
      </c>
      <c r="I30" s="657">
        <v>1400</v>
      </c>
      <c r="J30" s="658" t="s">
        <v>8009</v>
      </c>
      <c r="K30" s="658" t="s">
        <v>8499</v>
      </c>
      <c r="L30" s="658" t="s">
        <v>8887</v>
      </c>
      <c r="M30" s="145"/>
      <c r="N30" s="145"/>
      <c r="O30" s="145"/>
      <c r="P30" s="145"/>
      <c r="Q30" s="145"/>
      <c r="R30" s="145"/>
      <c r="S30" s="145"/>
      <c r="T30" s="145"/>
      <c r="U30" s="145"/>
      <c r="V30" s="3" t="s">
        <v>11</v>
      </c>
      <c r="W30" s="4"/>
    </row>
    <row r="31" spans="1:26" s="1" customFormat="1" ht="198" customHeight="1" x14ac:dyDescent="0.2">
      <c r="A31" s="1561"/>
      <c r="B31" s="1455" t="s">
        <v>6756</v>
      </c>
      <c r="C31" s="1027" t="s">
        <v>8434</v>
      </c>
      <c r="D31" s="1455" t="s">
        <v>1240</v>
      </c>
      <c r="E31" s="307" t="s">
        <v>3236</v>
      </c>
      <c r="F31" s="279"/>
      <c r="G31" s="330"/>
      <c r="H31" s="1435"/>
      <c r="I31" s="1448"/>
      <c r="J31" s="728" t="s">
        <v>6876</v>
      </c>
      <c r="K31" s="1447" t="s">
        <v>7959</v>
      </c>
      <c r="L31" s="1447" t="s">
        <v>8050</v>
      </c>
      <c r="M31" s="1477" t="s">
        <v>8347</v>
      </c>
      <c r="N31" s="1477" t="s">
        <v>8502</v>
      </c>
      <c r="O31" s="1477" t="s">
        <v>8888</v>
      </c>
      <c r="P31" s="1477"/>
      <c r="Q31" s="1477"/>
      <c r="R31" s="1477"/>
      <c r="S31" s="1477"/>
      <c r="T31" s="1477"/>
      <c r="U31" s="1477"/>
      <c r="V31" s="9"/>
    </row>
    <row r="32" spans="1:26" s="1" customFormat="1" ht="131.25" customHeight="1" x14ac:dyDescent="0.2">
      <c r="A32" s="1561"/>
      <c r="B32" s="1455" t="s">
        <v>8309</v>
      </c>
      <c r="C32" s="1027" t="s">
        <v>8352</v>
      </c>
      <c r="D32" s="1455" t="s">
        <v>286</v>
      </c>
      <c r="E32" s="1449" t="s">
        <v>5806</v>
      </c>
      <c r="F32" s="279"/>
      <c r="G32" s="330"/>
      <c r="H32" s="1448">
        <v>26</v>
      </c>
      <c r="I32" s="1448"/>
      <c r="J32" s="127" t="s">
        <v>8354</v>
      </c>
      <c r="K32" s="1447" t="s">
        <v>8889</v>
      </c>
      <c r="L32" s="1447"/>
      <c r="M32" s="1477"/>
      <c r="N32" s="1477"/>
      <c r="O32" s="1477"/>
      <c r="P32" s="1477"/>
      <c r="Q32" s="1477"/>
      <c r="R32" s="1477"/>
      <c r="S32" s="1477"/>
      <c r="T32" s="1477"/>
      <c r="U32" s="1477"/>
      <c r="V32" s="9"/>
    </row>
    <row r="33" spans="1:40" s="1" customFormat="1" ht="139.5" customHeight="1" x14ac:dyDescent="0.2">
      <c r="A33" s="1562"/>
      <c r="B33" s="1455" t="s">
        <v>8890</v>
      </c>
      <c r="C33" s="1027" t="s">
        <v>8891</v>
      </c>
      <c r="D33" s="1455" t="s">
        <v>327</v>
      </c>
      <c r="E33" s="1449" t="s">
        <v>3435</v>
      </c>
      <c r="F33" s="279"/>
      <c r="G33" s="330"/>
      <c r="H33" s="1448">
        <v>48</v>
      </c>
      <c r="I33" s="1448"/>
      <c r="J33" s="127" t="s">
        <v>8892</v>
      </c>
      <c r="K33" s="1447"/>
      <c r="L33" s="1447"/>
      <c r="M33" s="1477"/>
      <c r="N33" s="1477"/>
      <c r="O33" s="1477"/>
      <c r="P33" s="1477"/>
      <c r="Q33" s="1477"/>
      <c r="R33" s="1477"/>
      <c r="S33" s="1477"/>
      <c r="T33" s="1477"/>
      <c r="U33" s="1477"/>
      <c r="V33" s="9"/>
    </row>
    <row r="34" spans="1:40" s="1" customFormat="1" ht="15.75" customHeight="1" x14ac:dyDescent="0.2">
      <c r="A34" s="1583" t="s">
        <v>1478</v>
      </c>
      <c r="B34" s="1591"/>
      <c r="C34" s="1591"/>
      <c r="D34" s="1591"/>
      <c r="E34" s="1591"/>
      <c r="F34" s="1591"/>
      <c r="G34" s="1591"/>
      <c r="H34" s="1591"/>
      <c r="I34" s="1585"/>
      <c r="J34" s="254"/>
      <c r="K34" s="254"/>
      <c r="L34" s="254"/>
      <c r="M34" s="140"/>
      <c r="N34" s="140"/>
      <c r="O34" s="140"/>
      <c r="P34" s="140"/>
      <c r="Q34" s="140"/>
      <c r="R34" s="140"/>
      <c r="S34" s="140"/>
      <c r="T34" s="140"/>
      <c r="U34" s="140"/>
      <c r="V34" s="3"/>
      <c r="W34" s="4"/>
      <c r="X34" s="4"/>
      <c r="Y34" s="4"/>
      <c r="Z34" s="4"/>
      <c r="AA34" s="4"/>
      <c r="AB34" s="4"/>
      <c r="AC34" s="4"/>
      <c r="AD34" s="4"/>
      <c r="AE34" s="4"/>
      <c r="AF34" s="4"/>
      <c r="AG34" s="4"/>
      <c r="AH34" s="4"/>
      <c r="AI34" s="4"/>
      <c r="AJ34" s="4"/>
      <c r="AK34" s="4"/>
      <c r="AL34" s="4"/>
      <c r="AM34" s="4"/>
    </row>
    <row r="35" spans="1:40" s="1" customFormat="1" ht="171.75" customHeight="1" x14ac:dyDescent="0.2">
      <c r="A35" s="1563" t="s">
        <v>1480</v>
      </c>
      <c r="B35" s="1459" t="s">
        <v>1972</v>
      </c>
      <c r="C35" s="1459" t="s">
        <v>8170</v>
      </c>
      <c r="D35" s="1455" t="s">
        <v>213</v>
      </c>
      <c r="E35" s="1455" t="s">
        <v>358</v>
      </c>
      <c r="F35" s="1022"/>
      <c r="G35" s="1455"/>
      <c r="H35" s="1455">
        <v>5040</v>
      </c>
      <c r="I35" s="279">
        <v>2000</v>
      </c>
      <c r="J35" s="1474" t="s">
        <v>8236</v>
      </c>
      <c r="K35" s="1474" t="s">
        <v>8893</v>
      </c>
      <c r="L35" s="1474"/>
      <c r="M35" s="1478"/>
      <c r="N35" s="1478"/>
      <c r="O35" s="1478"/>
      <c r="P35" s="1478"/>
      <c r="Q35" s="1478"/>
      <c r="R35" s="1478"/>
      <c r="S35" s="1478"/>
      <c r="T35" s="1478"/>
      <c r="U35" s="1478"/>
      <c r="V35" s="9" t="s">
        <v>11</v>
      </c>
      <c r="W35" s="4"/>
    </row>
    <row r="36" spans="1:40" s="203" customFormat="1" ht="159" customHeight="1" x14ac:dyDescent="0.2">
      <c r="A36" s="1561"/>
      <c r="B36" s="1455" t="s">
        <v>7963</v>
      </c>
      <c r="C36" s="1027" t="s">
        <v>7969</v>
      </c>
      <c r="D36" s="1455" t="s">
        <v>810</v>
      </c>
      <c r="E36" s="1455" t="s">
        <v>5788</v>
      </c>
      <c r="F36" s="1040"/>
      <c r="G36" s="1143"/>
      <c r="H36" s="1448">
        <v>625.00325999999995</v>
      </c>
      <c r="I36" s="1448"/>
      <c r="J36" s="295" t="s">
        <v>7655</v>
      </c>
      <c r="K36" s="1474" t="s">
        <v>8518</v>
      </c>
      <c r="L36" s="1474" t="s">
        <v>8894</v>
      </c>
      <c r="M36" s="1478"/>
      <c r="N36" s="1478"/>
      <c r="O36" s="1478"/>
      <c r="P36" s="1478"/>
      <c r="Q36" s="1478"/>
      <c r="R36" s="1478"/>
      <c r="S36" s="1478"/>
      <c r="T36" s="1478"/>
      <c r="U36" s="1478"/>
      <c r="V36" s="9"/>
      <c r="W36" s="4"/>
      <c r="X36" s="4"/>
      <c r="Y36" s="4"/>
      <c r="Z36" s="4"/>
      <c r="AA36" s="4"/>
      <c r="AB36" s="4"/>
      <c r="AC36" s="4"/>
      <c r="AD36" s="4"/>
      <c r="AE36" s="4"/>
      <c r="AF36" s="4"/>
      <c r="AG36" s="4"/>
      <c r="AH36" s="4"/>
      <c r="AI36" s="4"/>
      <c r="AJ36" s="4"/>
      <c r="AK36" s="4"/>
      <c r="AL36" s="4"/>
      <c r="AM36" s="4"/>
      <c r="AN36" s="1084"/>
    </row>
    <row r="37" spans="1:40" s="203" customFormat="1" ht="159" customHeight="1" x14ac:dyDescent="0.2">
      <c r="A37" s="1561"/>
      <c r="B37" s="1455" t="s">
        <v>7664</v>
      </c>
      <c r="C37" s="1027" t="s">
        <v>7665</v>
      </c>
      <c r="D37" s="1455" t="s">
        <v>810</v>
      </c>
      <c r="E37" s="1455" t="s">
        <v>3435</v>
      </c>
      <c r="F37" s="1040"/>
      <c r="G37" s="1143"/>
      <c r="H37" s="1448">
        <v>1500</v>
      </c>
      <c r="I37" s="1448"/>
      <c r="J37" s="295" t="s">
        <v>7655</v>
      </c>
      <c r="K37" s="1474" t="s">
        <v>8895</v>
      </c>
      <c r="L37" s="1474"/>
      <c r="M37" s="1478"/>
      <c r="N37" s="1478"/>
      <c r="O37" s="1478"/>
      <c r="P37" s="1478"/>
      <c r="Q37" s="1478"/>
      <c r="R37" s="1478"/>
      <c r="S37" s="1478"/>
      <c r="T37" s="1478"/>
      <c r="U37" s="1478"/>
      <c r="V37" s="9"/>
      <c r="W37" s="4"/>
      <c r="X37" s="4"/>
      <c r="Y37" s="4"/>
      <c r="Z37" s="4"/>
      <c r="AA37" s="4"/>
      <c r="AB37" s="4"/>
      <c r="AC37" s="4"/>
      <c r="AD37" s="4"/>
      <c r="AE37" s="4"/>
      <c r="AF37" s="4"/>
      <c r="AG37" s="4"/>
      <c r="AH37" s="4"/>
      <c r="AI37" s="4"/>
      <c r="AJ37" s="4"/>
      <c r="AK37" s="4"/>
      <c r="AL37" s="4"/>
      <c r="AM37" s="4"/>
      <c r="AN37" s="845"/>
    </row>
    <row r="38" spans="1:40" s="203" customFormat="1" ht="83.25" customHeight="1" x14ac:dyDescent="0.2">
      <c r="A38" s="1562"/>
      <c r="B38" s="1436" t="s">
        <v>8896</v>
      </c>
      <c r="C38" s="204" t="s">
        <v>8897</v>
      </c>
      <c r="D38" s="1028" t="s">
        <v>810</v>
      </c>
      <c r="E38" s="1028" t="s">
        <v>3435</v>
      </c>
      <c r="F38" s="1028" t="s">
        <v>8876</v>
      </c>
      <c r="G38" s="1028" t="s">
        <v>8876</v>
      </c>
      <c r="H38" s="1028">
        <v>350</v>
      </c>
      <c r="I38" s="1028" t="s">
        <v>8876</v>
      </c>
      <c r="J38" s="295" t="s">
        <v>8898</v>
      </c>
      <c r="K38" s="1474"/>
      <c r="L38" s="1474"/>
      <c r="M38" s="1478"/>
      <c r="N38" s="1478"/>
      <c r="O38" s="1478"/>
      <c r="P38" s="1478"/>
      <c r="Q38" s="1478"/>
      <c r="R38" s="1478"/>
      <c r="S38" s="1478"/>
      <c r="T38" s="1478"/>
      <c r="U38" s="1478"/>
      <c r="V38" s="9"/>
      <c r="W38" s="4"/>
      <c r="X38" s="4"/>
      <c r="Y38" s="4"/>
      <c r="Z38" s="4"/>
      <c r="AA38" s="4"/>
      <c r="AB38" s="4"/>
      <c r="AC38" s="4"/>
      <c r="AD38" s="4"/>
      <c r="AE38" s="4"/>
      <c r="AF38" s="4"/>
      <c r="AG38" s="4"/>
      <c r="AH38" s="4"/>
      <c r="AI38" s="4"/>
      <c r="AJ38" s="4"/>
      <c r="AK38" s="4"/>
      <c r="AL38" s="4"/>
      <c r="AM38" s="4"/>
      <c r="AN38" s="845"/>
    </row>
    <row r="39" spans="1:40" s="1" customFormat="1" ht="147.75" customHeight="1" x14ac:dyDescent="0.2">
      <c r="A39" s="1563" t="s">
        <v>1482</v>
      </c>
      <c r="B39" s="1459" t="s">
        <v>2111</v>
      </c>
      <c r="C39" s="1027" t="s">
        <v>7728</v>
      </c>
      <c r="D39" s="1455" t="s">
        <v>558</v>
      </c>
      <c r="E39" s="1455" t="s">
        <v>216</v>
      </c>
      <c r="F39" s="309">
        <v>11203.181</v>
      </c>
      <c r="G39" s="330">
        <v>3834</v>
      </c>
      <c r="H39" s="1455">
        <v>7002.78</v>
      </c>
      <c r="I39" s="1455"/>
      <c r="J39" s="1447" t="s">
        <v>3993</v>
      </c>
      <c r="K39" s="1447" t="s">
        <v>4146</v>
      </c>
      <c r="L39" s="1447" t="s">
        <v>4463</v>
      </c>
      <c r="M39" s="1477" t="s">
        <v>4700</v>
      </c>
      <c r="N39" s="1477" t="s">
        <v>5539</v>
      </c>
      <c r="O39" s="1477" t="s">
        <v>5963</v>
      </c>
      <c r="P39" s="1477" t="s">
        <v>6926</v>
      </c>
      <c r="Q39" s="1477" t="s">
        <v>7729</v>
      </c>
      <c r="R39" s="1477" t="s">
        <v>8173</v>
      </c>
      <c r="S39" s="1477" t="s">
        <v>8899</v>
      </c>
      <c r="T39" s="1477"/>
      <c r="U39" s="1477"/>
      <c r="V39" s="3" t="s">
        <v>123</v>
      </c>
      <c r="W39" s="4"/>
    </row>
    <row r="40" spans="1:40" s="1" customFormat="1" ht="129" customHeight="1" x14ac:dyDescent="0.2">
      <c r="A40" s="1562"/>
      <c r="B40" s="1459" t="s">
        <v>2112</v>
      </c>
      <c r="C40" s="1027" t="s">
        <v>7731</v>
      </c>
      <c r="D40" s="1455" t="s">
        <v>558</v>
      </c>
      <c r="E40" s="1455" t="s">
        <v>216</v>
      </c>
      <c r="F40" s="309">
        <v>98.382999999999996</v>
      </c>
      <c r="G40" s="330">
        <v>15100</v>
      </c>
      <c r="H40" s="1455">
        <v>21662.531859999999</v>
      </c>
      <c r="I40" s="1455"/>
      <c r="J40" s="1447" t="s">
        <v>4342</v>
      </c>
      <c r="K40" s="1447" t="s">
        <v>4905</v>
      </c>
      <c r="L40" s="1447" t="s">
        <v>5540</v>
      </c>
      <c r="M40" s="1477" t="s">
        <v>5964</v>
      </c>
      <c r="N40" s="1477" t="s">
        <v>6927</v>
      </c>
      <c r="O40" s="1477" t="s">
        <v>7730</v>
      </c>
      <c r="P40" s="1477" t="s">
        <v>8900</v>
      </c>
      <c r="Q40" s="1477"/>
      <c r="R40" s="1477"/>
      <c r="S40" s="1477"/>
      <c r="T40" s="1477"/>
      <c r="U40" s="1477"/>
      <c r="V40" s="3" t="s">
        <v>123</v>
      </c>
      <c r="W40" s="4"/>
    </row>
    <row r="41" spans="1:40" s="1" customFormat="1" ht="123.75" customHeight="1" x14ac:dyDescent="0.2">
      <c r="A41" s="1027" t="s">
        <v>1483</v>
      </c>
      <c r="B41" s="1459" t="s">
        <v>2115</v>
      </c>
      <c r="C41" s="1027" t="s">
        <v>7727</v>
      </c>
      <c r="D41" s="1455" t="s">
        <v>213</v>
      </c>
      <c r="E41" s="1455" t="s">
        <v>216</v>
      </c>
      <c r="F41" s="309">
        <v>4516</v>
      </c>
      <c r="G41" s="330">
        <v>41591.900999999998</v>
      </c>
      <c r="H41" s="1455">
        <v>15323.02</v>
      </c>
      <c r="I41" s="1455"/>
      <c r="J41" s="1447" t="s">
        <v>4147</v>
      </c>
      <c r="K41" s="1447" t="s">
        <v>4464</v>
      </c>
      <c r="L41" s="1447" t="s">
        <v>4701</v>
      </c>
      <c r="M41" s="1477" t="s">
        <v>5543</v>
      </c>
      <c r="N41" s="1477" t="s">
        <v>5965</v>
      </c>
      <c r="O41" s="1477" t="s">
        <v>6242</v>
      </c>
      <c r="P41" s="1477" t="s">
        <v>6928</v>
      </c>
      <c r="Q41" s="1477" t="s">
        <v>7726</v>
      </c>
      <c r="R41" s="1477" t="s">
        <v>8901</v>
      </c>
      <c r="S41" s="1477"/>
      <c r="T41" s="1477"/>
      <c r="U41" s="1477"/>
      <c r="V41" s="3" t="s">
        <v>123</v>
      </c>
      <c r="W41" s="4"/>
      <c r="Y41" s="4"/>
      <c r="Z41" s="4"/>
      <c r="AA41" s="4"/>
      <c r="AB41" s="4"/>
      <c r="AC41" s="4"/>
    </row>
    <row r="42" spans="1:40" s="1" customFormat="1" ht="165" customHeight="1" x14ac:dyDescent="0.2">
      <c r="A42" s="1563" t="s">
        <v>1485</v>
      </c>
      <c r="B42" s="1459" t="s">
        <v>2138</v>
      </c>
      <c r="C42" s="1027" t="s">
        <v>8903</v>
      </c>
      <c r="D42" s="1455" t="s">
        <v>558</v>
      </c>
      <c r="E42" s="1455" t="s">
        <v>216</v>
      </c>
      <c r="F42" s="309">
        <v>713</v>
      </c>
      <c r="G42" s="218">
        <v>866.82899999999995</v>
      </c>
      <c r="H42" s="1448">
        <v>28800</v>
      </c>
      <c r="I42" s="330">
        <v>22800</v>
      </c>
      <c r="J42" s="1475" t="s">
        <v>4148</v>
      </c>
      <c r="K42" s="1475" t="s">
        <v>5749</v>
      </c>
      <c r="L42" s="1475" t="s">
        <v>5966</v>
      </c>
      <c r="M42" s="151" t="s">
        <v>6243</v>
      </c>
      <c r="N42" s="151" t="s">
        <v>6934</v>
      </c>
      <c r="O42" s="151" t="s">
        <v>7701</v>
      </c>
      <c r="P42" s="151" t="s">
        <v>8368</v>
      </c>
      <c r="Q42" s="151" t="s">
        <v>8539</v>
      </c>
      <c r="R42" s="151" t="s">
        <v>8902</v>
      </c>
      <c r="S42" s="151"/>
      <c r="T42" s="151"/>
      <c r="U42" s="151"/>
      <c r="V42" s="9" t="s">
        <v>123</v>
      </c>
    </row>
    <row r="43" spans="1:40" s="1" customFormat="1" ht="120.75" customHeight="1" x14ac:dyDescent="0.2">
      <c r="A43" s="1561"/>
      <c r="B43" s="1455" t="s">
        <v>6403</v>
      </c>
      <c r="C43" s="1027" t="s">
        <v>7725</v>
      </c>
      <c r="D43" s="1455" t="s">
        <v>810</v>
      </c>
      <c r="E43" s="1455" t="s">
        <v>902</v>
      </c>
      <c r="F43" s="330"/>
      <c r="G43" s="279">
        <v>430</v>
      </c>
      <c r="H43" s="1448">
        <v>265.30399999999997</v>
      </c>
      <c r="I43" s="1014"/>
      <c r="J43" s="974" t="s">
        <v>6429</v>
      </c>
      <c r="K43" s="1458" t="s">
        <v>7724</v>
      </c>
      <c r="L43" s="1458" t="s">
        <v>8540</v>
      </c>
      <c r="M43" s="1463" t="s">
        <v>8904</v>
      </c>
      <c r="N43" s="1463"/>
      <c r="O43" s="1463"/>
      <c r="P43" s="1463"/>
      <c r="Q43" s="1463"/>
      <c r="R43" s="1463"/>
      <c r="S43" s="1463"/>
      <c r="T43" s="1463"/>
      <c r="U43" s="1463"/>
      <c r="V43" s="4"/>
      <c r="W43" s="4"/>
    </row>
    <row r="44" spans="1:40" s="1" customFormat="1" ht="128.25" customHeight="1" x14ac:dyDescent="0.2">
      <c r="A44" s="1561"/>
      <c r="B44" s="1455" t="s">
        <v>7855</v>
      </c>
      <c r="C44" s="1027" t="s">
        <v>7854</v>
      </c>
      <c r="D44" s="1455" t="s">
        <v>810</v>
      </c>
      <c r="E44" s="1455" t="s">
        <v>3435</v>
      </c>
      <c r="F44" s="330"/>
      <c r="G44" s="279"/>
      <c r="H44" s="1448">
        <v>120</v>
      </c>
      <c r="I44" s="1014"/>
      <c r="J44" s="1458" t="s">
        <v>7066</v>
      </c>
      <c r="K44" s="1458" t="s">
        <v>8906</v>
      </c>
      <c r="L44" s="1458"/>
      <c r="M44" s="1463"/>
      <c r="N44" s="1463"/>
      <c r="O44" s="1463"/>
      <c r="P44" s="1463"/>
      <c r="Q44" s="1463"/>
      <c r="R44" s="1463"/>
      <c r="S44" s="1463"/>
      <c r="T44" s="1463"/>
      <c r="U44" s="1463"/>
      <c r="V44" s="4"/>
      <c r="W44" s="4"/>
    </row>
    <row r="45" spans="1:40" s="1" customFormat="1" ht="110.25" customHeight="1" x14ac:dyDescent="0.2">
      <c r="A45" s="1562"/>
      <c r="B45" s="1455" t="s">
        <v>8548</v>
      </c>
      <c r="C45" s="1027" t="s">
        <v>8553</v>
      </c>
      <c r="D45" s="1455" t="s">
        <v>810</v>
      </c>
      <c r="E45" s="1455" t="s">
        <v>902</v>
      </c>
      <c r="F45" s="330"/>
      <c r="G45" s="279"/>
      <c r="H45" s="1448">
        <v>1224.105</v>
      </c>
      <c r="I45" s="1014"/>
      <c r="J45" s="1458" t="s">
        <v>8554</v>
      </c>
      <c r="K45" s="1458" t="s">
        <v>8907</v>
      </c>
      <c r="L45" s="1458"/>
      <c r="M45" s="1463"/>
      <c r="N45" s="1463"/>
      <c r="O45" s="1463"/>
      <c r="P45" s="1463"/>
      <c r="Q45" s="1463"/>
      <c r="R45" s="1463"/>
      <c r="S45" s="1463"/>
      <c r="T45" s="1463"/>
      <c r="U45" s="1463"/>
      <c r="V45" s="4"/>
      <c r="W45" s="4"/>
    </row>
    <row r="46" spans="1:40" s="4" customFormat="1" ht="132.75" customHeight="1" x14ac:dyDescent="0.2">
      <c r="A46" s="1563" t="s">
        <v>1486</v>
      </c>
      <c r="B46" s="1459" t="s">
        <v>2198</v>
      </c>
      <c r="C46" s="1027" t="s">
        <v>6936</v>
      </c>
      <c r="D46" s="1455" t="s">
        <v>558</v>
      </c>
      <c r="E46" s="1455" t="s">
        <v>216</v>
      </c>
      <c r="F46" s="309">
        <v>387.5</v>
      </c>
      <c r="G46" s="1448">
        <v>10600</v>
      </c>
      <c r="H46" s="1448">
        <v>15960</v>
      </c>
      <c r="I46" s="1455"/>
      <c r="J46" s="1447" t="s">
        <v>4907</v>
      </c>
      <c r="K46" s="1447" t="s">
        <v>5565</v>
      </c>
      <c r="L46" s="1447" t="s">
        <v>5970</v>
      </c>
      <c r="M46" s="1477" t="s">
        <v>6935</v>
      </c>
      <c r="N46" s="1477" t="s">
        <v>7690</v>
      </c>
      <c r="O46" s="1477" t="s">
        <v>8908</v>
      </c>
      <c r="P46" s="1477"/>
      <c r="Q46" s="1477"/>
      <c r="R46" s="1477"/>
      <c r="S46" s="1477"/>
      <c r="T46" s="1477"/>
      <c r="U46" s="1477"/>
      <c r="V46" s="3" t="s">
        <v>123</v>
      </c>
    </row>
    <row r="47" spans="1:40" s="1" customFormat="1" ht="140.25" customHeight="1" x14ac:dyDescent="0.2">
      <c r="A47" s="1561"/>
      <c r="B47" s="1028" t="s">
        <v>5173</v>
      </c>
      <c r="C47" s="1459" t="s">
        <v>5172</v>
      </c>
      <c r="D47" s="1455" t="s">
        <v>986</v>
      </c>
      <c r="E47" s="307" t="s">
        <v>60</v>
      </c>
      <c r="F47" s="279"/>
      <c r="G47" s="279">
        <v>7360.1490000000003</v>
      </c>
      <c r="H47" s="1448">
        <v>5564.3543600000003</v>
      </c>
      <c r="I47" s="1448"/>
      <c r="J47" s="1450"/>
      <c r="K47" s="1458" t="s">
        <v>5974</v>
      </c>
      <c r="L47" s="1458" t="s">
        <v>6139</v>
      </c>
      <c r="M47" s="1463" t="s">
        <v>6646</v>
      </c>
      <c r="N47" s="1463" t="s">
        <v>6941</v>
      </c>
      <c r="O47" s="1463" t="s">
        <v>8136</v>
      </c>
      <c r="P47" s="1463" t="s">
        <v>8909</v>
      </c>
      <c r="Q47" s="142"/>
      <c r="R47" s="142"/>
      <c r="S47" s="142"/>
      <c r="T47" s="142"/>
      <c r="U47" s="142"/>
      <c r="V47" s="3"/>
      <c r="W47" s="4"/>
    </row>
    <row r="48" spans="1:40" s="1" customFormat="1" ht="109.5" customHeight="1" x14ac:dyDescent="0.2">
      <c r="A48" s="1561"/>
      <c r="B48" s="1028" t="s">
        <v>7718</v>
      </c>
      <c r="C48" s="1027" t="s">
        <v>7719</v>
      </c>
      <c r="D48" s="1455" t="s">
        <v>810</v>
      </c>
      <c r="E48" s="1455" t="s">
        <v>902</v>
      </c>
      <c r="F48" s="279"/>
      <c r="G48" s="330"/>
      <c r="H48" s="1448">
        <v>2440</v>
      </c>
      <c r="I48" s="1448"/>
      <c r="J48" s="1469" t="s">
        <v>7579</v>
      </c>
      <c r="K48" s="1458" t="s">
        <v>8561</v>
      </c>
      <c r="L48" s="1458" t="s">
        <v>8910</v>
      </c>
      <c r="M48" s="142"/>
      <c r="N48" s="142"/>
      <c r="O48" s="142"/>
      <c r="P48" s="142"/>
      <c r="Q48" s="142"/>
      <c r="R48" s="142"/>
      <c r="S48" s="142"/>
      <c r="T48" s="142"/>
      <c r="U48" s="142"/>
      <c r="V48" s="3"/>
      <c r="W48" s="4"/>
    </row>
    <row r="49" spans="1:23" s="1" customFormat="1" ht="156.75" customHeight="1" x14ac:dyDescent="0.2">
      <c r="A49" s="1561"/>
      <c r="B49" s="1028" t="s">
        <v>7721</v>
      </c>
      <c r="C49" s="1027" t="s">
        <v>8562</v>
      </c>
      <c r="D49" s="1455" t="s">
        <v>810</v>
      </c>
      <c r="E49" s="1455" t="s">
        <v>902</v>
      </c>
      <c r="F49" s="279"/>
      <c r="G49" s="330"/>
      <c r="H49" s="1448">
        <v>40481</v>
      </c>
      <c r="I49" s="1448"/>
      <c r="J49" s="1469" t="s">
        <v>7579</v>
      </c>
      <c r="K49" s="1458" t="s">
        <v>8065</v>
      </c>
      <c r="L49" s="1458" t="s">
        <v>8255</v>
      </c>
      <c r="M49" s="1463" t="s">
        <v>8373</v>
      </c>
      <c r="N49" s="1463" t="s">
        <v>8563</v>
      </c>
      <c r="O49" s="1463" t="s">
        <v>8911</v>
      </c>
      <c r="P49" s="142"/>
      <c r="Q49" s="142"/>
      <c r="R49" s="142"/>
      <c r="S49" s="142"/>
      <c r="T49" s="142"/>
      <c r="U49" s="142"/>
      <c r="V49" s="3"/>
      <c r="W49" s="4"/>
    </row>
    <row r="50" spans="1:23" s="1" customFormat="1" ht="104.25" customHeight="1" x14ac:dyDescent="0.2">
      <c r="A50" s="1561"/>
      <c r="B50" s="1028" t="s">
        <v>7841</v>
      </c>
      <c r="C50" s="1027" t="s">
        <v>7840</v>
      </c>
      <c r="D50" s="1455" t="s">
        <v>810</v>
      </c>
      <c r="E50" s="1455" t="s">
        <v>3435</v>
      </c>
      <c r="F50" s="279"/>
      <c r="G50" s="330"/>
      <c r="H50" s="1448">
        <v>300</v>
      </c>
      <c r="I50" s="1448"/>
      <c r="J50" s="1469" t="s">
        <v>8912</v>
      </c>
      <c r="K50" s="1458"/>
      <c r="L50" s="485"/>
      <c r="M50" s="142"/>
      <c r="N50" s="142"/>
      <c r="O50" s="142"/>
      <c r="P50" s="142"/>
      <c r="Q50" s="142"/>
      <c r="R50" s="142"/>
      <c r="S50" s="142"/>
      <c r="T50" s="142"/>
      <c r="U50" s="142"/>
      <c r="V50" s="3"/>
      <c r="W50" s="4"/>
    </row>
    <row r="51" spans="1:23" s="1" customFormat="1" ht="143.25" customHeight="1" x14ac:dyDescent="0.2">
      <c r="A51" s="1561"/>
      <c r="B51" s="1028" t="s">
        <v>8572</v>
      </c>
      <c r="C51" s="1027" t="s">
        <v>8573</v>
      </c>
      <c r="D51" s="1455" t="s">
        <v>810</v>
      </c>
      <c r="E51" s="1455" t="s">
        <v>3435</v>
      </c>
      <c r="F51" s="279"/>
      <c r="G51" s="330"/>
      <c r="H51" s="1448">
        <v>1000</v>
      </c>
      <c r="I51" s="1448"/>
      <c r="J51" s="1469" t="s">
        <v>8574</v>
      </c>
      <c r="K51" s="1458" t="s">
        <v>8913</v>
      </c>
      <c r="L51" s="485"/>
      <c r="M51" s="142"/>
      <c r="N51" s="142"/>
      <c r="O51" s="142"/>
      <c r="P51" s="142"/>
      <c r="Q51" s="142"/>
      <c r="R51" s="142"/>
      <c r="S51" s="142"/>
      <c r="T51" s="142"/>
      <c r="U51" s="142"/>
      <c r="V51" s="3"/>
      <c r="W51" s="4"/>
    </row>
    <row r="52" spans="1:23" s="1" customFormat="1" ht="143.25" customHeight="1" x14ac:dyDescent="0.2">
      <c r="A52" s="1562"/>
      <c r="B52" s="1028" t="s">
        <v>8914</v>
      </c>
      <c r="C52" s="1027" t="s">
        <v>8915</v>
      </c>
      <c r="D52" s="1455" t="s">
        <v>810</v>
      </c>
      <c r="E52" s="1455" t="s">
        <v>3435</v>
      </c>
      <c r="F52" s="279"/>
      <c r="G52" s="330"/>
      <c r="H52" s="1448">
        <v>340</v>
      </c>
      <c r="I52" s="1448"/>
      <c r="J52" s="1469" t="s">
        <v>8916</v>
      </c>
      <c r="K52" s="1458"/>
      <c r="L52" s="485"/>
      <c r="M52" s="142"/>
      <c r="N52" s="142"/>
      <c r="O52" s="142"/>
      <c r="P52" s="142"/>
      <c r="Q52" s="142"/>
      <c r="R52" s="142"/>
      <c r="S52" s="142"/>
      <c r="T52" s="142"/>
      <c r="U52" s="142"/>
      <c r="V52" s="3"/>
      <c r="W52" s="4"/>
    </row>
    <row r="53" spans="1:23" s="4" customFormat="1" ht="14.25" customHeight="1" x14ac:dyDescent="0.2">
      <c r="A53" s="1604" t="s">
        <v>1490</v>
      </c>
      <c r="B53" s="1605"/>
      <c r="C53" s="1605"/>
      <c r="D53" s="1605"/>
      <c r="E53" s="1605"/>
      <c r="F53" s="1605"/>
      <c r="G53" s="1605"/>
      <c r="H53" s="1605"/>
      <c r="I53" s="1606"/>
      <c r="J53" s="254"/>
      <c r="K53" s="254"/>
      <c r="L53" s="254"/>
      <c r="M53" s="140"/>
      <c r="N53" s="140"/>
      <c r="O53" s="140"/>
      <c r="P53" s="140"/>
      <c r="Q53" s="140"/>
      <c r="R53" s="140"/>
      <c r="S53" s="140"/>
      <c r="T53" s="140"/>
      <c r="U53" s="140"/>
      <c r="V53" s="3" t="s">
        <v>8</v>
      </c>
    </row>
    <row r="54" spans="1:23" s="1" customFormat="1" ht="118.5" customHeight="1" x14ac:dyDescent="0.2">
      <c r="A54" s="1563" t="s">
        <v>1491</v>
      </c>
      <c r="B54" s="1459" t="s">
        <v>2425</v>
      </c>
      <c r="C54" s="1459" t="s">
        <v>7940</v>
      </c>
      <c r="D54" s="1455" t="s">
        <v>21</v>
      </c>
      <c r="E54" s="351" t="s">
        <v>312</v>
      </c>
      <c r="F54" s="1448"/>
      <c r="G54" s="1448"/>
      <c r="H54" s="1448">
        <v>2100</v>
      </c>
      <c r="I54" s="279">
        <v>6000.66</v>
      </c>
      <c r="J54" s="1474" t="s">
        <v>4179</v>
      </c>
      <c r="K54" s="1474" t="s">
        <v>4523</v>
      </c>
      <c r="L54" s="1474" t="s">
        <v>4729</v>
      </c>
      <c r="M54" s="1478" t="s">
        <v>7939</v>
      </c>
      <c r="N54" s="1478" t="s">
        <v>8917</v>
      </c>
      <c r="O54" s="1478"/>
      <c r="P54" s="1478"/>
      <c r="Q54" s="1478"/>
      <c r="R54" s="1478"/>
      <c r="S54" s="1478"/>
      <c r="T54" s="1478"/>
      <c r="U54" s="1478"/>
      <c r="V54" s="9"/>
      <c r="W54" s="4"/>
    </row>
    <row r="55" spans="1:23" s="1" customFormat="1" ht="94.5" customHeight="1" x14ac:dyDescent="0.2">
      <c r="A55" s="1561"/>
      <c r="B55" s="1459" t="s">
        <v>2464</v>
      </c>
      <c r="C55" s="1459" t="s">
        <v>8300</v>
      </c>
      <c r="D55" s="1449" t="s">
        <v>13</v>
      </c>
      <c r="E55" s="1449" t="s">
        <v>312</v>
      </c>
      <c r="F55" s="1012"/>
      <c r="G55" s="1030"/>
      <c r="H55" s="1455">
        <v>70</v>
      </c>
      <c r="I55" s="1448">
        <v>2796</v>
      </c>
      <c r="J55" s="1470" t="s">
        <v>5749</v>
      </c>
      <c r="K55" s="1447" t="s">
        <v>7942</v>
      </c>
      <c r="L55" s="1447" t="s">
        <v>8260</v>
      </c>
      <c r="M55" s="1477" t="s">
        <v>8918</v>
      </c>
      <c r="N55" s="1477"/>
      <c r="O55" s="1477"/>
      <c r="P55" s="1477"/>
      <c r="Q55" s="1477"/>
      <c r="R55" s="1477"/>
      <c r="S55" s="1477"/>
      <c r="T55" s="1477"/>
      <c r="U55" s="1477"/>
      <c r="V55" s="3" t="s">
        <v>11</v>
      </c>
      <c r="W55" s="4"/>
    </row>
    <row r="56" spans="1:23" s="1" customFormat="1" ht="131.25" customHeight="1" x14ac:dyDescent="0.2">
      <c r="A56" s="1561"/>
      <c r="B56" s="1028" t="s">
        <v>6776</v>
      </c>
      <c r="C56" s="1459" t="s">
        <v>8919</v>
      </c>
      <c r="D56" s="1455" t="s">
        <v>810</v>
      </c>
      <c r="E56" s="1449" t="s">
        <v>5806</v>
      </c>
      <c r="F56" s="279"/>
      <c r="G56" s="330">
        <v>30</v>
      </c>
      <c r="H56" s="1448">
        <v>30</v>
      </c>
      <c r="I56" s="1455"/>
      <c r="J56" s="1458" t="s">
        <v>6523</v>
      </c>
      <c r="K56" s="1458" t="s">
        <v>7903</v>
      </c>
      <c r="L56" s="1458" t="s">
        <v>8920</v>
      </c>
      <c r="M56" s="1463"/>
      <c r="N56" s="1463"/>
      <c r="O56" s="1463"/>
      <c r="P56" s="1463"/>
      <c r="Q56" s="1463"/>
      <c r="R56" s="1463"/>
      <c r="S56" s="1463"/>
      <c r="T56" s="1463"/>
      <c r="U56" s="1463"/>
      <c r="V56" s="3"/>
      <c r="W56" s="4"/>
    </row>
    <row r="57" spans="1:23" s="1" customFormat="1" ht="137.25" customHeight="1" x14ac:dyDescent="0.2">
      <c r="A57" s="1561"/>
      <c r="B57" s="1028" t="s">
        <v>7732</v>
      </c>
      <c r="C57" s="1459" t="s">
        <v>7733</v>
      </c>
      <c r="D57" s="1455" t="s">
        <v>810</v>
      </c>
      <c r="E57" s="1449" t="s">
        <v>902</v>
      </c>
      <c r="F57" s="279"/>
      <c r="G57" s="330"/>
      <c r="H57" s="1448"/>
      <c r="I57" s="1455"/>
      <c r="J57" s="1458" t="s">
        <v>7242</v>
      </c>
      <c r="K57" s="1458" t="s">
        <v>8584</v>
      </c>
      <c r="L57" s="1458" t="s">
        <v>8921</v>
      </c>
      <c r="M57" s="1463"/>
      <c r="N57" s="1463"/>
      <c r="O57" s="1463"/>
      <c r="P57" s="1463"/>
      <c r="Q57" s="1463"/>
      <c r="R57" s="1463"/>
      <c r="S57" s="1463"/>
      <c r="T57" s="1463"/>
      <c r="U57" s="1463"/>
      <c r="V57" s="3"/>
      <c r="W57" s="4"/>
    </row>
    <row r="58" spans="1:23" s="1" customFormat="1" ht="105.75" customHeight="1" x14ac:dyDescent="0.2">
      <c r="A58" s="1561"/>
      <c r="B58" s="1028" t="s">
        <v>7711</v>
      </c>
      <c r="C58" s="1459" t="s">
        <v>7712</v>
      </c>
      <c r="D58" s="1455" t="s">
        <v>810</v>
      </c>
      <c r="E58" s="1449" t="s">
        <v>902</v>
      </c>
      <c r="F58" s="279"/>
      <c r="G58" s="330"/>
      <c r="H58" s="1448">
        <v>515.48</v>
      </c>
      <c r="I58" s="1455"/>
      <c r="J58" s="1458" t="s">
        <v>7242</v>
      </c>
      <c r="K58" s="1458" t="s">
        <v>8922</v>
      </c>
      <c r="L58" s="1458"/>
      <c r="M58" s="1463"/>
      <c r="N58" s="1463"/>
      <c r="O58" s="1463"/>
      <c r="P58" s="1463"/>
      <c r="Q58" s="1463"/>
      <c r="R58" s="1463"/>
      <c r="S58" s="1463"/>
      <c r="T58" s="1463"/>
      <c r="U58" s="1463"/>
      <c r="V58" s="3"/>
      <c r="W58" s="4"/>
    </row>
    <row r="59" spans="1:23" s="1" customFormat="1" ht="111.75" customHeight="1" x14ac:dyDescent="0.2">
      <c r="A59" s="1561"/>
      <c r="B59" s="1028" t="s">
        <v>7885</v>
      </c>
      <c r="C59" s="1459" t="s">
        <v>8180</v>
      </c>
      <c r="D59" s="1455" t="s">
        <v>286</v>
      </c>
      <c r="E59" s="1449" t="s">
        <v>5806</v>
      </c>
      <c r="F59" s="279"/>
      <c r="G59" s="330"/>
      <c r="H59" s="1448">
        <v>48</v>
      </c>
      <c r="I59" s="1455"/>
      <c r="J59" s="1458" t="s">
        <v>7242</v>
      </c>
      <c r="K59" s="1458" t="s">
        <v>8181</v>
      </c>
      <c r="L59" s="1458" t="s">
        <v>8586</v>
      </c>
      <c r="M59" s="1463" t="s">
        <v>8923</v>
      </c>
      <c r="N59" s="1463"/>
      <c r="O59" s="1463"/>
      <c r="P59" s="1463"/>
      <c r="Q59" s="1463"/>
      <c r="R59" s="1463"/>
      <c r="S59" s="1463"/>
      <c r="T59" s="1463"/>
      <c r="U59" s="1463"/>
      <c r="V59" s="3"/>
      <c r="W59" s="4"/>
    </row>
    <row r="60" spans="1:23" s="1" customFormat="1" ht="213.75" customHeight="1" x14ac:dyDescent="0.2">
      <c r="A60" s="1561"/>
      <c r="B60" s="1028" t="s">
        <v>7907</v>
      </c>
      <c r="C60" s="1459" t="s">
        <v>8925</v>
      </c>
      <c r="D60" s="1455" t="s">
        <v>810</v>
      </c>
      <c r="E60" s="1449" t="s">
        <v>5806</v>
      </c>
      <c r="F60" s="279"/>
      <c r="G60" s="330"/>
      <c r="H60" s="1448">
        <v>150</v>
      </c>
      <c r="I60" s="1455"/>
      <c r="J60" s="1458" t="s">
        <v>7242</v>
      </c>
      <c r="K60" s="1458" t="s">
        <v>8185</v>
      </c>
      <c r="L60" s="1458" t="s">
        <v>8924</v>
      </c>
      <c r="M60" s="1463"/>
      <c r="N60" s="1463"/>
      <c r="O60" s="1463"/>
      <c r="P60" s="1463"/>
      <c r="Q60" s="1463"/>
      <c r="R60" s="1463"/>
      <c r="S60" s="1463"/>
      <c r="T60" s="1463"/>
      <c r="U60" s="1463"/>
      <c r="V60" s="3"/>
      <c r="W60" s="4"/>
    </row>
    <row r="61" spans="1:23" s="1" customFormat="1" ht="126.75" customHeight="1" x14ac:dyDescent="0.2">
      <c r="A61" s="1561"/>
      <c r="B61" s="1028" t="s">
        <v>7914</v>
      </c>
      <c r="C61" s="1459" t="s">
        <v>8590</v>
      </c>
      <c r="D61" s="1455" t="s">
        <v>810</v>
      </c>
      <c r="E61" s="1449" t="s">
        <v>5806</v>
      </c>
      <c r="F61" s="279"/>
      <c r="G61" s="330"/>
      <c r="H61" s="1448">
        <v>90</v>
      </c>
      <c r="I61" s="1455"/>
      <c r="J61" s="1458" t="s">
        <v>7242</v>
      </c>
      <c r="K61" s="1458" t="s">
        <v>8589</v>
      </c>
      <c r="L61" s="1458" t="s">
        <v>8926</v>
      </c>
      <c r="M61" s="1463"/>
      <c r="N61" s="1463"/>
      <c r="O61" s="1463"/>
      <c r="P61" s="1463"/>
      <c r="Q61" s="1463"/>
      <c r="R61" s="1463"/>
      <c r="S61" s="1463"/>
      <c r="T61" s="1463"/>
      <c r="U61" s="1463"/>
      <c r="V61" s="3"/>
      <c r="W61" s="4"/>
    </row>
    <row r="62" spans="1:23" s="1" customFormat="1" ht="112.5" customHeight="1" x14ac:dyDescent="0.2">
      <c r="A62" s="1561"/>
      <c r="B62" s="1028" t="s">
        <v>7917</v>
      </c>
      <c r="C62" s="1459" t="s">
        <v>7918</v>
      </c>
      <c r="D62" s="1455" t="s">
        <v>810</v>
      </c>
      <c r="E62" s="1449" t="s">
        <v>5806</v>
      </c>
      <c r="F62" s="279"/>
      <c r="G62" s="330"/>
      <c r="H62" s="1448">
        <v>100</v>
      </c>
      <c r="I62" s="1455"/>
      <c r="J62" s="1458" t="s">
        <v>7242</v>
      </c>
      <c r="K62" s="1458" t="s">
        <v>8927</v>
      </c>
      <c r="L62" s="1458"/>
      <c r="M62" s="1463"/>
      <c r="N62" s="1463"/>
      <c r="O62" s="1463"/>
      <c r="P62" s="1463"/>
      <c r="Q62" s="1463"/>
      <c r="R62" s="1463"/>
      <c r="S62" s="1463"/>
      <c r="T62" s="1463"/>
      <c r="U62" s="1463"/>
      <c r="V62" s="3"/>
      <c r="W62" s="4"/>
    </row>
    <row r="63" spans="1:23" s="1" customFormat="1" ht="149.25" customHeight="1" x14ac:dyDescent="0.2">
      <c r="A63" s="1561"/>
      <c r="B63" s="1028" t="s">
        <v>7930</v>
      </c>
      <c r="C63" s="1459" t="s">
        <v>8592</v>
      </c>
      <c r="D63" s="1455" t="s">
        <v>810</v>
      </c>
      <c r="E63" s="1449" t="s">
        <v>5806</v>
      </c>
      <c r="F63" s="279"/>
      <c r="G63" s="330"/>
      <c r="H63" s="1448">
        <v>80</v>
      </c>
      <c r="I63" s="1455"/>
      <c r="J63" s="1458" t="s">
        <v>7242</v>
      </c>
      <c r="K63" s="1458" t="s">
        <v>8187</v>
      </c>
      <c r="L63" s="1458" t="s">
        <v>8593</v>
      </c>
      <c r="M63" s="1463" t="s">
        <v>8928</v>
      </c>
      <c r="N63" s="1463"/>
      <c r="O63" s="1463"/>
      <c r="P63" s="1463"/>
      <c r="Q63" s="1463"/>
      <c r="R63" s="1463"/>
      <c r="S63" s="1463"/>
      <c r="T63" s="1463"/>
      <c r="U63" s="1463"/>
      <c r="V63" s="3"/>
      <c r="W63" s="4"/>
    </row>
    <row r="64" spans="1:23" s="1" customFormat="1" ht="147" customHeight="1" x14ac:dyDescent="0.2">
      <c r="A64" s="1561"/>
      <c r="B64" s="1028" t="s">
        <v>7935</v>
      </c>
      <c r="C64" s="1459" t="s">
        <v>7936</v>
      </c>
      <c r="D64" s="1455" t="s">
        <v>810</v>
      </c>
      <c r="E64" s="1449" t="s">
        <v>5806</v>
      </c>
      <c r="F64" s="279"/>
      <c r="G64" s="330"/>
      <c r="H64" s="1448">
        <v>200</v>
      </c>
      <c r="I64" s="1455"/>
      <c r="J64" s="1458" t="s">
        <v>7242</v>
      </c>
      <c r="K64" s="1458" t="s">
        <v>8929</v>
      </c>
      <c r="L64" s="1458"/>
      <c r="M64" s="1463"/>
      <c r="N64" s="1463"/>
      <c r="O64" s="1463"/>
      <c r="P64" s="1463"/>
      <c r="Q64" s="1463"/>
      <c r="R64" s="1463"/>
      <c r="S64" s="1463"/>
      <c r="T64" s="1463"/>
      <c r="U64" s="1463"/>
      <c r="V64" s="3"/>
      <c r="W64" s="4"/>
    </row>
    <row r="65" spans="1:23" s="1" customFormat="1" ht="92.25" customHeight="1" x14ac:dyDescent="0.2">
      <c r="A65" s="1485" t="s">
        <v>1492</v>
      </c>
      <c r="B65" s="1459" t="s">
        <v>8311</v>
      </c>
      <c r="C65" s="1459" t="s">
        <v>8312</v>
      </c>
      <c r="D65" s="1449" t="s">
        <v>810</v>
      </c>
      <c r="E65" s="336" t="s">
        <v>5806</v>
      </c>
      <c r="F65" s="279"/>
      <c r="G65" s="1448"/>
      <c r="H65" s="1448">
        <v>1554.33032</v>
      </c>
      <c r="I65" s="1448"/>
      <c r="J65" s="1458" t="s">
        <v>8377</v>
      </c>
      <c r="K65" s="1475" t="s">
        <v>8600</v>
      </c>
      <c r="L65" s="1475" t="s">
        <v>8930</v>
      </c>
      <c r="M65" s="151"/>
      <c r="N65" s="151"/>
      <c r="O65" s="151"/>
      <c r="P65" s="151"/>
      <c r="Q65" s="151"/>
      <c r="R65" s="151"/>
      <c r="S65" s="151"/>
      <c r="T65" s="151"/>
      <c r="U65" s="151"/>
      <c r="V65" s="9"/>
    </row>
    <row r="66" spans="1:23" s="47" customFormat="1" ht="15" customHeight="1" x14ac:dyDescent="0.25">
      <c r="A66" s="1583" t="s">
        <v>1494</v>
      </c>
      <c r="B66" s="1591"/>
      <c r="C66" s="1591"/>
      <c r="D66" s="1591"/>
      <c r="E66" s="1591"/>
      <c r="F66" s="1591"/>
      <c r="G66" s="1591"/>
      <c r="H66" s="1591"/>
      <c r="I66" s="1585"/>
      <c r="J66" s="254"/>
      <c r="K66" s="254"/>
      <c r="L66" s="254"/>
      <c r="M66" s="140"/>
      <c r="N66" s="140"/>
      <c r="O66" s="140"/>
      <c r="P66" s="140"/>
      <c r="Q66" s="140"/>
      <c r="R66" s="140"/>
      <c r="S66" s="140"/>
      <c r="T66" s="140"/>
      <c r="U66" s="140"/>
      <c r="V66" s="46" t="s">
        <v>8</v>
      </c>
      <c r="W66" s="46"/>
    </row>
    <row r="67" spans="1:23" s="1" customFormat="1" ht="87.75" customHeight="1" x14ac:dyDescent="0.2">
      <c r="A67" s="1563" t="s">
        <v>1495</v>
      </c>
      <c r="B67" s="1459" t="s">
        <v>2510</v>
      </c>
      <c r="C67" s="1027" t="s">
        <v>8263</v>
      </c>
      <c r="D67" s="1455" t="s">
        <v>921</v>
      </c>
      <c r="E67" s="1455" t="s">
        <v>4190</v>
      </c>
      <c r="F67" s="1448">
        <v>248.083</v>
      </c>
      <c r="G67" s="1448"/>
      <c r="H67" s="1448">
        <v>1000</v>
      </c>
      <c r="I67" s="1448"/>
      <c r="J67" s="1458" t="s">
        <v>4191</v>
      </c>
      <c r="K67" s="1458" t="s">
        <v>6800</v>
      </c>
      <c r="L67" s="1458" t="s">
        <v>6963</v>
      </c>
      <c r="M67" s="1463" t="s">
        <v>7770</v>
      </c>
      <c r="N67" s="1463" t="s">
        <v>8262</v>
      </c>
      <c r="O67" s="1463" t="s">
        <v>8931</v>
      </c>
      <c r="P67" s="1463"/>
      <c r="Q67" s="1463"/>
      <c r="R67" s="1463"/>
      <c r="S67" s="1463"/>
      <c r="T67" s="1463"/>
      <c r="U67" s="1463"/>
      <c r="V67" s="3"/>
    </row>
    <row r="68" spans="1:23" s="1" customFormat="1" ht="137.25" customHeight="1" x14ac:dyDescent="0.2">
      <c r="A68" s="1561"/>
      <c r="B68" s="1028" t="s">
        <v>7775</v>
      </c>
      <c r="C68" s="991" t="s">
        <v>8934</v>
      </c>
      <c r="D68" s="992" t="s">
        <v>3490</v>
      </c>
      <c r="E68" s="993" t="s">
        <v>7771</v>
      </c>
      <c r="F68" s="994"/>
      <c r="G68" s="994"/>
      <c r="H68" s="1448">
        <v>100</v>
      </c>
      <c r="I68" s="1455"/>
      <c r="J68" s="1458" t="s">
        <v>7066</v>
      </c>
      <c r="K68" s="1447" t="s">
        <v>8603</v>
      </c>
      <c r="L68" s="1447" t="s">
        <v>8933</v>
      </c>
      <c r="M68" s="1477"/>
      <c r="N68" s="1477"/>
      <c r="O68" s="1477"/>
      <c r="P68" s="1477"/>
      <c r="Q68" s="1477"/>
      <c r="R68" s="1477"/>
      <c r="S68" s="1477"/>
      <c r="T68" s="1477"/>
      <c r="U68" s="1477"/>
      <c r="V68" s="9"/>
    </row>
    <row r="69" spans="1:23" s="1" customFormat="1" ht="78.75" customHeight="1" x14ac:dyDescent="0.2">
      <c r="A69" s="1561"/>
      <c r="B69" s="1028" t="s">
        <v>7783</v>
      </c>
      <c r="C69" s="991" t="s">
        <v>8936</v>
      </c>
      <c r="D69" s="992" t="s">
        <v>3490</v>
      </c>
      <c r="E69" s="993" t="s">
        <v>7771</v>
      </c>
      <c r="F69" s="994"/>
      <c r="G69" s="994"/>
      <c r="H69" s="1448">
        <v>380</v>
      </c>
      <c r="I69" s="1455"/>
      <c r="J69" s="1458" t="s">
        <v>7066</v>
      </c>
      <c r="K69" s="1447" t="s">
        <v>8605</v>
      </c>
      <c r="L69" s="1447" t="s">
        <v>8935</v>
      </c>
      <c r="M69" s="1477"/>
      <c r="N69" s="1477"/>
      <c r="O69" s="1477"/>
      <c r="P69" s="1477"/>
      <c r="Q69" s="1477"/>
      <c r="R69" s="1477"/>
      <c r="S69" s="1477"/>
      <c r="T69" s="1477"/>
      <c r="U69" s="1477"/>
      <c r="V69" s="9"/>
    </row>
    <row r="70" spans="1:23" ht="147.75" customHeight="1" x14ac:dyDescent="0.2">
      <c r="A70" s="1488" t="s">
        <v>2542</v>
      </c>
      <c r="B70" s="1459" t="s">
        <v>7762</v>
      </c>
      <c r="C70" s="991" t="s">
        <v>8623</v>
      </c>
      <c r="D70" s="351" t="s">
        <v>810</v>
      </c>
      <c r="E70" s="336" t="s">
        <v>950</v>
      </c>
      <c r="F70" s="994"/>
      <c r="G70" s="975"/>
      <c r="H70" s="1448">
        <v>100</v>
      </c>
      <c r="I70" s="1455"/>
      <c r="J70" s="1447" t="s">
        <v>7066</v>
      </c>
      <c r="K70" s="1447" t="s">
        <v>8624</v>
      </c>
      <c r="L70" s="1447" t="s">
        <v>8932</v>
      </c>
      <c r="M70" s="1447"/>
      <c r="N70" s="1447"/>
      <c r="O70" s="1447"/>
      <c r="P70" s="1447"/>
      <c r="Q70" s="1447"/>
      <c r="R70" s="1447"/>
      <c r="S70" s="1447"/>
      <c r="T70" s="1447"/>
      <c r="U70" s="1447"/>
      <c r="V70" s="95"/>
      <c r="W70" s="96"/>
    </row>
    <row r="71" spans="1:23" s="1" customFormat="1" ht="183.75" customHeight="1" x14ac:dyDescent="0.2">
      <c r="A71" s="1484" t="s">
        <v>2563</v>
      </c>
      <c r="B71" s="1459" t="s">
        <v>2567</v>
      </c>
      <c r="C71" s="1459" t="s">
        <v>8937</v>
      </c>
      <c r="D71" s="1455" t="s">
        <v>558</v>
      </c>
      <c r="E71" s="1455" t="s">
        <v>216</v>
      </c>
      <c r="F71" s="309">
        <v>200</v>
      </c>
      <c r="G71" s="1455"/>
      <c r="H71" s="1448">
        <v>400</v>
      </c>
      <c r="I71" s="1455"/>
      <c r="J71" s="1447" t="s">
        <v>4914</v>
      </c>
      <c r="K71" s="1447" t="s">
        <v>8938</v>
      </c>
      <c r="L71" s="1447"/>
      <c r="M71" s="1477"/>
      <c r="N71" s="1477"/>
      <c r="O71" s="1477"/>
      <c r="P71" s="1477"/>
      <c r="Q71" s="1477"/>
      <c r="R71" s="1477"/>
      <c r="S71" s="1477"/>
      <c r="T71" s="1477"/>
      <c r="U71" s="1477"/>
      <c r="V71" s="9" t="s">
        <v>123</v>
      </c>
    </row>
    <row r="72" spans="1:23" s="1" customFormat="1" ht="11.25" customHeight="1" x14ac:dyDescent="0.2">
      <c r="A72" s="96"/>
      <c r="B72" s="96"/>
      <c r="C72" s="96"/>
      <c r="D72" s="96"/>
      <c r="E72" s="96"/>
      <c r="F72" s="1015"/>
      <c r="G72" s="1015"/>
      <c r="H72" s="1015"/>
      <c r="I72" s="1015"/>
      <c r="J72" s="243"/>
      <c r="K72" s="243"/>
      <c r="L72" s="243"/>
      <c r="M72" s="137"/>
      <c r="N72" s="137"/>
      <c r="O72" s="137"/>
      <c r="P72" s="137"/>
      <c r="Q72" s="137"/>
      <c r="R72" s="137"/>
      <c r="S72" s="137"/>
      <c r="T72" s="137"/>
      <c r="U72" s="137"/>
      <c r="V72" s="9"/>
    </row>
    <row r="73" spans="1:23" s="1" customFormat="1" ht="12.75" customHeight="1" x14ac:dyDescent="0.2">
      <c r="A73" s="1642" t="s">
        <v>1505</v>
      </c>
      <c r="B73" s="1642"/>
      <c r="C73" s="1642"/>
      <c r="D73" s="1642"/>
      <c r="E73" s="1642"/>
      <c r="F73" s="1642"/>
      <c r="G73" s="1642"/>
      <c r="H73" s="1642"/>
      <c r="I73" s="1642"/>
      <c r="J73" s="349"/>
      <c r="K73" s="349"/>
      <c r="L73" s="349"/>
      <c r="M73" s="154"/>
      <c r="N73" s="154"/>
      <c r="O73" s="154"/>
      <c r="P73" s="154"/>
      <c r="Q73" s="154"/>
      <c r="R73" s="154"/>
      <c r="S73" s="154"/>
      <c r="T73" s="154"/>
      <c r="U73" s="154"/>
      <c r="V73" s="54" t="s">
        <v>8</v>
      </c>
    </row>
    <row r="74" spans="1:23" s="1" customFormat="1" ht="15" customHeight="1" x14ac:dyDescent="0.2">
      <c r="A74" s="1576" t="s">
        <v>2</v>
      </c>
      <c r="B74" s="1576" t="s">
        <v>3</v>
      </c>
      <c r="C74" s="1576"/>
      <c r="D74" s="1576" t="s">
        <v>4</v>
      </c>
      <c r="E74" s="1576" t="s">
        <v>5</v>
      </c>
      <c r="F74" s="1576" t="s">
        <v>6</v>
      </c>
      <c r="G74" s="1576"/>
      <c r="H74" s="1576"/>
      <c r="I74" s="1576" t="s">
        <v>7</v>
      </c>
      <c r="J74" s="1447"/>
      <c r="K74" s="1447"/>
      <c r="L74" s="1447"/>
      <c r="M74" s="1477"/>
      <c r="N74" s="1477"/>
      <c r="O74" s="1477"/>
      <c r="P74" s="1477"/>
      <c r="Q74" s="1477"/>
      <c r="R74" s="1477"/>
      <c r="S74" s="1477"/>
      <c r="T74" s="1477"/>
      <c r="U74" s="1477"/>
      <c r="V74" s="9"/>
    </row>
    <row r="75" spans="1:23" s="1" customFormat="1" ht="6.75" customHeight="1" x14ac:dyDescent="0.2">
      <c r="A75" s="1576"/>
      <c r="B75" s="1576"/>
      <c r="C75" s="1576"/>
      <c r="D75" s="1576"/>
      <c r="E75" s="1576"/>
      <c r="F75" s="1576"/>
      <c r="G75" s="1576"/>
      <c r="H75" s="1576"/>
      <c r="I75" s="1576"/>
      <c r="J75" s="1447"/>
      <c r="K75" s="1447"/>
      <c r="L75" s="1447"/>
      <c r="M75" s="1477"/>
      <c r="N75" s="1477"/>
      <c r="O75" s="1477"/>
      <c r="P75" s="1477"/>
      <c r="Q75" s="1477"/>
      <c r="R75" s="1477"/>
      <c r="S75" s="1477"/>
      <c r="T75" s="1477"/>
      <c r="U75" s="1477"/>
      <c r="V75" s="9"/>
    </row>
    <row r="76" spans="1:23" s="1" customFormat="1" ht="11.25" customHeight="1" x14ac:dyDescent="0.2">
      <c r="A76" s="1576"/>
      <c r="B76" s="1576"/>
      <c r="C76" s="1576"/>
      <c r="D76" s="1576"/>
      <c r="E76" s="1576"/>
      <c r="F76" s="1576">
        <v>2017</v>
      </c>
      <c r="G76" s="1601">
        <v>2018</v>
      </c>
      <c r="H76" s="1576">
        <v>2019</v>
      </c>
      <c r="I76" s="1576"/>
      <c r="J76" s="1447"/>
      <c r="K76" s="1447"/>
      <c r="L76" s="1447"/>
      <c r="M76" s="1477"/>
      <c r="N76" s="1477"/>
      <c r="O76" s="1477"/>
      <c r="P76" s="1477"/>
      <c r="Q76" s="1477"/>
      <c r="R76" s="1477"/>
      <c r="S76" s="1477"/>
      <c r="T76" s="1477"/>
      <c r="U76" s="1477"/>
      <c r="V76" s="9"/>
    </row>
    <row r="77" spans="1:23" s="1" customFormat="1" ht="3.75" customHeight="1" x14ac:dyDescent="0.2">
      <c r="A77" s="1576"/>
      <c r="B77" s="1576"/>
      <c r="C77" s="1576"/>
      <c r="D77" s="1576"/>
      <c r="E77" s="1576"/>
      <c r="F77" s="1576"/>
      <c r="G77" s="1601"/>
      <c r="H77" s="1576"/>
      <c r="I77" s="1576"/>
      <c r="J77" s="1447"/>
      <c r="K77" s="1447"/>
      <c r="L77" s="1447"/>
      <c r="M77" s="1477"/>
      <c r="N77" s="1477"/>
      <c r="O77" s="1477"/>
      <c r="P77" s="1477"/>
      <c r="Q77" s="1477"/>
      <c r="R77" s="1477"/>
      <c r="S77" s="1477"/>
      <c r="T77" s="1477"/>
      <c r="U77" s="1477"/>
      <c r="V77" s="9"/>
    </row>
    <row r="78" spans="1:23" s="1" customFormat="1" ht="13.5" customHeight="1" x14ac:dyDescent="0.2">
      <c r="A78" s="1460">
        <v>1</v>
      </c>
      <c r="B78" s="1576">
        <v>2</v>
      </c>
      <c r="C78" s="1576"/>
      <c r="D78" s="1460">
        <v>3</v>
      </c>
      <c r="E78" s="1460">
        <v>4</v>
      </c>
      <c r="F78" s="1460">
        <v>5</v>
      </c>
      <c r="G78" s="973">
        <v>6</v>
      </c>
      <c r="H78" s="1460">
        <v>7</v>
      </c>
      <c r="I78" s="1460">
        <v>8</v>
      </c>
      <c r="J78" s="1447"/>
      <c r="K78" s="1447"/>
      <c r="L78" s="1447"/>
      <c r="M78" s="1477"/>
      <c r="N78" s="1477"/>
      <c r="O78" s="1477"/>
      <c r="P78" s="1477"/>
      <c r="Q78" s="1477"/>
      <c r="R78" s="1477"/>
      <c r="S78" s="1477"/>
      <c r="T78" s="1477"/>
      <c r="U78" s="1477"/>
      <c r="V78" s="9"/>
    </row>
    <row r="79" spans="1:23" s="55" customFormat="1" ht="12.75" customHeight="1" x14ac:dyDescent="0.2">
      <c r="A79" s="1646" t="s">
        <v>1506</v>
      </c>
      <c r="B79" s="1647"/>
      <c r="C79" s="1647"/>
      <c r="D79" s="1647"/>
      <c r="E79" s="1647"/>
      <c r="F79" s="1647"/>
      <c r="G79" s="1647"/>
      <c r="H79" s="1647"/>
      <c r="I79" s="1648"/>
      <c r="J79" s="349"/>
      <c r="K79" s="349"/>
      <c r="L79" s="349"/>
      <c r="M79" s="154"/>
      <c r="N79" s="154"/>
      <c r="O79" s="154"/>
      <c r="P79" s="154"/>
      <c r="Q79" s="154"/>
      <c r="R79" s="154"/>
      <c r="S79" s="154"/>
      <c r="T79" s="154"/>
      <c r="U79" s="154"/>
    </row>
    <row r="80" spans="1:23" s="1" customFormat="1" ht="162" customHeight="1" x14ac:dyDescent="0.2">
      <c r="A80" s="1462" t="s">
        <v>1507</v>
      </c>
      <c r="B80" s="1464" t="s">
        <v>8627</v>
      </c>
      <c r="C80" s="1464" t="s">
        <v>8939</v>
      </c>
      <c r="D80" s="1460" t="s">
        <v>13</v>
      </c>
      <c r="E80" s="1460" t="s">
        <v>972</v>
      </c>
      <c r="F80" s="718"/>
      <c r="G80" s="1080"/>
      <c r="H80" s="114">
        <v>1194.9190000000001</v>
      </c>
      <c r="I80" s="114"/>
      <c r="J80" s="1458" t="s">
        <v>8629</v>
      </c>
      <c r="K80" s="1458" t="s">
        <v>8940</v>
      </c>
      <c r="L80" s="1458"/>
      <c r="M80" s="1463"/>
      <c r="N80" s="1463"/>
      <c r="O80" s="1463"/>
      <c r="P80" s="1463"/>
      <c r="Q80" s="1463"/>
      <c r="R80" s="1463"/>
      <c r="S80" s="1463"/>
      <c r="T80" s="1463"/>
      <c r="U80" s="1463"/>
      <c r="V80" s="9"/>
    </row>
    <row r="81" spans="1:22" s="1" customFormat="1" ht="12.75" customHeight="1" x14ac:dyDescent="0.2">
      <c r="A81" s="1652" t="s">
        <v>1508</v>
      </c>
      <c r="B81" s="1653"/>
      <c r="C81" s="1653"/>
      <c r="D81" s="1653"/>
      <c r="E81" s="1653"/>
      <c r="F81" s="1653"/>
      <c r="G81" s="1653"/>
      <c r="H81" s="1653"/>
      <c r="I81" s="1654"/>
      <c r="J81" s="254"/>
      <c r="K81" s="254"/>
      <c r="L81" s="254"/>
      <c r="M81" s="140"/>
      <c r="N81" s="140"/>
      <c r="O81" s="140"/>
      <c r="P81" s="140"/>
      <c r="Q81" s="140"/>
      <c r="R81" s="140"/>
      <c r="S81" s="140"/>
      <c r="T81" s="140"/>
      <c r="U81" s="140"/>
      <c r="V81" s="9"/>
    </row>
    <row r="82" spans="1:22" s="1" customFormat="1" ht="137.25" customHeight="1" x14ac:dyDescent="0.2">
      <c r="A82" s="1565" t="s">
        <v>8158</v>
      </c>
      <c r="B82" s="1479" t="s">
        <v>6149</v>
      </c>
      <c r="C82" s="1465" t="s">
        <v>7683</v>
      </c>
      <c r="D82" s="1460" t="s">
        <v>810</v>
      </c>
      <c r="E82" s="1460" t="s">
        <v>902</v>
      </c>
      <c r="F82" s="998"/>
      <c r="G82" s="1174">
        <v>265.5</v>
      </c>
      <c r="H82" s="114">
        <v>150</v>
      </c>
      <c r="I82" s="114"/>
      <c r="J82" s="1457" t="s">
        <v>6152</v>
      </c>
      <c r="K82" s="1458" t="s">
        <v>8028</v>
      </c>
      <c r="L82" s="1458" t="s">
        <v>8630</v>
      </c>
      <c r="M82" s="1463" t="s">
        <v>8941</v>
      </c>
      <c r="N82" s="1463"/>
      <c r="O82" s="1463"/>
      <c r="P82" s="1463"/>
      <c r="Q82" s="1463"/>
      <c r="R82" s="1463"/>
      <c r="S82" s="1463"/>
      <c r="T82" s="1463"/>
      <c r="U82" s="1463"/>
      <c r="V82" s="9"/>
    </row>
    <row r="83" spans="1:22" s="1" customFormat="1" ht="105.75" customHeight="1" x14ac:dyDescent="0.2">
      <c r="A83" s="1566"/>
      <c r="B83" s="1479" t="s">
        <v>7306</v>
      </c>
      <c r="C83" s="1465" t="s">
        <v>7303</v>
      </c>
      <c r="D83" s="1460" t="s">
        <v>810</v>
      </c>
      <c r="E83" s="1460" t="s">
        <v>972</v>
      </c>
      <c r="F83" s="998"/>
      <c r="G83" s="1174"/>
      <c r="H83" s="114">
        <v>370</v>
      </c>
      <c r="I83" s="114"/>
      <c r="J83" s="1457" t="s">
        <v>7066</v>
      </c>
      <c r="K83" s="1458" t="s">
        <v>8942</v>
      </c>
      <c r="L83" s="1458"/>
      <c r="M83" s="1463"/>
      <c r="N83" s="1463"/>
      <c r="O83" s="1463"/>
      <c r="P83" s="1463"/>
      <c r="Q83" s="1463"/>
      <c r="R83" s="1463"/>
      <c r="S83" s="1463"/>
      <c r="T83" s="1463"/>
      <c r="U83" s="1463"/>
      <c r="V83" s="9"/>
    </row>
    <row r="84" spans="1:22" s="1" customFormat="1" ht="107.25" customHeight="1" x14ac:dyDescent="0.2">
      <c r="A84" s="1566"/>
      <c r="B84" s="1479" t="s">
        <v>7309</v>
      </c>
      <c r="C84" s="1465" t="s">
        <v>7310</v>
      </c>
      <c r="D84" s="1460" t="s">
        <v>810</v>
      </c>
      <c r="E84" s="1460" t="s">
        <v>972</v>
      </c>
      <c r="F84" s="998"/>
      <c r="G84" s="1174"/>
      <c r="H84" s="114"/>
      <c r="I84" s="114"/>
      <c r="J84" s="1457" t="s">
        <v>7066</v>
      </c>
      <c r="K84" s="1458" t="s">
        <v>8943</v>
      </c>
      <c r="L84" s="1458"/>
      <c r="M84" s="1463"/>
      <c r="N84" s="1463"/>
      <c r="O84" s="1463"/>
      <c r="P84" s="1463"/>
      <c r="Q84" s="1463"/>
      <c r="R84" s="1463"/>
      <c r="S84" s="1463"/>
      <c r="T84" s="1463"/>
      <c r="U84" s="1463"/>
      <c r="V84" s="9"/>
    </row>
    <row r="85" spans="1:22" s="1" customFormat="1" ht="81" customHeight="1" x14ac:dyDescent="0.2">
      <c r="A85" s="1566"/>
      <c r="B85" s="1479" t="s">
        <v>8244</v>
      </c>
      <c r="C85" s="1465" t="s">
        <v>8243</v>
      </c>
      <c r="D85" s="1460" t="s">
        <v>3490</v>
      </c>
      <c r="E85" s="1460" t="s">
        <v>972</v>
      </c>
      <c r="F85" s="998"/>
      <c r="G85" s="1174"/>
      <c r="H85" s="114">
        <v>900.5</v>
      </c>
      <c r="I85" s="114"/>
      <c r="J85" s="1457" t="s">
        <v>8269</v>
      </c>
      <c r="K85" s="1458" t="s">
        <v>8944</v>
      </c>
      <c r="L85" s="1458"/>
      <c r="M85" s="1463"/>
      <c r="N85" s="1463"/>
      <c r="O85" s="1463"/>
      <c r="P85" s="1463"/>
      <c r="Q85" s="1463"/>
      <c r="R85" s="1463"/>
      <c r="S85" s="1463"/>
      <c r="T85" s="1463"/>
      <c r="U85" s="1463"/>
      <c r="V85" s="9"/>
    </row>
    <row r="86" spans="1:22" s="1" customFormat="1" ht="123" customHeight="1" x14ac:dyDescent="0.2">
      <c r="A86" s="1566"/>
      <c r="B86" s="1479" t="s">
        <v>8945</v>
      </c>
      <c r="C86" s="1465" t="s">
        <v>8946</v>
      </c>
      <c r="D86" s="1460" t="s">
        <v>286</v>
      </c>
      <c r="E86" s="1460" t="s">
        <v>972</v>
      </c>
      <c r="F86" s="998"/>
      <c r="G86" s="1174"/>
      <c r="H86" s="114">
        <v>17.7</v>
      </c>
      <c r="I86" s="114"/>
      <c r="J86" s="1457" t="s">
        <v>8947</v>
      </c>
      <c r="K86" s="1458"/>
      <c r="L86" s="1458"/>
      <c r="M86" s="1463"/>
      <c r="N86" s="1463"/>
      <c r="O86" s="1463"/>
      <c r="P86" s="1463"/>
      <c r="Q86" s="1463"/>
      <c r="R86" s="1463"/>
      <c r="S86" s="1463"/>
      <c r="T86" s="1463"/>
      <c r="U86" s="1463"/>
      <c r="V86" s="9"/>
    </row>
    <row r="87" spans="1:22" s="1" customFormat="1" ht="63.75" customHeight="1" x14ac:dyDescent="0.2">
      <c r="A87" s="1464" t="s">
        <v>2599</v>
      </c>
      <c r="B87" s="1465" t="s">
        <v>8949</v>
      </c>
      <c r="C87" s="1465" t="s">
        <v>8950</v>
      </c>
      <c r="D87" s="1460" t="s">
        <v>286</v>
      </c>
      <c r="E87" s="1460" t="s">
        <v>972</v>
      </c>
      <c r="F87" s="114"/>
      <c r="G87" s="114"/>
      <c r="H87" s="114">
        <v>125</v>
      </c>
      <c r="I87" s="114"/>
      <c r="J87" s="1458" t="s">
        <v>8948</v>
      </c>
      <c r="K87" s="1458"/>
      <c r="L87" s="1458"/>
      <c r="M87" s="1463"/>
      <c r="N87" s="1463"/>
      <c r="O87" s="1463"/>
      <c r="P87" s="1463"/>
      <c r="Q87" s="1463"/>
      <c r="R87" s="1463"/>
      <c r="S87" s="1463"/>
      <c r="T87" s="1463"/>
      <c r="U87" s="1463"/>
      <c r="V87" s="9"/>
    </row>
    <row r="88" spans="1:22" s="1" customFormat="1" ht="60.75" customHeight="1" x14ac:dyDescent="0.2">
      <c r="A88" s="1464" t="s">
        <v>1515</v>
      </c>
      <c r="B88" s="1464" t="s">
        <v>8951</v>
      </c>
      <c r="C88" s="1465" t="s">
        <v>8952</v>
      </c>
      <c r="D88" s="1460" t="s">
        <v>3490</v>
      </c>
      <c r="E88" s="1460" t="s">
        <v>972</v>
      </c>
      <c r="F88" s="114"/>
      <c r="G88" s="114"/>
      <c r="H88" s="114">
        <v>80</v>
      </c>
      <c r="I88" s="114"/>
      <c r="J88" s="1458" t="s">
        <v>8953</v>
      </c>
      <c r="K88" s="1458"/>
      <c r="L88" s="1458"/>
      <c r="M88" s="1463"/>
      <c r="N88" s="1463"/>
      <c r="O88" s="1463"/>
      <c r="P88" s="1463"/>
      <c r="Q88" s="1463"/>
      <c r="R88" s="1463"/>
      <c r="S88" s="1463"/>
      <c r="T88" s="1463"/>
      <c r="U88" s="1463"/>
      <c r="V88" s="9"/>
    </row>
    <row r="89" spans="1:22" s="1" customFormat="1" ht="114.75" customHeight="1" x14ac:dyDescent="0.2">
      <c r="A89" s="1600" t="s">
        <v>1518</v>
      </c>
      <c r="B89" s="1464" t="s">
        <v>8954</v>
      </c>
      <c r="C89" s="38" t="s">
        <v>8955</v>
      </c>
      <c r="D89" s="1479" t="s">
        <v>810</v>
      </c>
      <c r="E89" s="1479" t="s">
        <v>972</v>
      </c>
      <c r="F89" s="49">
        <v>0</v>
      </c>
      <c r="G89" s="49">
        <v>0</v>
      </c>
      <c r="H89" s="49">
        <v>100</v>
      </c>
      <c r="I89" s="114"/>
      <c r="J89" s="1458" t="s">
        <v>8956</v>
      </c>
      <c r="K89" s="1458"/>
      <c r="L89" s="1458"/>
      <c r="M89" s="1463"/>
      <c r="N89" s="1463"/>
      <c r="O89" s="1463"/>
      <c r="P89" s="1463"/>
      <c r="Q89" s="1463"/>
      <c r="R89" s="1463"/>
      <c r="S89" s="1463"/>
      <c r="T89" s="1463"/>
      <c r="U89" s="1463"/>
      <c r="V89" s="9"/>
    </row>
    <row r="90" spans="1:22" s="1" customFormat="1" ht="114.75" customHeight="1" x14ac:dyDescent="0.2">
      <c r="A90" s="1600"/>
      <c r="B90" s="1464" t="s">
        <v>8957</v>
      </c>
      <c r="C90" s="920" t="s">
        <v>8958</v>
      </c>
      <c r="D90" s="1479" t="s">
        <v>286</v>
      </c>
      <c r="E90" s="1479" t="s">
        <v>972</v>
      </c>
      <c r="F90" s="49">
        <v>0</v>
      </c>
      <c r="G90" s="49">
        <v>0</v>
      </c>
      <c r="H90" s="49">
        <v>20</v>
      </c>
      <c r="I90" s="114"/>
      <c r="J90" s="1458" t="s">
        <v>8959</v>
      </c>
      <c r="K90" s="1458"/>
      <c r="L90" s="1458"/>
      <c r="M90" s="1463"/>
      <c r="N90" s="1463"/>
      <c r="O90" s="1463"/>
      <c r="P90" s="1463"/>
      <c r="Q90" s="1463"/>
      <c r="R90" s="1463"/>
      <c r="S90" s="1463"/>
      <c r="T90" s="1463"/>
      <c r="U90" s="1463"/>
      <c r="V90" s="9"/>
    </row>
    <row r="91" spans="1:22" s="1" customFormat="1" ht="120" customHeight="1" x14ac:dyDescent="0.2">
      <c r="A91" s="1600" t="s">
        <v>1522</v>
      </c>
      <c r="B91" s="1464" t="s">
        <v>5256</v>
      </c>
      <c r="C91" s="1465" t="s">
        <v>7432</v>
      </c>
      <c r="D91" s="1483" t="s">
        <v>986</v>
      </c>
      <c r="E91" s="1483" t="s">
        <v>987</v>
      </c>
      <c r="F91" s="998"/>
      <c r="G91" s="1174">
        <v>1300</v>
      </c>
      <c r="H91" s="114"/>
      <c r="I91" s="114"/>
      <c r="J91" s="1458" t="s">
        <v>5589</v>
      </c>
      <c r="K91" s="1458" t="s">
        <v>7431</v>
      </c>
      <c r="L91" s="1458" t="s">
        <v>8963</v>
      </c>
      <c r="M91" s="1463"/>
      <c r="N91" s="1463"/>
      <c r="O91" s="1463"/>
      <c r="P91" s="1463"/>
      <c r="Q91" s="1463"/>
      <c r="R91" s="1463"/>
      <c r="S91" s="1463"/>
      <c r="T91" s="1463"/>
      <c r="U91" s="1463"/>
      <c r="V91" s="9"/>
    </row>
    <row r="92" spans="1:22" s="1" customFormat="1" ht="157.5" customHeight="1" x14ac:dyDescent="0.2">
      <c r="A92" s="1600"/>
      <c r="B92" s="1464" t="s">
        <v>7093</v>
      </c>
      <c r="C92" s="1001" t="s">
        <v>8210</v>
      </c>
      <c r="D92" s="1483" t="s">
        <v>986</v>
      </c>
      <c r="E92" s="1483" t="s">
        <v>987</v>
      </c>
      <c r="F92" s="998"/>
      <c r="G92" s="1174"/>
      <c r="H92" s="114">
        <v>1255.55</v>
      </c>
      <c r="I92" s="114"/>
      <c r="J92" s="1458" t="s">
        <v>7086</v>
      </c>
      <c r="K92" s="1458" t="s">
        <v>8209</v>
      </c>
      <c r="L92" s="1458" t="s">
        <v>8964</v>
      </c>
      <c r="M92" s="1463"/>
      <c r="N92" s="1463"/>
      <c r="O92" s="1463"/>
      <c r="P92" s="1463"/>
      <c r="Q92" s="1463"/>
      <c r="R92" s="1463"/>
      <c r="S92" s="1463"/>
      <c r="T92" s="1463"/>
      <c r="U92" s="1463"/>
      <c r="V92" s="9"/>
    </row>
    <row r="93" spans="1:22" s="1" customFormat="1" ht="108.75" customHeight="1" x14ac:dyDescent="0.2">
      <c r="A93" s="1465" t="s">
        <v>1523</v>
      </c>
      <c r="B93" s="1464" t="s">
        <v>6274</v>
      </c>
      <c r="C93" s="1465" t="s">
        <v>6273</v>
      </c>
      <c r="D93" s="1460" t="s">
        <v>810</v>
      </c>
      <c r="E93" s="1460" t="s">
        <v>972</v>
      </c>
      <c r="F93" s="114"/>
      <c r="G93" s="1080">
        <v>600</v>
      </c>
      <c r="H93" s="114">
        <v>500</v>
      </c>
      <c r="I93" s="114"/>
      <c r="J93" s="1458" t="s">
        <v>6480</v>
      </c>
      <c r="K93" s="1458" t="s">
        <v>7094</v>
      </c>
      <c r="L93" s="1458" t="s">
        <v>8403</v>
      </c>
      <c r="M93" s="1463" t="s">
        <v>8965</v>
      </c>
      <c r="N93" s="1463"/>
      <c r="O93" s="1463"/>
      <c r="P93" s="1463"/>
      <c r="Q93" s="1463"/>
      <c r="R93" s="1463"/>
      <c r="S93" s="1463"/>
      <c r="T93" s="1463"/>
      <c r="U93" s="1463"/>
      <c r="V93" s="9"/>
    </row>
    <row r="94" spans="1:22" s="1" customFormat="1" ht="120.75" customHeight="1" x14ac:dyDescent="0.2">
      <c r="A94" s="1600" t="s">
        <v>1524</v>
      </c>
      <c r="B94" s="1464" t="s">
        <v>4790</v>
      </c>
      <c r="C94" s="1465" t="s">
        <v>4791</v>
      </c>
      <c r="D94" s="1460" t="s">
        <v>810</v>
      </c>
      <c r="E94" s="1460" t="s">
        <v>972</v>
      </c>
      <c r="F94" s="114">
        <v>100</v>
      </c>
      <c r="G94" s="1080"/>
      <c r="H94" s="114">
        <v>300</v>
      </c>
      <c r="I94" s="114"/>
      <c r="J94" s="1458" t="s">
        <v>4792</v>
      </c>
      <c r="K94" s="1458" t="s">
        <v>8691</v>
      </c>
      <c r="L94" s="1458" t="s">
        <v>8966</v>
      </c>
      <c r="M94" s="1463"/>
      <c r="N94" s="1463"/>
      <c r="O94" s="1463"/>
      <c r="P94" s="1463"/>
      <c r="Q94" s="1463"/>
      <c r="R94" s="1463"/>
      <c r="S94" s="1463"/>
      <c r="T94" s="1463"/>
      <c r="U94" s="1463"/>
      <c r="V94" s="9"/>
    </row>
    <row r="95" spans="1:22" s="1" customFormat="1" ht="53.25" customHeight="1" x14ac:dyDescent="0.2">
      <c r="A95" s="1600"/>
      <c r="B95" s="1464" t="s">
        <v>8960</v>
      </c>
      <c r="C95" s="920" t="s">
        <v>8961</v>
      </c>
      <c r="D95" s="1479" t="s">
        <v>810</v>
      </c>
      <c r="E95" s="1479" t="s">
        <v>972</v>
      </c>
      <c r="F95" s="1479">
        <v>0</v>
      </c>
      <c r="G95" s="1479">
        <v>0</v>
      </c>
      <c r="H95" s="1479" t="s">
        <v>8962</v>
      </c>
      <c r="I95" s="114"/>
      <c r="J95" s="1458" t="s">
        <v>8967</v>
      </c>
      <c r="K95" s="1458"/>
      <c r="L95" s="1458"/>
      <c r="M95" s="1463"/>
      <c r="N95" s="1463"/>
      <c r="O95" s="1463"/>
      <c r="P95" s="1463"/>
      <c r="Q95" s="1463"/>
      <c r="R95" s="1463"/>
      <c r="S95" s="1463"/>
      <c r="T95" s="1463"/>
      <c r="U95" s="1463"/>
      <c r="V95" s="9"/>
    </row>
    <row r="96" spans="1:22" s="1" customFormat="1" ht="59.25" customHeight="1" x14ac:dyDescent="0.2">
      <c r="A96" s="1465" t="s">
        <v>1527</v>
      </c>
      <c r="B96" s="1464" t="s">
        <v>7098</v>
      </c>
      <c r="C96" s="1465" t="s">
        <v>8969</v>
      </c>
      <c r="D96" s="1460" t="s">
        <v>810</v>
      </c>
      <c r="E96" s="1460" t="s">
        <v>972</v>
      </c>
      <c r="F96" s="998"/>
      <c r="G96" s="1071"/>
      <c r="H96" s="114">
        <v>900</v>
      </c>
      <c r="I96" s="114"/>
      <c r="J96" s="1458" t="s">
        <v>7086</v>
      </c>
      <c r="K96" s="1458" t="s">
        <v>8968</v>
      </c>
      <c r="L96" s="1458"/>
      <c r="M96" s="1463"/>
      <c r="N96" s="1463"/>
      <c r="O96" s="1463"/>
      <c r="P96" s="1463"/>
      <c r="Q96" s="1463"/>
      <c r="R96" s="1463"/>
      <c r="S96" s="1463"/>
      <c r="T96" s="1463"/>
      <c r="U96" s="1463"/>
      <c r="V96" s="9"/>
    </row>
    <row r="97" spans="1:22" s="1" customFormat="1" ht="98.25" customHeight="1" x14ac:dyDescent="0.2">
      <c r="A97" s="1465" t="s">
        <v>1531</v>
      </c>
      <c r="B97" s="1464" t="s">
        <v>6500</v>
      </c>
      <c r="C97" s="1465" t="s">
        <v>6589</v>
      </c>
      <c r="D97" s="1460" t="s">
        <v>810</v>
      </c>
      <c r="E97" s="1460" t="s">
        <v>972</v>
      </c>
      <c r="F97" s="998"/>
      <c r="G97" s="1071">
        <v>48</v>
      </c>
      <c r="H97" s="114">
        <v>485</v>
      </c>
      <c r="I97" s="114"/>
      <c r="J97" s="1458" t="s">
        <v>6492</v>
      </c>
      <c r="K97" s="1458" t="s">
        <v>7109</v>
      </c>
      <c r="L97" s="1458" t="s">
        <v>8970</v>
      </c>
      <c r="M97" s="1463"/>
      <c r="N97" s="1463"/>
      <c r="O97" s="1463"/>
      <c r="P97" s="1463"/>
      <c r="Q97" s="1463"/>
      <c r="R97" s="1463"/>
      <c r="S97" s="1463"/>
      <c r="T97" s="1463"/>
      <c r="U97" s="1463"/>
      <c r="V97" s="9"/>
    </row>
    <row r="98" spans="1:22" s="1" customFormat="1" ht="88.5" customHeight="1" x14ac:dyDescent="0.2">
      <c r="A98" s="1600" t="s">
        <v>1532</v>
      </c>
      <c r="B98" s="1464" t="s">
        <v>4801</v>
      </c>
      <c r="C98" s="1465" t="s">
        <v>4802</v>
      </c>
      <c r="D98" s="1460" t="s">
        <v>891</v>
      </c>
      <c r="E98" s="1460" t="s">
        <v>972</v>
      </c>
      <c r="F98" s="114">
        <v>310</v>
      </c>
      <c r="G98" s="1080"/>
      <c r="H98" s="114"/>
      <c r="I98" s="114"/>
      <c r="J98" s="1458" t="s">
        <v>4803</v>
      </c>
      <c r="K98" s="1458" t="s">
        <v>8696</v>
      </c>
      <c r="L98" s="1458" t="s">
        <v>8971</v>
      </c>
      <c r="M98" s="1463"/>
      <c r="N98" s="1463"/>
      <c r="O98" s="1463"/>
      <c r="P98" s="1463"/>
      <c r="Q98" s="1463"/>
      <c r="R98" s="1463"/>
      <c r="S98" s="1463"/>
      <c r="T98" s="1463"/>
      <c r="U98" s="1463"/>
      <c r="V98" s="9"/>
    </row>
    <row r="99" spans="1:22" s="1" customFormat="1" ht="76.5" customHeight="1" x14ac:dyDescent="0.2">
      <c r="A99" s="1600"/>
      <c r="B99" s="1464" t="s">
        <v>7110</v>
      </c>
      <c r="C99" s="1465" t="s">
        <v>7111</v>
      </c>
      <c r="D99" s="1460" t="s">
        <v>810</v>
      </c>
      <c r="E99" s="1460" t="s">
        <v>972</v>
      </c>
      <c r="F99" s="998"/>
      <c r="G99" s="1174"/>
      <c r="H99" s="114">
        <v>665</v>
      </c>
      <c r="I99" s="114"/>
      <c r="J99" s="1458" t="s">
        <v>7066</v>
      </c>
      <c r="K99" s="1458" t="s">
        <v>8972</v>
      </c>
      <c r="L99" s="1458"/>
      <c r="M99" s="1463"/>
      <c r="N99" s="1463"/>
      <c r="O99" s="1463"/>
      <c r="P99" s="1463"/>
      <c r="Q99" s="1463"/>
      <c r="R99" s="1463"/>
      <c r="S99" s="1463"/>
      <c r="T99" s="1463"/>
      <c r="U99" s="1463"/>
      <c r="V99" s="9"/>
    </row>
    <row r="100" spans="1:22" s="1" customFormat="1" ht="99" customHeight="1" x14ac:dyDescent="0.2">
      <c r="A100" s="1465" t="s">
        <v>1533</v>
      </c>
      <c r="B100" s="1479" t="s">
        <v>8698</v>
      </c>
      <c r="C100" s="38" t="s">
        <v>8704</v>
      </c>
      <c r="D100" s="1479" t="s">
        <v>286</v>
      </c>
      <c r="E100" s="1479" t="s">
        <v>972</v>
      </c>
      <c r="F100" s="49"/>
      <c r="G100" s="1080"/>
      <c r="H100" s="114"/>
      <c r="I100" s="114"/>
      <c r="J100" s="1458" t="s">
        <v>8705</v>
      </c>
      <c r="K100" s="1458" t="s">
        <v>8973</v>
      </c>
      <c r="L100" s="1458"/>
      <c r="M100" s="1463"/>
      <c r="N100" s="1463"/>
      <c r="O100" s="1463"/>
      <c r="P100" s="1463"/>
      <c r="Q100" s="1463"/>
      <c r="R100" s="1463"/>
      <c r="S100" s="1463"/>
      <c r="T100" s="1463"/>
      <c r="U100" s="1463"/>
      <c r="V100" s="9"/>
    </row>
    <row r="101" spans="1:22" s="1" customFormat="1" ht="72" customHeight="1" x14ac:dyDescent="0.2">
      <c r="A101" s="1465" t="s">
        <v>1537</v>
      </c>
      <c r="B101" s="1464" t="s">
        <v>7117</v>
      </c>
      <c r="C101" s="1465" t="s">
        <v>7116</v>
      </c>
      <c r="D101" s="1460" t="s">
        <v>810</v>
      </c>
      <c r="E101" s="1460" t="s">
        <v>972</v>
      </c>
      <c r="F101" s="998"/>
      <c r="G101" s="1071"/>
      <c r="H101" s="114">
        <v>858</v>
      </c>
      <c r="I101" s="114"/>
      <c r="J101" s="1458" t="s">
        <v>7066</v>
      </c>
      <c r="K101" s="1458" t="s">
        <v>8974</v>
      </c>
      <c r="L101" s="1458"/>
      <c r="M101" s="1463"/>
      <c r="N101" s="1463"/>
      <c r="O101" s="1463"/>
      <c r="P101" s="1463"/>
      <c r="Q101" s="1463"/>
      <c r="R101" s="1463"/>
      <c r="S101" s="1463"/>
      <c r="T101" s="1463"/>
      <c r="U101" s="1463"/>
      <c r="V101" s="9"/>
    </row>
    <row r="102" spans="1:22" s="1" customFormat="1" ht="120" customHeight="1" x14ac:dyDescent="0.2">
      <c r="A102" s="1465" t="s">
        <v>1539</v>
      </c>
      <c r="B102" s="1464" t="s">
        <v>7118</v>
      </c>
      <c r="C102" s="1465" t="s">
        <v>7119</v>
      </c>
      <c r="D102" s="1483" t="s">
        <v>810</v>
      </c>
      <c r="E102" s="1483" t="s">
        <v>972</v>
      </c>
      <c r="F102" s="998"/>
      <c r="G102" s="1071"/>
      <c r="H102" s="114">
        <v>1435</v>
      </c>
      <c r="I102" s="114"/>
      <c r="J102" s="1458" t="s">
        <v>7066</v>
      </c>
      <c r="K102" s="1458" t="s">
        <v>8721</v>
      </c>
      <c r="L102" s="1458" t="s">
        <v>8975</v>
      </c>
      <c r="M102" s="1463"/>
      <c r="N102" s="1463"/>
      <c r="O102" s="1463"/>
      <c r="P102" s="1463"/>
      <c r="Q102" s="1463"/>
      <c r="R102" s="1463"/>
      <c r="S102" s="1463"/>
      <c r="T102" s="1463"/>
      <c r="U102" s="1463"/>
      <c r="V102" s="9"/>
    </row>
    <row r="103" spans="1:22" s="1" customFormat="1" ht="126.75" customHeight="1" x14ac:dyDescent="0.2">
      <c r="A103" s="1600" t="s">
        <v>1550</v>
      </c>
      <c r="B103" s="1464" t="s">
        <v>6282</v>
      </c>
      <c r="C103" s="1465" t="s">
        <v>6503</v>
      </c>
      <c r="D103" s="1483" t="s">
        <v>810</v>
      </c>
      <c r="E103" s="1483" t="s">
        <v>972</v>
      </c>
      <c r="F103" s="998"/>
      <c r="G103" s="1071">
        <v>300</v>
      </c>
      <c r="H103" s="998">
        <v>55.12</v>
      </c>
      <c r="I103" s="114"/>
      <c r="J103" s="1458" t="s">
        <v>6445</v>
      </c>
      <c r="K103" s="1458" t="s">
        <v>7138</v>
      </c>
      <c r="L103" s="1458" t="s">
        <v>8976</v>
      </c>
      <c r="M103" s="1463"/>
      <c r="N103" s="1463"/>
      <c r="O103" s="1463"/>
      <c r="P103" s="1463"/>
      <c r="Q103" s="1463"/>
      <c r="R103" s="1463"/>
      <c r="S103" s="1463"/>
      <c r="T103" s="1463"/>
      <c r="U103" s="1463"/>
      <c r="V103" s="9"/>
    </row>
    <row r="104" spans="1:22" s="1" customFormat="1" ht="102.75" customHeight="1" x14ac:dyDescent="0.2">
      <c r="A104" s="1600"/>
      <c r="B104" s="1464" t="s">
        <v>8726</v>
      </c>
      <c r="C104" s="1465" t="s">
        <v>8727</v>
      </c>
      <c r="D104" s="1460" t="s">
        <v>304</v>
      </c>
      <c r="E104" s="1460" t="s">
        <v>972</v>
      </c>
      <c r="F104" s="114"/>
      <c r="G104" s="114"/>
      <c r="H104" s="114">
        <v>97</v>
      </c>
      <c r="I104" s="114"/>
      <c r="J104" s="1458" t="s">
        <v>8703</v>
      </c>
      <c r="K104" s="1458" t="s">
        <v>8977</v>
      </c>
      <c r="L104" s="1458"/>
      <c r="M104" s="1463"/>
      <c r="N104" s="1463"/>
      <c r="O104" s="1463"/>
      <c r="P104" s="1463"/>
      <c r="Q104" s="1463"/>
      <c r="R104" s="1463"/>
      <c r="S104" s="1463"/>
      <c r="T104" s="1463"/>
      <c r="U104" s="1463"/>
      <c r="V104" s="9"/>
    </row>
    <row r="105" spans="1:22" s="1" customFormat="1" ht="117.75" customHeight="1" x14ac:dyDescent="0.2">
      <c r="A105" s="1600"/>
      <c r="B105" s="1464" t="s">
        <v>8728</v>
      </c>
      <c r="C105" s="1465" t="s">
        <v>8729</v>
      </c>
      <c r="D105" s="1460" t="s">
        <v>286</v>
      </c>
      <c r="E105" s="1460" t="s">
        <v>972</v>
      </c>
      <c r="F105" s="114"/>
      <c r="G105" s="114"/>
      <c r="H105" s="114">
        <v>30</v>
      </c>
      <c r="I105" s="114"/>
      <c r="J105" s="1458" t="s">
        <v>8705</v>
      </c>
      <c r="K105" s="1458" t="s">
        <v>8978</v>
      </c>
      <c r="L105" s="1458"/>
      <c r="M105" s="1463"/>
      <c r="N105" s="1463"/>
      <c r="O105" s="1463"/>
      <c r="P105" s="1463"/>
      <c r="Q105" s="1463"/>
      <c r="R105" s="1463"/>
      <c r="S105" s="1463"/>
      <c r="T105" s="1463"/>
      <c r="U105" s="1463"/>
      <c r="V105" s="9"/>
    </row>
    <row r="106" spans="1:22" s="1" customFormat="1" ht="129" customHeight="1" x14ac:dyDescent="0.2">
      <c r="A106" s="1465" t="s">
        <v>1553</v>
      </c>
      <c r="B106" s="1464" t="s">
        <v>7150</v>
      </c>
      <c r="C106" s="1465" t="s">
        <v>7149</v>
      </c>
      <c r="D106" s="1483" t="s">
        <v>986</v>
      </c>
      <c r="E106" s="1483" t="s">
        <v>987</v>
      </c>
      <c r="F106" s="998"/>
      <c r="G106" s="1174"/>
      <c r="H106" s="114">
        <v>1395</v>
      </c>
      <c r="I106" s="114"/>
      <c r="J106" s="1458" t="s">
        <v>7066</v>
      </c>
      <c r="K106" s="1458" t="s">
        <v>8154</v>
      </c>
      <c r="L106" s="1458" t="s">
        <v>8979</v>
      </c>
      <c r="M106" s="1463"/>
      <c r="N106" s="1463"/>
      <c r="O106" s="1463"/>
      <c r="P106" s="1463"/>
      <c r="Q106" s="1463"/>
      <c r="R106" s="1463"/>
      <c r="S106" s="1463"/>
      <c r="T106" s="1463"/>
      <c r="U106" s="1463"/>
      <c r="V106" s="9"/>
    </row>
    <row r="107" spans="1:22" s="1" customFormat="1" ht="120" customHeight="1" x14ac:dyDescent="0.2">
      <c r="A107" s="1600" t="s">
        <v>1561</v>
      </c>
      <c r="B107" s="1460" t="s">
        <v>4022</v>
      </c>
      <c r="C107" s="596" t="s">
        <v>4023</v>
      </c>
      <c r="D107" s="1460" t="s">
        <v>810</v>
      </c>
      <c r="E107" s="1460" t="s">
        <v>972</v>
      </c>
      <c r="F107" s="114">
        <v>500</v>
      </c>
      <c r="G107" s="114">
        <v>300</v>
      </c>
      <c r="H107" s="114">
        <v>398.36484999999999</v>
      </c>
      <c r="I107" s="114"/>
      <c r="J107" s="1458" t="s">
        <v>4024</v>
      </c>
      <c r="K107" s="1458" t="s">
        <v>6464</v>
      </c>
      <c r="L107" s="1458" t="s">
        <v>8099</v>
      </c>
      <c r="M107" s="1463" t="s">
        <v>8412</v>
      </c>
      <c r="N107" s="1463" t="s">
        <v>8980</v>
      </c>
      <c r="O107" s="1463"/>
      <c r="P107" s="1463"/>
      <c r="Q107" s="1463"/>
      <c r="R107" s="1463"/>
      <c r="S107" s="1463"/>
      <c r="T107" s="1463"/>
      <c r="U107" s="1463"/>
      <c r="V107" s="9"/>
    </row>
    <row r="108" spans="1:22" s="1" customFormat="1" ht="102.75" customHeight="1" x14ac:dyDescent="0.2">
      <c r="A108" s="1600"/>
      <c r="B108" s="1460" t="s">
        <v>5324</v>
      </c>
      <c r="C108" s="1465" t="s">
        <v>5323</v>
      </c>
      <c r="D108" s="1460" t="s">
        <v>13</v>
      </c>
      <c r="E108" s="1460" t="s">
        <v>972</v>
      </c>
      <c r="F108" s="998"/>
      <c r="G108" s="1071">
        <v>890</v>
      </c>
      <c r="H108" s="114">
        <v>235</v>
      </c>
      <c r="I108" s="114"/>
      <c r="J108" s="1458" t="s">
        <v>5504</v>
      </c>
      <c r="K108" s="1458" t="s">
        <v>8981</v>
      </c>
      <c r="L108" s="1458"/>
      <c r="M108" s="1463"/>
      <c r="N108" s="1463"/>
      <c r="O108" s="1463"/>
      <c r="P108" s="1463"/>
      <c r="Q108" s="1463"/>
      <c r="R108" s="1463"/>
      <c r="S108" s="1463"/>
      <c r="T108" s="1463"/>
      <c r="U108" s="1463"/>
      <c r="V108" s="9"/>
    </row>
    <row r="109" spans="1:22" s="1" customFormat="1" ht="103.5" customHeight="1" x14ac:dyDescent="0.2">
      <c r="A109" s="1600" t="s">
        <v>1562</v>
      </c>
      <c r="B109" s="1464" t="s">
        <v>8741</v>
      </c>
      <c r="C109" s="1465" t="s">
        <v>8742</v>
      </c>
      <c r="D109" s="1460" t="s">
        <v>810</v>
      </c>
      <c r="E109" s="1460" t="s">
        <v>972</v>
      </c>
      <c r="F109" s="114"/>
      <c r="G109" s="114"/>
      <c r="H109" s="114">
        <v>800</v>
      </c>
      <c r="I109" s="114"/>
      <c r="J109" s="1458" t="s">
        <v>8743</v>
      </c>
      <c r="K109" s="1458" t="s">
        <v>8982</v>
      </c>
      <c r="L109" s="1458"/>
      <c r="M109" s="1463"/>
      <c r="N109" s="1463"/>
      <c r="O109" s="1463"/>
      <c r="P109" s="1463"/>
      <c r="Q109" s="1463"/>
      <c r="R109" s="1463"/>
      <c r="S109" s="1463"/>
      <c r="T109" s="1463"/>
      <c r="U109" s="1463"/>
      <c r="V109" s="9"/>
    </row>
    <row r="110" spans="1:22" s="1" customFormat="1" ht="103.5" customHeight="1" x14ac:dyDescent="0.2">
      <c r="A110" s="1600"/>
      <c r="B110" s="1464" t="s">
        <v>8983</v>
      </c>
      <c r="C110" s="1465" t="s">
        <v>8984</v>
      </c>
      <c r="D110" s="1460" t="s">
        <v>810</v>
      </c>
      <c r="E110" s="1460" t="s">
        <v>972</v>
      </c>
      <c r="F110" s="114"/>
      <c r="G110" s="114"/>
      <c r="H110" s="114">
        <v>200</v>
      </c>
      <c r="I110" s="114"/>
      <c r="J110" s="1458" t="s">
        <v>8985</v>
      </c>
      <c r="K110" s="1458"/>
      <c r="L110" s="1458"/>
      <c r="M110" s="1463"/>
      <c r="N110" s="1463"/>
      <c r="O110" s="1463"/>
      <c r="P110" s="1463"/>
      <c r="Q110" s="1463"/>
      <c r="R110" s="1463"/>
      <c r="S110" s="1463"/>
      <c r="T110" s="1463"/>
      <c r="U110" s="1463"/>
      <c r="V110" s="9"/>
    </row>
    <row r="111" spans="1:22" s="1" customFormat="1" ht="103.5" customHeight="1" x14ac:dyDescent="0.2">
      <c r="A111" s="1600"/>
      <c r="B111" s="1464" t="s">
        <v>8986</v>
      </c>
      <c r="C111" s="1465" t="s">
        <v>8987</v>
      </c>
      <c r="D111" s="1460" t="s">
        <v>810</v>
      </c>
      <c r="E111" s="1460" t="s">
        <v>972</v>
      </c>
      <c r="F111" s="114"/>
      <c r="G111" s="114"/>
      <c r="H111" s="114">
        <v>70</v>
      </c>
      <c r="I111" s="114"/>
      <c r="J111" s="1458" t="s">
        <v>8988</v>
      </c>
      <c r="K111" s="1458"/>
      <c r="L111" s="1458"/>
      <c r="M111" s="1463"/>
      <c r="N111" s="1463"/>
      <c r="O111" s="1463"/>
      <c r="P111" s="1463"/>
      <c r="Q111" s="1463"/>
      <c r="R111" s="1463"/>
      <c r="S111" s="1463"/>
      <c r="T111" s="1463"/>
      <c r="U111" s="1463"/>
      <c r="V111" s="9"/>
    </row>
    <row r="112" spans="1:22" s="1" customFormat="1" ht="155.25" customHeight="1" x14ac:dyDescent="0.2">
      <c r="A112" s="1464" t="s">
        <v>1565</v>
      </c>
      <c r="B112" s="1464" t="s">
        <v>2729</v>
      </c>
      <c r="C112" s="1465" t="s">
        <v>7463</v>
      </c>
      <c r="D112" s="1460" t="s">
        <v>13</v>
      </c>
      <c r="E112" s="1460" t="s">
        <v>972</v>
      </c>
      <c r="F112" s="114">
        <v>1470</v>
      </c>
      <c r="G112" s="114">
        <v>600</v>
      </c>
      <c r="H112" s="114">
        <v>902</v>
      </c>
      <c r="I112" s="114"/>
      <c r="J112" s="1458" t="s">
        <v>3405</v>
      </c>
      <c r="K112" s="1458" t="s">
        <v>6565</v>
      </c>
      <c r="L112" s="1458" t="s">
        <v>7462</v>
      </c>
      <c r="M112" s="1463" t="s">
        <v>8211</v>
      </c>
      <c r="N112" s="1463" t="s">
        <v>8414</v>
      </c>
      <c r="O112" s="1463" t="s">
        <v>8989</v>
      </c>
      <c r="P112" s="1463"/>
      <c r="Q112" s="1463"/>
      <c r="R112" s="1463"/>
      <c r="S112" s="1463"/>
      <c r="T112" s="1463"/>
      <c r="U112" s="1463"/>
      <c r="V112" s="9" t="s">
        <v>973</v>
      </c>
    </row>
    <row r="113" spans="1:26" s="1" customFormat="1" ht="112.5" customHeight="1" x14ac:dyDescent="0.2">
      <c r="A113" s="1464" t="s">
        <v>1567</v>
      </c>
      <c r="B113" s="1464" t="s">
        <v>2735</v>
      </c>
      <c r="C113" s="1465" t="s">
        <v>7005</v>
      </c>
      <c r="D113" s="1460" t="s">
        <v>810</v>
      </c>
      <c r="E113" s="1460" t="s">
        <v>972</v>
      </c>
      <c r="F113" s="114">
        <v>2198</v>
      </c>
      <c r="G113" s="1080">
        <v>500</v>
      </c>
      <c r="H113" s="114">
        <v>200</v>
      </c>
      <c r="I113" s="114"/>
      <c r="J113" s="1458" t="s">
        <v>4250</v>
      </c>
      <c r="K113" s="1458" t="s">
        <v>5645</v>
      </c>
      <c r="L113" s="1458" t="s">
        <v>7004</v>
      </c>
      <c r="M113" s="1463" t="s">
        <v>8990</v>
      </c>
      <c r="N113" s="1463"/>
      <c r="O113" s="1463"/>
      <c r="P113" s="1463"/>
      <c r="Q113" s="1463"/>
      <c r="R113" s="1463"/>
      <c r="S113" s="1463"/>
      <c r="T113" s="1463"/>
      <c r="U113" s="1463"/>
      <c r="V113" s="9" t="s">
        <v>973</v>
      </c>
    </row>
    <row r="114" spans="1:26" s="1" customFormat="1" ht="77.25" customHeight="1" x14ac:dyDescent="0.2">
      <c r="A114" s="1600" t="s">
        <v>1571</v>
      </c>
      <c r="B114" s="1479" t="s">
        <v>8753</v>
      </c>
      <c r="C114" s="38" t="s">
        <v>8754</v>
      </c>
      <c r="D114" s="1479" t="s">
        <v>304</v>
      </c>
      <c r="E114" s="1479" t="s">
        <v>972</v>
      </c>
      <c r="F114" s="1479"/>
      <c r="G114" s="49"/>
      <c r="H114" s="114">
        <v>27</v>
      </c>
      <c r="I114" s="114"/>
      <c r="J114" s="1458" t="s">
        <v>8703</v>
      </c>
      <c r="K114" s="1458" t="s">
        <v>8991</v>
      </c>
      <c r="L114" s="1458"/>
      <c r="M114" s="1463"/>
      <c r="N114" s="1463"/>
      <c r="O114" s="1463"/>
      <c r="P114" s="1463"/>
      <c r="Q114" s="1463"/>
      <c r="R114" s="1463"/>
      <c r="S114" s="1463"/>
      <c r="T114" s="1463"/>
      <c r="U114" s="1463"/>
      <c r="V114" s="9"/>
    </row>
    <row r="115" spans="1:26" s="1" customFormat="1" ht="77.25" customHeight="1" x14ac:dyDescent="0.2">
      <c r="A115" s="1600"/>
      <c r="B115" s="1479" t="s">
        <v>8992</v>
      </c>
      <c r="C115" s="920" t="s">
        <v>8993</v>
      </c>
      <c r="D115" s="1479" t="s">
        <v>3490</v>
      </c>
      <c r="E115" s="1479" t="s">
        <v>972</v>
      </c>
      <c r="F115" s="49">
        <v>0</v>
      </c>
      <c r="G115" s="49">
        <v>0</v>
      </c>
      <c r="H115" s="49">
        <v>203</v>
      </c>
      <c r="I115" s="114"/>
      <c r="J115" s="1458" t="s">
        <v>8994</v>
      </c>
      <c r="K115" s="1458"/>
      <c r="L115" s="1458"/>
      <c r="M115" s="1463"/>
      <c r="N115" s="1463"/>
      <c r="O115" s="1463"/>
      <c r="P115" s="1463"/>
      <c r="Q115" s="1463"/>
      <c r="R115" s="1463"/>
      <c r="S115" s="1463"/>
      <c r="T115" s="1463"/>
      <c r="U115" s="1463"/>
      <c r="V115" s="9"/>
    </row>
    <row r="116" spans="1:26" s="1" customFormat="1" ht="91.5" customHeight="1" x14ac:dyDescent="0.2">
      <c r="A116" s="1464" t="s">
        <v>1577</v>
      </c>
      <c r="B116" s="1479" t="s">
        <v>8995</v>
      </c>
      <c r="C116" s="38" t="s">
        <v>4270</v>
      </c>
      <c r="D116" s="1479" t="s">
        <v>810</v>
      </c>
      <c r="E116" s="1479" t="s">
        <v>972</v>
      </c>
      <c r="F116" s="1479">
        <v>0</v>
      </c>
      <c r="G116" s="1479">
        <v>0</v>
      </c>
      <c r="H116" s="1479">
        <v>40.4</v>
      </c>
      <c r="I116" s="114"/>
      <c r="J116" s="1458" t="s">
        <v>8996</v>
      </c>
      <c r="K116" s="1458"/>
      <c r="L116" s="1458"/>
      <c r="M116" s="1463"/>
      <c r="N116" s="1463"/>
      <c r="O116" s="1463"/>
      <c r="P116" s="1463"/>
      <c r="Q116" s="1463"/>
      <c r="R116" s="1463"/>
      <c r="S116" s="1463"/>
      <c r="T116" s="1463"/>
      <c r="U116" s="1463"/>
      <c r="V116" s="9"/>
    </row>
    <row r="117" spans="1:26" s="1" customFormat="1" ht="60" customHeight="1" x14ac:dyDescent="0.2">
      <c r="A117" s="1464" t="s">
        <v>1578</v>
      </c>
      <c r="B117" s="1479" t="s">
        <v>8997</v>
      </c>
      <c r="C117" s="920" t="s">
        <v>8998</v>
      </c>
      <c r="D117" s="1479" t="s">
        <v>810</v>
      </c>
      <c r="E117" s="1479" t="s">
        <v>972</v>
      </c>
      <c r="F117" s="49">
        <v>0</v>
      </c>
      <c r="G117" s="49">
        <v>0</v>
      </c>
      <c r="H117" s="49">
        <v>70</v>
      </c>
      <c r="I117" s="114"/>
      <c r="J117" s="1458" t="s">
        <v>8985</v>
      </c>
      <c r="K117" s="1458"/>
      <c r="L117" s="1458"/>
      <c r="M117" s="1463"/>
      <c r="N117" s="1463"/>
      <c r="O117" s="1463"/>
      <c r="P117" s="1463"/>
      <c r="Q117" s="1463"/>
      <c r="R117" s="1463"/>
      <c r="S117" s="1463"/>
      <c r="T117" s="1463"/>
      <c r="U117" s="1463"/>
      <c r="V117" s="9"/>
    </row>
    <row r="118" spans="1:26" s="1" customFormat="1" ht="65.25" customHeight="1" x14ac:dyDescent="0.2">
      <c r="A118" s="1464" t="s">
        <v>1579</v>
      </c>
      <c r="B118" s="1479" t="s">
        <v>8999</v>
      </c>
      <c r="C118" s="920" t="s">
        <v>9000</v>
      </c>
      <c r="D118" s="1479" t="s">
        <v>810</v>
      </c>
      <c r="E118" s="1479" t="s">
        <v>972</v>
      </c>
      <c r="F118" s="49">
        <v>0</v>
      </c>
      <c r="G118" s="49">
        <v>0</v>
      </c>
      <c r="H118" s="49">
        <v>400</v>
      </c>
      <c r="I118" s="114"/>
      <c r="J118" s="1458" t="s">
        <v>9001</v>
      </c>
      <c r="K118" s="1458"/>
      <c r="L118" s="1458"/>
      <c r="M118" s="1463"/>
      <c r="N118" s="1463"/>
      <c r="O118" s="1463"/>
      <c r="P118" s="1463"/>
      <c r="Q118" s="1463"/>
      <c r="R118" s="1463"/>
      <c r="S118" s="1463"/>
      <c r="T118" s="1463"/>
      <c r="U118" s="1463"/>
      <c r="V118" s="9"/>
    </row>
    <row r="119" spans="1:26" s="1" customFormat="1" ht="133.5" customHeight="1" x14ac:dyDescent="0.2">
      <c r="A119" s="1600" t="s">
        <v>1582</v>
      </c>
      <c r="B119" s="1479" t="s">
        <v>7227</v>
      </c>
      <c r="C119" s="1465" t="s">
        <v>7228</v>
      </c>
      <c r="D119" s="1460" t="s">
        <v>810</v>
      </c>
      <c r="E119" s="1460" t="s">
        <v>972</v>
      </c>
      <c r="F119" s="998"/>
      <c r="G119" s="114"/>
      <c r="H119" s="114">
        <v>2113</v>
      </c>
      <c r="I119" s="114"/>
      <c r="J119" s="1458" t="s">
        <v>7086</v>
      </c>
      <c r="K119" s="1458" t="s">
        <v>9002</v>
      </c>
      <c r="L119" s="1458"/>
      <c r="M119" s="1463"/>
      <c r="N119" s="1463"/>
      <c r="O119" s="1463"/>
      <c r="P119" s="1463"/>
      <c r="Q119" s="1463"/>
      <c r="R119" s="1463"/>
      <c r="S119" s="1463"/>
      <c r="T119" s="1463"/>
      <c r="U119" s="1463"/>
      <c r="V119" s="9"/>
    </row>
    <row r="120" spans="1:26" s="1" customFormat="1" ht="138" customHeight="1" x14ac:dyDescent="0.2">
      <c r="A120" s="1600"/>
      <c r="B120" s="1479" t="s">
        <v>8772</v>
      </c>
      <c r="C120" s="1465" t="s">
        <v>8773</v>
      </c>
      <c r="D120" s="1460" t="s">
        <v>286</v>
      </c>
      <c r="E120" s="1460" t="s">
        <v>972</v>
      </c>
      <c r="F120" s="998"/>
      <c r="G120" s="114"/>
      <c r="H120" s="114">
        <v>30</v>
      </c>
      <c r="I120" s="114"/>
      <c r="J120" s="1458" t="s">
        <v>8705</v>
      </c>
      <c r="K120" s="1458" t="s">
        <v>9003</v>
      </c>
      <c r="L120" s="1458"/>
      <c r="M120" s="1463"/>
      <c r="N120" s="1463"/>
      <c r="O120" s="1463"/>
      <c r="P120" s="1463"/>
      <c r="Q120" s="1463"/>
      <c r="R120" s="1463"/>
      <c r="S120" s="1463"/>
      <c r="T120" s="1463"/>
      <c r="U120" s="1463"/>
      <c r="V120" s="9"/>
    </row>
    <row r="121" spans="1:26" s="1" customFormat="1" ht="162.75" customHeight="1" x14ac:dyDescent="0.2">
      <c r="A121" s="1600"/>
      <c r="B121" s="1479" t="s">
        <v>8774</v>
      </c>
      <c r="C121" s="1465" t="s">
        <v>8336</v>
      </c>
      <c r="D121" s="1460" t="s">
        <v>286</v>
      </c>
      <c r="E121" s="1460" t="s">
        <v>972</v>
      </c>
      <c r="F121" s="998"/>
      <c r="G121" s="114"/>
      <c r="H121" s="114">
        <v>200</v>
      </c>
      <c r="I121" s="114"/>
      <c r="J121" s="1458" t="s">
        <v>8705</v>
      </c>
      <c r="K121" s="1458" t="s">
        <v>9004</v>
      </c>
      <c r="L121" s="1458"/>
      <c r="M121" s="1463"/>
      <c r="N121" s="1463"/>
      <c r="O121" s="1463"/>
      <c r="P121" s="1463"/>
      <c r="Q121" s="1463"/>
      <c r="R121" s="1463"/>
      <c r="S121" s="1463"/>
      <c r="T121" s="1463"/>
      <c r="U121" s="1463"/>
      <c r="V121" s="9"/>
    </row>
    <row r="122" spans="1:26" s="1" customFormat="1" ht="93" customHeight="1" x14ac:dyDescent="0.2">
      <c r="A122" s="1465" t="s">
        <v>1584</v>
      </c>
      <c r="B122" s="1464" t="s">
        <v>8786</v>
      </c>
      <c r="C122" s="1465" t="s">
        <v>8787</v>
      </c>
      <c r="D122" s="1460" t="s">
        <v>810</v>
      </c>
      <c r="E122" s="1460" t="s">
        <v>972</v>
      </c>
      <c r="F122" s="998"/>
      <c r="G122" s="1072"/>
      <c r="H122" s="114">
        <v>90</v>
      </c>
      <c r="I122" s="114"/>
      <c r="J122" s="1458" t="s">
        <v>8788</v>
      </c>
      <c r="K122" s="1458" t="s">
        <v>9005</v>
      </c>
      <c r="L122" s="1458"/>
      <c r="M122" s="1463"/>
      <c r="N122" s="1463"/>
      <c r="O122" s="1463"/>
      <c r="P122" s="1463"/>
      <c r="Q122" s="1463"/>
      <c r="R122" s="1463"/>
      <c r="S122" s="1463"/>
      <c r="T122" s="1463"/>
      <c r="U122" s="1463"/>
      <c r="V122" s="9"/>
    </row>
    <row r="123" spans="1:26" s="1" customFormat="1" ht="123" customHeight="1" x14ac:dyDescent="0.2">
      <c r="A123" s="1465" t="s">
        <v>1587</v>
      </c>
      <c r="B123" s="1464" t="s">
        <v>7241</v>
      </c>
      <c r="C123" s="1465" t="s">
        <v>7240</v>
      </c>
      <c r="D123" s="1460" t="s">
        <v>810</v>
      </c>
      <c r="E123" s="1460" t="s">
        <v>972</v>
      </c>
      <c r="F123" s="114"/>
      <c r="G123" s="1080"/>
      <c r="H123" s="114">
        <v>1259</v>
      </c>
      <c r="I123" s="114"/>
      <c r="J123" s="1458" t="s">
        <v>7242</v>
      </c>
      <c r="K123" s="1458" t="s">
        <v>9006</v>
      </c>
      <c r="L123" s="1458"/>
      <c r="M123" s="1463"/>
      <c r="N123" s="1463"/>
      <c r="O123" s="1463"/>
      <c r="P123" s="1463"/>
      <c r="Q123" s="1463"/>
      <c r="R123" s="1463"/>
      <c r="S123" s="1463"/>
      <c r="T123" s="1463"/>
      <c r="U123" s="1463"/>
      <c r="V123" s="9"/>
    </row>
    <row r="124" spans="1:26" s="1" customFormat="1" ht="109.5" customHeight="1" x14ac:dyDescent="0.2">
      <c r="A124" s="1600" t="s">
        <v>1588</v>
      </c>
      <c r="B124" s="1479" t="s">
        <v>6533</v>
      </c>
      <c r="C124" s="920" t="s">
        <v>6534</v>
      </c>
      <c r="D124" s="1479" t="s">
        <v>810</v>
      </c>
      <c r="E124" s="1479" t="s">
        <v>972</v>
      </c>
      <c r="F124" s="1479"/>
      <c r="G124" s="114">
        <v>180</v>
      </c>
      <c r="H124" s="114">
        <v>314</v>
      </c>
      <c r="I124" s="114"/>
      <c r="J124" s="1458" t="s">
        <v>6523</v>
      </c>
      <c r="K124" s="1458" t="s">
        <v>7245</v>
      </c>
      <c r="L124" s="1458" t="s">
        <v>9007</v>
      </c>
      <c r="M124" s="1463"/>
      <c r="N124" s="1463"/>
      <c r="O124" s="1463"/>
      <c r="P124" s="1463"/>
      <c r="Q124" s="1463"/>
      <c r="R124" s="1463"/>
      <c r="S124" s="1463"/>
      <c r="T124" s="1463"/>
      <c r="U124" s="1463"/>
      <c r="V124" s="9"/>
    </row>
    <row r="125" spans="1:26" s="1" customFormat="1" ht="120" customHeight="1" x14ac:dyDescent="0.2">
      <c r="A125" s="1600"/>
      <c r="B125" s="1479" t="s">
        <v>7243</v>
      </c>
      <c r="C125" s="920" t="s">
        <v>7244</v>
      </c>
      <c r="D125" s="1479" t="s">
        <v>810</v>
      </c>
      <c r="E125" s="1479" t="s">
        <v>972</v>
      </c>
      <c r="F125" s="1479"/>
      <c r="G125" s="114"/>
      <c r="H125" s="998"/>
      <c r="I125" s="114"/>
      <c r="J125" s="1458" t="s">
        <v>7242</v>
      </c>
      <c r="K125" s="1458" t="s">
        <v>8791</v>
      </c>
      <c r="L125" s="1458" t="s">
        <v>9008</v>
      </c>
      <c r="M125" s="1463"/>
      <c r="N125" s="1463"/>
      <c r="O125" s="1463"/>
      <c r="P125" s="1463"/>
      <c r="Q125" s="1463"/>
      <c r="R125" s="1463"/>
      <c r="S125" s="1463"/>
      <c r="T125" s="1463"/>
      <c r="U125" s="1463"/>
      <c r="V125" s="9"/>
    </row>
    <row r="126" spans="1:26" s="1" customFormat="1" ht="123" customHeight="1" x14ac:dyDescent="0.2">
      <c r="A126" s="1600" t="s">
        <v>1592</v>
      </c>
      <c r="B126" s="1464" t="s">
        <v>5387</v>
      </c>
      <c r="C126" s="1001" t="s">
        <v>7248</v>
      </c>
      <c r="D126" s="1460" t="s">
        <v>810</v>
      </c>
      <c r="E126" s="1460" t="s">
        <v>972</v>
      </c>
      <c r="F126" s="998"/>
      <c r="G126" s="1071">
        <v>900</v>
      </c>
      <c r="H126" s="114">
        <v>1374</v>
      </c>
      <c r="I126" s="114"/>
      <c r="J126" s="1458"/>
      <c r="K126" s="1458" t="s">
        <v>7249</v>
      </c>
      <c r="L126" s="1458" t="s">
        <v>8443</v>
      </c>
      <c r="M126" s="1463" t="s">
        <v>9009</v>
      </c>
      <c r="N126" s="1463"/>
      <c r="O126" s="1463"/>
      <c r="P126" s="1463"/>
      <c r="Q126" s="1463"/>
      <c r="R126" s="1463"/>
      <c r="S126" s="1463"/>
      <c r="T126" s="1463"/>
      <c r="U126" s="1463"/>
      <c r="V126" s="9"/>
    </row>
    <row r="127" spans="1:26" s="1" customFormat="1" ht="78.75" customHeight="1" x14ac:dyDescent="0.2">
      <c r="A127" s="1600"/>
      <c r="B127" s="1464" t="s">
        <v>8801</v>
      </c>
      <c r="C127" s="1001" t="s">
        <v>8802</v>
      </c>
      <c r="D127" s="1460" t="s">
        <v>810</v>
      </c>
      <c r="E127" s="1460" t="s">
        <v>972</v>
      </c>
      <c r="F127" s="998"/>
      <c r="G127" s="1071"/>
      <c r="H127" s="998"/>
      <c r="I127" s="114"/>
      <c r="J127" s="1458" t="s">
        <v>8803</v>
      </c>
      <c r="K127" s="1458" t="s">
        <v>9010</v>
      </c>
      <c r="L127" s="1458"/>
      <c r="M127" s="1463"/>
      <c r="N127" s="1463"/>
      <c r="O127" s="1463"/>
      <c r="P127" s="1463"/>
      <c r="Q127" s="1463"/>
      <c r="R127" s="1463"/>
      <c r="S127" s="1463"/>
      <c r="T127" s="1463"/>
      <c r="U127" s="1463"/>
      <c r="V127" s="9"/>
    </row>
    <row r="128" spans="1:26" s="1" customFormat="1" ht="49.5" customHeight="1" x14ac:dyDescent="0.2">
      <c r="A128" s="1889" t="s">
        <v>4941</v>
      </c>
      <c r="B128" s="1479" t="s">
        <v>8227</v>
      </c>
      <c r="C128" s="38" t="s">
        <v>8226</v>
      </c>
      <c r="D128" s="1479" t="s">
        <v>304</v>
      </c>
      <c r="E128" s="1479" t="s">
        <v>972</v>
      </c>
      <c r="F128" s="1479"/>
      <c r="G128" s="49"/>
      <c r="H128" s="49">
        <v>500</v>
      </c>
      <c r="I128" s="1479">
        <v>250</v>
      </c>
      <c r="J128" s="1457" t="s">
        <v>8164</v>
      </c>
      <c r="K128" s="1458" t="s">
        <v>9011</v>
      </c>
      <c r="L128" s="1458"/>
      <c r="M128" s="1463"/>
      <c r="N128" s="1463"/>
      <c r="O128" s="1463"/>
      <c r="P128" s="1463"/>
      <c r="Q128" s="1463"/>
      <c r="R128" s="1463"/>
      <c r="S128" s="1463"/>
      <c r="T128" s="1463"/>
      <c r="U128" s="1463"/>
      <c r="V128" s="9"/>
      <c r="W128" s="86"/>
      <c r="X128" s="86"/>
      <c r="Y128" s="86"/>
      <c r="Z128" s="86"/>
    </row>
    <row r="129" spans="1:26" s="1" customFormat="1" ht="188.25" customHeight="1" x14ac:dyDescent="0.2">
      <c r="A129" s="1889"/>
      <c r="B129" s="1479" t="s">
        <v>8812</v>
      </c>
      <c r="C129" s="38" t="s">
        <v>9012</v>
      </c>
      <c r="D129" s="1479" t="s">
        <v>810</v>
      </c>
      <c r="E129" s="1479" t="s">
        <v>972</v>
      </c>
      <c r="F129" s="1479"/>
      <c r="G129" s="49"/>
      <c r="H129" s="49">
        <v>800</v>
      </c>
      <c r="I129" s="1479"/>
      <c r="J129" s="1457" t="s">
        <v>8554</v>
      </c>
      <c r="K129" s="1458" t="s">
        <v>9013</v>
      </c>
      <c r="L129" s="1458"/>
      <c r="M129" s="1463"/>
      <c r="N129" s="1463"/>
      <c r="O129" s="1463"/>
      <c r="P129" s="1463"/>
      <c r="Q129" s="1463"/>
      <c r="R129" s="1463"/>
      <c r="S129" s="1463"/>
      <c r="T129" s="1463"/>
      <c r="U129" s="1463"/>
      <c r="V129" s="9"/>
      <c r="W129" s="86"/>
      <c r="X129" s="86"/>
      <c r="Y129" s="86"/>
      <c r="Z129" s="86"/>
    </row>
    <row r="130" spans="1:26" s="1" customFormat="1" ht="49.5" customHeight="1" x14ac:dyDescent="0.2">
      <c r="A130" s="443"/>
      <c r="B130" s="443"/>
      <c r="C130" s="3"/>
      <c r="D130" s="443"/>
      <c r="E130" s="443"/>
      <c r="F130" s="443"/>
      <c r="G130" s="443"/>
      <c r="H130" s="972"/>
      <c r="I130" s="972"/>
      <c r="J130" s="1458"/>
      <c r="K130" s="1458"/>
      <c r="L130" s="1458"/>
      <c r="M130" s="1463"/>
      <c r="N130" s="1463"/>
      <c r="O130" s="1463"/>
      <c r="P130" s="1463"/>
      <c r="Q130" s="1463"/>
      <c r="R130" s="1463"/>
      <c r="S130" s="1463"/>
      <c r="T130" s="1463"/>
      <c r="U130" s="1463"/>
      <c r="V130" s="9"/>
      <c r="W130" s="86"/>
      <c r="X130" s="86"/>
      <c r="Y130" s="86"/>
      <c r="Z130" s="86"/>
    </row>
    <row r="131" spans="1:26" s="1" customFormat="1" ht="11.25" customHeight="1" x14ac:dyDescent="0.2">
      <c r="A131" s="128"/>
      <c r="B131" s="128"/>
      <c r="C131" s="128"/>
      <c r="D131" s="128"/>
      <c r="E131" s="128"/>
      <c r="F131" s="1016"/>
      <c r="G131" s="1016"/>
      <c r="H131" s="1016"/>
      <c r="I131" s="1016"/>
      <c r="J131" s="396"/>
      <c r="K131" s="396"/>
      <c r="L131" s="396"/>
      <c r="M131" s="155"/>
      <c r="N131" s="155"/>
      <c r="O131" s="155"/>
      <c r="P131" s="155"/>
      <c r="Q131" s="155"/>
      <c r="R131" s="155"/>
      <c r="S131" s="155"/>
      <c r="T131" s="155"/>
      <c r="U131" s="155"/>
      <c r="V131" s="9"/>
    </row>
    <row r="132" spans="1:26" s="1" customFormat="1" ht="15" customHeight="1" x14ac:dyDescent="0.2">
      <c r="A132" s="1603" t="s">
        <v>1597</v>
      </c>
      <c r="B132" s="1603"/>
      <c r="C132" s="1603"/>
      <c r="D132" s="1603"/>
      <c r="E132" s="1603"/>
      <c r="F132" s="1603"/>
      <c r="G132" s="1603"/>
      <c r="H132" s="1603"/>
      <c r="I132" s="1603"/>
      <c r="J132" s="254"/>
      <c r="K132" s="254"/>
      <c r="L132" s="254"/>
      <c r="M132" s="140"/>
      <c r="N132" s="140"/>
      <c r="O132" s="140"/>
      <c r="P132" s="140"/>
      <c r="Q132" s="140"/>
      <c r="R132" s="140"/>
      <c r="S132" s="140"/>
      <c r="T132" s="140"/>
      <c r="U132" s="140"/>
      <c r="V132" s="80"/>
    </row>
    <row r="133" spans="1:26" s="1" customFormat="1" ht="15" customHeight="1" x14ac:dyDescent="0.2">
      <c r="A133" s="1601" t="s">
        <v>2</v>
      </c>
      <c r="B133" s="1627" t="s">
        <v>1162</v>
      </c>
      <c r="C133" s="1628"/>
      <c r="D133" s="1601" t="s">
        <v>1163</v>
      </c>
      <c r="E133" s="1601" t="s">
        <v>5</v>
      </c>
      <c r="F133" s="1601" t="s">
        <v>1164</v>
      </c>
      <c r="G133" s="1601"/>
      <c r="H133" s="1601"/>
      <c r="I133" s="1601" t="s">
        <v>7</v>
      </c>
      <c r="J133" s="1447"/>
      <c r="K133" s="1447"/>
      <c r="L133" s="1447"/>
      <c r="M133" s="1477"/>
      <c r="N133" s="1477"/>
      <c r="O133" s="1477"/>
      <c r="P133" s="1477"/>
      <c r="Q133" s="1477"/>
      <c r="R133" s="1477"/>
      <c r="S133" s="1477"/>
      <c r="T133" s="1477"/>
      <c r="U133" s="1477"/>
      <c r="V133" s="9"/>
    </row>
    <row r="134" spans="1:26" s="1" customFormat="1" ht="11.25" customHeight="1" x14ac:dyDescent="0.2">
      <c r="A134" s="1601"/>
      <c r="B134" s="1629"/>
      <c r="C134" s="1630"/>
      <c r="D134" s="1601"/>
      <c r="E134" s="1601"/>
      <c r="F134" s="1467">
        <v>2017</v>
      </c>
      <c r="G134" s="1467">
        <v>2018</v>
      </c>
      <c r="H134" s="1467">
        <v>2019</v>
      </c>
      <c r="I134" s="1601"/>
      <c r="J134" s="1447"/>
      <c r="K134" s="1447"/>
      <c r="L134" s="1447"/>
      <c r="M134" s="1477"/>
      <c r="N134" s="1477"/>
      <c r="O134" s="1477"/>
      <c r="P134" s="1477"/>
      <c r="Q134" s="1477"/>
      <c r="R134" s="1477"/>
      <c r="S134" s="1477"/>
      <c r="T134" s="1477"/>
      <c r="U134" s="1477"/>
      <c r="V134" s="9"/>
    </row>
    <row r="135" spans="1:26" s="1" customFormat="1" ht="11.25" customHeight="1" x14ac:dyDescent="0.2">
      <c r="A135" s="1481">
        <v>1</v>
      </c>
      <c r="B135" s="1588">
        <v>2</v>
      </c>
      <c r="C135" s="1589"/>
      <c r="D135" s="1467">
        <v>3</v>
      </c>
      <c r="E135" s="1467">
        <v>4</v>
      </c>
      <c r="F135" s="1467">
        <v>5</v>
      </c>
      <c r="G135" s="1467">
        <v>6</v>
      </c>
      <c r="H135" s="397">
        <v>7</v>
      </c>
      <c r="I135" s="1467">
        <v>8</v>
      </c>
      <c r="J135" s="1447"/>
      <c r="K135" s="1447"/>
      <c r="L135" s="1447"/>
      <c r="M135" s="1477"/>
      <c r="N135" s="1477"/>
      <c r="O135" s="1477"/>
      <c r="P135" s="1477"/>
      <c r="Q135" s="1477"/>
      <c r="R135" s="1477"/>
      <c r="S135" s="1477"/>
      <c r="T135" s="1477"/>
      <c r="U135" s="1477"/>
      <c r="V135" s="9"/>
    </row>
    <row r="136" spans="1:26" s="1" customFormat="1" ht="15" customHeight="1" x14ac:dyDescent="0.2">
      <c r="A136" s="1604" t="s">
        <v>1598</v>
      </c>
      <c r="B136" s="1605"/>
      <c r="C136" s="1605"/>
      <c r="D136" s="1605"/>
      <c r="E136" s="1605"/>
      <c r="F136" s="1605"/>
      <c r="G136" s="1605"/>
      <c r="H136" s="1605"/>
      <c r="I136" s="1606"/>
      <c r="J136" s="254"/>
      <c r="K136" s="254"/>
      <c r="L136" s="254"/>
      <c r="M136" s="140"/>
      <c r="N136" s="140"/>
      <c r="O136" s="140"/>
      <c r="P136" s="140"/>
      <c r="Q136" s="140"/>
      <c r="R136" s="140"/>
      <c r="S136" s="140"/>
      <c r="T136" s="140"/>
      <c r="U136" s="140"/>
      <c r="V136" s="9"/>
    </row>
    <row r="137" spans="1:26" ht="130.5" customHeight="1" x14ac:dyDescent="0.2">
      <c r="A137" s="1563" t="s">
        <v>1599</v>
      </c>
      <c r="B137" s="1459" t="s">
        <v>2867</v>
      </c>
      <c r="C137" s="1459" t="s">
        <v>7530</v>
      </c>
      <c r="D137" s="1455" t="s">
        <v>304</v>
      </c>
      <c r="E137" s="398" t="s">
        <v>1166</v>
      </c>
      <c r="F137" s="1489"/>
      <c r="G137" s="279">
        <v>5035.4306299999998</v>
      </c>
      <c r="H137" s="1489">
        <v>36400.199999999997</v>
      </c>
      <c r="I137" s="1489"/>
      <c r="J137" s="1469" t="s">
        <v>5685</v>
      </c>
      <c r="K137" s="1469" t="s">
        <v>6018</v>
      </c>
      <c r="L137" s="1469" t="s">
        <v>6354</v>
      </c>
      <c r="M137" s="1469" t="s">
        <v>7026</v>
      </c>
      <c r="N137" s="1469" t="s">
        <v>7531</v>
      </c>
      <c r="O137" s="1469" t="s">
        <v>9014</v>
      </c>
      <c r="P137" s="1469"/>
      <c r="Q137" s="1469"/>
      <c r="R137" s="1469"/>
      <c r="S137" s="1469"/>
      <c r="T137" s="1469"/>
      <c r="U137" s="1469"/>
      <c r="V137" s="95" t="s">
        <v>1167</v>
      </c>
      <c r="W137" s="96"/>
    </row>
    <row r="138" spans="1:26" ht="154.5" customHeight="1" x14ac:dyDescent="0.2">
      <c r="A138" s="1561"/>
      <c r="B138" s="1451" t="s">
        <v>8823</v>
      </c>
      <c r="C138" s="1487" t="s">
        <v>9015</v>
      </c>
      <c r="D138" s="1453" t="s">
        <v>8825</v>
      </c>
      <c r="E138" s="1453" t="s">
        <v>5923</v>
      </c>
      <c r="F138" s="1440"/>
      <c r="G138" s="1414"/>
      <c r="H138" s="1415"/>
      <c r="I138" s="1489"/>
      <c r="J138" s="1469" t="s">
        <v>8826</v>
      </c>
      <c r="K138" s="1469" t="s">
        <v>9016</v>
      </c>
      <c r="L138" s="1469"/>
      <c r="M138" s="1469"/>
      <c r="N138" s="1469"/>
      <c r="O138" s="1469"/>
      <c r="P138" s="1469"/>
      <c r="Q138" s="1469"/>
      <c r="R138" s="1469"/>
      <c r="S138" s="1469"/>
      <c r="T138" s="1469"/>
      <c r="U138" s="1469"/>
      <c r="V138" s="95"/>
      <c r="W138" s="96"/>
    </row>
    <row r="139" spans="1:26" ht="96" customHeight="1" x14ac:dyDescent="0.2">
      <c r="A139" s="1562"/>
      <c r="B139" s="1028" t="s">
        <v>9017</v>
      </c>
      <c r="C139" s="455" t="s">
        <v>9018</v>
      </c>
      <c r="D139" s="1028" t="s">
        <v>304</v>
      </c>
      <c r="E139" s="1028" t="s">
        <v>5923</v>
      </c>
      <c r="F139" s="1480">
        <v>0</v>
      </c>
      <c r="G139" s="1480">
        <v>0</v>
      </c>
      <c r="H139" s="1480">
        <v>1000</v>
      </c>
      <c r="I139" s="1441"/>
      <c r="J139" s="1469" t="s">
        <v>9019</v>
      </c>
      <c r="K139" s="1469"/>
      <c r="L139" s="1469"/>
      <c r="M139" s="1469"/>
      <c r="N139" s="1469"/>
      <c r="O139" s="1469"/>
      <c r="P139" s="1469"/>
      <c r="Q139" s="1469"/>
      <c r="R139" s="1469"/>
      <c r="S139" s="1469"/>
      <c r="T139" s="1469"/>
      <c r="U139" s="1469"/>
      <c r="V139" s="95"/>
      <c r="W139" s="96"/>
    </row>
    <row r="140" spans="1:26" s="1" customFormat="1" ht="14.25" customHeight="1" x14ac:dyDescent="0.2">
      <c r="A140" s="1604" t="s">
        <v>1602</v>
      </c>
      <c r="B140" s="1605"/>
      <c r="C140" s="1605"/>
      <c r="D140" s="1605"/>
      <c r="E140" s="1605"/>
      <c r="F140" s="1605"/>
      <c r="G140" s="1605"/>
      <c r="H140" s="1605"/>
      <c r="I140" s="1606"/>
      <c r="J140" s="254"/>
      <c r="K140" s="254"/>
      <c r="L140" s="254"/>
      <c r="M140" s="140"/>
      <c r="N140" s="140"/>
      <c r="O140" s="140"/>
      <c r="P140" s="140"/>
      <c r="Q140" s="140"/>
      <c r="R140" s="140"/>
      <c r="S140" s="140"/>
      <c r="T140" s="140"/>
      <c r="U140" s="140"/>
      <c r="V140" s="9"/>
    </row>
    <row r="141" spans="1:26" ht="153" customHeight="1" x14ac:dyDescent="0.2">
      <c r="A141" s="1829" t="s">
        <v>1603</v>
      </c>
      <c r="B141" s="1482" t="s">
        <v>2886</v>
      </c>
      <c r="C141" s="1482" t="s">
        <v>5435</v>
      </c>
      <c r="D141" s="1455" t="s">
        <v>13</v>
      </c>
      <c r="E141" s="398" t="s">
        <v>1166</v>
      </c>
      <c r="F141" s="1448">
        <v>578.7672</v>
      </c>
      <c r="G141" s="1448">
        <v>684.38400000000001</v>
      </c>
      <c r="H141" s="1448">
        <v>70</v>
      </c>
      <c r="I141" s="1448"/>
      <c r="J141" s="1458" t="s">
        <v>4038</v>
      </c>
      <c r="K141" s="1458" t="s">
        <v>5696</v>
      </c>
      <c r="L141" s="1458" t="s">
        <v>6029</v>
      </c>
      <c r="M141" s="1458" t="s">
        <v>8030</v>
      </c>
      <c r="N141" s="1458" t="s">
        <v>9020</v>
      </c>
      <c r="O141" s="1458"/>
      <c r="P141" s="1458"/>
      <c r="Q141" s="1458"/>
      <c r="R141" s="1458"/>
      <c r="S141" s="1458"/>
      <c r="T141" s="1458"/>
      <c r="U141" s="1458"/>
      <c r="V141" s="95" t="s">
        <v>1167</v>
      </c>
      <c r="W141" s="96"/>
    </row>
    <row r="142" spans="1:26" ht="75" customHeight="1" x14ac:dyDescent="0.2">
      <c r="A142" s="1829"/>
      <c r="B142" s="1482" t="s">
        <v>2887</v>
      </c>
      <c r="C142" s="1482" t="s">
        <v>7545</v>
      </c>
      <c r="D142" s="1455" t="s">
        <v>13</v>
      </c>
      <c r="E142" s="398" t="s">
        <v>1166</v>
      </c>
      <c r="F142" s="1448"/>
      <c r="G142" s="1012"/>
      <c r="H142" s="1448">
        <v>1471</v>
      </c>
      <c r="I142" s="1448">
        <f>1461.512+681.03</f>
        <v>2142.5419999999999</v>
      </c>
      <c r="J142" s="1472" t="s">
        <v>5749</v>
      </c>
      <c r="K142" s="1458" t="s">
        <v>7544</v>
      </c>
      <c r="L142" s="1458" t="s">
        <v>9021</v>
      </c>
      <c r="M142" s="1458"/>
      <c r="N142" s="1458"/>
      <c r="O142" s="1458"/>
      <c r="P142" s="1458"/>
      <c r="Q142" s="1458"/>
      <c r="R142" s="1458"/>
      <c r="S142" s="1458"/>
      <c r="T142" s="1458"/>
      <c r="U142" s="1458"/>
      <c r="V142" s="95" t="s">
        <v>1167</v>
      </c>
      <c r="W142" s="96"/>
    </row>
    <row r="143" spans="1:26" ht="143.25" customHeight="1" x14ac:dyDescent="0.2">
      <c r="A143" s="1829"/>
      <c r="B143" s="1482" t="s">
        <v>2889</v>
      </c>
      <c r="C143" s="1482" t="s">
        <v>7547</v>
      </c>
      <c r="D143" s="1455" t="s">
        <v>13</v>
      </c>
      <c r="E143" s="398" t="s">
        <v>1166</v>
      </c>
      <c r="F143" s="1448">
        <v>6950.5659999999998</v>
      </c>
      <c r="G143" s="975">
        <v>9194.3169990000006</v>
      </c>
      <c r="H143" s="279">
        <v>3343.0111999999999</v>
      </c>
      <c r="I143" s="1448"/>
      <c r="J143" s="1458" t="s">
        <v>4039</v>
      </c>
      <c r="K143" s="1458" t="s">
        <v>5697</v>
      </c>
      <c r="L143" s="1458" t="s">
        <v>6030</v>
      </c>
      <c r="M143" s="1458" t="s">
        <v>6365</v>
      </c>
      <c r="N143" s="1458" t="s">
        <v>7546</v>
      </c>
      <c r="O143" s="1458" t="s">
        <v>8827</v>
      </c>
      <c r="P143" s="1458" t="s">
        <v>9022</v>
      </c>
      <c r="Q143" s="1458"/>
      <c r="R143" s="1458"/>
      <c r="S143" s="1458"/>
      <c r="T143" s="1458"/>
      <c r="U143" s="1458"/>
      <c r="V143" s="95" t="s">
        <v>1167</v>
      </c>
      <c r="W143" s="96"/>
    </row>
    <row r="144" spans="1:26" ht="73.5" customHeight="1" x14ac:dyDescent="0.2">
      <c r="A144" s="1829"/>
      <c r="B144" s="964" t="s">
        <v>9023</v>
      </c>
      <c r="C144" s="740" t="s">
        <v>9024</v>
      </c>
      <c r="D144" s="1028" t="s">
        <v>275</v>
      </c>
      <c r="E144" s="1028" t="s">
        <v>5923</v>
      </c>
      <c r="F144" s="1480">
        <v>0</v>
      </c>
      <c r="G144" s="1480">
        <v>0</v>
      </c>
      <c r="H144" s="1480">
        <v>1000</v>
      </c>
      <c r="I144" s="241"/>
      <c r="J144" s="1458" t="s">
        <v>9025</v>
      </c>
      <c r="K144" s="1458"/>
      <c r="L144" s="1458"/>
      <c r="M144" s="1458"/>
      <c r="N144" s="1458"/>
      <c r="O144" s="1458"/>
      <c r="P144" s="1458"/>
      <c r="Q144" s="1458"/>
      <c r="R144" s="1458"/>
      <c r="S144" s="1458"/>
      <c r="T144" s="1458"/>
      <c r="U144" s="1458"/>
      <c r="V144" s="95"/>
      <c r="W144" s="96"/>
    </row>
    <row r="145" spans="1:43" ht="90.75" customHeight="1" x14ac:dyDescent="0.2">
      <c r="A145" s="1484" t="s">
        <v>2915</v>
      </c>
      <c r="B145" s="1482" t="s">
        <v>7557</v>
      </c>
      <c r="C145" s="1482" t="s">
        <v>7558</v>
      </c>
      <c r="D145" s="1455" t="s">
        <v>13</v>
      </c>
      <c r="E145" s="398" t="s">
        <v>1166</v>
      </c>
      <c r="F145" s="1448"/>
      <c r="G145" s="1012"/>
      <c r="H145" s="1448">
        <v>1476.6</v>
      </c>
      <c r="I145" s="1448"/>
      <c r="J145" s="974"/>
      <c r="K145" s="1458" t="s">
        <v>7066</v>
      </c>
      <c r="L145" s="1458" t="s">
        <v>9026</v>
      </c>
      <c r="M145" s="1458"/>
      <c r="N145" s="1458"/>
      <c r="O145" s="1458"/>
      <c r="P145" s="1458"/>
      <c r="Q145" s="1458"/>
      <c r="R145" s="1458"/>
      <c r="S145" s="1458"/>
      <c r="T145" s="1458"/>
      <c r="U145" s="1458"/>
      <c r="V145" s="95"/>
      <c r="W145" s="96"/>
    </row>
    <row r="146" spans="1:43" s="1" customFormat="1" ht="11.25" customHeight="1" x14ac:dyDescent="0.2">
      <c r="A146" s="96"/>
      <c r="B146" s="96"/>
      <c r="C146" s="96"/>
      <c r="D146" s="96"/>
      <c r="E146" s="96"/>
      <c r="F146" s="1017"/>
      <c r="G146" s="1017"/>
      <c r="H146" s="1017"/>
      <c r="I146" s="1018"/>
      <c r="J146" s="561"/>
      <c r="K146" s="561"/>
      <c r="L146" s="561"/>
      <c r="M146" s="156"/>
      <c r="N146" s="156"/>
      <c r="O146" s="156"/>
      <c r="P146" s="156"/>
      <c r="Q146" s="156"/>
      <c r="R146" s="156"/>
      <c r="S146" s="156"/>
      <c r="T146" s="156"/>
      <c r="U146" s="156"/>
      <c r="V146" s="9"/>
    </row>
    <row r="147" spans="1:43" s="1" customFormat="1" ht="12.75" customHeight="1" x14ac:dyDescent="0.2">
      <c r="A147" s="1602" t="s">
        <v>1604</v>
      </c>
      <c r="B147" s="1602"/>
      <c r="C147" s="1602"/>
      <c r="D147" s="1602"/>
      <c r="E147" s="1602"/>
      <c r="F147" s="1602"/>
      <c r="G147" s="1602"/>
      <c r="H147" s="1602"/>
      <c r="I147" s="1602"/>
      <c r="J147" s="562"/>
      <c r="K147" s="562"/>
      <c r="L147" s="562"/>
      <c r="M147" s="157"/>
      <c r="N147" s="157"/>
      <c r="O147" s="157"/>
      <c r="P147" s="157"/>
      <c r="Q147" s="157"/>
      <c r="R147" s="157"/>
      <c r="S147" s="157"/>
      <c r="T147" s="157"/>
      <c r="U147" s="157"/>
      <c r="V147" s="9" t="s">
        <v>8</v>
      </c>
    </row>
    <row r="148" spans="1:43" s="1" customFormat="1" ht="11.25" customHeight="1" x14ac:dyDescent="0.2">
      <c r="A148" s="96"/>
      <c r="B148" s="96"/>
      <c r="C148" s="96"/>
      <c r="D148" s="96"/>
      <c r="E148" s="96"/>
      <c r="F148" s="1019"/>
      <c r="G148" s="1019"/>
      <c r="H148" s="1019"/>
      <c r="I148" s="1013"/>
      <c r="J148" s="538"/>
      <c r="K148" s="538"/>
      <c r="L148" s="538"/>
      <c r="M148" s="150"/>
      <c r="N148" s="150"/>
      <c r="O148" s="150"/>
      <c r="P148" s="150"/>
      <c r="Q148" s="150"/>
      <c r="R148" s="150"/>
      <c r="S148" s="150"/>
      <c r="T148" s="150"/>
      <c r="U148" s="150"/>
      <c r="V148" s="9"/>
    </row>
    <row r="149" spans="1:43" s="1" customFormat="1" ht="24.75" customHeight="1" x14ac:dyDescent="0.2">
      <c r="A149" s="1576" t="s">
        <v>2</v>
      </c>
      <c r="B149" s="1617" t="s">
        <v>3</v>
      </c>
      <c r="C149" s="1621"/>
      <c r="D149" s="1576" t="s">
        <v>4</v>
      </c>
      <c r="E149" s="1576" t="s">
        <v>5</v>
      </c>
      <c r="F149" s="1617" t="s">
        <v>1214</v>
      </c>
      <c r="G149" s="1618"/>
      <c r="H149" s="1618"/>
      <c r="I149" s="1601" t="s">
        <v>7</v>
      </c>
      <c r="J149" s="1447"/>
      <c r="K149" s="1447"/>
      <c r="L149" s="1447"/>
      <c r="M149" s="1477"/>
      <c r="N149" s="1477"/>
      <c r="O149" s="1477"/>
      <c r="P149" s="1477"/>
      <c r="Q149" s="1477"/>
      <c r="R149" s="1477"/>
      <c r="S149" s="1477"/>
      <c r="T149" s="1477"/>
      <c r="U149" s="1477"/>
      <c r="V149" s="9"/>
    </row>
    <row r="150" spans="1:43" s="1" customFormat="1" ht="11.25" customHeight="1" x14ac:dyDescent="0.2">
      <c r="A150" s="1576"/>
      <c r="B150" s="1622"/>
      <c r="C150" s="1623"/>
      <c r="D150" s="1576"/>
      <c r="E150" s="1576"/>
      <c r="F150" s="1619"/>
      <c r="G150" s="1620"/>
      <c r="H150" s="1620"/>
      <c r="I150" s="1601"/>
      <c r="J150" s="1447"/>
      <c r="K150" s="1447"/>
      <c r="L150" s="1447"/>
      <c r="M150" s="1477"/>
      <c r="N150" s="1477"/>
      <c r="O150" s="1477"/>
      <c r="P150" s="1477"/>
      <c r="Q150" s="1477"/>
      <c r="R150" s="1477"/>
      <c r="S150" s="1477"/>
      <c r="T150" s="1477"/>
      <c r="U150" s="1477"/>
      <c r="V150" s="9"/>
    </row>
    <row r="151" spans="1:43" s="1" customFormat="1" ht="17.25" customHeight="1" x14ac:dyDescent="0.2">
      <c r="A151" s="1576"/>
      <c r="B151" s="1622"/>
      <c r="C151" s="1623"/>
      <c r="D151" s="1576"/>
      <c r="E151" s="1576"/>
      <c r="F151" s="1576">
        <v>2017</v>
      </c>
      <c r="G151" s="1625">
        <v>2018</v>
      </c>
      <c r="H151" s="1586">
        <v>2019</v>
      </c>
      <c r="I151" s="1601"/>
      <c r="J151" s="1447"/>
      <c r="K151" s="1447"/>
      <c r="L151" s="1447"/>
      <c r="M151" s="1477"/>
      <c r="N151" s="1477"/>
      <c r="O151" s="1477"/>
      <c r="P151" s="1477"/>
      <c r="Q151" s="1477"/>
      <c r="R151" s="1477"/>
      <c r="S151" s="1477"/>
      <c r="T151" s="1477"/>
      <c r="U151" s="1477"/>
      <c r="V151" s="9"/>
    </row>
    <row r="152" spans="1:43" s="1" customFormat="1" ht="3.75" customHeight="1" x14ac:dyDescent="0.2">
      <c r="A152" s="1576"/>
      <c r="B152" s="1619"/>
      <c r="C152" s="1624"/>
      <c r="D152" s="1576"/>
      <c r="E152" s="1576"/>
      <c r="F152" s="1576"/>
      <c r="G152" s="1626"/>
      <c r="H152" s="1586"/>
      <c r="I152" s="1601"/>
      <c r="J152" s="1447"/>
      <c r="K152" s="1447"/>
      <c r="L152" s="1447"/>
      <c r="M152" s="1477"/>
      <c r="N152" s="1477"/>
      <c r="O152" s="1477"/>
      <c r="P152" s="1477"/>
      <c r="Q152" s="1477"/>
      <c r="R152" s="1477"/>
      <c r="S152" s="1477"/>
      <c r="T152" s="1477"/>
      <c r="U152" s="1477"/>
      <c r="V152" s="9"/>
    </row>
    <row r="153" spans="1:43" s="1" customFormat="1" ht="11.25" customHeight="1" x14ac:dyDescent="0.2">
      <c r="A153" s="1460">
        <v>1</v>
      </c>
      <c r="B153" s="1586">
        <v>2</v>
      </c>
      <c r="C153" s="1587"/>
      <c r="D153" s="1460">
        <v>3</v>
      </c>
      <c r="E153" s="1460">
        <v>4</v>
      </c>
      <c r="F153" s="1460">
        <v>5</v>
      </c>
      <c r="G153" s="1460">
        <v>6</v>
      </c>
      <c r="H153" s="1473">
        <v>7</v>
      </c>
      <c r="I153" s="1467">
        <v>8</v>
      </c>
      <c r="J153" s="1447"/>
      <c r="K153" s="1447"/>
      <c r="L153" s="1447"/>
      <c r="M153" s="1477"/>
      <c r="N153" s="1477"/>
      <c r="O153" s="1477"/>
      <c r="P153" s="1477"/>
      <c r="Q153" s="1477"/>
      <c r="R153" s="1477"/>
      <c r="S153" s="1477"/>
      <c r="T153" s="1477"/>
      <c r="U153" s="1477"/>
      <c r="V153" s="9"/>
    </row>
    <row r="154" spans="1:43" s="1" customFormat="1" ht="12.75" customHeight="1" x14ac:dyDescent="0.2">
      <c r="A154" s="1580" t="s">
        <v>1605</v>
      </c>
      <c r="B154" s="1581"/>
      <c r="C154" s="1581"/>
      <c r="D154" s="1581"/>
      <c r="E154" s="1581"/>
      <c r="F154" s="1581"/>
      <c r="G154" s="1581"/>
      <c r="H154" s="1581"/>
      <c r="I154" s="1582"/>
      <c r="J154" s="349"/>
      <c r="K154" s="349"/>
      <c r="L154" s="349"/>
      <c r="M154" s="154"/>
      <c r="N154" s="154"/>
      <c r="O154" s="154"/>
      <c r="P154" s="154"/>
      <c r="Q154" s="154"/>
      <c r="R154" s="154"/>
      <c r="S154" s="154"/>
      <c r="T154" s="154"/>
      <c r="U154" s="154"/>
      <c r="V154" s="9"/>
    </row>
    <row r="155" spans="1:43" s="1" customFormat="1" ht="66" customHeight="1" x14ac:dyDescent="0.2">
      <c r="A155" s="1456" t="s">
        <v>1606</v>
      </c>
      <c r="B155" s="1028" t="s">
        <v>9027</v>
      </c>
      <c r="C155" s="455" t="s">
        <v>9028</v>
      </c>
      <c r="D155" s="1028" t="s">
        <v>810</v>
      </c>
      <c r="E155" s="1028" t="s">
        <v>902</v>
      </c>
      <c r="F155" s="1480">
        <v>0</v>
      </c>
      <c r="G155" s="1480">
        <v>0</v>
      </c>
      <c r="H155" s="1480">
        <v>80</v>
      </c>
      <c r="I155" s="241"/>
      <c r="J155" s="1458" t="s">
        <v>9029</v>
      </c>
      <c r="K155" s="1458"/>
      <c r="L155" s="1458"/>
      <c r="M155" s="1463"/>
      <c r="N155" s="1463"/>
      <c r="O155" s="1463"/>
      <c r="P155" s="1463"/>
      <c r="Q155" s="1463"/>
      <c r="R155" s="1463"/>
      <c r="S155" s="1463"/>
      <c r="T155" s="1463"/>
      <c r="U155" s="1463"/>
      <c r="V155" s="9"/>
      <c r="W155" s="86"/>
      <c r="X155" s="86"/>
      <c r="Y155" s="86"/>
      <c r="Z155" s="86"/>
    </row>
    <row r="156" spans="1:43" s="1" customFormat="1" ht="12" customHeight="1" x14ac:dyDescent="0.2">
      <c r="A156" s="1583" t="s">
        <v>1607</v>
      </c>
      <c r="B156" s="1584"/>
      <c r="C156" s="1584"/>
      <c r="D156" s="1584"/>
      <c r="E156" s="1584"/>
      <c r="F156" s="1584"/>
      <c r="G156" s="1584"/>
      <c r="H156" s="1584"/>
      <c r="I156" s="1585"/>
      <c r="J156" s="254"/>
      <c r="K156" s="254"/>
      <c r="L156" s="254"/>
      <c r="M156" s="140"/>
      <c r="N156" s="140"/>
      <c r="O156" s="140"/>
      <c r="P156" s="140"/>
      <c r="Q156" s="140"/>
      <c r="R156" s="140"/>
      <c r="S156" s="140"/>
      <c r="T156" s="140"/>
      <c r="U156" s="140"/>
      <c r="V156" s="9"/>
    </row>
    <row r="157" spans="1:43" s="1" customFormat="1" ht="119.25" customHeight="1" x14ac:dyDescent="0.2">
      <c r="A157" s="1484" t="s">
        <v>1608</v>
      </c>
      <c r="B157" s="1482" t="s">
        <v>2941</v>
      </c>
      <c r="C157" s="1484" t="s">
        <v>9030</v>
      </c>
      <c r="D157" s="1455" t="s">
        <v>304</v>
      </c>
      <c r="E157" s="1449" t="s">
        <v>1245</v>
      </c>
      <c r="F157" s="1448">
        <v>444.5</v>
      </c>
      <c r="G157" s="1030"/>
      <c r="H157" s="1448">
        <v>1240.1515400000001</v>
      </c>
      <c r="I157" s="1448">
        <v>1500</v>
      </c>
      <c r="J157" s="1447" t="s">
        <v>4040</v>
      </c>
      <c r="K157" s="1447" t="s">
        <v>4305</v>
      </c>
      <c r="L157" s="1447" t="s">
        <v>7737</v>
      </c>
      <c r="M157" s="1477" t="s">
        <v>8839</v>
      </c>
      <c r="N157" s="1477" t="s">
        <v>9031</v>
      </c>
      <c r="O157" s="1477"/>
      <c r="P157" s="1477"/>
      <c r="Q157" s="1477"/>
      <c r="R157" s="1477"/>
      <c r="S157" s="1477"/>
      <c r="T157" s="1477"/>
      <c r="U157" s="1477"/>
      <c r="V157" s="1" t="s">
        <v>326</v>
      </c>
    </row>
    <row r="158" spans="1:43" ht="113.25" customHeight="1" x14ac:dyDescent="0.2">
      <c r="A158" s="1482" t="s">
        <v>1610</v>
      </c>
      <c r="B158" s="964" t="s">
        <v>9033</v>
      </c>
      <c r="C158" s="740" t="s">
        <v>9034</v>
      </c>
      <c r="D158" s="1028" t="s">
        <v>304</v>
      </c>
      <c r="E158" s="1028" t="s">
        <v>9035</v>
      </c>
      <c r="F158" s="205">
        <v>0</v>
      </c>
      <c r="G158" s="205">
        <v>0</v>
      </c>
      <c r="H158" s="1480">
        <v>11.2</v>
      </c>
      <c r="I158" s="241"/>
      <c r="J158" s="1458" t="s">
        <v>9036</v>
      </c>
      <c r="K158" s="1458"/>
      <c r="L158" s="1458"/>
      <c r="M158" s="1458"/>
      <c r="N158" s="1458"/>
      <c r="O158" s="1458"/>
      <c r="P158" s="1458"/>
      <c r="Q158" s="1458"/>
      <c r="R158" s="1458"/>
      <c r="S158" s="1458"/>
      <c r="T158" s="1458"/>
      <c r="U158" s="1458"/>
      <c r="V158" s="96"/>
      <c r="W158" s="96"/>
    </row>
    <row r="159" spans="1:43" ht="93" customHeight="1" x14ac:dyDescent="0.2">
      <c r="A159" s="1484" t="s">
        <v>1611</v>
      </c>
      <c r="B159" s="1482" t="s">
        <v>8852</v>
      </c>
      <c r="C159" s="1482" t="s">
        <v>1242</v>
      </c>
      <c r="D159" s="1455" t="s">
        <v>286</v>
      </c>
      <c r="E159" s="1455" t="s">
        <v>8857</v>
      </c>
      <c r="F159" s="309"/>
      <c r="G159" s="1455"/>
      <c r="H159" s="1455">
        <v>113.2</v>
      </c>
      <c r="I159" s="1455"/>
      <c r="J159" s="1447" t="s">
        <v>8858</v>
      </c>
      <c r="K159" s="1447" t="s">
        <v>9032</v>
      </c>
      <c r="L159" s="1447"/>
      <c r="M159" s="1447"/>
      <c r="N159" s="1447"/>
      <c r="O159" s="1447"/>
      <c r="P159" s="1447"/>
      <c r="Q159" s="1447"/>
      <c r="R159" s="1447"/>
      <c r="S159" s="1447"/>
      <c r="T159" s="1447"/>
      <c r="U159" s="1447"/>
      <c r="V159" s="95"/>
      <c r="W159" s="96"/>
    </row>
    <row r="160" spans="1:43" s="1" customFormat="1" x14ac:dyDescent="0.2">
      <c r="F160" s="1009"/>
      <c r="G160" s="1009"/>
      <c r="H160" s="1009"/>
      <c r="I160" s="1009"/>
      <c r="J160" s="137"/>
      <c r="K160" s="137"/>
      <c r="L160" s="137"/>
      <c r="M160" s="137"/>
      <c r="N160" s="137"/>
      <c r="O160" s="137"/>
      <c r="P160" s="137"/>
      <c r="Q160" s="137"/>
      <c r="R160" s="137"/>
      <c r="S160" s="137"/>
      <c r="T160" s="137"/>
      <c r="U160" s="137"/>
      <c r="V160" s="3"/>
      <c r="W160" s="4"/>
      <c r="X160" s="4"/>
      <c r="Y160" s="4"/>
      <c r="Z160" s="4"/>
      <c r="AA160" s="4"/>
      <c r="AB160" s="4"/>
      <c r="AC160" s="4"/>
      <c r="AD160" s="4"/>
      <c r="AE160" s="4"/>
      <c r="AF160" s="4"/>
      <c r="AG160" s="4"/>
      <c r="AH160" s="4"/>
      <c r="AI160" s="4"/>
      <c r="AJ160" s="4"/>
      <c r="AK160" s="4"/>
      <c r="AL160" s="4"/>
      <c r="AM160" s="4"/>
      <c r="AN160" s="4"/>
      <c r="AO160" s="4"/>
      <c r="AP160" s="4"/>
      <c r="AQ160" s="4"/>
    </row>
    <row r="161" spans="6:43" s="1" customFormat="1" x14ac:dyDescent="0.2">
      <c r="F161" s="1009"/>
      <c r="G161" s="1009"/>
      <c r="H161" s="1009"/>
      <c r="I161" s="1009"/>
      <c r="J161" s="137"/>
      <c r="K161" s="137"/>
      <c r="L161" s="137"/>
      <c r="M161" s="137"/>
      <c r="N161" s="137"/>
      <c r="O161" s="137"/>
      <c r="P161" s="137"/>
      <c r="Q161" s="137"/>
      <c r="R161" s="137"/>
      <c r="S161" s="137"/>
      <c r="T161" s="137"/>
      <c r="U161" s="137"/>
      <c r="V161" s="3"/>
      <c r="W161" s="4"/>
      <c r="X161" s="4"/>
      <c r="Y161" s="4"/>
      <c r="Z161" s="4"/>
      <c r="AA161" s="4"/>
      <c r="AB161" s="4"/>
      <c r="AC161" s="4"/>
      <c r="AD161" s="4"/>
      <c r="AE161" s="4"/>
      <c r="AF161" s="4"/>
      <c r="AG161" s="4"/>
      <c r="AH161" s="4"/>
      <c r="AI161" s="4"/>
      <c r="AJ161" s="4"/>
      <c r="AK161" s="4"/>
      <c r="AL161" s="4"/>
      <c r="AM161" s="4"/>
      <c r="AN161" s="4"/>
      <c r="AO161" s="4"/>
      <c r="AP161" s="4"/>
      <c r="AQ161" s="4"/>
    </row>
    <row r="162" spans="6:43" s="1" customFormat="1" x14ac:dyDescent="0.2">
      <c r="F162" s="1009"/>
      <c r="G162" s="1009"/>
      <c r="H162" s="1009"/>
      <c r="I162" s="1009"/>
      <c r="J162" s="137"/>
      <c r="K162" s="137"/>
      <c r="L162" s="137"/>
      <c r="M162" s="137"/>
      <c r="N162" s="137"/>
      <c r="O162" s="137"/>
      <c r="P162" s="137"/>
      <c r="Q162" s="137"/>
      <c r="R162" s="137"/>
      <c r="S162" s="137"/>
      <c r="T162" s="137"/>
      <c r="U162" s="137"/>
      <c r="V162" s="3"/>
      <c r="W162" s="4"/>
      <c r="X162" s="4"/>
      <c r="Y162" s="4"/>
      <c r="Z162" s="4"/>
      <c r="AA162" s="4"/>
      <c r="AB162" s="4"/>
      <c r="AC162" s="4"/>
      <c r="AD162" s="4"/>
      <c r="AE162" s="4"/>
      <c r="AF162" s="4"/>
      <c r="AG162" s="4"/>
      <c r="AH162" s="4"/>
      <c r="AI162" s="4"/>
      <c r="AJ162" s="4"/>
      <c r="AK162" s="4"/>
      <c r="AL162" s="4"/>
      <c r="AM162" s="4"/>
      <c r="AN162" s="4"/>
      <c r="AO162" s="4"/>
      <c r="AP162" s="4"/>
      <c r="AQ162" s="4"/>
    </row>
    <row r="163" spans="6:43" s="1" customFormat="1" x14ac:dyDescent="0.2">
      <c r="F163" s="1009"/>
      <c r="G163" s="1009"/>
      <c r="H163" s="1009"/>
      <c r="I163" s="1009"/>
      <c r="J163" s="137"/>
      <c r="K163" s="137"/>
      <c r="L163" s="137"/>
      <c r="M163" s="137"/>
      <c r="N163" s="137"/>
      <c r="O163" s="137"/>
      <c r="P163" s="137"/>
      <c r="Q163" s="137"/>
      <c r="R163" s="137"/>
      <c r="S163" s="137"/>
      <c r="T163" s="137"/>
      <c r="U163" s="137"/>
      <c r="V163" s="3"/>
      <c r="W163" s="4"/>
      <c r="X163" s="4"/>
      <c r="Y163" s="4"/>
      <c r="Z163" s="4"/>
      <c r="AA163" s="4"/>
      <c r="AB163" s="4"/>
      <c r="AC163" s="4"/>
      <c r="AD163" s="4"/>
      <c r="AE163" s="4"/>
      <c r="AF163" s="4"/>
      <c r="AG163" s="4"/>
      <c r="AH163" s="4"/>
      <c r="AI163" s="4"/>
      <c r="AJ163" s="4"/>
      <c r="AK163" s="4"/>
      <c r="AL163" s="4"/>
      <c r="AM163" s="4"/>
      <c r="AN163" s="4"/>
      <c r="AO163" s="4"/>
      <c r="AP163" s="4"/>
      <c r="AQ163" s="4"/>
    </row>
    <row r="164" spans="6:43" s="1" customFormat="1" x14ac:dyDescent="0.2">
      <c r="F164" s="1009"/>
      <c r="G164" s="1009"/>
      <c r="H164" s="1009"/>
      <c r="I164" s="1009"/>
      <c r="J164" s="137"/>
      <c r="K164" s="137"/>
      <c r="L164" s="137"/>
      <c r="M164" s="137"/>
      <c r="N164" s="137"/>
      <c r="O164" s="137"/>
      <c r="P164" s="137"/>
      <c r="Q164" s="137"/>
      <c r="R164" s="137"/>
      <c r="S164" s="137"/>
      <c r="T164" s="137"/>
      <c r="U164" s="137"/>
      <c r="V164" s="3"/>
      <c r="W164" s="4"/>
      <c r="X164" s="4"/>
      <c r="Y164" s="4"/>
      <c r="Z164" s="4"/>
      <c r="AA164" s="4"/>
      <c r="AB164" s="4"/>
      <c r="AC164" s="4"/>
      <c r="AD164" s="4"/>
      <c r="AE164" s="4"/>
      <c r="AF164" s="4"/>
      <c r="AG164" s="4"/>
      <c r="AH164" s="4"/>
      <c r="AI164" s="4"/>
      <c r="AJ164" s="4"/>
      <c r="AK164" s="4"/>
      <c r="AL164" s="4"/>
      <c r="AM164" s="4"/>
      <c r="AN164" s="4"/>
      <c r="AO164" s="4"/>
      <c r="AP164" s="4"/>
      <c r="AQ164" s="4"/>
    </row>
  </sheetData>
  <autoFilter ref="E1:E164"/>
  <mergeCells count="80">
    <mergeCell ref="A141:A144"/>
    <mergeCell ref="B135:C135"/>
    <mergeCell ref="A147:I147"/>
    <mergeCell ref="A149:A152"/>
    <mergeCell ref="B149:C152"/>
    <mergeCell ref="D149:D152"/>
    <mergeCell ref="E149:E152"/>
    <mergeCell ref="F149:H150"/>
    <mergeCell ref="I149:I152"/>
    <mergeCell ref="A136:I136"/>
    <mergeCell ref="A140:I140"/>
    <mergeCell ref="A137:A139"/>
    <mergeCell ref="A156:I156"/>
    <mergeCell ref="F151:F152"/>
    <mergeCell ref="G151:G152"/>
    <mergeCell ref="H151:H152"/>
    <mergeCell ref="B153:C153"/>
    <mergeCell ref="A154:I154"/>
    <mergeCell ref="A132:I132"/>
    <mergeCell ref="A133:A134"/>
    <mergeCell ref="B133:C134"/>
    <mergeCell ref="D133:D134"/>
    <mergeCell ref="E133:E134"/>
    <mergeCell ref="F133:H133"/>
    <mergeCell ref="I133:I134"/>
    <mergeCell ref="A128:A129"/>
    <mergeCell ref="A126:A127"/>
    <mergeCell ref="A124:A125"/>
    <mergeCell ref="A119:A121"/>
    <mergeCell ref="A114:A115"/>
    <mergeCell ref="A109:A111"/>
    <mergeCell ref="A107:A108"/>
    <mergeCell ref="A103:A105"/>
    <mergeCell ref="A98:A99"/>
    <mergeCell ref="A91:A92"/>
    <mergeCell ref="A94:A95"/>
    <mergeCell ref="I74:I77"/>
    <mergeCell ref="A89:A90"/>
    <mergeCell ref="A81:I81"/>
    <mergeCell ref="F76:F77"/>
    <mergeCell ref="G76:G77"/>
    <mergeCell ref="H76:H77"/>
    <mergeCell ref="B78:C78"/>
    <mergeCell ref="A79:I79"/>
    <mergeCell ref="A82:A86"/>
    <mergeCell ref="A74:A77"/>
    <mergeCell ref="B74:C77"/>
    <mergeCell ref="D74:D77"/>
    <mergeCell ref="E74:E77"/>
    <mergeCell ref="F74:H75"/>
    <mergeCell ref="A23:A28"/>
    <mergeCell ref="A18:A20"/>
    <mergeCell ref="A21:A22"/>
    <mergeCell ref="B15:C15"/>
    <mergeCell ref="A73:I73"/>
    <mergeCell ref="A67:A69"/>
    <mergeCell ref="A66:I66"/>
    <mergeCell ref="A53:I53"/>
    <mergeCell ref="A34:I34"/>
    <mergeCell ref="A35:A38"/>
    <mergeCell ref="A29:I29"/>
    <mergeCell ref="A30:A33"/>
    <mergeCell ref="A39:A40"/>
    <mergeCell ref="A42:A45"/>
    <mergeCell ref="A46:A52"/>
    <mergeCell ref="A54:A64"/>
    <mergeCell ref="H2:I4"/>
    <mergeCell ref="A6:I6"/>
    <mergeCell ref="A7:I7"/>
    <mergeCell ref="A8:V8"/>
    <mergeCell ref="G13:G14"/>
    <mergeCell ref="H13:H14"/>
    <mergeCell ref="I11:I14"/>
    <mergeCell ref="F13:F14"/>
    <mergeCell ref="A16:I16"/>
    <mergeCell ref="A11:A14"/>
    <mergeCell ref="B11:C14"/>
    <mergeCell ref="D11:D14"/>
    <mergeCell ref="E11:E14"/>
    <mergeCell ref="F11:H12"/>
  </mergeCells>
  <pageMargins left="0.70866141732283472" right="0.70866141732283472" top="0.74803149606299213" bottom="0.74803149606299213" header="0.31496062992125984" footer="0.31496062992125984"/>
  <pageSetup paperSize="9" scale="59" fitToHeight="0" orientation="landscape" r:id="rId1"/>
  <rowBreaks count="1" manualBreakCount="1">
    <brk id="159" max="21" man="1"/>
  </rowBreaks>
  <colBreaks count="1" manualBreakCount="1">
    <brk id="10" max="158"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5"/>
  <sheetViews>
    <sheetView view="pageBreakPreview" zoomScale="80" zoomScaleNormal="100" zoomScaleSheetLayoutView="80" workbookViewId="0"/>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21" width="39" style="243" customWidth="1"/>
    <col min="22" max="22" width="8.140625" style="127" customWidth="1"/>
    <col min="23" max="23" width="21.85546875" style="128"/>
    <col min="24" max="16384" width="21.85546875" style="96"/>
  </cols>
  <sheetData>
    <row r="1" spans="1:39" ht="13.5" customHeight="1" x14ac:dyDescent="0.2">
      <c r="H1" s="1085"/>
    </row>
    <row r="2" spans="1:39" s="1" customFormat="1" ht="14.25" customHeight="1" x14ac:dyDescent="0.2">
      <c r="F2" s="1009"/>
      <c r="G2" s="1010"/>
      <c r="H2" s="1632" t="s">
        <v>9050</v>
      </c>
      <c r="I2" s="1632"/>
      <c r="J2" s="138"/>
      <c r="K2" s="138"/>
      <c r="L2" s="138"/>
      <c r="M2" s="138"/>
      <c r="N2" s="138"/>
      <c r="O2" s="138"/>
      <c r="P2" s="138"/>
      <c r="Q2" s="138"/>
      <c r="R2" s="138"/>
      <c r="S2" s="138"/>
      <c r="T2" s="138"/>
      <c r="U2" s="138"/>
      <c r="V2" s="3"/>
      <c r="W2" s="4"/>
    </row>
    <row r="3" spans="1:39" s="1" customFormat="1" ht="12.75" customHeight="1" x14ac:dyDescent="0.2">
      <c r="F3" s="1009"/>
      <c r="G3" s="1010"/>
      <c r="H3" s="1632"/>
      <c r="I3" s="1632"/>
      <c r="J3" s="138"/>
      <c r="K3" s="138"/>
      <c r="L3" s="138"/>
      <c r="M3" s="138"/>
      <c r="N3" s="138"/>
      <c r="O3" s="138"/>
      <c r="P3" s="138"/>
      <c r="Q3" s="138"/>
      <c r="R3" s="138"/>
      <c r="S3" s="138"/>
      <c r="T3" s="138"/>
      <c r="U3" s="138"/>
      <c r="V3" s="3"/>
      <c r="W3" s="4"/>
    </row>
    <row r="4" spans="1:39" s="1" customFormat="1" ht="12.75" customHeight="1" x14ac:dyDescent="0.2">
      <c r="F4" s="1009"/>
      <c r="G4" s="1010"/>
      <c r="H4" s="1632"/>
      <c r="I4" s="1632"/>
      <c r="J4" s="138"/>
      <c r="K4" s="138"/>
      <c r="L4" s="138"/>
      <c r="M4" s="138"/>
      <c r="N4" s="138"/>
      <c r="O4" s="138"/>
      <c r="P4" s="138"/>
      <c r="Q4" s="138"/>
      <c r="R4" s="138"/>
      <c r="S4" s="138"/>
      <c r="T4" s="138"/>
      <c r="U4" s="138"/>
      <c r="V4" s="3"/>
      <c r="W4" s="4"/>
    </row>
    <row r="5" spans="1:39" s="1" customFormat="1" ht="11.25" customHeight="1" x14ac:dyDescent="0.2">
      <c r="F5" s="1009"/>
      <c r="G5" s="1009"/>
      <c r="H5" s="1009"/>
      <c r="I5" s="1009"/>
      <c r="J5" s="137"/>
      <c r="K5" s="137"/>
      <c r="L5" s="137"/>
      <c r="M5" s="137"/>
      <c r="N5" s="137"/>
      <c r="O5" s="137"/>
      <c r="P5" s="137"/>
      <c r="Q5" s="137"/>
      <c r="R5" s="137"/>
      <c r="S5" s="137"/>
      <c r="T5" s="137"/>
      <c r="U5" s="137"/>
      <c r="V5" s="3"/>
      <c r="W5" s="4"/>
    </row>
    <row r="6" spans="1:39"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5"/>
      <c r="U6" s="185"/>
      <c r="V6" s="186"/>
      <c r="W6" s="6"/>
    </row>
    <row r="7" spans="1:39"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c r="U7" s="185"/>
      <c r="V7" s="185"/>
    </row>
    <row r="8" spans="1:39"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c r="U8" s="1633"/>
      <c r="V8" s="1633"/>
    </row>
    <row r="9" spans="1:39" s="1" customFormat="1" ht="15.75" customHeight="1" x14ac:dyDescent="0.2">
      <c r="A9" s="1468"/>
      <c r="B9" s="1468"/>
      <c r="C9" s="1468"/>
      <c r="D9" s="1468"/>
      <c r="E9" s="1468"/>
      <c r="F9" s="1468"/>
      <c r="G9" s="1468"/>
      <c r="H9" s="1468"/>
      <c r="I9" s="1468"/>
      <c r="J9" s="1468"/>
      <c r="K9" s="1468"/>
      <c r="L9" s="1468"/>
      <c r="M9" s="1468"/>
      <c r="N9" s="1468"/>
      <c r="O9" s="1468"/>
      <c r="P9" s="1468"/>
      <c r="Q9" s="1468"/>
      <c r="R9" s="1468"/>
      <c r="S9" s="1468"/>
      <c r="T9" s="1468"/>
      <c r="U9" s="1468"/>
      <c r="V9" s="1468"/>
    </row>
    <row r="10" spans="1:39" s="1" customFormat="1" ht="15" customHeight="1" x14ac:dyDescent="0.2">
      <c r="A10" s="8"/>
      <c r="B10" s="8"/>
      <c r="C10" s="8"/>
      <c r="D10" s="187" t="s">
        <v>1381</v>
      </c>
      <c r="E10" s="187"/>
      <c r="F10" s="1011"/>
      <c r="G10" s="1011"/>
      <c r="H10" s="1011"/>
      <c r="I10" s="1011"/>
      <c r="J10" s="139"/>
      <c r="K10" s="139"/>
      <c r="L10" s="139"/>
      <c r="M10" s="139"/>
      <c r="N10" s="139"/>
      <c r="O10" s="139"/>
      <c r="P10" s="139"/>
      <c r="Q10" s="139"/>
      <c r="R10" s="139"/>
      <c r="S10" s="139"/>
      <c r="T10" s="139"/>
      <c r="U10" s="139"/>
      <c r="V10" s="9"/>
    </row>
    <row r="11" spans="1:39" s="1" customFormat="1" ht="15" customHeight="1" x14ac:dyDescent="0.2">
      <c r="A11" s="1601" t="s">
        <v>2</v>
      </c>
      <c r="B11" s="1634" t="s">
        <v>3</v>
      </c>
      <c r="C11" s="1635"/>
      <c r="D11" s="1601" t="s">
        <v>4</v>
      </c>
      <c r="E11" s="1601" t="s">
        <v>5</v>
      </c>
      <c r="F11" s="1601" t="s">
        <v>6</v>
      </c>
      <c r="G11" s="1601"/>
      <c r="H11" s="1601"/>
      <c r="I11" s="1601" t="s">
        <v>7</v>
      </c>
      <c r="J11" s="1447"/>
      <c r="K11" s="1447"/>
      <c r="L11" s="1447"/>
      <c r="M11" s="1477"/>
      <c r="N11" s="1477"/>
      <c r="O11" s="1477"/>
      <c r="P11" s="1477"/>
      <c r="Q11" s="1477"/>
      <c r="R11" s="1477"/>
      <c r="S11" s="1477"/>
      <c r="T11" s="1477"/>
      <c r="U11" s="1477"/>
      <c r="V11" s="9"/>
    </row>
    <row r="12" spans="1:39" s="1" customFormat="1" ht="11.25" customHeight="1" x14ac:dyDescent="0.2">
      <c r="A12" s="1601"/>
      <c r="B12" s="1636"/>
      <c r="C12" s="1637"/>
      <c r="D12" s="1601"/>
      <c r="E12" s="1601"/>
      <c r="F12" s="1601"/>
      <c r="G12" s="1601"/>
      <c r="H12" s="1601"/>
      <c r="I12" s="1601"/>
      <c r="J12" s="1447"/>
      <c r="K12" s="1447"/>
      <c r="L12" s="1447"/>
      <c r="M12" s="1477"/>
      <c r="N12" s="1477"/>
      <c r="O12" s="1477"/>
      <c r="P12" s="1477"/>
      <c r="Q12" s="1477"/>
      <c r="R12" s="1477"/>
      <c r="S12" s="1477"/>
      <c r="T12" s="1477"/>
      <c r="U12" s="1477"/>
      <c r="V12" s="9"/>
    </row>
    <row r="13" spans="1:39" s="1" customFormat="1" ht="11.25" customHeight="1" x14ac:dyDescent="0.2">
      <c r="A13" s="1601"/>
      <c r="B13" s="1636"/>
      <c r="C13" s="1637"/>
      <c r="D13" s="1601"/>
      <c r="E13" s="1601"/>
      <c r="F13" s="1601">
        <v>2017</v>
      </c>
      <c r="G13" s="1601">
        <v>2018</v>
      </c>
      <c r="H13" s="1601">
        <v>2019</v>
      </c>
      <c r="I13" s="1601"/>
      <c r="J13" s="1447"/>
      <c r="K13" s="1447"/>
      <c r="L13" s="1447"/>
      <c r="M13" s="1477"/>
      <c r="N13" s="1477"/>
      <c r="O13" s="1477"/>
      <c r="P13" s="1477"/>
      <c r="Q13" s="1477"/>
      <c r="R13" s="1477"/>
      <c r="S13" s="1477"/>
      <c r="T13" s="1477"/>
      <c r="U13" s="1477"/>
      <c r="V13" s="9"/>
    </row>
    <row r="14" spans="1:39" s="1" customFormat="1" ht="3.75" customHeight="1" x14ac:dyDescent="0.2">
      <c r="A14" s="1601"/>
      <c r="B14" s="1638"/>
      <c r="C14" s="1639"/>
      <c r="D14" s="1601"/>
      <c r="E14" s="1601"/>
      <c r="F14" s="1601"/>
      <c r="G14" s="1601"/>
      <c r="H14" s="1601"/>
      <c r="I14" s="1601"/>
      <c r="J14" s="1447"/>
      <c r="K14" s="1447"/>
      <c r="L14" s="1447"/>
      <c r="M14" s="1477"/>
      <c r="N14" s="1477"/>
      <c r="O14" s="1477"/>
      <c r="P14" s="1477"/>
      <c r="Q14" s="1477"/>
      <c r="R14" s="1477"/>
      <c r="S14" s="1477"/>
      <c r="T14" s="1477"/>
      <c r="U14" s="1477"/>
      <c r="V14" s="9"/>
    </row>
    <row r="15" spans="1:39" s="1" customFormat="1" ht="11.25" customHeight="1" x14ac:dyDescent="0.2">
      <c r="A15" s="973">
        <v>1</v>
      </c>
      <c r="B15" s="1644">
        <v>2</v>
      </c>
      <c r="C15" s="1645"/>
      <c r="D15" s="973">
        <v>3</v>
      </c>
      <c r="E15" s="973">
        <v>4</v>
      </c>
      <c r="F15" s="973">
        <v>5</v>
      </c>
      <c r="G15" s="973">
        <v>6</v>
      </c>
      <c r="H15" s="973">
        <v>7</v>
      </c>
      <c r="I15" s="973">
        <v>8</v>
      </c>
      <c r="J15" s="1447"/>
      <c r="K15" s="1447"/>
      <c r="L15" s="1447"/>
      <c r="M15" s="1477"/>
      <c r="N15" s="1477"/>
      <c r="O15" s="1477"/>
      <c r="P15" s="1477"/>
      <c r="Q15" s="1477"/>
      <c r="R15" s="1477"/>
      <c r="S15" s="1477"/>
      <c r="T15" s="1477"/>
      <c r="U15" s="1477"/>
      <c r="V15" s="9"/>
    </row>
    <row r="16" spans="1:39" s="1" customFormat="1" ht="15.75" customHeight="1" x14ac:dyDescent="0.2">
      <c r="A16" s="1583" t="s">
        <v>1478</v>
      </c>
      <c r="B16" s="1591"/>
      <c r="C16" s="1591"/>
      <c r="D16" s="1591"/>
      <c r="E16" s="1591"/>
      <c r="F16" s="1591"/>
      <c r="G16" s="1591"/>
      <c r="H16" s="1591"/>
      <c r="I16" s="1585"/>
      <c r="J16" s="254"/>
      <c r="K16" s="254"/>
      <c r="L16" s="254"/>
      <c r="M16" s="140"/>
      <c r="N16" s="140"/>
      <c r="O16" s="140"/>
      <c r="P16" s="140"/>
      <c r="Q16" s="140"/>
      <c r="R16" s="140"/>
      <c r="S16" s="140"/>
      <c r="T16" s="140"/>
      <c r="U16" s="140"/>
      <c r="V16" s="3"/>
      <c r="W16" s="4"/>
      <c r="X16" s="4"/>
      <c r="Y16" s="4"/>
      <c r="Z16" s="4"/>
      <c r="AA16" s="4"/>
      <c r="AB16" s="4"/>
      <c r="AC16" s="4"/>
      <c r="AD16" s="4"/>
      <c r="AE16" s="4"/>
      <c r="AF16" s="4"/>
      <c r="AG16" s="4"/>
      <c r="AH16" s="4"/>
      <c r="AI16" s="4"/>
      <c r="AJ16" s="4"/>
      <c r="AK16" s="4"/>
      <c r="AL16" s="4"/>
      <c r="AM16" s="4"/>
    </row>
    <row r="17" spans="1:43" s="1" customFormat="1" ht="168.75" customHeight="1" x14ac:dyDescent="0.2">
      <c r="A17" s="1560" t="s">
        <v>1485</v>
      </c>
      <c r="B17" s="1459" t="s">
        <v>2139</v>
      </c>
      <c r="C17" s="1027" t="s">
        <v>5121</v>
      </c>
      <c r="D17" s="1455" t="s">
        <v>558</v>
      </c>
      <c r="E17" s="1455" t="s">
        <v>216</v>
      </c>
      <c r="F17" s="1448">
        <v>48390</v>
      </c>
      <c r="G17" s="279">
        <v>5200</v>
      </c>
      <c r="H17" s="1448">
        <v>120</v>
      </c>
      <c r="I17" s="279"/>
      <c r="J17" s="1474" t="s">
        <v>3303</v>
      </c>
      <c r="K17" s="1475" t="s">
        <v>3762</v>
      </c>
      <c r="L17" s="1475" t="s">
        <v>3885</v>
      </c>
      <c r="M17" s="151" t="s">
        <v>4705</v>
      </c>
      <c r="N17" s="151" t="s">
        <v>5547</v>
      </c>
      <c r="O17" s="151" t="s">
        <v>6930</v>
      </c>
      <c r="P17" s="151" t="s">
        <v>8030</v>
      </c>
      <c r="Q17" s="151" t="s">
        <v>9039</v>
      </c>
      <c r="R17" s="151"/>
      <c r="S17" s="151"/>
      <c r="T17" s="151"/>
      <c r="U17" s="151"/>
      <c r="V17" s="9" t="s">
        <v>123</v>
      </c>
    </row>
    <row r="18" spans="1:43" s="1" customFormat="1" ht="143.25" customHeight="1" x14ac:dyDescent="0.2">
      <c r="A18" s="1561"/>
      <c r="B18" s="1455" t="s">
        <v>6420</v>
      </c>
      <c r="C18" s="1027" t="s">
        <v>6425</v>
      </c>
      <c r="D18" s="1455" t="s">
        <v>810</v>
      </c>
      <c r="E18" s="1455" t="s">
        <v>902</v>
      </c>
      <c r="F18" s="330"/>
      <c r="G18" s="279">
        <v>750</v>
      </c>
      <c r="H18" s="1448">
        <v>450</v>
      </c>
      <c r="I18" s="1014"/>
      <c r="J18" s="974" t="s">
        <v>6429</v>
      </c>
      <c r="K18" s="1458" t="s">
        <v>8541</v>
      </c>
      <c r="L18" s="1458" t="s">
        <v>9040</v>
      </c>
      <c r="M18" s="1463"/>
      <c r="N18" s="1463"/>
      <c r="O18" s="1463"/>
      <c r="P18" s="1463"/>
      <c r="Q18" s="1463"/>
      <c r="R18" s="1463"/>
      <c r="S18" s="1463"/>
      <c r="T18" s="1463"/>
      <c r="U18" s="1463"/>
      <c r="V18" s="4"/>
      <c r="W18" s="4"/>
    </row>
    <row r="19" spans="1:43" s="1" customFormat="1" ht="110.25" customHeight="1" x14ac:dyDescent="0.2">
      <c r="A19" s="1562"/>
      <c r="B19" s="1455" t="s">
        <v>8548</v>
      </c>
      <c r="C19" s="1027" t="s">
        <v>8553</v>
      </c>
      <c r="D19" s="1455" t="s">
        <v>810</v>
      </c>
      <c r="E19" s="1455" t="s">
        <v>902</v>
      </c>
      <c r="F19" s="330"/>
      <c r="G19" s="279"/>
      <c r="H19" s="1448">
        <v>904.10500000000002</v>
      </c>
      <c r="I19" s="1014"/>
      <c r="J19" s="1458" t="s">
        <v>8554</v>
      </c>
      <c r="K19" s="1458" t="s">
        <v>8907</v>
      </c>
      <c r="L19" s="1458" t="s">
        <v>9041</v>
      </c>
      <c r="M19" s="1463"/>
      <c r="N19" s="1463"/>
      <c r="O19" s="1463"/>
      <c r="P19" s="1463"/>
      <c r="Q19" s="1463"/>
      <c r="R19" s="1463"/>
      <c r="S19" s="1463"/>
      <c r="T19" s="1463"/>
      <c r="U19" s="1463"/>
      <c r="V19" s="4"/>
      <c r="W19" s="4"/>
    </row>
    <row r="20" spans="1:43" s="1" customFormat="1" ht="11.25" customHeight="1" x14ac:dyDescent="0.2">
      <c r="A20" s="96"/>
      <c r="B20" s="96"/>
      <c r="C20" s="96"/>
      <c r="D20" s="96"/>
      <c r="E20" s="96"/>
      <c r="F20" s="1017"/>
      <c r="G20" s="1017"/>
      <c r="H20" s="1017"/>
      <c r="I20" s="1018"/>
      <c r="J20" s="561"/>
      <c r="K20" s="561"/>
      <c r="L20" s="561"/>
      <c r="M20" s="156"/>
      <c r="N20" s="156"/>
      <c r="O20" s="156"/>
      <c r="P20" s="156"/>
      <c r="Q20" s="156"/>
      <c r="R20" s="156"/>
      <c r="S20" s="156"/>
      <c r="T20" s="156"/>
      <c r="U20" s="156"/>
      <c r="V20" s="9"/>
    </row>
    <row r="21" spans="1:43" s="1" customFormat="1" ht="12.75" customHeight="1" x14ac:dyDescent="0.2">
      <c r="A21" s="1602" t="s">
        <v>1604</v>
      </c>
      <c r="B21" s="1602"/>
      <c r="C21" s="1602"/>
      <c r="D21" s="1602"/>
      <c r="E21" s="1602"/>
      <c r="F21" s="1602"/>
      <c r="G21" s="1602"/>
      <c r="H21" s="1602"/>
      <c r="I21" s="1602"/>
      <c r="J21" s="562"/>
      <c r="K21" s="562"/>
      <c r="L21" s="562"/>
      <c r="M21" s="157"/>
      <c r="N21" s="157"/>
      <c r="O21" s="157"/>
      <c r="P21" s="157"/>
      <c r="Q21" s="157"/>
      <c r="R21" s="157"/>
      <c r="S21" s="157"/>
      <c r="T21" s="157"/>
      <c r="U21" s="157"/>
      <c r="V21" s="9" t="s">
        <v>8</v>
      </c>
    </row>
    <row r="22" spans="1:43" s="1" customFormat="1" ht="11.25" customHeight="1" x14ac:dyDescent="0.2">
      <c r="A22" s="96"/>
      <c r="B22" s="96"/>
      <c r="C22" s="96"/>
      <c r="D22" s="96"/>
      <c r="E22" s="96"/>
      <c r="F22" s="1019"/>
      <c r="G22" s="1019"/>
      <c r="H22" s="1019"/>
      <c r="I22" s="1013"/>
      <c r="J22" s="538"/>
      <c r="K22" s="538"/>
      <c r="L22" s="538"/>
      <c r="M22" s="150"/>
      <c r="N22" s="150"/>
      <c r="O22" s="150"/>
      <c r="P22" s="150"/>
      <c r="Q22" s="150"/>
      <c r="R22" s="150"/>
      <c r="S22" s="150"/>
      <c r="T22" s="150"/>
      <c r="U22" s="150"/>
      <c r="V22" s="9"/>
    </row>
    <row r="23" spans="1:43" s="1" customFormat="1" ht="24.75" customHeight="1" x14ac:dyDescent="0.2">
      <c r="A23" s="1576" t="s">
        <v>2</v>
      </c>
      <c r="B23" s="1617" t="s">
        <v>3</v>
      </c>
      <c r="C23" s="1621"/>
      <c r="D23" s="1576" t="s">
        <v>4</v>
      </c>
      <c r="E23" s="1576" t="s">
        <v>5</v>
      </c>
      <c r="F23" s="1617" t="s">
        <v>1214</v>
      </c>
      <c r="G23" s="1618"/>
      <c r="H23" s="1618"/>
      <c r="I23" s="1601" t="s">
        <v>7</v>
      </c>
      <c r="J23" s="1447"/>
      <c r="K23" s="1447"/>
      <c r="L23" s="1447"/>
      <c r="M23" s="1477"/>
      <c r="N23" s="1477"/>
      <c r="O23" s="1477"/>
      <c r="P23" s="1477"/>
      <c r="Q23" s="1477"/>
      <c r="R23" s="1477"/>
      <c r="S23" s="1477"/>
      <c r="T23" s="1477"/>
      <c r="U23" s="1477"/>
      <c r="V23" s="9"/>
    </row>
    <row r="24" spans="1:43" s="1" customFormat="1" ht="11.25" customHeight="1" x14ac:dyDescent="0.2">
      <c r="A24" s="1576"/>
      <c r="B24" s="1622"/>
      <c r="C24" s="1623"/>
      <c r="D24" s="1576"/>
      <c r="E24" s="1576"/>
      <c r="F24" s="1619"/>
      <c r="G24" s="1620"/>
      <c r="H24" s="1620"/>
      <c r="I24" s="1601"/>
      <c r="J24" s="1447"/>
      <c r="K24" s="1447"/>
      <c r="L24" s="1447"/>
      <c r="M24" s="1477"/>
      <c r="N24" s="1477"/>
      <c r="O24" s="1477"/>
      <c r="P24" s="1477"/>
      <c r="Q24" s="1477"/>
      <c r="R24" s="1477"/>
      <c r="S24" s="1477"/>
      <c r="T24" s="1477"/>
      <c r="U24" s="1477"/>
      <c r="V24" s="9"/>
    </row>
    <row r="25" spans="1:43" s="1" customFormat="1" ht="17.25" customHeight="1" x14ac:dyDescent="0.2">
      <c r="A25" s="1576"/>
      <c r="B25" s="1622"/>
      <c r="C25" s="1623"/>
      <c r="D25" s="1576"/>
      <c r="E25" s="1576"/>
      <c r="F25" s="1576">
        <v>2017</v>
      </c>
      <c r="G25" s="1625">
        <v>2018</v>
      </c>
      <c r="H25" s="1586">
        <v>2019</v>
      </c>
      <c r="I25" s="1601"/>
      <c r="J25" s="1447"/>
      <c r="K25" s="1447"/>
      <c r="L25" s="1447"/>
      <c r="M25" s="1477"/>
      <c r="N25" s="1477"/>
      <c r="O25" s="1477"/>
      <c r="P25" s="1477"/>
      <c r="Q25" s="1477"/>
      <c r="R25" s="1477"/>
      <c r="S25" s="1477"/>
      <c r="T25" s="1477"/>
      <c r="U25" s="1477"/>
      <c r="V25" s="9"/>
    </row>
    <row r="26" spans="1:43" s="1" customFormat="1" ht="3.75" customHeight="1" x14ac:dyDescent="0.2">
      <c r="A26" s="1576"/>
      <c r="B26" s="1619"/>
      <c r="C26" s="1624"/>
      <c r="D26" s="1576"/>
      <c r="E26" s="1576"/>
      <c r="F26" s="1576"/>
      <c r="G26" s="1626"/>
      <c r="H26" s="1586"/>
      <c r="I26" s="1601"/>
      <c r="J26" s="1447"/>
      <c r="K26" s="1447"/>
      <c r="L26" s="1447"/>
      <c r="M26" s="1477"/>
      <c r="N26" s="1477"/>
      <c r="O26" s="1477"/>
      <c r="P26" s="1477"/>
      <c r="Q26" s="1477"/>
      <c r="R26" s="1477"/>
      <c r="S26" s="1477"/>
      <c r="T26" s="1477"/>
      <c r="U26" s="1477"/>
      <c r="V26" s="9"/>
    </row>
    <row r="27" spans="1:43" s="1" customFormat="1" ht="11.25" customHeight="1" x14ac:dyDescent="0.2">
      <c r="A27" s="1460">
        <v>1</v>
      </c>
      <c r="B27" s="1586">
        <v>2</v>
      </c>
      <c r="C27" s="1587"/>
      <c r="D27" s="1460">
        <v>3</v>
      </c>
      <c r="E27" s="1460">
        <v>4</v>
      </c>
      <c r="F27" s="1460">
        <v>5</v>
      </c>
      <c r="G27" s="1460">
        <v>6</v>
      </c>
      <c r="H27" s="1473">
        <v>7</v>
      </c>
      <c r="I27" s="1467">
        <v>8</v>
      </c>
      <c r="J27" s="1447"/>
      <c r="K27" s="1447"/>
      <c r="L27" s="1447"/>
      <c r="M27" s="1477"/>
      <c r="N27" s="1477"/>
      <c r="O27" s="1477"/>
      <c r="P27" s="1477"/>
      <c r="Q27" s="1477"/>
      <c r="R27" s="1477"/>
      <c r="S27" s="1477"/>
      <c r="T27" s="1477"/>
      <c r="U27" s="1477"/>
      <c r="V27" s="9"/>
    </row>
    <row r="28" spans="1:43" s="1" customFormat="1" ht="12" customHeight="1" x14ac:dyDescent="0.2">
      <c r="A28" s="1583" t="s">
        <v>1607</v>
      </c>
      <c r="B28" s="1584"/>
      <c r="C28" s="1584"/>
      <c r="D28" s="1584"/>
      <c r="E28" s="1584"/>
      <c r="F28" s="1584"/>
      <c r="G28" s="1584"/>
      <c r="H28" s="1584"/>
      <c r="I28" s="1585"/>
      <c r="J28" s="254"/>
      <c r="K28" s="254"/>
      <c r="L28" s="254"/>
      <c r="M28" s="140"/>
      <c r="N28" s="140"/>
      <c r="O28" s="140"/>
      <c r="P28" s="140"/>
      <c r="Q28" s="140"/>
      <c r="R28" s="140"/>
      <c r="S28" s="140"/>
      <c r="T28" s="140"/>
      <c r="U28" s="140"/>
      <c r="V28" s="9"/>
    </row>
    <row r="29" spans="1:43" ht="93" customHeight="1" x14ac:dyDescent="0.2">
      <c r="A29" s="1560" t="s">
        <v>1611</v>
      </c>
      <c r="B29" s="1459" t="s">
        <v>9043</v>
      </c>
      <c r="C29" s="1442" t="s">
        <v>9045</v>
      </c>
      <c r="D29" s="1028" t="s">
        <v>3809</v>
      </c>
      <c r="E29" s="1028" t="s">
        <v>4742</v>
      </c>
      <c r="F29" s="230">
        <v>0</v>
      </c>
      <c r="G29" s="230">
        <v>0</v>
      </c>
      <c r="H29" s="230">
        <v>1005.69</v>
      </c>
      <c r="I29" s="230">
        <v>0</v>
      </c>
      <c r="J29" s="1447" t="s">
        <v>9046</v>
      </c>
      <c r="K29" s="1447"/>
      <c r="L29" s="1447"/>
      <c r="M29" s="1447"/>
      <c r="N29" s="1447"/>
      <c r="O29" s="1447"/>
      <c r="P29" s="1447"/>
      <c r="Q29" s="1447"/>
      <c r="R29" s="1447"/>
      <c r="S29" s="1447"/>
      <c r="T29" s="1447"/>
      <c r="U29" s="1447"/>
      <c r="V29" s="95"/>
      <c r="W29" s="96"/>
    </row>
    <row r="30" spans="1:43" ht="93" customHeight="1" x14ac:dyDescent="0.2">
      <c r="A30" s="1562"/>
      <c r="B30" s="1459" t="s">
        <v>9044</v>
      </c>
      <c r="C30" s="1459" t="s">
        <v>9047</v>
      </c>
      <c r="D30" s="1028" t="s">
        <v>3809</v>
      </c>
      <c r="E30" s="1445" t="s">
        <v>4742</v>
      </c>
      <c r="F30" s="1480">
        <v>0</v>
      </c>
      <c r="G30" s="1480">
        <v>0</v>
      </c>
      <c r="H30" s="1480">
        <v>1336.471</v>
      </c>
      <c r="I30" s="1480">
        <v>0</v>
      </c>
      <c r="J30" s="1447" t="s">
        <v>9046</v>
      </c>
      <c r="K30" s="1447"/>
      <c r="L30" s="1447"/>
      <c r="M30" s="1447"/>
      <c r="N30" s="1447"/>
      <c r="O30" s="1447"/>
      <c r="P30" s="1447"/>
      <c r="Q30" s="1447"/>
      <c r="R30" s="1447"/>
      <c r="S30" s="1447"/>
      <c r="T30" s="1447"/>
      <c r="U30" s="1447"/>
      <c r="V30" s="95"/>
      <c r="W30" s="96"/>
    </row>
    <row r="31" spans="1:43" s="1" customFormat="1" ht="30.75" customHeight="1" x14ac:dyDescent="0.2">
      <c r="A31" s="204" t="s">
        <v>1612</v>
      </c>
      <c r="B31" s="1444" t="s">
        <v>9048</v>
      </c>
      <c r="C31" s="455" t="s">
        <v>9049</v>
      </c>
      <c r="D31" s="1028" t="s">
        <v>921</v>
      </c>
      <c r="E31" s="1028" t="s">
        <v>972</v>
      </c>
      <c r="F31" s="1480">
        <v>0</v>
      </c>
      <c r="G31" s="1480">
        <v>0</v>
      </c>
      <c r="H31" s="1028">
        <v>1478.5719999999999</v>
      </c>
      <c r="I31" s="1480">
        <v>0</v>
      </c>
      <c r="J31" s="9" t="s">
        <v>9046</v>
      </c>
      <c r="K31" s="137"/>
      <c r="L31" s="137"/>
      <c r="M31" s="137"/>
      <c r="N31" s="137"/>
      <c r="O31" s="137"/>
      <c r="P31" s="137"/>
      <c r="Q31" s="137"/>
      <c r="R31" s="137"/>
      <c r="S31" s="137"/>
      <c r="T31" s="137"/>
      <c r="U31" s="137"/>
      <c r="V31" s="3"/>
      <c r="W31" s="4"/>
      <c r="X31" s="4"/>
      <c r="Y31" s="4"/>
      <c r="Z31" s="4"/>
      <c r="AA31" s="4"/>
      <c r="AB31" s="4"/>
      <c r="AC31" s="4"/>
      <c r="AD31" s="4"/>
      <c r="AE31" s="4"/>
      <c r="AF31" s="4"/>
      <c r="AG31" s="4"/>
      <c r="AH31" s="4"/>
      <c r="AI31" s="4"/>
      <c r="AJ31" s="4"/>
      <c r="AK31" s="4"/>
      <c r="AL31" s="4"/>
      <c r="AM31" s="4"/>
      <c r="AN31" s="4"/>
      <c r="AO31" s="4"/>
      <c r="AP31" s="4"/>
      <c r="AQ31" s="4"/>
    </row>
    <row r="32" spans="1:43" s="1" customFormat="1" x14ac:dyDescent="0.2">
      <c r="F32" s="1009"/>
      <c r="G32" s="1009"/>
      <c r="H32" s="1009"/>
      <c r="I32" s="1009"/>
      <c r="J32" s="137"/>
      <c r="K32" s="137"/>
      <c r="L32" s="137"/>
      <c r="M32" s="137"/>
      <c r="N32" s="137"/>
      <c r="O32" s="137"/>
      <c r="P32" s="137"/>
      <c r="Q32" s="137"/>
      <c r="R32" s="137"/>
      <c r="S32" s="137"/>
      <c r="T32" s="137"/>
      <c r="U32" s="137"/>
      <c r="V32" s="3"/>
      <c r="W32" s="4"/>
      <c r="X32" s="4"/>
      <c r="Y32" s="4"/>
      <c r="Z32" s="4"/>
      <c r="AA32" s="4"/>
      <c r="AB32" s="4"/>
      <c r="AC32" s="4"/>
      <c r="AD32" s="4"/>
      <c r="AE32" s="4"/>
      <c r="AF32" s="4"/>
      <c r="AG32" s="4"/>
      <c r="AH32" s="4"/>
      <c r="AI32" s="4"/>
      <c r="AJ32" s="4"/>
      <c r="AK32" s="4"/>
      <c r="AL32" s="4"/>
      <c r="AM32" s="4"/>
      <c r="AN32" s="4"/>
      <c r="AO32" s="4"/>
      <c r="AP32" s="4"/>
      <c r="AQ32" s="4"/>
    </row>
    <row r="33" spans="6:43" s="1" customFormat="1" x14ac:dyDescent="0.2">
      <c r="F33" s="1009"/>
      <c r="G33" s="1009"/>
      <c r="H33" s="1009"/>
      <c r="I33" s="1009"/>
      <c r="J33" s="137"/>
      <c r="K33" s="137"/>
      <c r="L33" s="137"/>
      <c r="M33" s="137"/>
      <c r="N33" s="137"/>
      <c r="O33" s="137"/>
      <c r="P33" s="137"/>
      <c r="Q33" s="137"/>
      <c r="R33" s="137"/>
      <c r="S33" s="137"/>
      <c r="T33" s="137"/>
      <c r="U33" s="137"/>
      <c r="V33" s="3"/>
      <c r="W33" s="4"/>
      <c r="X33" s="4"/>
      <c r="Y33" s="4"/>
      <c r="Z33" s="4"/>
      <c r="AA33" s="4"/>
      <c r="AB33" s="4"/>
      <c r="AC33" s="4"/>
      <c r="AD33" s="4"/>
      <c r="AE33" s="4"/>
      <c r="AF33" s="4"/>
      <c r="AG33" s="4"/>
      <c r="AH33" s="4"/>
      <c r="AI33" s="4"/>
      <c r="AJ33" s="4"/>
      <c r="AK33" s="4"/>
      <c r="AL33" s="4"/>
      <c r="AM33" s="4"/>
      <c r="AN33" s="4"/>
      <c r="AO33" s="4"/>
      <c r="AP33" s="4"/>
      <c r="AQ33" s="4"/>
    </row>
    <row r="34" spans="6:43" s="1" customFormat="1" x14ac:dyDescent="0.2">
      <c r="F34" s="1009"/>
      <c r="G34" s="1009"/>
      <c r="H34" s="1009"/>
      <c r="I34" s="1009"/>
      <c r="J34" s="137"/>
      <c r="K34" s="137"/>
      <c r="L34" s="137"/>
      <c r="M34" s="137"/>
      <c r="N34" s="137"/>
      <c r="O34" s="137"/>
      <c r="P34" s="137"/>
      <c r="Q34" s="137"/>
      <c r="R34" s="137"/>
      <c r="S34" s="137"/>
      <c r="T34" s="137"/>
      <c r="U34" s="137"/>
      <c r="V34" s="3"/>
      <c r="W34" s="4"/>
      <c r="X34" s="4"/>
      <c r="Y34" s="4"/>
      <c r="Z34" s="4"/>
      <c r="AA34" s="4"/>
      <c r="AB34" s="4"/>
      <c r="AC34" s="4"/>
      <c r="AD34" s="4"/>
      <c r="AE34" s="4"/>
      <c r="AF34" s="4"/>
      <c r="AG34" s="4"/>
      <c r="AH34" s="4"/>
      <c r="AI34" s="4"/>
      <c r="AJ34" s="4"/>
      <c r="AK34" s="4"/>
      <c r="AL34" s="4"/>
      <c r="AM34" s="4"/>
      <c r="AN34" s="4"/>
      <c r="AO34" s="4"/>
      <c r="AP34" s="4"/>
      <c r="AQ34" s="4"/>
    </row>
    <row r="35" spans="6:43" s="1" customFormat="1" x14ac:dyDescent="0.2">
      <c r="F35" s="1009"/>
      <c r="G35" s="1009"/>
      <c r="H35" s="1009"/>
      <c r="I35" s="1009"/>
      <c r="J35" s="137"/>
      <c r="K35" s="137"/>
      <c r="L35" s="137"/>
      <c r="M35" s="137"/>
      <c r="N35" s="137"/>
      <c r="O35" s="137"/>
      <c r="P35" s="137"/>
      <c r="Q35" s="137"/>
      <c r="R35" s="137"/>
      <c r="S35" s="137"/>
      <c r="T35" s="137"/>
      <c r="U35" s="137"/>
      <c r="V35" s="3"/>
      <c r="W35" s="4"/>
      <c r="X35" s="4"/>
      <c r="Y35" s="4"/>
      <c r="Z35" s="4"/>
      <c r="AA35" s="4"/>
      <c r="AB35" s="4"/>
      <c r="AC35" s="4"/>
      <c r="AD35" s="4"/>
      <c r="AE35" s="4"/>
      <c r="AF35" s="4"/>
      <c r="AG35" s="4"/>
      <c r="AH35" s="4"/>
      <c r="AI35" s="4"/>
      <c r="AJ35" s="4"/>
      <c r="AK35" s="4"/>
      <c r="AL35" s="4"/>
      <c r="AM35" s="4"/>
      <c r="AN35" s="4"/>
      <c r="AO35" s="4"/>
      <c r="AP35" s="4"/>
      <c r="AQ35" s="4"/>
    </row>
  </sheetData>
  <autoFilter ref="E1:E35"/>
  <mergeCells count="29">
    <mergeCell ref="H2:I4"/>
    <mergeCell ref="A6:I6"/>
    <mergeCell ref="A7:I7"/>
    <mergeCell ref="A8:V8"/>
    <mergeCell ref="A16:I16"/>
    <mergeCell ref="F13:F14"/>
    <mergeCell ref="G13:G14"/>
    <mergeCell ref="H13:H14"/>
    <mergeCell ref="B15:C15"/>
    <mergeCell ref="A11:A14"/>
    <mergeCell ref="B11:C14"/>
    <mergeCell ref="D11:D14"/>
    <mergeCell ref="E11:E14"/>
    <mergeCell ref="F11:H12"/>
    <mergeCell ref="I11:I14"/>
    <mergeCell ref="A17:A19"/>
    <mergeCell ref="A29:A30"/>
    <mergeCell ref="A28:I28"/>
    <mergeCell ref="F25:F26"/>
    <mergeCell ref="G25:G26"/>
    <mergeCell ref="H25:H26"/>
    <mergeCell ref="B27:C27"/>
    <mergeCell ref="A21:I21"/>
    <mergeCell ref="A23:A26"/>
    <mergeCell ref="B23:C26"/>
    <mergeCell ref="D23:D26"/>
    <mergeCell ref="E23:E26"/>
    <mergeCell ref="F23:H24"/>
    <mergeCell ref="I23:I26"/>
  </mergeCells>
  <pageMargins left="0.70866141732283472" right="0.70866141732283472" top="0.74803149606299213" bottom="0.74803149606299213" header="0.31496062992125984" footer="0.31496062992125984"/>
  <pageSetup paperSize="9" scale="59" fitToHeight="0" orientation="landscape" r:id="rId1"/>
  <rowBreaks count="2" manualBreakCount="2">
    <brk id="17" max="21" man="1"/>
    <brk id="30" max="21" man="1"/>
  </rowBreaks>
  <colBreaks count="1" manualBreakCount="1">
    <brk id="10" max="273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1"/>
  <sheetViews>
    <sheetView view="pageBreakPreview" zoomScale="80" zoomScaleNormal="100" zoomScaleSheetLayoutView="80" workbookViewId="0"/>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1019" customWidth="1"/>
    <col min="7" max="7" width="13.5703125" style="1171" customWidth="1"/>
    <col min="8" max="8" width="11.85546875" style="1019" customWidth="1"/>
    <col min="9" max="9" width="12" style="1019" bestFit="1" customWidth="1"/>
    <col min="10" max="11" width="46.85546875" style="243" customWidth="1"/>
    <col min="12" max="12" width="35.5703125" style="243" customWidth="1"/>
    <col min="13" max="22" width="39" style="243" customWidth="1"/>
    <col min="23" max="23" width="8.140625" style="127" customWidth="1"/>
    <col min="24" max="24" width="21.85546875" style="128"/>
    <col min="25" max="16384" width="21.85546875" style="96"/>
  </cols>
  <sheetData>
    <row r="1" spans="1:24" ht="13.5" customHeight="1" x14ac:dyDescent="0.2">
      <c r="H1" s="1085"/>
    </row>
    <row r="2" spans="1:24" s="1" customFormat="1" ht="14.25" customHeight="1" x14ac:dyDescent="0.2">
      <c r="F2" s="1009"/>
      <c r="G2" s="1010"/>
      <c r="H2" s="1632" t="s">
        <v>9184</v>
      </c>
      <c r="I2" s="1632"/>
      <c r="J2" s="138"/>
      <c r="K2" s="138"/>
      <c r="L2" s="138"/>
      <c r="M2" s="138"/>
      <c r="N2" s="138"/>
      <c r="O2" s="138"/>
      <c r="P2" s="138"/>
      <c r="Q2" s="138"/>
      <c r="R2" s="138"/>
      <c r="S2" s="138"/>
      <c r="T2" s="138"/>
      <c r="U2" s="138"/>
      <c r="V2" s="138"/>
      <c r="W2" s="3"/>
      <c r="X2" s="4"/>
    </row>
    <row r="3" spans="1:24" s="1" customFormat="1" ht="12.75" customHeight="1" x14ac:dyDescent="0.2">
      <c r="F3" s="1009"/>
      <c r="G3" s="1010"/>
      <c r="H3" s="1632"/>
      <c r="I3" s="1632"/>
      <c r="J3" s="138"/>
      <c r="K3" s="138"/>
      <c r="L3" s="138"/>
      <c r="M3" s="138"/>
      <c r="N3" s="138"/>
      <c r="O3" s="138"/>
      <c r="P3" s="138"/>
      <c r="Q3" s="138"/>
      <c r="R3" s="138"/>
      <c r="S3" s="138"/>
      <c r="T3" s="138"/>
      <c r="U3" s="138"/>
      <c r="V3" s="138"/>
      <c r="W3" s="3"/>
      <c r="X3" s="4"/>
    </row>
    <row r="4" spans="1:24" s="1" customFormat="1" ht="12.75" customHeight="1" x14ac:dyDescent="0.2">
      <c r="F4" s="1009"/>
      <c r="G4" s="1010"/>
      <c r="H4" s="1632"/>
      <c r="I4" s="1632"/>
      <c r="J4" s="138"/>
      <c r="K4" s="138"/>
      <c r="L4" s="138"/>
      <c r="M4" s="138"/>
      <c r="N4" s="138"/>
      <c r="O4" s="138"/>
      <c r="P4" s="138"/>
      <c r="Q4" s="138"/>
      <c r="R4" s="138"/>
      <c r="S4" s="138"/>
      <c r="T4" s="138"/>
      <c r="U4" s="138"/>
      <c r="V4" s="138"/>
      <c r="W4" s="3"/>
      <c r="X4" s="4"/>
    </row>
    <row r="5" spans="1:24" s="1" customFormat="1" ht="11.25" customHeight="1" x14ac:dyDescent="0.2">
      <c r="F5" s="1009"/>
      <c r="G5" s="1009"/>
      <c r="H5" s="1009"/>
      <c r="I5" s="1009"/>
      <c r="J5" s="137"/>
      <c r="K5" s="137"/>
      <c r="L5" s="137"/>
      <c r="M5" s="137"/>
      <c r="N5" s="137"/>
      <c r="O5" s="137"/>
      <c r="P5" s="137"/>
      <c r="Q5" s="137"/>
      <c r="R5" s="137"/>
      <c r="S5" s="137"/>
      <c r="T5" s="137"/>
      <c r="U5" s="137"/>
      <c r="V5" s="137"/>
      <c r="W5" s="3"/>
      <c r="X5" s="4"/>
    </row>
    <row r="6" spans="1:24" s="7" customFormat="1" ht="12.75" customHeight="1" x14ac:dyDescent="0.2">
      <c r="A6" s="1640" t="s">
        <v>0</v>
      </c>
      <c r="B6" s="1640"/>
      <c r="C6" s="1640"/>
      <c r="D6" s="1640"/>
      <c r="E6" s="1640"/>
      <c r="F6" s="1640"/>
      <c r="G6" s="1640"/>
      <c r="H6" s="1640"/>
      <c r="I6" s="1640"/>
      <c r="J6" s="185"/>
      <c r="K6" s="185"/>
      <c r="L6" s="185"/>
      <c r="M6" s="185"/>
      <c r="N6" s="185"/>
      <c r="O6" s="185"/>
      <c r="P6" s="185"/>
      <c r="Q6" s="185"/>
      <c r="R6" s="185"/>
      <c r="S6" s="185"/>
      <c r="T6" s="185"/>
      <c r="U6" s="185"/>
      <c r="V6" s="185"/>
      <c r="W6" s="186"/>
      <c r="X6" s="6"/>
    </row>
    <row r="7" spans="1:24" s="7" customFormat="1" ht="12.75" customHeight="1" x14ac:dyDescent="0.2">
      <c r="A7" s="1640" t="s">
        <v>1</v>
      </c>
      <c r="B7" s="1640"/>
      <c r="C7" s="1640"/>
      <c r="D7" s="1640"/>
      <c r="E7" s="1640"/>
      <c r="F7" s="1640"/>
      <c r="G7" s="1640"/>
      <c r="H7" s="1640"/>
      <c r="I7" s="1640"/>
      <c r="J7" s="185"/>
      <c r="K7" s="185"/>
      <c r="L7" s="185"/>
      <c r="M7" s="185"/>
      <c r="N7" s="185"/>
      <c r="O7" s="185"/>
      <c r="P7" s="185"/>
      <c r="Q7" s="185"/>
      <c r="R7" s="185"/>
      <c r="S7" s="185"/>
      <c r="T7" s="185"/>
      <c r="U7" s="185"/>
      <c r="V7" s="185"/>
      <c r="W7" s="185"/>
    </row>
    <row r="8" spans="1:24" s="1" customFormat="1" ht="6.75" customHeight="1" x14ac:dyDescent="0.2">
      <c r="A8" s="1633"/>
      <c r="B8" s="1633"/>
      <c r="C8" s="1633"/>
      <c r="D8" s="1633"/>
      <c r="E8" s="1633"/>
      <c r="F8" s="1633"/>
      <c r="G8" s="1633"/>
      <c r="H8" s="1633"/>
      <c r="I8" s="1633"/>
      <c r="J8" s="1633"/>
      <c r="K8" s="1633"/>
      <c r="L8" s="1633"/>
      <c r="M8" s="1633"/>
      <c r="N8" s="1633"/>
      <c r="O8" s="1633"/>
      <c r="P8" s="1633"/>
      <c r="Q8" s="1633"/>
      <c r="R8" s="1633"/>
      <c r="S8" s="1633"/>
      <c r="T8" s="1633"/>
      <c r="U8" s="1633"/>
      <c r="V8" s="1633"/>
      <c r="W8" s="1633"/>
    </row>
    <row r="9" spans="1:24" s="1411" customFormat="1" ht="15.75" customHeight="1" x14ac:dyDescent="0.25">
      <c r="A9" s="1508"/>
      <c r="B9" s="1508"/>
      <c r="C9" s="1508"/>
      <c r="D9" s="1508"/>
      <c r="E9" s="1508"/>
      <c r="F9" s="1508"/>
      <c r="G9" s="1508"/>
      <c r="H9" s="1508"/>
      <c r="I9" s="1508"/>
      <c r="J9" s="1433"/>
      <c r="K9" s="1516"/>
      <c r="L9" s="1516"/>
      <c r="M9" s="1516"/>
      <c r="N9" s="1516"/>
      <c r="O9" s="1516"/>
      <c r="P9" s="1516"/>
      <c r="Q9" s="1516"/>
      <c r="R9" s="1516"/>
      <c r="S9" s="1516"/>
      <c r="T9" s="1516"/>
      <c r="U9" s="1516"/>
      <c r="V9" s="1516"/>
      <c r="W9" s="1516"/>
    </row>
    <row r="10" spans="1:24" s="1" customFormat="1" ht="15.75" customHeight="1" x14ac:dyDescent="0.2">
      <c r="A10" s="1520"/>
      <c r="B10" s="1520"/>
      <c r="C10" s="1520"/>
      <c r="D10" s="1520"/>
      <c r="E10" s="1520"/>
      <c r="F10" s="1520"/>
      <c r="G10" s="1520"/>
      <c r="H10" s="1520"/>
      <c r="I10" s="1520"/>
      <c r="J10" s="1520"/>
      <c r="K10" s="1520"/>
      <c r="L10" s="1520"/>
      <c r="M10" s="1520"/>
      <c r="N10" s="1520"/>
      <c r="O10" s="1520"/>
      <c r="P10" s="1520"/>
      <c r="Q10" s="1520"/>
      <c r="R10" s="1520"/>
      <c r="S10" s="1520"/>
      <c r="T10" s="1520"/>
      <c r="U10" s="1520"/>
      <c r="V10" s="1520"/>
      <c r="W10" s="1520"/>
    </row>
    <row r="11" spans="1:24" s="1" customFormat="1" ht="15" customHeight="1" x14ac:dyDescent="0.2">
      <c r="A11" s="8"/>
      <c r="B11" s="8"/>
      <c r="C11" s="8"/>
      <c r="D11" s="187" t="s">
        <v>1381</v>
      </c>
      <c r="E11" s="187"/>
      <c r="F11" s="1011"/>
      <c r="G11" s="1011"/>
      <c r="H11" s="1011"/>
      <c r="I11" s="1011"/>
      <c r="J11" s="139"/>
      <c r="K11" s="139"/>
      <c r="L11" s="139"/>
      <c r="M11" s="139"/>
      <c r="N11" s="139"/>
      <c r="O11" s="139"/>
      <c r="P11" s="139"/>
      <c r="Q11" s="139"/>
      <c r="R11" s="139"/>
      <c r="S11" s="139"/>
      <c r="T11" s="139"/>
      <c r="U11" s="139"/>
      <c r="V11" s="139"/>
      <c r="W11" s="9"/>
    </row>
    <row r="12" spans="1:24" s="1" customFormat="1" ht="15" customHeight="1" x14ac:dyDescent="0.2">
      <c r="A12" s="1601" t="s">
        <v>2</v>
      </c>
      <c r="B12" s="1634" t="s">
        <v>3</v>
      </c>
      <c r="C12" s="1635"/>
      <c r="D12" s="1601" t="s">
        <v>4</v>
      </c>
      <c r="E12" s="1601" t="s">
        <v>5</v>
      </c>
      <c r="F12" s="1601" t="s">
        <v>6</v>
      </c>
      <c r="G12" s="1601"/>
      <c r="H12" s="1601"/>
      <c r="I12" s="1601" t="s">
        <v>7</v>
      </c>
      <c r="J12" s="1504"/>
      <c r="K12" s="1504"/>
      <c r="L12" s="1504"/>
      <c r="M12" s="1527"/>
      <c r="N12" s="1527"/>
      <c r="O12" s="1527"/>
      <c r="P12" s="1527"/>
      <c r="Q12" s="1527"/>
      <c r="R12" s="1527"/>
      <c r="S12" s="1527"/>
      <c r="T12" s="1527"/>
      <c r="U12" s="1527"/>
      <c r="V12" s="1527"/>
      <c r="W12" s="9"/>
    </row>
    <row r="13" spans="1:24" s="1" customFormat="1" ht="11.25" customHeight="1" x14ac:dyDescent="0.2">
      <c r="A13" s="1601"/>
      <c r="B13" s="1636"/>
      <c r="C13" s="1637"/>
      <c r="D13" s="1601"/>
      <c r="E13" s="1601"/>
      <c r="F13" s="1601"/>
      <c r="G13" s="1601"/>
      <c r="H13" s="1601"/>
      <c r="I13" s="1601"/>
      <c r="J13" s="1504"/>
      <c r="K13" s="1504"/>
      <c r="L13" s="1504"/>
      <c r="M13" s="1527"/>
      <c r="N13" s="1527"/>
      <c r="O13" s="1527"/>
      <c r="P13" s="1527"/>
      <c r="Q13" s="1527"/>
      <c r="R13" s="1527"/>
      <c r="S13" s="1527"/>
      <c r="T13" s="1527"/>
      <c r="U13" s="1527"/>
      <c r="V13" s="1527"/>
      <c r="W13" s="9"/>
    </row>
    <row r="14" spans="1:24" s="1" customFormat="1" ht="11.25" customHeight="1" x14ac:dyDescent="0.2">
      <c r="A14" s="1601"/>
      <c r="B14" s="1636"/>
      <c r="C14" s="1637"/>
      <c r="D14" s="1601"/>
      <c r="E14" s="1601"/>
      <c r="F14" s="1601">
        <v>2017</v>
      </c>
      <c r="G14" s="1601">
        <v>2018</v>
      </c>
      <c r="H14" s="1601">
        <v>2019</v>
      </c>
      <c r="I14" s="1601"/>
      <c r="J14" s="1504"/>
      <c r="K14" s="1504"/>
      <c r="L14" s="1504"/>
      <c r="M14" s="1527"/>
      <c r="N14" s="1527"/>
      <c r="O14" s="1527"/>
      <c r="P14" s="1527"/>
      <c r="Q14" s="1527"/>
      <c r="R14" s="1527"/>
      <c r="S14" s="1527"/>
      <c r="T14" s="1527"/>
      <c r="U14" s="1527"/>
      <c r="V14" s="1527"/>
      <c r="W14" s="9"/>
    </row>
    <row r="15" spans="1:24" s="1" customFormat="1" ht="3.75" customHeight="1" x14ac:dyDescent="0.2">
      <c r="A15" s="1601"/>
      <c r="B15" s="1638"/>
      <c r="C15" s="1639"/>
      <c r="D15" s="1601"/>
      <c r="E15" s="1601"/>
      <c r="F15" s="1601"/>
      <c r="G15" s="1601"/>
      <c r="H15" s="1601"/>
      <c r="I15" s="1601"/>
      <c r="J15" s="1504"/>
      <c r="K15" s="1504"/>
      <c r="L15" s="1504"/>
      <c r="M15" s="1527"/>
      <c r="N15" s="1527"/>
      <c r="O15" s="1527"/>
      <c r="P15" s="1527"/>
      <c r="Q15" s="1527"/>
      <c r="R15" s="1527"/>
      <c r="S15" s="1527"/>
      <c r="T15" s="1527"/>
      <c r="U15" s="1527"/>
      <c r="V15" s="1527"/>
      <c r="W15" s="9"/>
    </row>
    <row r="16" spans="1:24" s="1" customFormat="1" ht="11.25" customHeight="1" x14ac:dyDescent="0.2">
      <c r="A16" s="973">
        <v>1</v>
      </c>
      <c r="B16" s="1644">
        <v>2</v>
      </c>
      <c r="C16" s="1645"/>
      <c r="D16" s="973">
        <v>3</v>
      </c>
      <c r="E16" s="973">
        <v>4</v>
      </c>
      <c r="F16" s="973">
        <v>5</v>
      </c>
      <c r="G16" s="973">
        <v>6</v>
      </c>
      <c r="H16" s="973">
        <v>7</v>
      </c>
      <c r="I16" s="973">
        <v>8</v>
      </c>
      <c r="J16" s="1504"/>
      <c r="K16" s="1504"/>
      <c r="L16" s="1504"/>
      <c r="M16" s="1527"/>
      <c r="N16" s="1527"/>
      <c r="O16" s="1527"/>
      <c r="P16" s="1527"/>
      <c r="Q16" s="1527"/>
      <c r="R16" s="1527"/>
      <c r="S16" s="1527"/>
      <c r="T16" s="1527"/>
      <c r="U16" s="1527"/>
      <c r="V16" s="1527"/>
      <c r="W16" s="9"/>
    </row>
    <row r="17" spans="1:41" s="1" customFormat="1" ht="12.75" customHeight="1" x14ac:dyDescent="0.2">
      <c r="A17" s="1591" t="s">
        <v>1382</v>
      </c>
      <c r="B17" s="1591"/>
      <c r="C17" s="1591"/>
      <c r="D17" s="1591"/>
      <c r="E17" s="1591"/>
      <c r="F17" s="1591"/>
      <c r="G17" s="1591"/>
      <c r="H17" s="1591"/>
      <c r="I17" s="1591"/>
      <c r="J17" s="254"/>
      <c r="K17" s="254"/>
      <c r="L17" s="254"/>
      <c r="M17" s="140"/>
      <c r="N17" s="140"/>
      <c r="O17" s="140"/>
      <c r="P17" s="140"/>
      <c r="Q17" s="140"/>
      <c r="R17" s="140"/>
      <c r="S17" s="140"/>
      <c r="T17" s="140"/>
      <c r="U17" s="140"/>
      <c r="V17" s="140"/>
      <c r="W17" s="9" t="s">
        <v>8</v>
      </c>
    </row>
    <row r="18" spans="1:41" s="1" customFormat="1" ht="129.75" customHeight="1" x14ac:dyDescent="0.2">
      <c r="A18" s="1658" t="s">
        <v>1383</v>
      </c>
      <c r="B18" s="1496" t="s">
        <v>7859</v>
      </c>
      <c r="C18" s="1492" t="s">
        <v>7860</v>
      </c>
      <c r="D18" s="1496" t="s">
        <v>810</v>
      </c>
      <c r="E18" s="1497" t="s">
        <v>7858</v>
      </c>
      <c r="F18" s="330"/>
      <c r="G18" s="330"/>
      <c r="H18" s="1507"/>
      <c r="I18" s="1507"/>
      <c r="J18" s="1504" t="s">
        <v>7066</v>
      </c>
      <c r="K18" s="1504" t="s">
        <v>8046</v>
      </c>
      <c r="L18" s="1504" t="s">
        <v>9058</v>
      </c>
      <c r="M18" s="1527"/>
      <c r="N18" s="1527"/>
      <c r="O18" s="1527"/>
      <c r="P18" s="1527"/>
      <c r="Q18" s="1527"/>
      <c r="R18" s="1527"/>
      <c r="S18" s="1527"/>
      <c r="T18" s="1527"/>
      <c r="U18" s="1527"/>
      <c r="V18" s="1527"/>
      <c r="W18" s="3"/>
      <c r="X18" s="4"/>
    </row>
    <row r="19" spans="1:41" s="1" customFormat="1" ht="109.5" customHeight="1" x14ac:dyDescent="0.2">
      <c r="A19" s="1659"/>
      <c r="B19" s="1496" t="s">
        <v>8456</v>
      </c>
      <c r="C19" s="1027" t="s">
        <v>8457</v>
      </c>
      <c r="D19" s="1496" t="s">
        <v>810</v>
      </c>
      <c r="E19" s="1497" t="s">
        <v>7858</v>
      </c>
      <c r="F19" s="1027"/>
      <c r="G19" s="1027"/>
      <c r="H19" s="1507">
        <v>2450</v>
      </c>
      <c r="I19" s="1027"/>
      <c r="J19" s="95" t="s">
        <v>8458</v>
      </c>
      <c r="K19" s="1504" t="s">
        <v>9059</v>
      </c>
      <c r="L19" s="1504"/>
      <c r="M19" s="1527"/>
      <c r="N19" s="1527"/>
      <c r="O19" s="1527"/>
      <c r="P19" s="1527"/>
      <c r="Q19" s="1527"/>
      <c r="R19" s="1527"/>
      <c r="S19" s="1527"/>
      <c r="T19" s="1527"/>
      <c r="U19" s="1527"/>
      <c r="V19" s="1527"/>
      <c r="W19" s="3"/>
      <c r="X19" s="4"/>
    </row>
    <row r="20" spans="1:41" s="1" customFormat="1" ht="84.75" customHeight="1" x14ac:dyDescent="0.2">
      <c r="A20" s="1660"/>
      <c r="B20" s="1496" t="s">
        <v>9060</v>
      </c>
      <c r="C20" s="204" t="s">
        <v>9061</v>
      </c>
      <c r="D20" s="1496" t="s">
        <v>810</v>
      </c>
      <c r="E20" s="1497" t="s">
        <v>9062</v>
      </c>
      <c r="F20" s="204"/>
      <c r="G20" s="204"/>
      <c r="H20" s="1530">
        <v>176.93</v>
      </c>
      <c r="I20" s="204"/>
      <c r="J20" s="9" t="s">
        <v>9063</v>
      </c>
      <c r="K20" s="1504"/>
      <c r="L20" s="1504"/>
      <c r="M20" s="1527"/>
      <c r="N20" s="1527"/>
      <c r="O20" s="1527"/>
      <c r="P20" s="1527"/>
      <c r="Q20" s="1527"/>
      <c r="R20" s="1527"/>
      <c r="S20" s="1527"/>
      <c r="T20" s="1527"/>
      <c r="U20" s="1527"/>
      <c r="V20" s="1527"/>
      <c r="W20" s="3"/>
      <c r="X20" s="4"/>
    </row>
    <row r="21" spans="1:41" s="1" customFormat="1" ht="83.25" customHeight="1" x14ac:dyDescent="0.2">
      <c r="A21" s="1658" t="s">
        <v>1391</v>
      </c>
      <c r="B21" s="1496" t="s">
        <v>7667</v>
      </c>
      <c r="C21" s="1492" t="s">
        <v>7666</v>
      </c>
      <c r="D21" s="1496" t="s">
        <v>275</v>
      </c>
      <c r="E21" s="1497" t="s">
        <v>3435</v>
      </c>
      <c r="F21" s="330"/>
      <c r="G21" s="330"/>
      <c r="H21" s="1507"/>
      <c r="I21" s="1507"/>
      <c r="J21" s="1504" t="s">
        <v>7066</v>
      </c>
      <c r="K21" s="1506" t="s">
        <v>9143</v>
      </c>
      <c r="L21" s="1506"/>
      <c r="M21" s="1502"/>
      <c r="N21" s="1502"/>
      <c r="O21" s="1502"/>
      <c r="P21" s="1502"/>
      <c r="Q21" s="1502"/>
      <c r="R21" s="1502"/>
      <c r="S21" s="1502"/>
      <c r="T21" s="1502"/>
      <c r="U21" s="1502"/>
      <c r="V21" s="1502"/>
      <c r="W21" s="3"/>
      <c r="X21" s="4"/>
    </row>
    <row r="22" spans="1:41" s="1" customFormat="1" ht="46.5" customHeight="1" x14ac:dyDescent="0.2">
      <c r="A22" s="1660"/>
      <c r="B22" s="1496" t="s">
        <v>9064</v>
      </c>
      <c r="C22" s="1492" t="s">
        <v>9065</v>
      </c>
      <c r="D22" s="1496" t="s">
        <v>275</v>
      </c>
      <c r="E22" s="1497" t="s">
        <v>9066</v>
      </c>
      <c r="F22" s="330"/>
      <c r="G22" s="330"/>
      <c r="H22" s="1507">
        <v>200</v>
      </c>
      <c r="I22" s="1507"/>
      <c r="J22" s="1504" t="s">
        <v>9067</v>
      </c>
      <c r="K22" s="1506"/>
      <c r="L22" s="1506"/>
      <c r="M22" s="1502"/>
      <c r="N22" s="1502"/>
      <c r="O22" s="1502"/>
      <c r="P22" s="1502"/>
      <c r="Q22" s="1502"/>
      <c r="R22" s="1502"/>
      <c r="S22" s="1502"/>
      <c r="T22" s="1502"/>
      <c r="U22" s="1502"/>
      <c r="V22" s="1502"/>
      <c r="W22" s="3"/>
      <c r="X22" s="4"/>
    </row>
    <row r="23" spans="1:41" s="1" customFormat="1" ht="141" customHeight="1" x14ac:dyDescent="0.2">
      <c r="A23" s="1563" t="s">
        <v>1402</v>
      </c>
      <c r="B23" s="1497" t="s">
        <v>1403</v>
      </c>
      <c r="C23" s="1027" t="s">
        <v>28</v>
      </c>
      <c r="D23" s="1497" t="s">
        <v>13</v>
      </c>
      <c r="E23" s="1497" t="s">
        <v>29</v>
      </c>
      <c r="F23" s="1507">
        <v>13200</v>
      </c>
      <c r="G23" s="1507">
        <v>18900</v>
      </c>
      <c r="H23" s="1507">
        <v>21972</v>
      </c>
      <c r="I23" s="1496"/>
      <c r="J23" s="1504" t="s">
        <v>3649</v>
      </c>
      <c r="K23" s="1504" t="s">
        <v>4085</v>
      </c>
      <c r="L23" s="1504" t="s">
        <v>5487</v>
      </c>
      <c r="M23" s="1504" t="s">
        <v>6244</v>
      </c>
      <c r="N23" s="1504" t="s">
        <v>7566</v>
      </c>
      <c r="O23" s="1504" t="s">
        <v>8905</v>
      </c>
      <c r="P23" s="1504" t="s">
        <v>9144</v>
      </c>
      <c r="Q23" s="1504"/>
      <c r="R23" s="1504"/>
      <c r="S23" s="1527"/>
      <c r="T23" s="1527"/>
      <c r="U23" s="1527"/>
      <c r="V23" s="1527"/>
      <c r="W23" s="3" t="s">
        <v>11</v>
      </c>
      <c r="X23" s="4"/>
    </row>
    <row r="24" spans="1:41" s="1" customFormat="1" ht="85.5" customHeight="1" x14ac:dyDescent="0.2">
      <c r="A24" s="1561"/>
      <c r="B24" s="1539" t="s">
        <v>4985</v>
      </c>
      <c r="C24" s="1492" t="s">
        <v>7607</v>
      </c>
      <c r="D24" s="1497" t="s">
        <v>10</v>
      </c>
      <c r="E24" s="1505" t="s">
        <v>133</v>
      </c>
      <c r="F24" s="279"/>
      <c r="G24" s="330">
        <v>50</v>
      </c>
      <c r="H24" s="1507">
        <v>35.055759999999999</v>
      </c>
      <c r="I24" s="1507"/>
      <c r="J24" s="728" t="s">
        <v>6681</v>
      </c>
      <c r="K24" s="1504" t="s">
        <v>7606</v>
      </c>
      <c r="L24" s="1504" t="s">
        <v>9145</v>
      </c>
      <c r="M24" s="1527"/>
      <c r="N24" s="1527"/>
      <c r="O24" s="1527"/>
      <c r="P24" s="1527"/>
      <c r="Q24" s="1527"/>
      <c r="R24" s="1527"/>
      <c r="S24" s="1527"/>
      <c r="T24" s="1527"/>
      <c r="U24" s="1527"/>
      <c r="V24" s="1527"/>
      <c r="W24" s="3"/>
      <c r="X24" s="4"/>
    </row>
    <row r="25" spans="1:41" s="1" customFormat="1" ht="100.5" customHeight="1" x14ac:dyDescent="0.2">
      <c r="A25" s="1562"/>
      <c r="B25" s="1028" t="s">
        <v>8875</v>
      </c>
      <c r="C25" s="204" t="s">
        <v>7567</v>
      </c>
      <c r="D25" s="1028" t="s">
        <v>810</v>
      </c>
      <c r="E25" s="1028" t="s">
        <v>3435</v>
      </c>
      <c r="F25" s="1028" t="s">
        <v>8876</v>
      </c>
      <c r="G25" s="1028" t="s">
        <v>8876</v>
      </c>
      <c r="H25" s="1028">
        <v>500</v>
      </c>
      <c r="I25" s="1028" t="s">
        <v>8876</v>
      </c>
      <c r="J25" s="1504" t="s">
        <v>8877</v>
      </c>
      <c r="K25" s="1504" t="s">
        <v>9146</v>
      </c>
      <c r="L25" s="1504"/>
      <c r="M25" s="1527"/>
      <c r="N25" s="1527"/>
      <c r="O25" s="1527"/>
      <c r="P25" s="1527"/>
      <c r="Q25" s="1527"/>
      <c r="R25" s="1527"/>
      <c r="S25" s="1527"/>
      <c r="T25" s="1527"/>
      <c r="U25" s="1527"/>
      <c r="V25" s="1527"/>
      <c r="W25" s="3"/>
      <c r="X25" s="4"/>
    </row>
    <row r="26" spans="1:41" s="1" customFormat="1" ht="136.5" customHeight="1" x14ac:dyDescent="0.2">
      <c r="A26" s="1543" t="s">
        <v>1475</v>
      </c>
      <c r="B26" s="1492" t="s">
        <v>1721</v>
      </c>
      <c r="C26" s="1027" t="s">
        <v>5036</v>
      </c>
      <c r="D26" s="1497" t="s">
        <v>10</v>
      </c>
      <c r="E26" s="1505" t="s">
        <v>133</v>
      </c>
      <c r="F26" s="1507">
        <v>270</v>
      </c>
      <c r="G26" s="1496">
        <v>259.23437999999999</v>
      </c>
      <c r="H26" s="1496">
        <v>0</v>
      </c>
      <c r="I26" s="1496"/>
      <c r="J26" s="1504" t="s">
        <v>3443</v>
      </c>
      <c r="K26" s="1504" t="s">
        <v>5508</v>
      </c>
      <c r="L26" s="1504" t="s">
        <v>7628</v>
      </c>
      <c r="M26" s="1527" t="s">
        <v>9147</v>
      </c>
      <c r="N26" s="1527"/>
      <c r="O26" s="1527"/>
      <c r="P26" s="1527"/>
      <c r="Q26" s="1527"/>
      <c r="R26" s="1527"/>
      <c r="S26" s="1527"/>
      <c r="T26" s="1527"/>
      <c r="U26" s="1527"/>
      <c r="V26" s="1527"/>
      <c r="W26" s="3" t="s">
        <v>11</v>
      </c>
      <c r="X26" s="4"/>
    </row>
    <row r="27" spans="1:41" s="4" customFormat="1" ht="156" customHeight="1" x14ac:dyDescent="0.2">
      <c r="A27" s="1563" t="s">
        <v>3131</v>
      </c>
      <c r="B27" s="1492" t="s">
        <v>1734</v>
      </c>
      <c r="C27" s="1027" t="s">
        <v>214</v>
      </c>
      <c r="D27" s="1496" t="s">
        <v>13</v>
      </c>
      <c r="E27" s="1505" t="s">
        <v>211</v>
      </c>
      <c r="F27" s="1507">
        <v>5613</v>
      </c>
      <c r="G27" s="1496">
        <v>6.4299999999999996E-2</v>
      </c>
      <c r="H27" s="1496">
        <v>400</v>
      </c>
      <c r="I27" s="1496"/>
      <c r="J27" s="1504" t="s">
        <v>4327</v>
      </c>
      <c r="K27" s="1504" t="s">
        <v>5514</v>
      </c>
      <c r="L27" s="1504" t="s">
        <v>5945</v>
      </c>
      <c r="M27" s="3" t="s">
        <v>6113</v>
      </c>
      <c r="N27" s="1527" t="s">
        <v>6873</v>
      </c>
      <c r="O27" s="1527" t="s">
        <v>8044</v>
      </c>
      <c r="P27" s="1527" t="s">
        <v>8182</v>
      </c>
      <c r="Q27" s="1527" t="s">
        <v>8493</v>
      </c>
      <c r="R27" s="1527" t="s">
        <v>8880</v>
      </c>
      <c r="S27" s="1527" t="s">
        <v>9148</v>
      </c>
      <c r="T27" s="1527"/>
      <c r="U27" s="1527"/>
      <c r="V27" s="1527"/>
      <c r="W27" s="3" t="s">
        <v>11</v>
      </c>
    </row>
    <row r="28" spans="1:41" s="1" customFormat="1" ht="90.75" customHeight="1" x14ac:dyDescent="0.2">
      <c r="A28" s="1562"/>
      <c r="B28" s="497" t="s">
        <v>9068</v>
      </c>
      <c r="C28" s="1027" t="s">
        <v>9069</v>
      </c>
      <c r="D28" s="1496" t="s">
        <v>810</v>
      </c>
      <c r="E28" s="1505" t="s">
        <v>9070</v>
      </c>
      <c r="F28" s="279"/>
      <c r="G28" s="975"/>
      <c r="H28" s="1507">
        <v>140</v>
      </c>
      <c r="I28" s="1507"/>
      <c r="J28" s="1506" t="s">
        <v>9071</v>
      </c>
      <c r="K28" s="1506"/>
      <c r="L28" s="1506"/>
      <c r="M28" s="1502"/>
      <c r="N28" s="1502"/>
      <c r="O28" s="1502"/>
      <c r="P28" s="1502"/>
      <c r="Q28" s="1502"/>
      <c r="R28" s="1502"/>
      <c r="S28" s="1502"/>
      <c r="T28" s="1502"/>
      <c r="U28" s="1502"/>
      <c r="V28" s="1502"/>
      <c r="W28" s="3"/>
      <c r="X28" s="86"/>
      <c r="Y28" s="86"/>
      <c r="Z28" s="86"/>
      <c r="AA28" s="86"/>
    </row>
    <row r="29" spans="1:41" s="1" customFormat="1" ht="15.75" customHeight="1" x14ac:dyDescent="0.2">
      <c r="A29" s="1583" t="s">
        <v>1478</v>
      </c>
      <c r="B29" s="1591"/>
      <c r="C29" s="1591"/>
      <c r="D29" s="1591"/>
      <c r="E29" s="1591"/>
      <c r="F29" s="1591"/>
      <c r="G29" s="1591"/>
      <c r="H29" s="1591"/>
      <c r="I29" s="1585"/>
      <c r="J29" s="254"/>
      <c r="K29" s="254"/>
      <c r="L29" s="254"/>
      <c r="M29" s="140"/>
      <c r="N29" s="140"/>
      <c r="O29" s="140"/>
      <c r="P29" s="140"/>
      <c r="Q29" s="140"/>
      <c r="R29" s="140"/>
      <c r="S29" s="140"/>
      <c r="T29" s="140"/>
      <c r="U29" s="140"/>
      <c r="V29" s="140"/>
      <c r="W29" s="3"/>
      <c r="X29" s="4"/>
      <c r="Y29" s="4"/>
      <c r="Z29" s="4"/>
      <c r="AA29" s="4"/>
      <c r="AB29" s="4"/>
      <c r="AC29" s="4"/>
      <c r="AD29" s="4"/>
      <c r="AE29" s="4"/>
      <c r="AF29" s="4"/>
      <c r="AG29" s="4"/>
      <c r="AH29" s="4"/>
      <c r="AI29" s="4"/>
      <c r="AJ29" s="4"/>
      <c r="AK29" s="4"/>
      <c r="AL29" s="4"/>
      <c r="AM29" s="4"/>
      <c r="AN29" s="4"/>
    </row>
    <row r="30" spans="1:41" s="203" customFormat="1" ht="159" customHeight="1" x14ac:dyDescent="0.2">
      <c r="A30" s="1563" t="s">
        <v>1480</v>
      </c>
      <c r="B30" s="1496" t="s">
        <v>7664</v>
      </c>
      <c r="C30" s="1027" t="s">
        <v>7665</v>
      </c>
      <c r="D30" s="1496" t="s">
        <v>810</v>
      </c>
      <c r="E30" s="1496" t="s">
        <v>3435</v>
      </c>
      <c r="F30" s="1040"/>
      <c r="G30" s="1143"/>
      <c r="H30" s="1507"/>
      <c r="I30" s="1507"/>
      <c r="J30" s="295" t="s">
        <v>7655</v>
      </c>
      <c r="K30" s="1522" t="s">
        <v>8895</v>
      </c>
      <c r="L30" s="1522" t="s">
        <v>9073</v>
      </c>
      <c r="M30" s="1528"/>
      <c r="N30" s="1528"/>
      <c r="O30" s="1528"/>
      <c r="P30" s="1528"/>
      <c r="Q30" s="1528"/>
      <c r="R30" s="1528"/>
      <c r="S30" s="1528"/>
      <c r="T30" s="1528"/>
      <c r="U30" s="1528"/>
      <c r="V30" s="1528"/>
      <c r="W30" s="9"/>
      <c r="X30" s="4"/>
      <c r="Y30" s="4"/>
      <c r="Z30" s="4"/>
      <c r="AA30" s="4"/>
      <c r="AB30" s="4"/>
      <c r="AC30" s="4"/>
      <c r="AD30" s="4"/>
      <c r="AE30" s="4"/>
      <c r="AF30" s="4"/>
      <c r="AG30" s="4"/>
      <c r="AH30" s="4"/>
      <c r="AI30" s="4"/>
      <c r="AJ30" s="4"/>
      <c r="AK30" s="4"/>
      <c r="AL30" s="4"/>
      <c r="AM30" s="4"/>
      <c r="AN30" s="4"/>
      <c r="AO30" s="845"/>
    </row>
    <row r="31" spans="1:41" s="203" customFormat="1" ht="114" customHeight="1" x14ac:dyDescent="0.2">
      <c r="A31" s="1562"/>
      <c r="B31" s="1436" t="s">
        <v>8896</v>
      </c>
      <c r="C31" s="204" t="s">
        <v>9074</v>
      </c>
      <c r="D31" s="1028" t="s">
        <v>810</v>
      </c>
      <c r="E31" s="1028" t="s">
        <v>3435</v>
      </c>
      <c r="F31" s="1028">
        <v>0</v>
      </c>
      <c r="G31" s="1028">
        <v>0</v>
      </c>
      <c r="H31" s="1028">
        <v>350</v>
      </c>
      <c r="I31" s="1028">
        <v>0</v>
      </c>
      <c r="J31" s="295" t="s">
        <v>8898</v>
      </c>
      <c r="K31" s="1522" t="s">
        <v>9075</v>
      </c>
      <c r="L31" s="1522"/>
      <c r="M31" s="1528"/>
      <c r="N31" s="1528"/>
      <c r="O31" s="1528"/>
      <c r="P31" s="1528"/>
      <c r="Q31" s="1528"/>
      <c r="R31" s="1528"/>
      <c r="S31" s="1528"/>
      <c r="T31" s="1528"/>
      <c r="U31" s="1528"/>
      <c r="V31" s="1528"/>
      <c r="W31" s="9"/>
      <c r="X31" s="4"/>
      <c r="Y31" s="4"/>
      <c r="Z31" s="4"/>
      <c r="AA31" s="4"/>
      <c r="AB31" s="4"/>
      <c r="AC31" s="4"/>
      <c r="AD31" s="4"/>
      <c r="AE31" s="4"/>
      <c r="AF31" s="4"/>
      <c r="AG31" s="4"/>
      <c r="AH31" s="4"/>
      <c r="AI31" s="4"/>
      <c r="AJ31" s="4"/>
      <c r="AK31" s="4"/>
      <c r="AL31" s="4"/>
      <c r="AM31" s="4"/>
      <c r="AN31" s="4"/>
      <c r="AO31" s="845"/>
    </row>
    <row r="32" spans="1:41" s="1" customFormat="1" ht="187.5" customHeight="1" x14ac:dyDescent="0.2">
      <c r="A32" s="1492" t="s">
        <v>1482</v>
      </c>
      <c r="B32" s="1492" t="s">
        <v>2109</v>
      </c>
      <c r="C32" s="1027" t="s">
        <v>8171</v>
      </c>
      <c r="D32" s="1496" t="s">
        <v>213</v>
      </c>
      <c r="E32" s="1496" t="s">
        <v>216</v>
      </c>
      <c r="F32" s="309">
        <v>15816.622590000001</v>
      </c>
      <c r="G32" s="330">
        <v>315.69276000000002</v>
      </c>
      <c r="H32" s="1496">
        <v>4000</v>
      </c>
      <c r="I32" s="1496"/>
      <c r="J32" s="1504" t="s">
        <v>4144</v>
      </c>
      <c r="K32" s="1504" t="s">
        <v>5537</v>
      </c>
      <c r="L32" s="1504" t="s">
        <v>6401</v>
      </c>
      <c r="M32" s="1527" t="s">
        <v>8172</v>
      </c>
      <c r="N32" s="1527" t="s">
        <v>8537</v>
      </c>
      <c r="O32" s="1527" t="s">
        <v>9149</v>
      </c>
      <c r="P32" s="1527"/>
      <c r="Q32" s="1527"/>
      <c r="R32" s="1527"/>
      <c r="S32" s="1527"/>
      <c r="T32" s="1527"/>
      <c r="U32" s="1527"/>
      <c r="V32" s="1527"/>
      <c r="W32" s="3" t="s">
        <v>123</v>
      </c>
      <c r="X32" s="4"/>
    </row>
    <row r="33" spans="1:31" s="10" customFormat="1" ht="144.75" customHeight="1" x14ac:dyDescent="0.2">
      <c r="A33" s="1027" t="s">
        <v>1483</v>
      </c>
      <c r="B33" s="1492" t="s">
        <v>2114</v>
      </c>
      <c r="C33" s="1027" t="s">
        <v>7693</v>
      </c>
      <c r="D33" s="1496" t="s">
        <v>213</v>
      </c>
      <c r="E33" s="1496" t="s">
        <v>216</v>
      </c>
      <c r="F33" s="558">
        <v>10459</v>
      </c>
      <c r="G33" s="1507">
        <v>5963</v>
      </c>
      <c r="H33" s="1496">
        <v>1439.77</v>
      </c>
      <c r="I33" s="1496"/>
      <c r="J33" s="1504" t="s">
        <v>4343</v>
      </c>
      <c r="K33" s="1504" t="s">
        <v>5542</v>
      </c>
      <c r="L33" s="1504" t="s">
        <v>7694</v>
      </c>
      <c r="M33" s="1527" t="s">
        <v>8060</v>
      </c>
      <c r="N33" s="1527" t="s">
        <v>8367</v>
      </c>
      <c r="O33" s="1527" t="s">
        <v>8538</v>
      </c>
      <c r="P33" s="1527" t="s">
        <v>9150</v>
      </c>
      <c r="Q33" s="1527"/>
      <c r="R33" s="1527"/>
      <c r="S33" s="1527"/>
      <c r="T33" s="1527"/>
      <c r="U33" s="1527"/>
      <c r="V33" s="1527"/>
      <c r="W33" s="3" t="s">
        <v>123</v>
      </c>
      <c r="X33" s="4"/>
      <c r="Y33" s="4"/>
      <c r="Z33" s="4"/>
      <c r="AA33" s="4"/>
      <c r="AB33" s="4"/>
      <c r="AC33" s="4"/>
      <c r="AD33" s="4"/>
      <c r="AE33" s="22"/>
    </row>
    <row r="34" spans="1:31" s="1" customFormat="1" ht="165" customHeight="1" x14ac:dyDescent="0.2">
      <c r="A34" s="1563" t="s">
        <v>1485</v>
      </c>
      <c r="B34" s="1492" t="s">
        <v>2138</v>
      </c>
      <c r="C34" s="1027" t="s">
        <v>8903</v>
      </c>
      <c r="D34" s="1496" t="s">
        <v>558</v>
      </c>
      <c r="E34" s="1496" t="s">
        <v>216</v>
      </c>
      <c r="F34" s="309">
        <v>713</v>
      </c>
      <c r="G34" s="218">
        <v>866.82899999999995</v>
      </c>
      <c r="H34" s="1507">
        <v>26995.51915</v>
      </c>
      <c r="I34" s="330">
        <v>22800</v>
      </c>
      <c r="J34" s="1523" t="s">
        <v>4148</v>
      </c>
      <c r="K34" s="1523" t="s">
        <v>5749</v>
      </c>
      <c r="L34" s="1523" t="s">
        <v>5966</v>
      </c>
      <c r="M34" s="151" t="s">
        <v>6243</v>
      </c>
      <c r="N34" s="151" t="s">
        <v>6934</v>
      </c>
      <c r="O34" s="151" t="s">
        <v>7701</v>
      </c>
      <c r="P34" s="151" t="s">
        <v>8368</v>
      </c>
      <c r="Q34" s="151" t="s">
        <v>8539</v>
      </c>
      <c r="R34" s="151" t="s">
        <v>8902</v>
      </c>
      <c r="S34" s="151" t="s">
        <v>9076</v>
      </c>
      <c r="T34" s="151"/>
      <c r="U34" s="151"/>
      <c r="V34" s="151"/>
      <c r="W34" s="9" t="s">
        <v>123</v>
      </c>
    </row>
    <row r="35" spans="1:31" s="1" customFormat="1" ht="153.75" customHeight="1" x14ac:dyDescent="0.2">
      <c r="A35" s="1561"/>
      <c r="B35" s="1492" t="s">
        <v>2149</v>
      </c>
      <c r="C35" s="1027" t="s">
        <v>9151</v>
      </c>
      <c r="D35" s="1496" t="s">
        <v>558</v>
      </c>
      <c r="E35" s="1496" t="s">
        <v>216</v>
      </c>
      <c r="F35" s="309"/>
      <c r="G35" s="1030"/>
      <c r="H35" s="306">
        <v>188.51754</v>
      </c>
      <c r="I35" s="279">
        <v>814.8</v>
      </c>
      <c r="J35" s="1523" t="s">
        <v>4153</v>
      </c>
      <c r="K35" s="1512" t="s">
        <v>5749</v>
      </c>
      <c r="L35" s="1523" t="s">
        <v>9152</v>
      </c>
      <c r="M35" s="151"/>
      <c r="N35" s="151"/>
      <c r="O35" s="151"/>
      <c r="P35" s="151"/>
      <c r="Q35" s="151"/>
      <c r="R35" s="151"/>
      <c r="S35" s="151"/>
      <c r="T35" s="151"/>
      <c r="U35" s="151"/>
      <c r="V35" s="151"/>
      <c r="W35" s="9" t="s">
        <v>123</v>
      </c>
    </row>
    <row r="36" spans="1:31" s="1" customFormat="1" ht="88.5" customHeight="1" x14ac:dyDescent="0.2">
      <c r="A36" s="1561"/>
      <c r="B36" s="1492" t="s">
        <v>2151</v>
      </c>
      <c r="C36" s="1027" t="s">
        <v>9154</v>
      </c>
      <c r="D36" s="1496" t="s">
        <v>558</v>
      </c>
      <c r="E36" s="1496" t="s">
        <v>216</v>
      </c>
      <c r="F36" s="309"/>
      <c r="G36" s="1030"/>
      <c r="H36" s="306">
        <v>1334.3163999999999</v>
      </c>
      <c r="I36" s="279">
        <v>2676.8</v>
      </c>
      <c r="J36" s="1523" t="s">
        <v>4155</v>
      </c>
      <c r="K36" s="1523" t="s">
        <v>5749</v>
      </c>
      <c r="L36" s="1523" t="s">
        <v>9153</v>
      </c>
      <c r="M36" s="151"/>
      <c r="N36" s="151"/>
      <c r="O36" s="151"/>
      <c r="P36" s="151"/>
      <c r="Q36" s="151"/>
      <c r="R36" s="151"/>
      <c r="S36" s="151"/>
      <c r="T36" s="151"/>
      <c r="U36" s="151"/>
      <c r="V36" s="151"/>
      <c r="W36" s="9" t="s">
        <v>123</v>
      </c>
    </row>
    <row r="37" spans="1:31" s="1" customFormat="1" ht="126.75" customHeight="1" x14ac:dyDescent="0.2">
      <c r="A37" s="1561"/>
      <c r="B37" s="1496" t="s">
        <v>7707</v>
      </c>
      <c r="C37" s="1027" t="s">
        <v>7709</v>
      </c>
      <c r="D37" s="1496" t="s">
        <v>810</v>
      </c>
      <c r="E37" s="1496" t="s">
        <v>902</v>
      </c>
      <c r="F37" s="330"/>
      <c r="G37" s="279"/>
      <c r="H37" s="279">
        <v>796.95</v>
      </c>
      <c r="I37" s="1014"/>
      <c r="J37" s="1506" t="s">
        <v>7066</v>
      </c>
      <c r="K37" s="1506" t="s">
        <v>8544</v>
      </c>
      <c r="L37" s="1506" t="s">
        <v>9155</v>
      </c>
      <c r="M37" s="1502"/>
      <c r="N37" s="1502"/>
      <c r="O37" s="1502"/>
      <c r="P37" s="1502"/>
      <c r="Q37" s="1502"/>
      <c r="R37" s="1502"/>
      <c r="S37" s="1502"/>
      <c r="T37" s="1502"/>
      <c r="U37" s="1502"/>
      <c r="V37" s="1502"/>
      <c r="W37" s="4"/>
      <c r="X37" s="4"/>
    </row>
    <row r="38" spans="1:31" s="1" customFormat="1" ht="110.25" customHeight="1" x14ac:dyDescent="0.2">
      <c r="A38" s="1561"/>
      <c r="B38" s="1496" t="s">
        <v>8548</v>
      </c>
      <c r="C38" s="1027" t="s">
        <v>8553</v>
      </c>
      <c r="D38" s="1496" t="s">
        <v>810</v>
      </c>
      <c r="E38" s="1496" t="s">
        <v>902</v>
      </c>
      <c r="F38" s="330"/>
      <c r="G38" s="279"/>
      <c r="H38" s="1507">
        <v>204.10499999999999</v>
      </c>
      <c r="I38" s="1014"/>
      <c r="J38" s="1506" t="s">
        <v>8554</v>
      </c>
      <c r="K38" s="1506" t="s">
        <v>8907</v>
      </c>
      <c r="L38" s="1506" t="s">
        <v>9041</v>
      </c>
      <c r="M38" s="1502" t="s">
        <v>9156</v>
      </c>
      <c r="N38" s="1502"/>
      <c r="O38" s="1502"/>
      <c r="P38" s="1502"/>
      <c r="Q38" s="1502"/>
      <c r="R38" s="1502"/>
      <c r="S38" s="1502"/>
      <c r="T38" s="1502"/>
      <c r="U38" s="1502"/>
      <c r="V38" s="1502"/>
      <c r="W38" s="4"/>
      <c r="X38" s="4"/>
    </row>
    <row r="39" spans="1:31" s="1" customFormat="1" ht="110.25" customHeight="1" x14ac:dyDescent="0.2">
      <c r="A39" s="1562"/>
      <c r="B39" s="1496" t="s">
        <v>9077</v>
      </c>
      <c r="C39" s="1027" t="s">
        <v>9078</v>
      </c>
      <c r="D39" s="1496" t="s">
        <v>810</v>
      </c>
      <c r="E39" s="1496" t="s">
        <v>902</v>
      </c>
      <c r="F39" s="330"/>
      <c r="G39" s="279"/>
      <c r="H39" s="1507">
        <v>850</v>
      </c>
      <c r="I39" s="1014"/>
      <c r="J39" s="1506" t="s">
        <v>9079</v>
      </c>
      <c r="K39" s="1506"/>
      <c r="L39" s="1506"/>
      <c r="M39" s="1502"/>
      <c r="N39" s="1502"/>
      <c r="O39" s="1502"/>
      <c r="P39" s="1502"/>
      <c r="Q39" s="1502"/>
      <c r="R39" s="1502"/>
      <c r="S39" s="1502"/>
      <c r="T39" s="1502"/>
      <c r="U39" s="1502"/>
      <c r="V39" s="1502"/>
      <c r="W39" s="4"/>
      <c r="X39" s="4"/>
    </row>
    <row r="40" spans="1:31" s="1" customFormat="1" ht="129.75" customHeight="1" x14ac:dyDescent="0.2">
      <c r="A40" s="1563" t="s">
        <v>1486</v>
      </c>
      <c r="B40" s="1028" t="s">
        <v>6414</v>
      </c>
      <c r="C40" s="1027" t="s">
        <v>8176</v>
      </c>
      <c r="D40" s="1496" t="s">
        <v>810</v>
      </c>
      <c r="E40" s="1496" t="s">
        <v>902</v>
      </c>
      <c r="F40" s="279"/>
      <c r="G40" s="330">
        <v>300</v>
      </c>
      <c r="H40" s="1507">
        <v>5500</v>
      </c>
      <c r="I40" s="1507"/>
      <c r="J40" s="1511" t="s">
        <v>6412</v>
      </c>
      <c r="K40" s="1506" t="s">
        <v>8177</v>
      </c>
      <c r="L40" s="1506" t="s">
        <v>8559</v>
      </c>
      <c r="M40" s="1502" t="s">
        <v>9157</v>
      </c>
      <c r="N40" s="142"/>
      <c r="O40" s="142"/>
      <c r="P40" s="142"/>
      <c r="Q40" s="142"/>
      <c r="R40" s="142"/>
      <c r="S40" s="142"/>
      <c r="T40" s="142"/>
      <c r="U40" s="142"/>
      <c r="V40" s="142"/>
      <c r="W40" s="3"/>
      <c r="X40" s="4"/>
    </row>
    <row r="41" spans="1:31" s="1" customFormat="1" ht="92.25" customHeight="1" x14ac:dyDescent="0.2">
      <c r="A41" s="1561"/>
      <c r="B41" s="1028" t="s">
        <v>7695</v>
      </c>
      <c r="C41" s="1027" t="s">
        <v>8178</v>
      </c>
      <c r="D41" s="1496" t="s">
        <v>810</v>
      </c>
      <c r="E41" s="1496" t="s">
        <v>902</v>
      </c>
      <c r="F41" s="279"/>
      <c r="G41" s="330"/>
      <c r="H41" s="1507">
        <v>110</v>
      </c>
      <c r="I41" s="1507"/>
      <c r="J41" s="1511" t="s">
        <v>7579</v>
      </c>
      <c r="K41" s="1506" t="s">
        <v>8179</v>
      </c>
      <c r="L41" s="1506" t="s">
        <v>9158</v>
      </c>
      <c r="M41" s="142"/>
      <c r="N41" s="142"/>
      <c r="O41" s="142"/>
      <c r="P41" s="142"/>
      <c r="Q41" s="142"/>
      <c r="R41" s="142"/>
      <c r="S41" s="142"/>
      <c r="T41" s="142"/>
      <c r="U41" s="142"/>
      <c r="V41" s="142"/>
      <c r="W41" s="3"/>
      <c r="X41" s="4"/>
    </row>
    <row r="42" spans="1:31" s="1" customFormat="1" ht="83.25" customHeight="1" x14ac:dyDescent="0.2">
      <c r="A42" s="1562"/>
      <c r="B42" s="1028" t="s">
        <v>7806</v>
      </c>
      <c r="C42" s="1027" t="s">
        <v>7807</v>
      </c>
      <c r="D42" s="1496" t="s">
        <v>810</v>
      </c>
      <c r="E42" s="1496" t="s">
        <v>3435</v>
      </c>
      <c r="F42" s="279"/>
      <c r="G42" s="330"/>
      <c r="H42" s="1507">
        <v>702</v>
      </c>
      <c r="I42" s="1507"/>
      <c r="J42" s="1511" t="s">
        <v>7579</v>
      </c>
      <c r="K42" s="1506" t="s">
        <v>9080</v>
      </c>
      <c r="L42" s="485"/>
      <c r="M42" s="142"/>
      <c r="N42" s="142"/>
      <c r="O42" s="142"/>
      <c r="P42" s="142"/>
      <c r="Q42" s="142"/>
      <c r="R42" s="142"/>
      <c r="S42" s="142"/>
      <c r="T42" s="142"/>
      <c r="U42" s="142"/>
      <c r="V42" s="142"/>
      <c r="W42" s="3"/>
      <c r="X42" s="4"/>
    </row>
    <row r="43" spans="1:31" s="4" customFormat="1" ht="111" customHeight="1" x14ac:dyDescent="0.2">
      <c r="A43" s="1536" t="s">
        <v>1489</v>
      </c>
      <c r="B43" s="1492" t="s">
        <v>7669</v>
      </c>
      <c r="C43" s="1027" t="s">
        <v>7668</v>
      </c>
      <c r="D43" s="1496" t="s">
        <v>213</v>
      </c>
      <c r="E43" s="351" t="s">
        <v>7670</v>
      </c>
      <c r="F43" s="279"/>
      <c r="G43" s="330"/>
      <c r="H43" s="1496">
        <v>250.63</v>
      </c>
      <c r="I43" s="1507"/>
      <c r="J43" s="1506" t="s">
        <v>7242</v>
      </c>
      <c r="K43" s="1506" t="s">
        <v>8067</v>
      </c>
      <c r="L43" s="1506" t="s">
        <v>8577</v>
      </c>
      <c r="M43" s="1502" t="s">
        <v>9159</v>
      </c>
      <c r="N43" s="1502"/>
      <c r="O43" s="1502"/>
      <c r="P43" s="1502"/>
      <c r="Q43" s="1502"/>
      <c r="R43" s="1502"/>
      <c r="S43" s="1502"/>
      <c r="T43" s="1502"/>
      <c r="U43" s="1502"/>
      <c r="V43" s="1502"/>
      <c r="W43" s="9"/>
    </row>
    <row r="44" spans="1:31" s="4" customFormat="1" ht="14.25" customHeight="1" x14ac:dyDescent="0.2">
      <c r="A44" s="1604" t="s">
        <v>1490</v>
      </c>
      <c r="B44" s="1605"/>
      <c r="C44" s="1605"/>
      <c r="D44" s="1605"/>
      <c r="E44" s="1605"/>
      <c r="F44" s="1605"/>
      <c r="G44" s="1605"/>
      <c r="H44" s="1605"/>
      <c r="I44" s="1606"/>
      <c r="J44" s="254"/>
      <c r="K44" s="254"/>
      <c r="L44" s="254"/>
      <c r="M44" s="140"/>
      <c r="N44" s="140"/>
      <c r="O44" s="140"/>
      <c r="P44" s="140"/>
      <c r="Q44" s="140"/>
      <c r="R44" s="140"/>
      <c r="S44" s="140"/>
      <c r="T44" s="140"/>
      <c r="U44" s="140"/>
      <c r="V44" s="140"/>
      <c r="W44" s="3" t="s">
        <v>8</v>
      </c>
    </row>
    <row r="45" spans="1:31" s="1" customFormat="1" ht="126.75" customHeight="1" x14ac:dyDescent="0.2">
      <c r="A45" s="1563" t="s">
        <v>1491</v>
      </c>
      <c r="B45" s="1028" t="s">
        <v>7914</v>
      </c>
      <c r="C45" s="1492" t="s">
        <v>9160</v>
      </c>
      <c r="D45" s="1496" t="s">
        <v>810</v>
      </c>
      <c r="E45" s="1497" t="s">
        <v>5806</v>
      </c>
      <c r="F45" s="279"/>
      <c r="G45" s="330"/>
      <c r="H45" s="1507">
        <v>90</v>
      </c>
      <c r="I45" s="1496"/>
      <c r="J45" s="1506" t="s">
        <v>7242</v>
      </c>
      <c r="K45" s="1506" t="s">
        <v>8589</v>
      </c>
      <c r="L45" s="1506" t="s">
        <v>8926</v>
      </c>
      <c r="M45" s="1502" t="s">
        <v>9081</v>
      </c>
      <c r="N45" s="1502"/>
      <c r="O45" s="1502"/>
      <c r="P45" s="1502"/>
      <c r="Q45" s="1502"/>
      <c r="R45" s="1502"/>
      <c r="S45" s="1502"/>
      <c r="T45" s="1502"/>
      <c r="U45" s="1502"/>
      <c r="V45" s="1502"/>
      <c r="W45" s="3"/>
      <c r="X45" s="4"/>
    </row>
    <row r="46" spans="1:31" s="1" customFormat="1" ht="75" customHeight="1" x14ac:dyDescent="0.2">
      <c r="A46" s="1562"/>
      <c r="B46" s="1028" t="s">
        <v>9082</v>
      </c>
      <c r="C46" s="1492" t="s">
        <v>9084</v>
      </c>
      <c r="D46" s="1496" t="s">
        <v>286</v>
      </c>
      <c r="E46" s="1497" t="s">
        <v>9083</v>
      </c>
      <c r="F46" s="279"/>
      <c r="G46" s="330"/>
      <c r="H46" s="1507">
        <v>2800</v>
      </c>
      <c r="I46" s="1496"/>
      <c r="J46" s="1506" t="s">
        <v>9072</v>
      </c>
      <c r="K46" s="1506"/>
      <c r="L46" s="1506"/>
      <c r="M46" s="1502"/>
      <c r="N46" s="1502"/>
      <c r="O46" s="1502"/>
      <c r="P46" s="1502"/>
      <c r="Q46" s="1502"/>
      <c r="R46" s="1502"/>
      <c r="S46" s="1502"/>
      <c r="T46" s="1502"/>
      <c r="U46" s="1502"/>
      <c r="V46" s="1502"/>
      <c r="W46" s="3"/>
      <c r="X46" s="4"/>
    </row>
    <row r="47" spans="1:31" s="1" customFormat="1" ht="11.25" customHeight="1" x14ac:dyDescent="0.2">
      <c r="A47" s="96"/>
      <c r="B47" s="96"/>
      <c r="C47" s="96"/>
      <c r="D47" s="96"/>
      <c r="E47" s="96"/>
      <c r="F47" s="1015"/>
      <c r="G47" s="1015"/>
      <c r="H47" s="1015"/>
      <c r="I47" s="1015"/>
      <c r="J47" s="243"/>
      <c r="K47" s="243"/>
      <c r="L47" s="243"/>
      <c r="M47" s="137"/>
      <c r="N47" s="137"/>
      <c r="O47" s="137"/>
      <c r="P47" s="137"/>
      <c r="Q47" s="137"/>
      <c r="R47" s="137"/>
      <c r="S47" s="137"/>
      <c r="T47" s="137"/>
      <c r="U47" s="137"/>
      <c r="V47" s="137"/>
      <c r="W47" s="9"/>
    </row>
    <row r="48" spans="1:31" s="1" customFormat="1" ht="12.75" customHeight="1" x14ac:dyDescent="0.2">
      <c r="A48" s="1642" t="s">
        <v>1505</v>
      </c>
      <c r="B48" s="1642"/>
      <c r="C48" s="1642"/>
      <c r="D48" s="1642"/>
      <c r="E48" s="1642"/>
      <c r="F48" s="1642"/>
      <c r="G48" s="1642"/>
      <c r="H48" s="1642"/>
      <c r="I48" s="1642"/>
      <c r="J48" s="349"/>
      <c r="K48" s="349"/>
      <c r="L48" s="349"/>
      <c r="M48" s="154"/>
      <c r="N48" s="154"/>
      <c r="O48" s="154"/>
      <c r="P48" s="154"/>
      <c r="Q48" s="154"/>
      <c r="R48" s="154"/>
      <c r="S48" s="154"/>
      <c r="T48" s="154"/>
      <c r="U48" s="154"/>
      <c r="V48" s="154"/>
      <c r="W48" s="54" t="s">
        <v>8</v>
      </c>
    </row>
    <row r="49" spans="1:23" s="1" customFormat="1" ht="15" customHeight="1" x14ac:dyDescent="0.2">
      <c r="A49" s="1576" t="s">
        <v>2</v>
      </c>
      <c r="B49" s="1576" t="s">
        <v>3</v>
      </c>
      <c r="C49" s="1576"/>
      <c r="D49" s="1576" t="s">
        <v>4</v>
      </c>
      <c r="E49" s="1576" t="s">
        <v>5</v>
      </c>
      <c r="F49" s="1576" t="s">
        <v>6</v>
      </c>
      <c r="G49" s="1576"/>
      <c r="H49" s="1576"/>
      <c r="I49" s="1576" t="s">
        <v>7</v>
      </c>
      <c r="J49" s="1504"/>
      <c r="K49" s="1504"/>
      <c r="L49" s="1504"/>
      <c r="M49" s="1527"/>
      <c r="N49" s="1527"/>
      <c r="O49" s="1527"/>
      <c r="P49" s="1527"/>
      <c r="Q49" s="1527"/>
      <c r="R49" s="1527"/>
      <c r="S49" s="1527"/>
      <c r="T49" s="1527"/>
      <c r="U49" s="1527"/>
      <c r="V49" s="1527"/>
      <c r="W49" s="9"/>
    </row>
    <row r="50" spans="1:23" s="1" customFormat="1" ht="6.75" customHeight="1" x14ac:dyDescent="0.2">
      <c r="A50" s="1576"/>
      <c r="B50" s="1576"/>
      <c r="C50" s="1576"/>
      <c r="D50" s="1576"/>
      <c r="E50" s="1576"/>
      <c r="F50" s="1576"/>
      <c r="G50" s="1576"/>
      <c r="H50" s="1576"/>
      <c r="I50" s="1576"/>
      <c r="J50" s="1504"/>
      <c r="K50" s="1504"/>
      <c r="L50" s="1504"/>
      <c r="M50" s="1527"/>
      <c r="N50" s="1527"/>
      <c r="O50" s="1527"/>
      <c r="P50" s="1527"/>
      <c r="Q50" s="1527"/>
      <c r="R50" s="1527"/>
      <c r="S50" s="1527"/>
      <c r="T50" s="1527"/>
      <c r="U50" s="1527"/>
      <c r="V50" s="1527"/>
      <c r="W50" s="9"/>
    </row>
    <row r="51" spans="1:23" s="1" customFormat="1" ht="11.25" customHeight="1" x14ac:dyDescent="0.2">
      <c r="A51" s="1576"/>
      <c r="B51" s="1576"/>
      <c r="C51" s="1576"/>
      <c r="D51" s="1576"/>
      <c r="E51" s="1576"/>
      <c r="F51" s="1576">
        <v>2017</v>
      </c>
      <c r="G51" s="1601">
        <v>2018</v>
      </c>
      <c r="H51" s="1576">
        <v>2019</v>
      </c>
      <c r="I51" s="1576"/>
      <c r="J51" s="1504"/>
      <c r="K51" s="1504"/>
      <c r="L51" s="1504"/>
      <c r="M51" s="1527"/>
      <c r="N51" s="1527"/>
      <c r="O51" s="1527"/>
      <c r="P51" s="1527"/>
      <c r="Q51" s="1527"/>
      <c r="R51" s="1527"/>
      <c r="S51" s="1527"/>
      <c r="T51" s="1527"/>
      <c r="U51" s="1527"/>
      <c r="V51" s="1527"/>
      <c r="W51" s="9"/>
    </row>
    <row r="52" spans="1:23" s="1" customFormat="1" ht="3.75" customHeight="1" x14ac:dyDescent="0.2">
      <c r="A52" s="1576"/>
      <c r="B52" s="1576"/>
      <c r="C52" s="1576"/>
      <c r="D52" s="1576"/>
      <c r="E52" s="1576"/>
      <c r="F52" s="1576"/>
      <c r="G52" s="1601"/>
      <c r="H52" s="1576"/>
      <c r="I52" s="1576"/>
      <c r="J52" s="1504"/>
      <c r="K52" s="1504"/>
      <c r="L52" s="1504"/>
      <c r="M52" s="1527"/>
      <c r="N52" s="1527"/>
      <c r="O52" s="1527"/>
      <c r="P52" s="1527"/>
      <c r="Q52" s="1527"/>
      <c r="R52" s="1527"/>
      <c r="S52" s="1527"/>
      <c r="T52" s="1527"/>
      <c r="U52" s="1527"/>
      <c r="V52" s="1527"/>
      <c r="W52" s="9"/>
    </row>
    <row r="53" spans="1:23" s="1" customFormat="1" ht="13.5" customHeight="1" x14ac:dyDescent="0.2">
      <c r="A53" s="1503">
        <v>1</v>
      </c>
      <c r="B53" s="1576">
        <v>2</v>
      </c>
      <c r="C53" s="1576"/>
      <c r="D53" s="1503">
        <v>3</v>
      </c>
      <c r="E53" s="1503">
        <v>4</v>
      </c>
      <c r="F53" s="1503">
        <v>5</v>
      </c>
      <c r="G53" s="973">
        <v>6</v>
      </c>
      <c r="H53" s="1503">
        <v>7</v>
      </c>
      <c r="I53" s="1503">
        <v>8</v>
      </c>
      <c r="J53" s="1504"/>
      <c r="K53" s="1504"/>
      <c r="L53" s="1504"/>
      <c r="M53" s="1527"/>
      <c r="N53" s="1527"/>
      <c r="O53" s="1527"/>
      <c r="P53" s="1527"/>
      <c r="Q53" s="1527"/>
      <c r="R53" s="1527"/>
      <c r="S53" s="1527"/>
      <c r="T53" s="1527"/>
      <c r="U53" s="1527"/>
      <c r="V53" s="1527"/>
      <c r="W53" s="9"/>
    </row>
    <row r="54" spans="1:23" s="1" customFormat="1" ht="12.75" customHeight="1" x14ac:dyDescent="0.2">
      <c r="A54" s="1652" t="s">
        <v>1508</v>
      </c>
      <c r="B54" s="1653"/>
      <c r="C54" s="1653"/>
      <c r="D54" s="1653"/>
      <c r="E54" s="1653"/>
      <c r="F54" s="1653"/>
      <c r="G54" s="1653"/>
      <c r="H54" s="1653"/>
      <c r="I54" s="1654"/>
      <c r="J54" s="254"/>
      <c r="K54" s="254"/>
      <c r="L54" s="254"/>
      <c r="M54" s="140"/>
      <c r="N54" s="140"/>
      <c r="O54" s="140"/>
      <c r="P54" s="140"/>
      <c r="Q54" s="140"/>
      <c r="R54" s="140"/>
      <c r="S54" s="140"/>
      <c r="T54" s="140"/>
      <c r="U54" s="140"/>
      <c r="V54" s="140"/>
      <c r="W54" s="9"/>
    </row>
    <row r="55" spans="1:23" s="1" customFormat="1" ht="137.25" customHeight="1" x14ac:dyDescent="0.2">
      <c r="A55" s="1565" t="s">
        <v>8158</v>
      </c>
      <c r="B55" s="1525" t="s">
        <v>6149</v>
      </c>
      <c r="C55" s="1521" t="s">
        <v>7683</v>
      </c>
      <c r="D55" s="1503" t="s">
        <v>810</v>
      </c>
      <c r="E55" s="1503" t="s">
        <v>902</v>
      </c>
      <c r="F55" s="998"/>
      <c r="G55" s="1174">
        <v>265.5</v>
      </c>
      <c r="H55" s="114"/>
      <c r="I55" s="114"/>
      <c r="J55" s="1524" t="s">
        <v>6152</v>
      </c>
      <c r="K55" s="1506" t="s">
        <v>8028</v>
      </c>
      <c r="L55" s="1506" t="s">
        <v>8630</v>
      </c>
      <c r="M55" s="1502" t="s">
        <v>8941</v>
      </c>
      <c r="N55" s="1502" t="s">
        <v>9161</v>
      </c>
      <c r="O55" s="1502"/>
      <c r="P55" s="1502"/>
      <c r="Q55" s="1502"/>
      <c r="R55" s="1502"/>
      <c r="S55" s="1502"/>
      <c r="T55" s="1502"/>
      <c r="U55" s="1502"/>
      <c r="V55" s="1502"/>
      <c r="W55" s="9"/>
    </row>
    <row r="56" spans="1:23" s="1" customFormat="1" ht="99.75" customHeight="1" x14ac:dyDescent="0.2">
      <c r="A56" s="1566"/>
      <c r="B56" s="1525" t="s">
        <v>7348</v>
      </c>
      <c r="C56" s="1521" t="s">
        <v>7343</v>
      </c>
      <c r="D56" s="1503" t="s">
        <v>286</v>
      </c>
      <c r="E56" s="1503" t="s">
        <v>972</v>
      </c>
      <c r="F56" s="998"/>
      <c r="G56" s="1174"/>
      <c r="H56" s="114">
        <v>229.88800000000001</v>
      </c>
      <c r="I56" s="114"/>
      <c r="J56" s="1524" t="s">
        <v>7066</v>
      </c>
      <c r="K56" s="1506" t="s">
        <v>9085</v>
      </c>
      <c r="L56" s="1506"/>
      <c r="M56" s="1502"/>
      <c r="N56" s="1502"/>
      <c r="O56" s="1502"/>
      <c r="P56" s="1502"/>
      <c r="Q56" s="1502"/>
      <c r="R56" s="1502"/>
      <c r="S56" s="1502"/>
      <c r="T56" s="1502"/>
      <c r="U56" s="1502"/>
      <c r="V56" s="1502"/>
      <c r="W56" s="9"/>
    </row>
    <row r="57" spans="1:23" s="1" customFormat="1" ht="104.25" customHeight="1" x14ac:dyDescent="0.2">
      <c r="A57" s="1566"/>
      <c r="B57" s="1525" t="s">
        <v>7395</v>
      </c>
      <c r="C57" s="1521" t="s">
        <v>7379</v>
      </c>
      <c r="D57" s="1503" t="s">
        <v>286</v>
      </c>
      <c r="E57" s="1503" t="s">
        <v>972</v>
      </c>
      <c r="F57" s="998"/>
      <c r="G57" s="1174"/>
      <c r="H57" s="114"/>
      <c r="I57" s="114"/>
      <c r="J57" s="1524" t="s">
        <v>7066</v>
      </c>
      <c r="K57" s="1506" t="s">
        <v>9086</v>
      </c>
      <c r="L57" s="1506"/>
      <c r="M57" s="1502"/>
      <c r="N57" s="1502"/>
      <c r="O57" s="1502"/>
      <c r="P57" s="1502"/>
      <c r="Q57" s="1502"/>
      <c r="R57" s="1502"/>
      <c r="S57" s="1502"/>
      <c r="T57" s="1502"/>
      <c r="U57" s="1502"/>
      <c r="V57" s="1502"/>
      <c r="W57" s="9"/>
    </row>
    <row r="58" spans="1:23" s="1" customFormat="1" ht="130.5" customHeight="1" x14ac:dyDescent="0.2">
      <c r="A58" s="1566"/>
      <c r="B58" s="1525" t="s">
        <v>7396</v>
      </c>
      <c r="C58" s="1521" t="s">
        <v>8651</v>
      </c>
      <c r="D58" s="1503" t="s">
        <v>810</v>
      </c>
      <c r="E58" s="1503" t="s">
        <v>972</v>
      </c>
      <c r="F58" s="998"/>
      <c r="G58" s="1174"/>
      <c r="H58" s="114">
        <v>1500</v>
      </c>
      <c r="I58" s="114"/>
      <c r="J58" s="1524" t="s">
        <v>7066</v>
      </c>
      <c r="K58" s="1506" t="s">
        <v>8650</v>
      </c>
      <c r="L58" s="1506" t="s">
        <v>9088</v>
      </c>
      <c r="M58" s="1502"/>
      <c r="N58" s="1502"/>
      <c r="O58" s="1502"/>
      <c r="P58" s="1502"/>
      <c r="Q58" s="1502"/>
      <c r="R58" s="1502"/>
      <c r="S58" s="1502"/>
      <c r="T58" s="1502"/>
      <c r="U58" s="1502"/>
      <c r="V58" s="1502"/>
      <c r="W58" s="9"/>
    </row>
    <row r="59" spans="1:23" s="1" customFormat="1" ht="98.25" customHeight="1" x14ac:dyDescent="0.2">
      <c r="A59" s="1566"/>
      <c r="B59" s="1525" t="s">
        <v>7399</v>
      </c>
      <c r="C59" s="1521" t="s">
        <v>7383</v>
      </c>
      <c r="D59" s="1503" t="s">
        <v>810</v>
      </c>
      <c r="E59" s="1503" t="s">
        <v>7417</v>
      </c>
      <c r="F59" s="998"/>
      <c r="G59" s="1174"/>
      <c r="H59" s="114">
        <v>1798</v>
      </c>
      <c r="I59" s="114"/>
      <c r="J59" s="1524" t="s">
        <v>7066</v>
      </c>
      <c r="K59" s="1506" t="s">
        <v>9089</v>
      </c>
      <c r="L59" s="1506"/>
      <c r="M59" s="1502"/>
      <c r="N59" s="1502"/>
      <c r="O59" s="1502"/>
      <c r="P59" s="1502"/>
      <c r="Q59" s="1502"/>
      <c r="R59" s="1502"/>
      <c r="S59" s="1502"/>
      <c r="T59" s="1502"/>
      <c r="U59" s="1502"/>
      <c r="V59" s="1502"/>
      <c r="W59" s="9"/>
    </row>
    <row r="60" spans="1:23" s="1" customFormat="1" ht="81" customHeight="1" x14ac:dyDescent="0.2">
      <c r="A60" s="1566"/>
      <c r="B60" s="1525" t="s">
        <v>8201</v>
      </c>
      <c r="C60" s="1521" t="s">
        <v>8202</v>
      </c>
      <c r="D60" s="1503" t="s">
        <v>810</v>
      </c>
      <c r="E60" s="1503" t="s">
        <v>902</v>
      </c>
      <c r="F60" s="998"/>
      <c r="G60" s="1174"/>
      <c r="H60" s="114"/>
      <c r="I60" s="114"/>
      <c r="J60" s="1524" t="s">
        <v>8200</v>
      </c>
      <c r="K60" s="1506" t="s">
        <v>9162</v>
      </c>
      <c r="L60" s="1506"/>
      <c r="M60" s="1502"/>
      <c r="N60" s="1502"/>
      <c r="O60" s="1502"/>
      <c r="P60" s="1502"/>
      <c r="Q60" s="1502"/>
      <c r="R60" s="1502"/>
      <c r="S60" s="1502"/>
      <c r="T60" s="1502"/>
      <c r="U60" s="1502"/>
      <c r="V60" s="1502"/>
      <c r="W60" s="9"/>
    </row>
    <row r="61" spans="1:23" s="1" customFormat="1" ht="81" customHeight="1" x14ac:dyDescent="0.2">
      <c r="A61" s="1566"/>
      <c r="B61" s="1525" t="s">
        <v>8278</v>
      </c>
      <c r="C61" s="1521" t="s">
        <v>8297</v>
      </c>
      <c r="D61" s="1503" t="s">
        <v>3809</v>
      </c>
      <c r="E61" s="1503" t="s">
        <v>972</v>
      </c>
      <c r="F61" s="998"/>
      <c r="G61" s="1174"/>
      <c r="H61" s="114">
        <v>277.16800000000001</v>
      </c>
      <c r="I61" s="114"/>
      <c r="J61" s="1524" t="s">
        <v>8270</v>
      </c>
      <c r="K61" s="1506" t="s">
        <v>9090</v>
      </c>
      <c r="L61" s="1506"/>
      <c r="M61" s="1502"/>
      <c r="N61" s="1502"/>
      <c r="O61" s="1502"/>
      <c r="P61" s="1502"/>
      <c r="Q61" s="1502"/>
      <c r="R61" s="1502"/>
      <c r="S61" s="1502"/>
      <c r="T61" s="1502"/>
      <c r="U61" s="1502"/>
      <c r="V61" s="1502"/>
      <c r="W61" s="9"/>
    </row>
    <row r="62" spans="1:23" s="1" customFormat="1" ht="81" customHeight="1" x14ac:dyDescent="0.2">
      <c r="A62" s="1566"/>
      <c r="B62" s="1525" t="s">
        <v>8320</v>
      </c>
      <c r="C62" s="1521" t="s">
        <v>8321</v>
      </c>
      <c r="D62" s="1503" t="s">
        <v>810</v>
      </c>
      <c r="E62" s="1503" t="s">
        <v>902</v>
      </c>
      <c r="F62" s="998"/>
      <c r="G62" s="1174"/>
      <c r="H62" s="114"/>
      <c r="I62" s="114"/>
      <c r="J62" s="1524" t="s">
        <v>8397</v>
      </c>
      <c r="K62" s="1506" t="s">
        <v>9091</v>
      </c>
      <c r="L62" s="1506"/>
      <c r="M62" s="1502"/>
      <c r="N62" s="1502"/>
      <c r="O62" s="1502"/>
      <c r="P62" s="1502"/>
      <c r="Q62" s="1502"/>
      <c r="R62" s="1502"/>
      <c r="S62" s="1502"/>
      <c r="T62" s="1502"/>
      <c r="U62" s="1502"/>
      <c r="V62" s="1502"/>
      <c r="W62" s="9"/>
    </row>
    <row r="63" spans="1:23" s="1" customFormat="1" ht="119.25" customHeight="1" x14ac:dyDescent="0.2">
      <c r="A63" s="1566"/>
      <c r="B63" s="1525" t="s">
        <v>8398</v>
      </c>
      <c r="C63" s="1521" t="s">
        <v>8435</v>
      </c>
      <c r="D63" s="1503" t="s">
        <v>304</v>
      </c>
      <c r="E63" s="1503" t="s">
        <v>972</v>
      </c>
      <c r="F63" s="998"/>
      <c r="G63" s="1174"/>
      <c r="H63" s="114">
        <v>1234.778</v>
      </c>
      <c r="I63" s="114"/>
      <c r="J63" s="1524" t="s">
        <v>8401</v>
      </c>
      <c r="K63" s="1506" t="s">
        <v>8659</v>
      </c>
      <c r="L63" s="1506" t="s">
        <v>9092</v>
      </c>
      <c r="M63" s="1502"/>
      <c r="N63" s="1502"/>
      <c r="O63" s="1502"/>
      <c r="P63" s="1502"/>
      <c r="Q63" s="1502"/>
      <c r="R63" s="1502"/>
      <c r="S63" s="1502"/>
      <c r="T63" s="1502"/>
      <c r="U63" s="1502"/>
      <c r="V63" s="1502"/>
      <c r="W63" s="9"/>
    </row>
    <row r="64" spans="1:23" s="1" customFormat="1" ht="75" customHeight="1" x14ac:dyDescent="0.2">
      <c r="A64" s="1566"/>
      <c r="B64" s="1525" t="s">
        <v>9093</v>
      </c>
      <c r="C64" s="1521" t="s">
        <v>9097</v>
      </c>
      <c r="D64" s="1503" t="s">
        <v>286</v>
      </c>
      <c r="E64" s="1503" t="s">
        <v>972</v>
      </c>
      <c r="F64" s="998"/>
      <c r="G64" s="1174"/>
      <c r="H64" s="114">
        <v>12</v>
      </c>
      <c r="I64" s="114"/>
      <c r="J64" s="1524" t="s">
        <v>9072</v>
      </c>
      <c r="K64" s="1506"/>
      <c r="L64" s="1506"/>
      <c r="M64" s="1502"/>
      <c r="N64" s="1502"/>
      <c r="O64" s="1502"/>
      <c r="P64" s="1502"/>
      <c r="Q64" s="1502"/>
      <c r="R64" s="1502"/>
      <c r="S64" s="1502"/>
      <c r="T64" s="1502"/>
      <c r="U64" s="1502"/>
      <c r="V64" s="1502"/>
      <c r="W64" s="9"/>
    </row>
    <row r="65" spans="1:23" s="1" customFormat="1" ht="75" customHeight="1" x14ac:dyDescent="0.2">
      <c r="A65" s="1566"/>
      <c r="B65" s="1525" t="s">
        <v>9094</v>
      </c>
      <c r="C65" s="1521" t="s">
        <v>9098</v>
      </c>
      <c r="D65" s="1503" t="s">
        <v>304</v>
      </c>
      <c r="E65" s="1503" t="s">
        <v>972</v>
      </c>
      <c r="F65" s="998"/>
      <c r="G65" s="1174"/>
      <c r="H65" s="114">
        <v>305.334</v>
      </c>
      <c r="I65" s="114"/>
      <c r="J65" s="1524" t="s">
        <v>9099</v>
      </c>
      <c r="K65" s="1506"/>
      <c r="L65" s="1506"/>
      <c r="M65" s="1502"/>
      <c r="N65" s="1502"/>
      <c r="O65" s="1502"/>
      <c r="P65" s="1502"/>
      <c r="Q65" s="1502"/>
      <c r="R65" s="1502"/>
      <c r="S65" s="1502"/>
      <c r="T65" s="1502"/>
      <c r="U65" s="1502"/>
      <c r="V65" s="1502"/>
      <c r="W65" s="9"/>
    </row>
    <row r="66" spans="1:23" s="1" customFormat="1" ht="75" customHeight="1" x14ac:dyDescent="0.2">
      <c r="A66" s="1566"/>
      <c r="B66" s="1525" t="s">
        <v>9095</v>
      </c>
      <c r="C66" s="1521" t="s">
        <v>9100</v>
      </c>
      <c r="D66" s="1503" t="s">
        <v>304</v>
      </c>
      <c r="E66" s="1503" t="s">
        <v>972</v>
      </c>
      <c r="F66" s="998"/>
      <c r="G66" s="1174"/>
      <c r="H66" s="114">
        <v>185</v>
      </c>
      <c r="I66" s="114"/>
      <c r="J66" s="1524" t="s">
        <v>9101</v>
      </c>
      <c r="K66" s="1506"/>
      <c r="L66" s="1506"/>
      <c r="M66" s="1502"/>
      <c r="N66" s="1502"/>
      <c r="O66" s="1502"/>
      <c r="P66" s="1502"/>
      <c r="Q66" s="1502"/>
      <c r="R66" s="1502"/>
      <c r="S66" s="1502"/>
      <c r="T66" s="1502"/>
      <c r="U66" s="1502"/>
      <c r="V66" s="1502"/>
      <c r="W66" s="9"/>
    </row>
    <row r="67" spans="1:23" s="1" customFormat="1" ht="75" customHeight="1" x14ac:dyDescent="0.2">
      <c r="A67" s="1566"/>
      <c r="B67" s="1525" t="s">
        <v>9096</v>
      </c>
      <c r="C67" s="1521" t="s">
        <v>9102</v>
      </c>
      <c r="D67" s="1503" t="s">
        <v>286</v>
      </c>
      <c r="E67" s="1503" t="s">
        <v>9103</v>
      </c>
      <c r="F67" s="998"/>
      <c r="G67" s="1174"/>
      <c r="H67" s="114">
        <v>40</v>
      </c>
      <c r="I67" s="114"/>
      <c r="J67" s="1524" t="s">
        <v>9072</v>
      </c>
      <c r="K67" s="1506"/>
      <c r="L67" s="1506"/>
      <c r="M67" s="1502"/>
      <c r="N67" s="1502"/>
      <c r="O67" s="1502"/>
      <c r="P67" s="1502"/>
      <c r="Q67" s="1502"/>
      <c r="R67" s="1502"/>
      <c r="S67" s="1502"/>
      <c r="T67" s="1502"/>
      <c r="U67" s="1502"/>
      <c r="V67" s="1502"/>
      <c r="W67" s="9"/>
    </row>
    <row r="68" spans="1:23" s="1" customFormat="1" ht="75" customHeight="1" x14ac:dyDescent="0.2">
      <c r="A68" s="1566"/>
      <c r="B68" s="1525" t="s">
        <v>9104</v>
      </c>
      <c r="C68" s="1521" t="s">
        <v>9163</v>
      </c>
      <c r="D68" s="1503" t="s">
        <v>286</v>
      </c>
      <c r="E68" s="1503" t="s">
        <v>9103</v>
      </c>
      <c r="F68" s="998"/>
      <c r="G68" s="1174"/>
      <c r="H68" s="114">
        <v>40</v>
      </c>
      <c r="I68" s="114"/>
      <c r="J68" s="1524" t="s">
        <v>9072</v>
      </c>
      <c r="K68" s="1506"/>
      <c r="L68" s="1506"/>
      <c r="M68" s="1502"/>
      <c r="N68" s="1502"/>
      <c r="O68" s="1502"/>
      <c r="P68" s="1502"/>
      <c r="Q68" s="1502"/>
      <c r="R68" s="1502"/>
      <c r="S68" s="1502"/>
      <c r="T68" s="1502"/>
      <c r="U68" s="1502"/>
      <c r="V68" s="1502"/>
      <c r="W68" s="9"/>
    </row>
    <row r="69" spans="1:23" s="1" customFormat="1" ht="75" customHeight="1" x14ac:dyDescent="0.2">
      <c r="A69" s="1567"/>
      <c r="B69" s="1525" t="s">
        <v>9105</v>
      </c>
      <c r="C69" s="1521" t="s">
        <v>9164</v>
      </c>
      <c r="D69" s="1503" t="s">
        <v>286</v>
      </c>
      <c r="E69" s="1503" t="s">
        <v>9103</v>
      </c>
      <c r="F69" s="998"/>
      <c r="G69" s="1174"/>
      <c r="H69" s="114">
        <v>20</v>
      </c>
      <c r="I69" s="114"/>
      <c r="J69" s="1524" t="s">
        <v>9072</v>
      </c>
      <c r="K69" s="1506"/>
      <c r="L69" s="1506"/>
      <c r="M69" s="1502"/>
      <c r="N69" s="1502"/>
      <c r="O69" s="1502"/>
      <c r="P69" s="1502"/>
      <c r="Q69" s="1502"/>
      <c r="R69" s="1502"/>
      <c r="S69" s="1502"/>
      <c r="T69" s="1502"/>
      <c r="U69" s="1502"/>
      <c r="V69" s="1502"/>
      <c r="W69" s="9"/>
    </row>
    <row r="70" spans="1:23" s="1" customFormat="1" ht="111.75" customHeight="1" x14ac:dyDescent="0.2">
      <c r="A70" s="1565" t="s">
        <v>1510</v>
      </c>
      <c r="B70" s="1521" t="s">
        <v>7064</v>
      </c>
      <c r="C70" s="1521" t="s">
        <v>7065</v>
      </c>
      <c r="D70" s="1503" t="s">
        <v>13</v>
      </c>
      <c r="E70" s="1503" t="s">
        <v>972</v>
      </c>
      <c r="F70" s="114"/>
      <c r="G70" s="1080"/>
      <c r="H70" s="114">
        <v>1474</v>
      </c>
      <c r="I70" s="114"/>
      <c r="J70" s="1506" t="s">
        <v>7066</v>
      </c>
      <c r="K70" s="1506" t="s">
        <v>9106</v>
      </c>
      <c r="L70" s="1506"/>
      <c r="M70" s="1502"/>
      <c r="N70" s="1502"/>
      <c r="O70" s="1502"/>
      <c r="P70" s="1502"/>
      <c r="Q70" s="1502"/>
      <c r="R70" s="1502"/>
      <c r="S70" s="1502"/>
      <c r="T70" s="1502"/>
      <c r="U70" s="1502"/>
      <c r="V70" s="1502"/>
      <c r="W70" s="9"/>
    </row>
    <row r="71" spans="1:23" s="1" customFormat="1" ht="81" customHeight="1" x14ac:dyDescent="0.2">
      <c r="A71" s="1567"/>
      <c r="B71" s="1521" t="s">
        <v>8680</v>
      </c>
      <c r="C71" s="1521" t="s">
        <v>8681</v>
      </c>
      <c r="D71" s="1503" t="s">
        <v>13</v>
      </c>
      <c r="E71" s="1503" t="s">
        <v>972</v>
      </c>
      <c r="F71" s="114"/>
      <c r="G71" s="1080"/>
      <c r="H71" s="114"/>
      <c r="I71" s="114"/>
      <c r="J71" s="1506" t="s">
        <v>8682</v>
      </c>
      <c r="K71" s="1506" t="s">
        <v>9107</v>
      </c>
      <c r="L71" s="1506"/>
      <c r="M71" s="1502"/>
      <c r="N71" s="1502"/>
      <c r="O71" s="1502"/>
      <c r="P71" s="1502"/>
      <c r="Q71" s="1502"/>
      <c r="R71" s="1502"/>
      <c r="S71" s="1502"/>
      <c r="T71" s="1502"/>
      <c r="U71" s="1502"/>
      <c r="V71" s="1502"/>
      <c r="W71" s="9"/>
    </row>
    <row r="72" spans="1:23" s="1" customFormat="1" ht="106.5" customHeight="1" x14ac:dyDescent="0.2">
      <c r="A72" s="1499" t="s">
        <v>1515</v>
      </c>
      <c r="B72" s="1501" t="s">
        <v>8685</v>
      </c>
      <c r="C72" s="1521" t="s">
        <v>8686</v>
      </c>
      <c r="D72" s="1503" t="s">
        <v>810</v>
      </c>
      <c r="E72" s="1503" t="s">
        <v>972</v>
      </c>
      <c r="F72" s="114"/>
      <c r="G72" s="114"/>
      <c r="H72" s="114">
        <v>728.78175999999996</v>
      </c>
      <c r="I72" s="114"/>
      <c r="J72" s="1506" t="s">
        <v>8687</v>
      </c>
      <c r="K72" s="1506" t="s">
        <v>9108</v>
      </c>
      <c r="L72" s="1506"/>
      <c r="M72" s="1502"/>
      <c r="N72" s="1502"/>
      <c r="O72" s="1502"/>
      <c r="P72" s="1502"/>
      <c r="Q72" s="1502"/>
      <c r="R72" s="1502"/>
      <c r="S72" s="1502"/>
      <c r="T72" s="1502"/>
      <c r="U72" s="1502"/>
      <c r="V72" s="1502"/>
      <c r="W72" s="9"/>
    </row>
    <row r="73" spans="1:23" s="1" customFormat="1" ht="117" customHeight="1" x14ac:dyDescent="0.2">
      <c r="A73" s="1566" t="s">
        <v>1533</v>
      </c>
      <c r="B73" s="1525" t="s">
        <v>7113</v>
      </c>
      <c r="C73" s="38" t="s">
        <v>8095</v>
      </c>
      <c r="D73" s="1525" t="s">
        <v>810</v>
      </c>
      <c r="E73" s="1525" t="s">
        <v>972</v>
      </c>
      <c r="F73" s="49"/>
      <c r="G73" s="1080"/>
      <c r="H73" s="114">
        <v>0</v>
      </c>
      <c r="I73" s="114"/>
      <c r="J73" s="1506" t="s">
        <v>7066</v>
      </c>
      <c r="K73" s="1506" t="s">
        <v>8094</v>
      </c>
      <c r="L73" s="1506" t="s">
        <v>8701</v>
      </c>
      <c r="M73" s="1502" t="s">
        <v>9165</v>
      </c>
      <c r="N73" s="1502"/>
      <c r="O73" s="1502"/>
      <c r="P73" s="1502"/>
      <c r="Q73" s="1502"/>
      <c r="R73" s="1502"/>
      <c r="S73" s="1502"/>
      <c r="T73" s="1502"/>
      <c r="U73" s="1502"/>
      <c r="V73" s="1502"/>
      <c r="W73" s="9"/>
    </row>
    <row r="74" spans="1:23" s="1" customFormat="1" ht="60.75" customHeight="1" x14ac:dyDescent="0.2">
      <c r="A74" s="1567"/>
      <c r="B74" s="1525" t="s">
        <v>9167</v>
      </c>
      <c r="C74" s="38" t="s">
        <v>9168</v>
      </c>
      <c r="D74" s="1525" t="s">
        <v>810</v>
      </c>
      <c r="E74" s="1525" t="s">
        <v>972</v>
      </c>
      <c r="F74" s="49"/>
      <c r="G74" s="1080"/>
      <c r="H74" s="114">
        <v>578</v>
      </c>
      <c r="I74" s="114"/>
      <c r="J74" s="1506" t="s">
        <v>9166</v>
      </c>
      <c r="K74" s="1506"/>
      <c r="L74" s="1506"/>
      <c r="M74" s="1502"/>
      <c r="N74" s="1502"/>
      <c r="O74" s="1502"/>
      <c r="P74" s="1502"/>
      <c r="Q74" s="1502"/>
      <c r="R74" s="1502"/>
      <c r="S74" s="1502"/>
      <c r="T74" s="1502"/>
      <c r="U74" s="1502"/>
      <c r="V74" s="1502"/>
      <c r="W74" s="9"/>
    </row>
    <row r="75" spans="1:23" s="1" customFormat="1" ht="112.5" customHeight="1" x14ac:dyDescent="0.2">
      <c r="A75" s="1501" t="s">
        <v>1567</v>
      </c>
      <c r="B75" s="1501" t="s">
        <v>2735</v>
      </c>
      <c r="C75" s="1521" t="s">
        <v>9110</v>
      </c>
      <c r="D75" s="1503" t="s">
        <v>810</v>
      </c>
      <c r="E75" s="1503" t="s">
        <v>972</v>
      </c>
      <c r="F75" s="114">
        <v>2198</v>
      </c>
      <c r="G75" s="1080">
        <v>500</v>
      </c>
      <c r="H75" s="114">
        <v>200</v>
      </c>
      <c r="I75" s="114"/>
      <c r="J75" s="1506" t="s">
        <v>4250</v>
      </c>
      <c r="K75" s="1506" t="s">
        <v>5645</v>
      </c>
      <c r="L75" s="1506" t="s">
        <v>7004</v>
      </c>
      <c r="M75" s="1502" t="s">
        <v>8990</v>
      </c>
      <c r="N75" s="1502" t="s">
        <v>9109</v>
      </c>
      <c r="O75" s="1502"/>
      <c r="P75" s="1502"/>
      <c r="Q75" s="1502"/>
      <c r="R75" s="1502"/>
      <c r="S75" s="1502"/>
      <c r="T75" s="1502"/>
      <c r="U75" s="1502"/>
      <c r="V75" s="1502"/>
      <c r="W75" s="9" t="s">
        <v>973</v>
      </c>
    </row>
    <row r="76" spans="1:23" s="1" customFormat="1" ht="76.5" customHeight="1" x14ac:dyDescent="0.2">
      <c r="A76" s="1499" t="s">
        <v>1568</v>
      </c>
      <c r="B76" s="1525" t="s">
        <v>7185</v>
      </c>
      <c r="C76" s="1521" t="s">
        <v>7186</v>
      </c>
      <c r="D76" s="1503" t="s">
        <v>810</v>
      </c>
      <c r="E76" s="1503" t="s">
        <v>972</v>
      </c>
      <c r="F76" s="998"/>
      <c r="G76" s="1071"/>
      <c r="H76" s="114">
        <v>1149</v>
      </c>
      <c r="I76" s="114"/>
      <c r="J76" s="1506" t="s">
        <v>7066</v>
      </c>
      <c r="K76" s="1506" t="s">
        <v>9111</v>
      </c>
      <c r="L76" s="1506"/>
      <c r="M76" s="1502"/>
      <c r="N76" s="1502"/>
      <c r="O76" s="1502"/>
      <c r="P76" s="1502"/>
      <c r="Q76" s="1502"/>
      <c r="R76" s="1502"/>
      <c r="S76" s="1502"/>
      <c r="T76" s="1502"/>
      <c r="U76" s="1502"/>
      <c r="V76" s="1502"/>
      <c r="W76" s="9"/>
    </row>
    <row r="77" spans="1:23" s="1" customFormat="1" ht="118.5" customHeight="1" x14ac:dyDescent="0.2">
      <c r="A77" s="1578" t="s">
        <v>1571</v>
      </c>
      <c r="B77" s="1525" t="s">
        <v>4963</v>
      </c>
      <c r="C77" s="38" t="s">
        <v>7465</v>
      </c>
      <c r="D77" s="1525" t="s">
        <v>810</v>
      </c>
      <c r="E77" s="1525" t="s">
        <v>972</v>
      </c>
      <c r="F77" s="1525"/>
      <c r="G77" s="49">
        <v>2000</v>
      </c>
      <c r="H77" s="390">
        <v>779.64787999999999</v>
      </c>
      <c r="I77" s="114"/>
      <c r="J77" s="1506" t="s">
        <v>4950</v>
      </c>
      <c r="K77" s="1506" t="s">
        <v>5124</v>
      </c>
      <c r="L77" s="1506" t="s">
        <v>7464</v>
      </c>
      <c r="M77" s="1502" t="s">
        <v>9112</v>
      </c>
      <c r="N77" s="1502"/>
      <c r="O77" s="1502"/>
      <c r="P77" s="1502"/>
      <c r="Q77" s="1502"/>
      <c r="R77" s="1502"/>
      <c r="S77" s="1502"/>
      <c r="T77" s="1502"/>
      <c r="U77" s="1502"/>
      <c r="V77" s="1502"/>
      <c r="W77" s="9"/>
    </row>
    <row r="78" spans="1:23" s="1" customFormat="1" ht="77.25" customHeight="1" x14ac:dyDescent="0.2">
      <c r="A78" s="1578"/>
      <c r="B78" s="1431" t="s">
        <v>9113</v>
      </c>
      <c r="C78" s="38" t="s">
        <v>9115</v>
      </c>
      <c r="D78" s="1526" t="s">
        <v>286</v>
      </c>
      <c r="E78" s="1526" t="s">
        <v>972</v>
      </c>
      <c r="F78" s="49"/>
      <c r="G78" s="49"/>
      <c r="H78" s="49">
        <v>195</v>
      </c>
      <c r="I78" s="114"/>
      <c r="J78" s="1506" t="s">
        <v>9116</v>
      </c>
      <c r="K78" s="1506"/>
      <c r="L78" s="1506"/>
      <c r="M78" s="1502"/>
      <c r="N78" s="1502"/>
      <c r="O78" s="1502"/>
      <c r="P78" s="1502"/>
      <c r="Q78" s="1502"/>
      <c r="R78" s="1502"/>
      <c r="S78" s="1502"/>
      <c r="T78" s="1502"/>
      <c r="U78" s="1502"/>
      <c r="V78" s="1502"/>
      <c r="W78" s="9"/>
    </row>
    <row r="79" spans="1:23" s="1" customFormat="1" ht="77.25" customHeight="1" x14ac:dyDescent="0.2">
      <c r="A79" s="1579"/>
      <c r="B79" s="1431" t="s">
        <v>9114</v>
      </c>
      <c r="C79" s="38" t="s">
        <v>9117</v>
      </c>
      <c r="D79" s="1526" t="s">
        <v>286</v>
      </c>
      <c r="E79" s="1526" t="s">
        <v>972</v>
      </c>
      <c r="F79" s="49"/>
      <c r="G79" s="49"/>
      <c r="H79" s="49">
        <v>195</v>
      </c>
      <c r="I79" s="114"/>
      <c r="J79" s="1506" t="s">
        <v>9116</v>
      </c>
      <c r="K79" s="1506"/>
      <c r="L79" s="1506"/>
      <c r="M79" s="1502"/>
      <c r="N79" s="1502"/>
      <c r="O79" s="1502"/>
      <c r="P79" s="1502"/>
      <c r="Q79" s="1502"/>
      <c r="R79" s="1502"/>
      <c r="S79" s="1502"/>
      <c r="T79" s="1502"/>
      <c r="U79" s="1502"/>
      <c r="V79" s="1502"/>
      <c r="W79" s="9"/>
    </row>
    <row r="80" spans="1:23" s="1" customFormat="1" ht="70.5" customHeight="1" x14ac:dyDescent="0.2">
      <c r="A80" s="1500" t="s">
        <v>1572</v>
      </c>
      <c r="B80" s="1501" t="s">
        <v>9118</v>
      </c>
      <c r="C80" s="1521" t="s">
        <v>9119</v>
      </c>
      <c r="D80" s="1503" t="s">
        <v>810</v>
      </c>
      <c r="E80" s="1503" t="s">
        <v>972</v>
      </c>
      <c r="F80" s="114"/>
      <c r="G80" s="1080"/>
      <c r="H80" s="373">
        <v>900</v>
      </c>
      <c r="I80" s="114"/>
      <c r="J80" s="1506" t="s">
        <v>9072</v>
      </c>
      <c r="K80" s="1506"/>
      <c r="L80" s="1506"/>
      <c r="M80" s="1502"/>
      <c r="N80" s="1502"/>
      <c r="O80" s="1502"/>
      <c r="P80" s="1502"/>
      <c r="Q80" s="1502"/>
      <c r="R80" s="1502"/>
      <c r="S80" s="1502"/>
      <c r="T80" s="1502"/>
      <c r="U80" s="1502"/>
      <c r="V80" s="1502"/>
      <c r="W80" s="9"/>
    </row>
    <row r="81" spans="1:27" s="1" customFormat="1" ht="90" customHeight="1" x14ac:dyDescent="0.2">
      <c r="A81" s="1493" t="s">
        <v>1583</v>
      </c>
      <c r="B81" s="1501" t="s">
        <v>2807</v>
      </c>
      <c r="C81" s="1521" t="s">
        <v>7233</v>
      </c>
      <c r="D81" s="1503" t="s">
        <v>810</v>
      </c>
      <c r="E81" s="1503" t="s">
        <v>972</v>
      </c>
      <c r="F81" s="717">
        <v>1000</v>
      </c>
      <c r="G81" s="1080">
        <v>69.512</v>
      </c>
      <c r="H81" s="114">
        <v>1120</v>
      </c>
      <c r="I81" s="114"/>
      <c r="J81" s="1506" t="s">
        <v>5365</v>
      </c>
      <c r="K81" s="1506" t="s">
        <v>5666</v>
      </c>
      <c r="L81" s="1506" t="s">
        <v>7232</v>
      </c>
      <c r="M81" s="1502" t="s">
        <v>9120</v>
      </c>
      <c r="N81" s="1502"/>
      <c r="O81" s="1502"/>
      <c r="P81" s="1502"/>
      <c r="Q81" s="1502"/>
      <c r="R81" s="1502"/>
      <c r="S81" s="1502"/>
      <c r="T81" s="1502"/>
      <c r="U81" s="1502"/>
      <c r="V81" s="1502"/>
      <c r="W81" s="9" t="s">
        <v>973</v>
      </c>
    </row>
    <row r="82" spans="1:27" s="1" customFormat="1" ht="113.25" customHeight="1" x14ac:dyDescent="0.2">
      <c r="A82" s="1499" t="s">
        <v>1589</v>
      </c>
      <c r="B82" s="1501" t="s">
        <v>7246</v>
      </c>
      <c r="C82" s="1521" t="s">
        <v>7247</v>
      </c>
      <c r="D82" s="1503" t="s">
        <v>13</v>
      </c>
      <c r="E82" s="1503" t="s">
        <v>972</v>
      </c>
      <c r="F82" s="114"/>
      <c r="G82" s="1080"/>
      <c r="H82" s="114">
        <v>1149</v>
      </c>
      <c r="I82" s="114"/>
      <c r="J82" s="1524" t="s">
        <v>7086</v>
      </c>
      <c r="K82" s="1506" t="s">
        <v>9121</v>
      </c>
      <c r="L82" s="1506"/>
      <c r="M82" s="1502"/>
      <c r="N82" s="1502"/>
      <c r="O82" s="1502"/>
      <c r="P82" s="1502"/>
      <c r="Q82" s="1502"/>
      <c r="R82" s="1502"/>
      <c r="S82" s="1502"/>
      <c r="T82" s="1502"/>
      <c r="U82" s="1502"/>
      <c r="V82" s="1502"/>
      <c r="W82" s="9"/>
    </row>
    <row r="83" spans="1:27" s="1" customFormat="1" ht="85.5" customHeight="1" x14ac:dyDescent="0.2">
      <c r="A83" s="1566" t="s">
        <v>1591</v>
      </c>
      <c r="B83" s="1501" t="s">
        <v>7518</v>
      </c>
      <c r="C83" s="1521" t="s">
        <v>7519</v>
      </c>
      <c r="D83" s="1503" t="s">
        <v>810</v>
      </c>
      <c r="E83" s="1503" t="s">
        <v>972</v>
      </c>
      <c r="F83" s="114"/>
      <c r="G83" s="114"/>
      <c r="H83" s="373">
        <v>1363.05</v>
      </c>
      <c r="I83" s="114"/>
      <c r="J83" s="1506" t="s">
        <v>7086</v>
      </c>
      <c r="K83" s="1506" t="s">
        <v>9122</v>
      </c>
      <c r="L83" s="1506"/>
      <c r="M83" s="1502"/>
      <c r="N83" s="1502"/>
      <c r="O83" s="1502"/>
      <c r="P83" s="1502"/>
      <c r="Q83" s="1502"/>
      <c r="R83" s="1502"/>
      <c r="S83" s="1502"/>
      <c r="T83" s="1502"/>
      <c r="U83" s="1502"/>
      <c r="V83" s="1502"/>
      <c r="W83" s="9"/>
    </row>
    <row r="84" spans="1:27" s="1" customFormat="1" ht="85.5" customHeight="1" x14ac:dyDescent="0.2">
      <c r="A84" s="1567"/>
      <c r="B84" s="1501" t="s">
        <v>9123</v>
      </c>
      <c r="C84" s="1521" t="s">
        <v>9124</v>
      </c>
      <c r="D84" s="1503" t="s">
        <v>810</v>
      </c>
      <c r="E84" s="1503" t="s">
        <v>972</v>
      </c>
      <c r="F84" s="114"/>
      <c r="G84" s="114"/>
      <c r="H84" s="373">
        <v>200</v>
      </c>
      <c r="I84" s="114"/>
      <c r="J84" s="1506" t="s">
        <v>9125</v>
      </c>
      <c r="K84" s="1506"/>
      <c r="L84" s="1506"/>
      <c r="M84" s="1502"/>
      <c r="N84" s="1502"/>
      <c r="O84" s="1502"/>
      <c r="P84" s="1502"/>
      <c r="Q84" s="1502"/>
      <c r="R84" s="1502"/>
      <c r="S84" s="1502"/>
      <c r="T84" s="1502"/>
      <c r="U84" s="1502"/>
      <c r="V84" s="1502"/>
      <c r="W84" s="9"/>
    </row>
    <row r="85" spans="1:27" s="1" customFormat="1" ht="102.75" customHeight="1" x14ac:dyDescent="0.2">
      <c r="A85" s="1499" t="s">
        <v>1594</v>
      </c>
      <c r="B85" s="1525" t="s">
        <v>7251</v>
      </c>
      <c r="C85" s="1501" t="s">
        <v>7252</v>
      </c>
      <c r="D85" s="1503" t="s">
        <v>810</v>
      </c>
      <c r="E85" s="1503" t="s">
        <v>972</v>
      </c>
      <c r="F85" s="998"/>
      <c r="G85" s="1071"/>
      <c r="H85" s="114">
        <v>1489.21</v>
      </c>
      <c r="I85" s="114"/>
      <c r="J85" s="1506" t="s">
        <v>7086</v>
      </c>
      <c r="K85" s="1506" t="s">
        <v>8804</v>
      </c>
      <c r="L85" s="1506" t="s">
        <v>9126</v>
      </c>
      <c r="M85" s="1502"/>
      <c r="N85" s="1502"/>
      <c r="O85" s="1502"/>
      <c r="P85" s="1502"/>
      <c r="Q85" s="1502"/>
      <c r="R85" s="1502"/>
      <c r="S85" s="1502"/>
      <c r="T85" s="1502"/>
      <c r="U85" s="1502"/>
      <c r="V85" s="1502"/>
      <c r="W85" s="9"/>
    </row>
    <row r="86" spans="1:27" s="1" customFormat="1" ht="134.25" customHeight="1" x14ac:dyDescent="0.2">
      <c r="A86" s="1566" t="s">
        <v>2854</v>
      </c>
      <c r="B86" s="1503" t="s">
        <v>5401</v>
      </c>
      <c r="C86" s="1003" t="s">
        <v>9128</v>
      </c>
      <c r="D86" s="1503" t="s">
        <v>810</v>
      </c>
      <c r="E86" s="1503" t="s">
        <v>972</v>
      </c>
      <c r="F86" s="998"/>
      <c r="G86" s="718">
        <v>228</v>
      </c>
      <c r="H86" s="114">
        <v>300</v>
      </c>
      <c r="I86" s="1038"/>
      <c r="J86" s="1506" t="s">
        <v>5589</v>
      </c>
      <c r="K86" s="1506" t="s">
        <v>7261</v>
      </c>
      <c r="L86" s="1506" t="s">
        <v>9127</v>
      </c>
      <c r="M86" s="1502"/>
      <c r="N86" s="1502"/>
      <c r="O86" s="1502"/>
      <c r="P86" s="1502"/>
      <c r="Q86" s="1502"/>
      <c r="R86" s="1502"/>
      <c r="S86" s="1502"/>
      <c r="T86" s="1502"/>
      <c r="U86" s="1502"/>
      <c r="V86" s="1502"/>
      <c r="W86" s="9"/>
    </row>
    <row r="87" spans="1:27" s="1" customFormat="1" ht="157.5" customHeight="1" x14ac:dyDescent="0.2">
      <c r="A87" s="1566"/>
      <c r="B87" s="1503" t="s">
        <v>7259</v>
      </c>
      <c r="C87" s="1521" t="s">
        <v>9130</v>
      </c>
      <c r="D87" s="1503" t="s">
        <v>810</v>
      </c>
      <c r="E87" s="1503" t="s">
        <v>972</v>
      </c>
      <c r="F87" s="998"/>
      <c r="G87" s="1175"/>
      <c r="H87" s="114">
        <v>1196</v>
      </c>
      <c r="I87" s="1038"/>
      <c r="J87" s="1506" t="s">
        <v>7086</v>
      </c>
      <c r="K87" s="1506" t="s">
        <v>9129</v>
      </c>
      <c r="L87" s="1506"/>
      <c r="M87" s="1502"/>
      <c r="N87" s="1502"/>
      <c r="O87" s="1502"/>
      <c r="P87" s="1502"/>
      <c r="Q87" s="1502"/>
      <c r="R87" s="1502"/>
      <c r="S87" s="1502"/>
      <c r="T87" s="1502"/>
      <c r="U87" s="1502"/>
      <c r="V87" s="1502"/>
      <c r="W87" s="9"/>
    </row>
    <row r="88" spans="1:27" s="1" customFormat="1" ht="61.5" customHeight="1" x14ac:dyDescent="0.2">
      <c r="A88" s="1566"/>
      <c r="B88" s="1503" t="s">
        <v>7263</v>
      </c>
      <c r="C88" s="1521" t="s">
        <v>9132</v>
      </c>
      <c r="D88" s="1503" t="s">
        <v>810</v>
      </c>
      <c r="E88" s="1503" t="s">
        <v>972</v>
      </c>
      <c r="F88" s="998"/>
      <c r="G88" s="1175"/>
      <c r="H88" s="114">
        <v>200</v>
      </c>
      <c r="I88" s="1038"/>
      <c r="J88" s="1506" t="s">
        <v>7086</v>
      </c>
      <c r="K88" s="1506" t="s">
        <v>9131</v>
      </c>
      <c r="L88" s="1506"/>
      <c r="M88" s="1502"/>
      <c r="N88" s="1502"/>
      <c r="O88" s="1502"/>
      <c r="P88" s="1502"/>
      <c r="Q88" s="1502"/>
      <c r="R88" s="1502"/>
      <c r="S88" s="1502"/>
      <c r="T88" s="1502"/>
      <c r="U88" s="1502"/>
      <c r="V88" s="1502"/>
      <c r="W88" s="9"/>
    </row>
    <row r="89" spans="1:27" s="1" customFormat="1" ht="95.25" customHeight="1" x14ac:dyDescent="0.2">
      <c r="A89" s="1567"/>
      <c r="B89" s="1503" t="s">
        <v>8807</v>
      </c>
      <c r="C89" s="1521" t="s">
        <v>8808</v>
      </c>
      <c r="D89" s="1503" t="s">
        <v>810</v>
      </c>
      <c r="E89" s="1503" t="s">
        <v>972</v>
      </c>
      <c r="F89" s="998"/>
      <c r="G89" s="1175"/>
      <c r="H89" s="114"/>
      <c r="I89" s="1038"/>
      <c r="J89" s="1506" t="s">
        <v>8682</v>
      </c>
      <c r="K89" s="1506" t="s">
        <v>9133</v>
      </c>
      <c r="L89" s="1506"/>
      <c r="M89" s="1502"/>
      <c r="N89" s="1502"/>
      <c r="O89" s="1502"/>
      <c r="P89" s="1502"/>
      <c r="Q89" s="1502"/>
      <c r="R89" s="1502"/>
      <c r="S89" s="1502"/>
      <c r="T89" s="1502"/>
      <c r="U89" s="1502"/>
      <c r="V89" s="1502"/>
      <c r="W89" s="9"/>
    </row>
    <row r="90" spans="1:27" s="1" customFormat="1" ht="49.5" customHeight="1" x14ac:dyDescent="0.2">
      <c r="A90" s="443"/>
      <c r="B90" s="443"/>
      <c r="C90" s="3"/>
      <c r="D90" s="443"/>
      <c r="E90" s="443"/>
      <c r="F90" s="443"/>
      <c r="G90" s="443"/>
      <c r="H90" s="972"/>
      <c r="I90" s="972"/>
      <c r="J90" s="1506"/>
      <c r="K90" s="1506"/>
      <c r="L90" s="1506"/>
      <c r="M90" s="1502"/>
      <c r="N90" s="1502"/>
      <c r="O90" s="1502"/>
      <c r="P90" s="1502"/>
      <c r="Q90" s="1502"/>
      <c r="R90" s="1502"/>
      <c r="S90" s="1502"/>
      <c r="T90" s="1502"/>
      <c r="U90" s="1502"/>
      <c r="V90" s="1502"/>
      <c r="W90" s="9"/>
      <c r="X90" s="86"/>
      <c r="Y90" s="86"/>
      <c r="Z90" s="86"/>
      <c r="AA90" s="86"/>
    </row>
    <row r="91" spans="1:27" s="1" customFormat="1" ht="11.25" customHeight="1" x14ac:dyDescent="0.2">
      <c r="A91" s="128"/>
      <c r="B91" s="128"/>
      <c r="C91" s="128"/>
      <c r="D91" s="128"/>
      <c r="E91" s="128"/>
      <c r="F91" s="1016"/>
      <c r="G91" s="1016"/>
      <c r="H91" s="1016"/>
      <c r="I91" s="1016"/>
      <c r="J91" s="396"/>
      <c r="K91" s="396"/>
      <c r="L91" s="396"/>
      <c r="M91" s="155"/>
      <c r="N91" s="155"/>
      <c r="O91" s="155"/>
      <c r="P91" s="155"/>
      <c r="Q91" s="155"/>
      <c r="R91" s="155"/>
      <c r="S91" s="155"/>
      <c r="T91" s="155"/>
      <c r="U91" s="155"/>
      <c r="V91" s="155"/>
      <c r="W91" s="9"/>
    </row>
    <row r="92" spans="1:27" s="1" customFormat="1" ht="15" customHeight="1" x14ac:dyDescent="0.2">
      <c r="A92" s="1603" t="s">
        <v>1597</v>
      </c>
      <c r="B92" s="1603"/>
      <c r="C92" s="1603"/>
      <c r="D92" s="1603"/>
      <c r="E92" s="1603"/>
      <c r="F92" s="1603"/>
      <c r="G92" s="1603"/>
      <c r="H92" s="1603"/>
      <c r="I92" s="1603"/>
      <c r="J92" s="254"/>
      <c r="K92" s="254"/>
      <c r="L92" s="254"/>
      <c r="M92" s="140"/>
      <c r="N92" s="140"/>
      <c r="O92" s="140"/>
      <c r="P92" s="140"/>
      <c r="Q92" s="140"/>
      <c r="R92" s="140"/>
      <c r="S92" s="140"/>
      <c r="T92" s="140"/>
      <c r="U92" s="140"/>
      <c r="V92" s="140"/>
      <c r="W92" s="80"/>
    </row>
    <row r="93" spans="1:27" s="1" customFormat="1" ht="15" customHeight="1" x14ac:dyDescent="0.2">
      <c r="A93" s="1601" t="s">
        <v>2</v>
      </c>
      <c r="B93" s="1627" t="s">
        <v>1162</v>
      </c>
      <c r="C93" s="1628"/>
      <c r="D93" s="1601" t="s">
        <v>1163</v>
      </c>
      <c r="E93" s="1601" t="s">
        <v>5</v>
      </c>
      <c r="F93" s="1601" t="s">
        <v>1164</v>
      </c>
      <c r="G93" s="1601"/>
      <c r="H93" s="1601"/>
      <c r="I93" s="1601" t="s">
        <v>7</v>
      </c>
      <c r="J93" s="1504"/>
      <c r="K93" s="1504"/>
      <c r="L93" s="1504"/>
      <c r="M93" s="1527"/>
      <c r="N93" s="1527"/>
      <c r="O93" s="1527"/>
      <c r="P93" s="1527"/>
      <c r="Q93" s="1527"/>
      <c r="R93" s="1527"/>
      <c r="S93" s="1527"/>
      <c r="T93" s="1527"/>
      <c r="U93" s="1527"/>
      <c r="V93" s="1527"/>
      <c r="W93" s="9"/>
    </row>
    <row r="94" spans="1:27" s="1" customFormat="1" ht="11.25" customHeight="1" x14ac:dyDescent="0.2">
      <c r="A94" s="1601"/>
      <c r="B94" s="1629"/>
      <c r="C94" s="1630"/>
      <c r="D94" s="1601"/>
      <c r="E94" s="1601"/>
      <c r="F94" s="1510">
        <v>2017</v>
      </c>
      <c r="G94" s="1510">
        <v>2018</v>
      </c>
      <c r="H94" s="1510">
        <v>2019</v>
      </c>
      <c r="I94" s="1601"/>
      <c r="J94" s="1504"/>
      <c r="K94" s="1504"/>
      <c r="L94" s="1504"/>
      <c r="M94" s="1527"/>
      <c r="N94" s="1527"/>
      <c r="O94" s="1527"/>
      <c r="P94" s="1527"/>
      <c r="Q94" s="1527"/>
      <c r="R94" s="1527"/>
      <c r="S94" s="1527"/>
      <c r="T94" s="1527"/>
      <c r="U94" s="1527"/>
      <c r="V94" s="1527"/>
      <c r="W94" s="9"/>
    </row>
    <row r="95" spans="1:27" s="1" customFormat="1" ht="11.25" customHeight="1" x14ac:dyDescent="0.2">
      <c r="A95" s="1531">
        <v>1</v>
      </c>
      <c r="B95" s="1588">
        <v>2</v>
      </c>
      <c r="C95" s="1589"/>
      <c r="D95" s="1510">
        <v>3</v>
      </c>
      <c r="E95" s="1510">
        <v>4</v>
      </c>
      <c r="F95" s="1510">
        <v>5</v>
      </c>
      <c r="G95" s="1510">
        <v>6</v>
      </c>
      <c r="H95" s="397">
        <v>7</v>
      </c>
      <c r="I95" s="1510">
        <v>8</v>
      </c>
      <c r="J95" s="1504"/>
      <c r="K95" s="1504"/>
      <c r="L95" s="1504"/>
      <c r="M95" s="1527"/>
      <c r="N95" s="1527"/>
      <c r="O95" s="1527"/>
      <c r="P95" s="1527"/>
      <c r="Q95" s="1527"/>
      <c r="R95" s="1527"/>
      <c r="S95" s="1527"/>
      <c r="T95" s="1527"/>
      <c r="U95" s="1527"/>
      <c r="V95" s="1527"/>
      <c r="W95" s="9"/>
    </row>
    <row r="96" spans="1:27" s="1" customFormat="1" ht="15" customHeight="1" x14ac:dyDescent="0.2">
      <c r="A96" s="1604" t="s">
        <v>1598</v>
      </c>
      <c r="B96" s="1605"/>
      <c r="C96" s="1605"/>
      <c r="D96" s="1605"/>
      <c r="E96" s="1605"/>
      <c r="F96" s="1605"/>
      <c r="G96" s="1605"/>
      <c r="H96" s="1605"/>
      <c r="I96" s="1606"/>
      <c r="J96" s="254"/>
      <c r="K96" s="254"/>
      <c r="L96" s="254"/>
      <c r="M96" s="140"/>
      <c r="N96" s="140"/>
      <c r="O96" s="140"/>
      <c r="P96" s="140"/>
      <c r="Q96" s="140"/>
      <c r="R96" s="140"/>
      <c r="S96" s="140"/>
      <c r="T96" s="140"/>
      <c r="U96" s="140"/>
      <c r="V96" s="140"/>
      <c r="W96" s="9"/>
    </row>
    <row r="97" spans="1:24" ht="130.5" customHeight="1" x14ac:dyDescent="0.2">
      <c r="A97" s="1542" t="s">
        <v>1599</v>
      </c>
      <c r="B97" s="1492" t="s">
        <v>2867</v>
      </c>
      <c r="C97" s="1492" t="s">
        <v>7530</v>
      </c>
      <c r="D97" s="1496" t="s">
        <v>304</v>
      </c>
      <c r="E97" s="398" t="s">
        <v>1166</v>
      </c>
      <c r="F97" s="1544">
        <v>36400.199999999997</v>
      </c>
      <c r="G97" s="279">
        <v>5035.4306299999998</v>
      </c>
      <c r="H97" s="1544">
        <v>37452.07</v>
      </c>
      <c r="I97" s="1544"/>
      <c r="J97" s="1511" t="s">
        <v>5685</v>
      </c>
      <c r="K97" s="1511" t="s">
        <v>6018</v>
      </c>
      <c r="L97" s="1511" t="s">
        <v>6354</v>
      </c>
      <c r="M97" s="1511" t="s">
        <v>7026</v>
      </c>
      <c r="N97" s="1511" t="s">
        <v>7531</v>
      </c>
      <c r="O97" s="1511" t="s">
        <v>9014</v>
      </c>
      <c r="P97" s="1511" t="s">
        <v>9134</v>
      </c>
      <c r="Q97" s="1511"/>
      <c r="R97" s="1511"/>
      <c r="S97" s="1511"/>
      <c r="T97" s="1511"/>
      <c r="U97" s="1511"/>
      <c r="V97" s="1511"/>
      <c r="W97" s="95" t="s">
        <v>1167</v>
      </c>
      <c r="X97" s="96"/>
    </row>
    <row r="98" spans="1:24" ht="190.5" customHeight="1" x14ac:dyDescent="0.2">
      <c r="A98" s="1543"/>
      <c r="B98" s="1492" t="s">
        <v>2869</v>
      </c>
      <c r="C98" s="1492" t="s">
        <v>8155</v>
      </c>
      <c r="D98" s="1496" t="s">
        <v>304</v>
      </c>
      <c r="E98" s="398" t="s">
        <v>1166</v>
      </c>
      <c r="F98" s="1544">
        <v>21498.194</v>
      </c>
      <c r="G98" s="1544">
        <v>16473.557000000001</v>
      </c>
      <c r="H98" s="1544">
        <v>16846.782800000001</v>
      </c>
      <c r="I98" s="1544"/>
      <c r="J98" s="1511" t="s">
        <v>3561</v>
      </c>
      <c r="K98" s="1511" t="s">
        <v>4082</v>
      </c>
      <c r="L98" s="1511" t="s">
        <v>4292</v>
      </c>
      <c r="M98" s="1511" t="s">
        <v>4622</v>
      </c>
      <c r="N98" s="1511" t="s">
        <v>5686</v>
      </c>
      <c r="O98" s="1511" t="s">
        <v>6019</v>
      </c>
      <c r="P98" s="1511" t="s">
        <v>6226</v>
      </c>
      <c r="Q98" s="1511" t="s">
        <v>7027</v>
      </c>
      <c r="R98" s="1511" t="s">
        <v>7534</v>
      </c>
      <c r="S98" s="1511" t="s">
        <v>8125</v>
      </c>
      <c r="T98" s="1511" t="s">
        <v>8445</v>
      </c>
      <c r="U98" s="1511" t="s">
        <v>8815</v>
      </c>
      <c r="V98" s="1511" t="s">
        <v>9169</v>
      </c>
      <c r="W98" s="95" t="s">
        <v>1167</v>
      </c>
      <c r="X98" s="96"/>
    </row>
    <row r="99" spans="1:24" ht="158.25" customHeight="1" x14ac:dyDescent="0.2">
      <c r="A99" s="1543"/>
      <c r="B99" s="1492" t="s">
        <v>2872</v>
      </c>
      <c r="C99" s="1492" t="s">
        <v>7541</v>
      </c>
      <c r="D99" s="1496" t="s">
        <v>304</v>
      </c>
      <c r="E99" s="398" t="s">
        <v>1166</v>
      </c>
      <c r="F99" s="1005">
        <v>6242.5129999999999</v>
      </c>
      <c r="G99" s="1005">
        <v>267.69072</v>
      </c>
      <c r="H99" s="1005">
        <v>2050.4325199999998</v>
      </c>
      <c r="I99" s="1496"/>
      <c r="J99" s="95" t="s">
        <v>3422</v>
      </c>
      <c r="K99" s="1511" t="s">
        <v>5753</v>
      </c>
      <c r="L99" s="1511" t="s">
        <v>7028</v>
      </c>
      <c r="M99" s="1511" t="s">
        <v>7540</v>
      </c>
      <c r="N99" s="1511" t="s">
        <v>8817</v>
      </c>
      <c r="O99" s="1511" t="s">
        <v>9170</v>
      </c>
      <c r="P99" s="1511"/>
      <c r="Q99" s="1511"/>
      <c r="R99" s="1511"/>
      <c r="S99" s="1511"/>
      <c r="T99" s="1511"/>
      <c r="U99" s="1511"/>
      <c r="V99" s="1511"/>
      <c r="W99" s="95" t="s">
        <v>1167</v>
      </c>
      <c r="X99" s="96"/>
    </row>
    <row r="100" spans="1:24" ht="138.75" customHeight="1" x14ac:dyDescent="0.2">
      <c r="A100" s="1543"/>
      <c r="B100" s="1492" t="s">
        <v>8820</v>
      </c>
      <c r="C100" s="1027" t="s">
        <v>9135</v>
      </c>
      <c r="D100" s="1496" t="s">
        <v>304</v>
      </c>
      <c r="E100" s="1496" t="s">
        <v>5923</v>
      </c>
      <c r="F100" s="1043"/>
      <c r="G100" s="279"/>
      <c r="H100" s="1507">
        <v>2200</v>
      </c>
      <c r="I100" s="1544"/>
      <c r="J100" s="1511" t="s">
        <v>8821</v>
      </c>
      <c r="K100" s="1511" t="s">
        <v>9171</v>
      </c>
      <c r="L100" s="1511"/>
      <c r="M100" s="1511"/>
      <c r="N100" s="1511"/>
      <c r="O100" s="1511"/>
      <c r="P100" s="1511"/>
      <c r="Q100" s="1511"/>
      <c r="R100" s="1511"/>
      <c r="S100" s="1511"/>
      <c r="T100" s="1511"/>
      <c r="U100" s="1511"/>
      <c r="V100" s="1511"/>
      <c r="W100" s="95"/>
      <c r="X100" s="96"/>
    </row>
    <row r="101" spans="1:24" ht="96" customHeight="1" x14ac:dyDescent="0.2">
      <c r="A101" s="1536"/>
      <c r="B101" s="1028" t="s">
        <v>9017</v>
      </c>
      <c r="C101" s="455" t="s">
        <v>9018</v>
      </c>
      <c r="D101" s="1028" t="s">
        <v>304</v>
      </c>
      <c r="E101" s="1028" t="s">
        <v>5923</v>
      </c>
      <c r="F101" s="1530">
        <v>0</v>
      </c>
      <c r="G101" s="1530">
        <v>0</v>
      </c>
      <c r="H101" s="1530"/>
      <c r="I101" s="1441"/>
      <c r="J101" s="1511" t="s">
        <v>9019</v>
      </c>
      <c r="K101" s="1511" t="s">
        <v>9136</v>
      </c>
      <c r="L101" s="1511"/>
      <c r="M101" s="1511"/>
      <c r="N101" s="1511"/>
      <c r="O101" s="1511"/>
      <c r="P101" s="1511"/>
      <c r="Q101" s="1511"/>
      <c r="R101" s="1511"/>
      <c r="S101" s="1511"/>
      <c r="T101" s="1511"/>
      <c r="U101" s="1511"/>
      <c r="V101" s="1511"/>
      <c r="W101" s="95"/>
      <c r="X101" s="96"/>
    </row>
    <row r="102" spans="1:24" s="1" customFormat="1" ht="14.25" customHeight="1" x14ac:dyDescent="0.2">
      <c r="A102" s="1604" t="s">
        <v>1602</v>
      </c>
      <c r="B102" s="1605"/>
      <c r="C102" s="1605"/>
      <c r="D102" s="1605"/>
      <c r="E102" s="1605"/>
      <c r="F102" s="1605"/>
      <c r="G102" s="1605"/>
      <c r="H102" s="1605"/>
      <c r="I102" s="1606"/>
      <c r="J102" s="254"/>
      <c r="K102" s="254"/>
      <c r="L102" s="254"/>
      <c r="M102" s="140"/>
      <c r="N102" s="140"/>
      <c r="O102" s="140"/>
      <c r="P102" s="140"/>
      <c r="Q102" s="140"/>
      <c r="R102" s="140"/>
      <c r="S102" s="140"/>
      <c r="T102" s="140"/>
      <c r="U102" s="140"/>
      <c r="V102" s="140"/>
      <c r="W102" s="9"/>
    </row>
    <row r="103" spans="1:24" ht="153" customHeight="1" x14ac:dyDescent="0.2">
      <c r="A103" s="1563" t="s">
        <v>1603</v>
      </c>
      <c r="B103" s="1492" t="s">
        <v>2886</v>
      </c>
      <c r="C103" s="1492" t="s">
        <v>5435</v>
      </c>
      <c r="D103" s="1496" t="s">
        <v>13</v>
      </c>
      <c r="E103" s="398" t="s">
        <v>1166</v>
      </c>
      <c r="F103" s="1507">
        <v>578.7672</v>
      </c>
      <c r="G103" s="1507">
        <v>684.38400000000001</v>
      </c>
      <c r="H103" s="1507">
        <v>390</v>
      </c>
      <c r="I103" s="1507"/>
      <c r="J103" s="1506" t="s">
        <v>4038</v>
      </c>
      <c r="K103" s="1506" t="s">
        <v>5696</v>
      </c>
      <c r="L103" s="1506" t="s">
        <v>6029</v>
      </c>
      <c r="M103" s="1506" t="s">
        <v>8030</v>
      </c>
      <c r="N103" s="1506" t="s">
        <v>9020</v>
      </c>
      <c r="O103" s="1506" t="s">
        <v>9172</v>
      </c>
      <c r="P103" s="1506"/>
      <c r="Q103" s="1506"/>
      <c r="R103" s="1506"/>
      <c r="S103" s="1506"/>
      <c r="T103" s="1506"/>
      <c r="U103" s="1506"/>
      <c r="V103" s="1506"/>
      <c r="W103" s="95" t="s">
        <v>1167</v>
      </c>
      <c r="X103" s="96"/>
    </row>
    <row r="104" spans="1:24" ht="123" customHeight="1" x14ac:dyDescent="0.2">
      <c r="A104" s="1561"/>
      <c r="B104" s="1492" t="s">
        <v>2887</v>
      </c>
      <c r="C104" s="1492" t="s">
        <v>7545</v>
      </c>
      <c r="D104" s="1496" t="s">
        <v>13</v>
      </c>
      <c r="E104" s="398" t="s">
        <v>1166</v>
      </c>
      <c r="F104" s="1507"/>
      <c r="G104" s="1012"/>
      <c r="H104" s="1507">
        <v>1470.0934199999999</v>
      </c>
      <c r="I104" s="1507">
        <f>1461.512+681.03</f>
        <v>2142.5419999999999</v>
      </c>
      <c r="J104" s="1509" t="s">
        <v>5749</v>
      </c>
      <c r="K104" s="1506" t="s">
        <v>7544</v>
      </c>
      <c r="L104" s="1506" t="s">
        <v>9021</v>
      </c>
      <c r="M104" s="1506" t="s">
        <v>9173</v>
      </c>
      <c r="N104" s="1506"/>
      <c r="O104" s="1506"/>
      <c r="P104" s="1506"/>
      <c r="Q104" s="1506"/>
      <c r="R104" s="1506"/>
      <c r="S104" s="1506"/>
      <c r="T104" s="1506"/>
      <c r="U104" s="1506"/>
      <c r="V104" s="1506"/>
      <c r="W104" s="95" t="s">
        <v>1167</v>
      </c>
      <c r="X104" s="96"/>
    </row>
    <row r="105" spans="1:24" ht="143.25" customHeight="1" x14ac:dyDescent="0.2">
      <c r="A105" s="1561"/>
      <c r="B105" s="1492" t="s">
        <v>2889</v>
      </c>
      <c r="C105" s="1492" t="s">
        <v>7547</v>
      </c>
      <c r="D105" s="1496" t="s">
        <v>13</v>
      </c>
      <c r="E105" s="398" t="s">
        <v>1166</v>
      </c>
      <c r="F105" s="1507">
        <v>6950.5659999999998</v>
      </c>
      <c r="G105" s="975">
        <v>9194.3169990000006</v>
      </c>
      <c r="H105" s="279">
        <v>3289.0812000000001</v>
      </c>
      <c r="I105" s="1507"/>
      <c r="J105" s="1506" t="s">
        <v>4039</v>
      </c>
      <c r="K105" s="1506" t="s">
        <v>5697</v>
      </c>
      <c r="L105" s="1506" t="s">
        <v>6030</v>
      </c>
      <c r="M105" s="1506" t="s">
        <v>6365</v>
      </c>
      <c r="N105" s="1506" t="s">
        <v>7546</v>
      </c>
      <c r="O105" s="1506" t="s">
        <v>8827</v>
      </c>
      <c r="P105" s="1506" t="s">
        <v>9022</v>
      </c>
      <c r="Q105" s="1506" t="s">
        <v>9174</v>
      </c>
      <c r="R105" s="1506"/>
      <c r="S105" s="1506"/>
      <c r="T105" s="1506"/>
      <c r="U105" s="1506"/>
      <c r="V105" s="1506"/>
      <c r="W105" s="95" t="s">
        <v>1167</v>
      </c>
      <c r="X105" s="96"/>
    </row>
    <row r="106" spans="1:24" ht="129.75" customHeight="1" x14ac:dyDescent="0.2">
      <c r="A106" s="1561"/>
      <c r="B106" s="1492" t="s">
        <v>2894</v>
      </c>
      <c r="C106" s="1492" t="s">
        <v>7550</v>
      </c>
      <c r="D106" s="1496" t="s">
        <v>13</v>
      </c>
      <c r="E106" s="398" t="s">
        <v>1166</v>
      </c>
      <c r="F106" s="1507"/>
      <c r="G106" s="988">
        <v>16.029</v>
      </c>
      <c r="H106" s="1507">
        <v>1452.4209599999999</v>
      </c>
      <c r="I106" s="1507">
        <f>578.4+251.873+1092.21</f>
        <v>1922.4829999999999</v>
      </c>
      <c r="J106" s="1506"/>
      <c r="K106" s="1506" t="s">
        <v>5749</v>
      </c>
      <c r="L106" s="1597" t="s">
        <v>5749</v>
      </c>
      <c r="M106" s="1506" t="s">
        <v>6619</v>
      </c>
      <c r="N106" s="1506" t="s">
        <v>7035</v>
      </c>
      <c r="O106" s="1506" t="s">
        <v>7551</v>
      </c>
      <c r="P106" s="1506" t="s">
        <v>9175</v>
      </c>
      <c r="Q106" s="1506"/>
      <c r="R106" s="1506"/>
      <c r="S106" s="1506"/>
      <c r="T106" s="1506"/>
      <c r="U106" s="1506"/>
      <c r="V106" s="1506"/>
      <c r="W106" s="95" t="s">
        <v>1167</v>
      </c>
      <c r="X106" s="96"/>
    </row>
    <row r="107" spans="1:24" ht="102" customHeight="1" x14ac:dyDescent="0.2">
      <c r="A107" s="1561"/>
      <c r="B107" s="1492" t="s">
        <v>2896</v>
      </c>
      <c r="C107" s="1492" t="s">
        <v>7552</v>
      </c>
      <c r="D107" s="1496" t="s">
        <v>13</v>
      </c>
      <c r="E107" s="398" t="s">
        <v>1166</v>
      </c>
      <c r="F107" s="1507">
        <v>886.72942999999998</v>
      </c>
      <c r="G107" s="1012"/>
      <c r="H107" s="1507">
        <v>103.18019</v>
      </c>
      <c r="I107" s="279">
        <v>509.08</v>
      </c>
      <c r="J107" s="95" t="s">
        <v>3424</v>
      </c>
      <c r="K107" s="1506" t="s">
        <v>4297</v>
      </c>
      <c r="L107" s="1597"/>
      <c r="M107" s="1506" t="s">
        <v>8020</v>
      </c>
      <c r="N107" s="1506" t="s">
        <v>8828</v>
      </c>
      <c r="O107" s="1506" t="s">
        <v>9176</v>
      </c>
      <c r="P107" s="1506"/>
      <c r="Q107" s="1506"/>
      <c r="R107" s="1506"/>
      <c r="S107" s="1506"/>
      <c r="T107" s="1506"/>
      <c r="U107" s="1506"/>
      <c r="V107" s="1506"/>
      <c r="W107" s="95" t="s">
        <v>1167</v>
      </c>
      <c r="X107" s="96"/>
    </row>
    <row r="108" spans="1:24" ht="165.75" customHeight="1" x14ac:dyDescent="0.2">
      <c r="A108" s="1561"/>
      <c r="B108" s="1492" t="s">
        <v>2897</v>
      </c>
      <c r="C108" s="1492" t="s">
        <v>6392</v>
      </c>
      <c r="D108" s="1496" t="s">
        <v>13</v>
      </c>
      <c r="E108" s="398" t="s">
        <v>1166</v>
      </c>
      <c r="F108" s="1507"/>
      <c r="G108" s="988"/>
      <c r="H108" s="1507">
        <v>148.97412</v>
      </c>
      <c r="I108" s="1507">
        <f>140.227+1143.698+1529.172</f>
        <v>2813.0970000000002</v>
      </c>
      <c r="J108" s="1506" t="s">
        <v>6393</v>
      </c>
      <c r="K108" s="1506" t="s">
        <v>7036</v>
      </c>
      <c r="L108" s="1597"/>
      <c r="M108" s="1506" t="s">
        <v>8034</v>
      </c>
      <c r="N108" s="1506" t="s">
        <v>8829</v>
      </c>
      <c r="O108" s="1506" t="s">
        <v>9177</v>
      </c>
      <c r="P108" s="1506"/>
      <c r="Q108" s="1506"/>
      <c r="R108" s="1506"/>
      <c r="S108" s="1506"/>
      <c r="T108" s="1506"/>
      <c r="U108" s="1506"/>
      <c r="V108" s="1506"/>
      <c r="W108" s="95" t="s">
        <v>1167</v>
      </c>
      <c r="X108" s="96"/>
    </row>
    <row r="109" spans="1:24" ht="103.5" customHeight="1" x14ac:dyDescent="0.2">
      <c r="A109" s="1561"/>
      <c r="B109" s="1492" t="s">
        <v>6372</v>
      </c>
      <c r="C109" s="1492" t="s">
        <v>6374</v>
      </c>
      <c r="D109" s="1496" t="s">
        <v>13</v>
      </c>
      <c r="E109" s="398" t="s">
        <v>1166</v>
      </c>
      <c r="F109" s="279"/>
      <c r="G109" s="975">
        <v>224.68799999999999</v>
      </c>
      <c r="H109" s="1507">
        <v>91.873000000000005</v>
      </c>
      <c r="I109" s="1507">
        <v>149.93</v>
      </c>
      <c r="J109" s="1506" t="s">
        <v>6373</v>
      </c>
      <c r="K109" s="1506" t="s">
        <v>7043</v>
      </c>
      <c r="L109" s="1506" t="s">
        <v>8021</v>
      </c>
      <c r="M109" s="1506" t="s">
        <v>8833</v>
      </c>
      <c r="N109" s="1506" t="s">
        <v>9178</v>
      </c>
      <c r="O109" s="1506"/>
      <c r="P109" s="1506"/>
      <c r="Q109" s="1506"/>
      <c r="R109" s="1506"/>
      <c r="S109" s="1506"/>
      <c r="T109" s="1506"/>
      <c r="U109" s="1506"/>
      <c r="V109" s="1506"/>
      <c r="W109" s="95"/>
      <c r="X109" s="96"/>
    </row>
    <row r="110" spans="1:24" ht="95.25" customHeight="1" x14ac:dyDescent="0.2">
      <c r="A110" s="1561"/>
      <c r="B110" s="1492" t="s">
        <v>7046</v>
      </c>
      <c r="C110" s="1492" t="s">
        <v>8835</v>
      </c>
      <c r="D110" s="1496" t="s">
        <v>810</v>
      </c>
      <c r="E110" s="398" t="s">
        <v>5923</v>
      </c>
      <c r="F110" s="279"/>
      <c r="G110" s="975">
        <v>446.82100000000003</v>
      </c>
      <c r="H110" s="1507">
        <v>338.44245000000001</v>
      </c>
      <c r="I110" s="1507"/>
      <c r="J110" s="1506" t="s">
        <v>7050</v>
      </c>
      <c r="K110" s="1506" t="s">
        <v>8025</v>
      </c>
      <c r="L110" s="1506" t="s">
        <v>8834</v>
      </c>
      <c r="M110" s="1506" t="s">
        <v>9179</v>
      </c>
      <c r="N110" s="1506"/>
      <c r="O110" s="1506"/>
      <c r="P110" s="1506"/>
      <c r="Q110" s="1506"/>
      <c r="R110" s="1506"/>
      <c r="S110" s="1506"/>
      <c r="T110" s="1506"/>
      <c r="U110" s="1506"/>
      <c r="V110" s="1506"/>
      <c r="W110" s="95"/>
      <c r="X110" s="96"/>
    </row>
    <row r="111" spans="1:24" ht="73.5" customHeight="1" x14ac:dyDescent="0.2">
      <c r="A111" s="1561"/>
      <c r="B111" s="1491" t="s">
        <v>7555</v>
      </c>
      <c r="C111" s="1491" t="s">
        <v>7556</v>
      </c>
      <c r="D111" s="1518" t="s">
        <v>13</v>
      </c>
      <c r="E111" s="1552" t="s">
        <v>1166</v>
      </c>
      <c r="F111" s="1414"/>
      <c r="G111" s="1553"/>
      <c r="H111" s="1415">
        <v>1499.8525</v>
      </c>
      <c r="I111" s="1507"/>
      <c r="J111" s="1506" t="s">
        <v>7072</v>
      </c>
      <c r="K111" s="1506" t="s">
        <v>9180</v>
      </c>
      <c r="L111" s="1506"/>
      <c r="M111" s="1506"/>
      <c r="N111" s="1506"/>
      <c r="O111" s="1506"/>
      <c r="P111" s="1506"/>
      <c r="Q111" s="1506"/>
      <c r="R111" s="1506"/>
      <c r="S111" s="1506"/>
      <c r="T111" s="1506"/>
      <c r="U111" s="1506"/>
      <c r="V111" s="1506"/>
      <c r="W111" s="95"/>
      <c r="X111" s="96"/>
    </row>
    <row r="112" spans="1:24" ht="133.5" customHeight="1" x14ac:dyDescent="0.2">
      <c r="A112" s="1561"/>
      <c r="B112" s="1028" t="s">
        <v>9023</v>
      </c>
      <c r="C112" s="204" t="s">
        <v>9137</v>
      </c>
      <c r="D112" s="1028" t="s">
        <v>275</v>
      </c>
      <c r="E112" s="1028" t="s">
        <v>5923</v>
      </c>
      <c r="F112" s="1530">
        <v>0</v>
      </c>
      <c r="G112" s="1530">
        <v>0</v>
      </c>
      <c r="H112" s="1530">
        <v>869.71699999999998</v>
      </c>
      <c r="I112" s="241"/>
      <c r="J112" s="1506" t="s">
        <v>9025</v>
      </c>
      <c r="K112" s="1506" t="s">
        <v>9181</v>
      </c>
      <c r="L112" s="1506"/>
      <c r="M112" s="1506"/>
      <c r="N112" s="1506"/>
      <c r="O112" s="1506"/>
      <c r="P112" s="1506"/>
      <c r="Q112" s="1506"/>
      <c r="R112" s="1506"/>
      <c r="S112" s="1506"/>
      <c r="T112" s="1506"/>
      <c r="U112" s="1506"/>
      <c r="V112" s="1506"/>
      <c r="W112" s="95"/>
      <c r="X112" s="96"/>
    </row>
    <row r="113" spans="1:44" ht="133.5" customHeight="1" x14ac:dyDescent="0.2">
      <c r="A113" s="1562"/>
      <c r="B113" s="1028" t="s">
        <v>9138</v>
      </c>
      <c r="C113" s="1554" t="s">
        <v>9139</v>
      </c>
      <c r="D113" s="1028" t="s">
        <v>275</v>
      </c>
      <c r="E113" s="1028" t="s">
        <v>5923</v>
      </c>
      <c r="F113" s="1555"/>
      <c r="G113" s="1555"/>
      <c r="H113" s="1555">
        <v>1014.949</v>
      </c>
      <c r="I113" s="241"/>
      <c r="J113" s="1506" t="s">
        <v>9072</v>
      </c>
      <c r="K113" s="1506"/>
      <c r="L113" s="1506"/>
      <c r="M113" s="1506"/>
      <c r="N113" s="1506"/>
      <c r="O113" s="1506"/>
      <c r="P113" s="1506"/>
      <c r="Q113" s="1506"/>
      <c r="R113" s="1506"/>
      <c r="S113" s="1506"/>
      <c r="T113" s="1506"/>
      <c r="U113" s="1506"/>
      <c r="V113" s="1506"/>
      <c r="W113" s="95"/>
      <c r="X113" s="96"/>
    </row>
    <row r="114" spans="1:44" ht="90.75" customHeight="1" x14ac:dyDescent="0.2">
      <c r="A114" s="1543" t="s">
        <v>2915</v>
      </c>
      <c r="B114" s="1492" t="s">
        <v>7557</v>
      </c>
      <c r="C114" s="1492" t="s">
        <v>7558</v>
      </c>
      <c r="D114" s="1496" t="s">
        <v>13</v>
      </c>
      <c r="E114" s="398" t="s">
        <v>1166</v>
      </c>
      <c r="F114" s="1507"/>
      <c r="G114" s="1012"/>
      <c r="H114" s="1507">
        <v>1467.8715199999999</v>
      </c>
      <c r="I114" s="1507"/>
      <c r="J114" s="974"/>
      <c r="K114" s="1506" t="s">
        <v>7066</v>
      </c>
      <c r="L114" s="1506" t="s">
        <v>9026</v>
      </c>
      <c r="M114" s="1506" t="s">
        <v>9182</v>
      </c>
      <c r="N114" s="1506"/>
      <c r="O114" s="1506"/>
      <c r="P114" s="1506"/>
      <c r="Q114" s="1506"/>
      <c r="R114" s="1506"/>
      <c r="S114" s="1506"/>
      <c r="T114" s="1506"/>
      <c r="U114" s="1506"/>
      <c r="V114" s="1506"/>
      <c r="W114" s="95"/>
      <c r="X114" s="96"/>
    </row>
    <row r="115" spans="1:44" ht="93.75" customHeight="1" x14ac:dyDescent="0.2">
      <c r="A115" s="1027" t="s">
        <v>2923</v>
      </c>
      <c r="B115" s="1492" t="s">
        <v>5448</v>
      </c>
      <c r="C115" s="1492" t="s">
        <v>5446</v>
      </c>
      <c r="D115" s="1496" t="s">
        <v>1297</v>
      </c>
      <c r="E115" s="398" t="s">
        <v>1166</v>
      </c>
      <c r="F115" s="279"/>
      <c r="G115" s="975">
        <v>5584.6930000000002</v>
      </c>
      <c r="H115" s="1507"/>
      <c r="I115" s="1507"/>
      <c r="J115" s="1506" t="s">
        <v>4975</v>
      </c>
      <c r="K115" s="1506" t="s">
        <v>7561</v>
      </c>
      <c r="L115" s="1506" t="s">
        <v>9183</v>
      </c>
      <c r="M115" s="1506"/>
      <c r="N115" s="1506"/>
      <c r="O115" s="1506"/>
      <c r="P115" s="1506"/>
      <c r="Q115" s="1506"/>
      <c r="R115" s="1506"/>
      <c r="S115" s="1506"/>
      <c r="T115" s="1506"/>
      <c r="U115" s="1506"/>
      <c r="V115" s="1506"/>
      <c r="W115" s="95"/>
      <c r="X115" s="605"/>
      <c r="Y115" s="605"/>
      <c r="Z115" s="605"/>
      <c r="AA115" s="605"/>
    </row>
    <row r="116" spans="1:44" s="1" customFormat="1" ht="11.25" customHeight="1" x14ac:dyDescent="0.2">
      <c r="A116" s="96"/>
      <c r="B116" s="96"/>
      <c r="C116" s="96"/>
      <c r="D116" s="96"/>
      <c r="E116" s="96"/>
      <c r="F116" s="1017"/>
      <c r="G116" s="1017"/>
      <c r="H116" s="1017"/>
      <c r="I116" s="1018"/>
      <c r="J116" s="561"/>
      <c r="K116" s="561"/>
      <c r="L116" s="561"/>
      <c r="M116" s="156"/>
      <c r="N116" s="156"/>
      <c r="O116" s="156"/>
      <c r="P116" s="156"/>
      <c r="Q116" s="156"/>
      <c r="R116" s="156"/>
      <c r="S116" s="156"/>
      <c r="T116" s="156"/>
      <c r="U116" s="156"/>
      <c r="V116" s="156"/>
      <c r="W116" s="9"/>
    </row>
    <row r="117" spans="1:44" s="1" customFormat="1" ht="12.75" customHeight="1" x14ac:dyDescent="0.2">
      <c r="A117" s="1602" t="s">
        <v>1604</v>
      </c>
      <c r="B117" s="1602"/>
      <c r="C117" s="1602"/>
      <c r="D117" s="1602"/>
      <c r="E117" s="1602"/>
      <c r="F117" s="1602"/>
      <c r="G117" s="1602"/>
      <c r="H117" s="1602"/>
      <c r="I117" s="1602"/>
      <c r="J117" s="562"/>
      <c r="K117" s="562"/>
      <c r="L117" s="562"/>
      <c r="M117" s="157"/>
      <c r="N117" s="157"/>
      <c r="O117" s="157"/>
      <c r="P117" s="157"/>
      <c r="Q117" s="157"/>
      <c r="R117" s="157"/>
      <c r="S117" s="157"/>
      <c r="T117" s="157"/>
      <c r="U117" s="157"/>
      <c r="V117" s="157"/>
      <c r="W117" s="9" t="s">
        <v>8</v>
      </c>
    </row>
    <row r="118" spans="1:44" s="1" customFormat="1" ht="11.25" customHeight="1" x14ac:dyDescent="0.2">
      <c r="A118" s="96"/>
      <c r="B118" s="96"/>
      <c r="C118" s="96"/>
      <c r="D118" s="96"/>
      <c r="E118" s="96"/>
      <c r="F118" s="1019"/>
      <c r="G118" s="1019"/>
      <c r="H118" s="1019"/>
      <c r="I118" s="1013"/>
      <c r="J118" s="538"/>
      <c r="K118" s="538"/>
      <c r="L118" s="538"/>
      <c r="M118" s="150"/>
      <c r="N118" s="150"/>
      <c r="O118" s="150"/>
      <c r="P118" s="150"/>
      <c r="Q118" s="150"/>
      <c r="R118" s="150"/>
      <c r="S118" s="150"/>
      <c r="T118" s="150"/>
      <c r="U118" s="150"/>
      <c r="V118" s="150"/>
      <c r="W118" s="9"/>
    </row>
    <row r="119" spans="1:44" s="1" customFormat="1" ht="24.75" customHeight="1" x14ac:dyDescent="0.2">
      <c r="A119" s="1576" t="s">
        <v>2</v>
      </c>
      <c r="B119" s="1617" t="s">
        <v>3</v>
      </c>
      <c r="C119" s="1621"/>
      <c r="D119" s="1576" t="s">
        <v>4</v>
      </c>
      <c r="E119" s="1576" t="s">
        <v>5</v>
      </c>
      <c r="F119" s="1617" t="s">
        <v>1214</v>
      </c>
      <c r="G119" s="1618"/>
      <c r="H119" s="1618"/>
      <c r="I119" s="1601" t="s">
        <v>7</v>
      </c>
      <c r="J119" s="1504"/>
      <c r="K119" s="1504"/>
      <c r="L119" s="1504"/>
      <c r="M119" s="1527"/>
      <c r="N119" s="1527"/>
      <c r="O119" s="1527"/>
      <c r="P119" s="1527"/>
      <c r="Q119" s="1527"/>
      <c r="R119" s="1527"/>
      <c r="S119" s="1527"/>
      <c r="T119" s="1527"/>
      <c r="U119" s="1527"/>
      <c r="V119" s="1527"/>
      <c r="W119" s="9"/>
    </row>
    <row r="120" spans="1:44" s="1" customFormat="1" ht="11.25" customHeight="1" x14ac:dyDescent="0.2">
      <c r="A120" s="1576"/>
      <c r="B120" s="1622"/>
      <c r="C120" s="1623"/>
      <c r="D120" s="1576"/>
      <c r="E120" s="1576"/>
      <c r="F120" s="1619"/>
      <c r="G120" s="1620"/>
      <c r="H120" s="1620"/>
      <c r="I120" s="1601"/>
      <c r="J120" s="1504"/>
      <c r="K120" s="1504"/>
      <c r="L120" s="1504"/>
      <c r="M120" s="1527"/>
      <c r="N120" s="1527"/>
      <c r="O120" s="1527"/>
      <c r="P120" s="1527"/>
      <c r="Q120" s="1527"/>
      <c r="R120" s="1527"/>
      <c r="S120" s="1527"/>
      <c r="T120" s="1527"/>
      <c r="U120" s="1527"/>
      <c r="V120" s="1527"/>
      <c r="W120" s="9"/>
    </row>
    <row r="121" spans="1:44" s="1" customFormat="1" ht="17.25" customHeight="1" x14ac:dyDescent="0.2">
      <c r="A121" s="1576"/>
      <c r="B121" s="1622"/>
      <c r="C121" s="1623"/>
      <c r="D121" s="1576"/>
      <c r="E121" s="1576"/>
      <c r="F121" s="1576">
        <v>2017</v>
      </c>
      <c r="G121" s="1625">
        <v>2018</v>
      </c>
      <c r="H121" s="1586">
        <v>2019</v>
      </c>
      <c r="I121" s="1601"/>
      <c r="J121" s="1504"/>
      <c r="K121" s="1504"/>
      <c r="L121" s="1504"/>
      <c r="M121" s="1527"/>
      <c r="N121" s="1527"/>
      <c r="O121" s="1527"/>
      <c r="P121" s="1527"/>
      <c r="Q121" s="1527"/>
      <c r="R121" s="1527"/>
      <c r="S121" s="1527"/>
      <c r="T121" s="1527"/>
      <c r="U121" s="1527"/>
      <c r="V121" s="1527"/>
      <c r="W121" s="9"/>
    </row>
    <row r="122" spans="1:44" s="1" customFormat="1" ht="3.75" customHeight="1" x14ac:dyDescent="0.2">
      <c r="A122" s="1576"/>
      <c r="B122" s="1619"/>
      <c r="C122" s="1624"/>
      <c r="D122" s="1576"/>
      <c r="E122" s="1576"/>
      <c r="F122" s="1576"/>
      <c r="G122" s="1626"/>
      <c r="H122" s="1586"/>
      <c r="I122" s="1601"/>
      <c r="J122" s="1504"/>
      <c r="K122" s="1504"/>
      <c r="L122" s="1504"/>
      <c r="M122" s="1527"/>
      <c r="N122" s="1527"/>
      <c r="O122" s="1527"/>
      <c r="P122" s="1527"/>
      <c r="Q122" s="1527"/>
      <c r="R122" s="1527"/>
      <c r="S122" s="1527"/>
      <c r="T122" s="1527"/>
      <c r="U122" s="1527"/>
      <c r="V122" s="1527"/>
      <c r="W122" s="9"/>
    </row>
    <row r="123" spans="1:44" s="1" customFormat="1" ht="11.25" customHeight="1" x14ac:dyDescent="0.2">
      <c r="A123" s="1503">
        <v>1</v>
      </c>
      <c r="B123" s="1586">
        <v>2</v>
      </c>
      <c r="C123" s="1587"/>
      <c r="D123" s="1503">
        <v>3</v>
      </c>
      <c r="E123" s="1503">
        <v>4</v>
      </c>
      <c r="F123" s="1503">
        <v>5</v>
      </c>
      <c r="G123" s="1503">
        <v>6</v>
      </c>
      <c r="H123" s="1513">
        <v>7</v>
      </c>
      <c r="I123" s="1510">
        <v>8</v>
      </c>
      <c r="J123" s="1504"/>
      <c r="K123" s="1504"/>
      <c r="L123" s="1504"/>
      <c r="M123" s="1527"/>
      <c r="N123" s="1527"/>
      <c r="O123" s="1527"/>
      <c r="P123" s="1527"/>
      <c r="Q123" s="1527"/>
      <c r="R123" s="1527"/>
      <c r="S123" s="1527"/>
      <c r="T123" s="1527"/>
      <c r="U123" s="1527"/>
      <c r="V123" s="1527"/>
      <c r="W123" s="9"/>
    </row>
    <row r="124" spans="1:44" s="1" customFormat="1" ht="12" customHeight="1" x14ac:dyDescent="0.2">
      <c r="A124" s="1583" t="s">
        <v>1607</v>
      </c>
      <c r="B124" s="1584"/>
      <c r="C124" s="1584"/>
      <c r="D124" s="1584"/>
      <c r="E124" s="1584"/>
      <c r="F124" s="1584"/>
      <c r="G124" s="1584"/>
      <c r="H124" s="1584"/>
      <c r="I124" s="1585"/>
      <c r="J124" s="254"/>
      <c r="K124" s="254"/>
      <c r="L124" s="254"/>
      <c r="M124" s="140"/>
      <c r="N124" s="140"/>
      <c r="O124" s="140"/>
      <c r="P124" s="140"/>
      <c r="Q124" s="140"/>
      <c r="R124" s="140"/>
      <c r="S124" s="140"/>
      <c r="T124" s="140"/>
      <c r="U124" s="140"/>
      <c r="V124" s="140"/>
      <c r="W124" s="9"/>
    </row>
    <row r="125" spans="1:44" ht="93" customHeight="1" x14ac:dyDescent="0.2">
      <c r="A125" s="1543" t="s">
        <v>1611</v>
      </c>
      <c r="B125" s="1492" t="s">
        <v>9043</v>
      </c>
      <c r="C125" s="1442" t="s">
        <v>9045</v>
      </c>
      <c r="D125" s="1028" t="s">
        <v>3809</v>
      </c>
      <c r="E125" s="1028" t="s">
        <v>4742</v>
      </c>
      <c r="F125" s="230"/>
      <c r="G125" s="230"/>
      <c r="H125" s="230"/>
      <c r="I125" s="230"/>
      <c r="J125" s="1504" t="s">
        <v>9046</v>
      </c>
      <c r="K125" s="1504" t="s">
        <v>9141</v>
      </c>
      <c r="L125" s="1504"/>
      <c r="M125" s="1504"/>
      <c r="N125" s="1504"/>
      <c r="O125" s="1504"/>
      <c r="P125" s="1504"/>
      <c r="Q125" s="1504"/>
      <c r="R125" s="1504"/>
      <c r="S125" s="1504"/>
      <c r="T125" s="1504"/>
      <c r="U125" s="1504"/>
      <c r="V125" s="1504"/>
      <c r="W125" s="95"/>
      <c r="X125" s="96"/>
    </row>
    <row r="126" spans="1:44" ht="93" customHeight="1" x14ac:dyDescent="0.2">
      <c r="A126" s="1536"/>
      <c r="B126" s="1492" t="s">
        <v>9044</v>
      </c>
      <c r="C126" s="1492" t="s">
        <v>9047</v>
      </c>
      <c r="D126" s="1028" t="s">
        <v>3809</v>
      </c>
      <c r="E126" s="1445" t="s">
        <v>4742</v>
      </c>
      <c r="F126" s="1530"/>
      <c r="G126" s="1530"/>
      <c r="H126" s="1530"/>
      <c r="I126" s="1530"/>
      <c r="J126" s="1504" t="s">
        <v>9046</v>
      </c>
      <c r="K126" s="1504" t="s">
        <v>9142</v>
      </c>
      <c r="L126" s="1504"/>
      <c r="M126" s="1504"/>
      <c r="N126" s="1504"/>
      <c r="O126" s="1504"/>
      <c r="P126" s="1504"/>
      <c r="Q126" s="1504"/>
      <c r="R126" s="1504"/>
      <c r="S126" s="1504"/>
      <c r="T126" s="1504"/>
      <c r="U126" s="1504"/>
      <c r="V126" s="1504"/>
      <c r="W126" s="95"/>
      <c r="X126" s="96"/>
    </row>
    <row r="127" spans="1:44" s="1" customFormat="1" ht="106.5" customHeight="1" x14ac:dyDescent="0.2">
      <c r="A127" s="1534" t="s">
        <v>1612</v>
      </c>
      <c r="B127" s="1556" t="s">
        <v>9042</v>
      </c>
      <c r="C127" s="1534" t="s">
        <v>7565</v>
      </c>
      <c r="D127" s="1537" t="s">
        <v>1240</v>
      </c>
      <c r="E127" s="1537" t="s">
        <v>5829</v>
      </c>
      <c r="F127" s="1557"/>
      <c r="G127" s="1557"/>
      <c r="H127" s="494">
        <v>1481</v>
      </c>
      <c r="I127" s="1557"/>
      <c r="J127" s="95" t="s">
        <v>7066</v>
      </c>
      <c r="K127" s="1409" t="s">
        <v>8859</v>
      </c>
      <c r="L127" s="1409" t="s">
        <v>9140</v>
      </c>
      <c r="M127" s="158"/>
      <c r="N127" s="158"/>
      <c r="O127" s="158"/>
      <c r="P127" s="158"/>
      <c r="Q127" s="158"/>
      <c r="R127" s="158"/>
      <c r="S127" s="158"/>
      <c r="T127" s="158"/>
      <c r="U127" s="158"/>
      <c r="V127" s="158"/>
      <c r="W127" s="3"/>
      <c r="X127" s="4"/>
      <c r="Y127" s="4"/>
      <c r="Z127" s="4"/>
      <c r="AA127" s="4"/>
      <c r="AB127" s="4"/>
      <c r="AC127" s="4"/>
      <c r="AD127" s="4"/>
      <c r="AE127" s="4"/>
      <c r="AF127" s="4"/>
      <c r="AG127" s="4"/>
      <c r="AH127" s="4"/>
      <c r="AI127" s="4"/>
      <c r="AJ127" s="4"/>
      <c r="AK127" s="4"/>
      <c r="AL127" s="4"/>
      <c r="AM127" s="4"/>
      <c r="AN127" s="4"/>
      <c r="AO127" s="4"/>
      <c r="AP127" s="4"/>
      <c r="AQ127" s="4"/>
      <c r="AR127" s="4"/>
    </row>
    <row r="128" spans="1:44" s="1" customFormat="1" x14ac:dyDescent="0.2">
      <c r="F128" s="1009"/>
      <c r="G128" s="1009"/>
      <c r="H128" s="1009"/>
      <c r="I128" s="1009"/>
      <c r="J128" s="137"/>
      <c r="K128" s="137"/>
      <c r="L128" s="137"/>
      <c r="M128" s="137"/>
      <c r="N128" s="137"/>
      <c r="O128" s="137"/>
      <c r="P128" s="137"/>
      <c r="Q128" s="137"/>
      <c r="R128" s="137"/>
      <c r="S128" s="137"/>
      <c r="T128" s="137"/>
      <c r="U128" s="137"/>
      <c r="V128" s="137"/>
      <c r="W128" s="3"/>
      <c r="X128" s="4"/>
      <c r="Y128" s="4"/>
      <c r="Z128" s="4"/>
      <c r="AA128" s="4"/>
      <c r="AB128" s="4"/>
      <c r="AC128" s="4"/>
      <c r="AD128" s="4"/>
      <c r="AE128" s="4"/>
      <c r="AF128" s="4"/>
      <c r="AG128" s="4"/>
      <c r="AH128" s="4"/>
      <c r="AI128" s="4"/>
      <c r="AJ128" s="4"/>
      <c r="AK128" s="4"/>
      <c r="AL128" s="4"/>
      <c r="AM128" s="4"/>
      <c r="AN128" s="4"/>
      <c r="AO128" s="4"/>
      <c r="AP128" s="4"/>
      <c r="AQ128" s="4"/>
      <c r="AR128" s="4"/>
    </row>
    <row r="129" spans="6:44" s="1" customFormat="1" x14ac:dyDescent="0.2">
      <c r="F129" s="1009"/>
      <c r="G129" s="1009"/>
      <c r="H129" s="1009"/>
      <c r="I129" s="1009"/>
      <c r="J129" s="137"/>
      <c r="K129" s="137"/>
      <c r="L129" s="137"/>
      <c r="M129" s="137"/>
      <c r="N129" s="137"/>
      <c r="O129" s="137"/>
      <c r="P129" s="137"/>
      <c r="Q129" s="137"/>
      <c r="R129" s="137"/>
      <c r="S129" s="137"/>
      <c r="T129" s="137"/>
      <c r="U129" s="137"/>
      <c r="V129" s="137"/>
      <c r="W129" s="3"/>
      <c r="X129" s="4"/>
      <c r="Y129" s="4"/>
      <c r="Z129" s="4"/>
      <c r="AA129" s="4"/>
      <c r="AB129" s="4"/>
      <c r="AC129" s="4"/>
      <c r="AD129" s="4"/>
      <c r="AE129" s="4"/>
      <c r="AF129" s="4"/>
      <c r="AG129" s="4"/>
      <c r="AH129" s="4"/>
      <c r="AI129" s="4"/>
      <c r="AJ129" s="4"/>
      <c r="AK129" s="4"/>
      <c r="AL129" s="4"/>
      <c r="AM129" s="4"/>
      <c r="AN129" s="4"/>
      <c r="AO129" s="4"/>
      <c r="AP129" s="4"/>
      <c r="AQ129" s="4"/>
      <c r="AR129" s="4"/>
    </row>
    <row r="130" spans="6:44" s="1" customFormat="1" x14ac:dyDescent="0.2">
      <c r="F130" s="1009"/>
      <c r="G130" s="1009"/>
      <c r="H130" s="1009"/>
      <c r="I130" s="1009"/>
      <c r="J130" s="137"/>
      <c r="K130" s="137"/>
      <c r="L130" s="137"/>
      <c r="M130" s="137"/>
      <c r="N130" s="137"/>
      <c r="O130" s="137"/>
      <c r="P130" s="137"/>
      <c r="Q130" s="137"/>
      <c r="R130" s="137"/>
      <c r="S130" s="137"/>
      <c r="T130" s="137"/>
      <c r="U130" s="137"/>
      <c r="V130" s="137"/>
      <c r="W130" s="3"/>
      <c r="X130" s="4"/>
      <c r="Y130" s="4"/>
      <c r="Z130" s="4"/>
      <c r="AA130" s="4"/>
      <c r="AB130" s="4"/>
      <c r="AC130" s="4"/>
      <c r="AD130" s="4"/>
      <c r="AE130" s="4"/>
      <c r="AF130" s="4"/>
      <c r="AG130" s="4"/>
      <c r="AH130" s="4"/>
      <c r="AI130" s="4"/>
      <c r="AJ130" s="4"/>
      <c r="AK130" s="4"/>
      <c r="AL130" s="4"/>
      <c r="AM130" s="4"/>
      <c r="AN130" s="4"/>
      <c r="AO130" s="4"/>
      <c r="AP130" s="4"/>
      <c r="AQ130" s="4"/>
      <c r="AR130" s="4"/>
    </row>
    <row r="131" spans="6:44" s="1" customFormat="1" x14ac:dyDescent="0.2">
      <c r="F131" s="1009"/>
      <c r="G131" s="1009"/>
      <c r="H131" s="1009"/>
      <c r="I131" s="1009"/>
      <c r="J131" s="137"/>
      <c r="K131" s="137"/>
      <c r="L131" s="137"/>
      <c r="M131" s="137"/>
      <c r="N131" s="137"/>
      <c r="O131" s="137"/>
      <c r="P131" s="137"/>
      <c r="Q131" s="137"/>
      <c r="R131" s="137"/>
      <c r="S131" s="137"/>
      <c r="T131" s="137"/>
      <c r="U131" s="137"/>
      <c r="V131" s="137"/>
      <c r="W131" s="3"/>
      <c r="X131" s="4"/>
      <c r="Y131" s="4"/>
      <c r="Z131" s="4"/>
      <c r="AA131" s="4"/>
      <c r="AB131" s="4"/>
      <c r="AC131" s="4"/>
      <c r="AD131" s="4"/>
      <c r="AE131" s="4"/>
      <c r="AF131" s="4"/>
      <c r="AG131" s="4"/>
      <c r="AH131" s="4"/>
      <c r="AI131" s="4"/>
      <c r="AJ131" s="4"/>
      <c r="AK131" s="4"/>
      <c r="AL131" s="4"/>
      <c r="AM131" s="4"/>
      <c r="AN131" s="4"/>
      <c r="AO131" s="4"/>
      <c r="AP131" s="4"/>
      <c r="AQ131" s="4"/>
      <c r="AR131" s="4"/>
    </row>
  </sheetData>
  <autoFilter ref="E1:E131"/>
  <mergeCells count="67">
    <mergeCell ref="H2:I4"/>
    <mergeCell ref="A6:I6"/>
    <mergeCell ref="A7:I7"/>
    <mergeCell ref="A8:W8"/>
    <mergeCell ref="A44:I44"/>
    <mergeCell ref="A29:I29"/>
    <mergeCell ref="F14:F15"/>
    <mergeCell ref="G14:G15"/>
    <mergeCell ref="H14:H15"/>
    <mergeCell ref="B16:C16"/>
    <mergeCell ref="A17:I17"/>
    <mergeCell ref="A12:A15"/>
    <mergeCell ref="B12:C15"/>
    <mergeCell ref="D12:D15"/>
    <mergeCell ref="E12:E15"/>
    <mergeCell ref="F12:H13"/>
    <mergeCell ref="I12:I15"/>
    <mergeCell ref="F51:F52"/>
    <mergeCell ref="G51:G52"/>
    <mergeCell ref="H51:H52"/>
    <mergeCell ref="B53:C53"/>
    <mergeCell ref="A48:I48"/>
    <mergeCell ref="A49:A52"/>
    <mergeCell ref="B49:C52"/>
    <mergeCell ref="D49:D52"/>
    <mergeCell ref="E49:E52"/>
    <mergeCell ref="F49:H50"/>
    <mergeCell ref="I49:I52"/>
    <mergeCell ref="A34:A39"/>
    <mergeCell ref="A40:A42"/>
    <mergeCell ref="A45:A46"/>
    <mergeCell ref="A21:A22"/>
    <mergeCell ref="L106:L108"/>
    <mergeCell ref="B95:C95"/>
    <mergeCell ref="A96:I96"/>
    <mergeCell ref="A102:I102"/>
    <mergeCell ref="A92:I92"/>
    <mergeCell ref="A93:A94"/>
    <mergeCell ref="B93:C94"/>
    <mergeCell ref="D93:D94"/>
    <mergeCell ref="E93:E94"/>
    <mergeCell ref="F93:H93"/>
    <mergeCell ref="I93:I94"/>
    <mergeCell ref="A103:A113"/>
    <mergeCell ref="I119:I122"/>
    <mergeCell ref="A124:I124"/>
    <mergeCell ref="F121:F122"/>
    <mergeCell ref="G121:G122"/>
    <mergeCell ref="H121:H122"/>
    <mergeCell ref="B123:C123"/>
    <mergeCell ref="A119:A122"/>
    <mergeCell ref="B119:C122"/>
    <mergeCell ref="D119:D122"/>
    <mergeCell ref="E119:E122"/>
    <mergeCell ref="F119:H120"/>
    <mergeCell ref="A18:A20"/>
    <mergeCell ref="A23:A25"/>
    <mergeCell ref="A27:A28"/>
    <mergeCell ref="A30:A31"/>
    <mergeCell ref="A117:I117"/>
    <mergeCell ref="A83:A84"/>
    <mergeCell ref="A77:A79"/>
    <mergeCell ref="A86:A89"/>
    <mergeCell ref="A73:A74"/>
    <mergeCell ref="A54:I54"/>
    <mergeCell ref="A70:A71"/>
    <mergeCell ref="A55:A69"/>
  </mergeCells>
  <pageMargins left="0.70866141732283472" right="0.70866141732283472" top="0.74803149606299213" bottom="0.74803149606299213" header="0.31496062992125984" footer="0.31496062992125984"/>
  <pageSetup paperSize="9" scale="59" fitToHeight="0" orientation="landscape" r:id="rId1"/>
  <rowBreaks count="1" manualBreakCount="1">
    <brk id="126" max="22" man="1"/>
  </rowBreaks>
  <colBreaks count="1" manualBreakCount="1">
    <brk id="10" max="273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29"/>
  <sheetViews>
    <sheetView view="pageBreakPreview" zoomScale="80" zoomScaleNormal="100" zoomScaleSheetLayoutView="80" workbookViewId="0">
      <selection activeCell="A17" sqref="A17:A50"/>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0" width="46.85546875" style="243" customWidth="1"/>
    <col min="11" max="11" width="6.7109375" style="127" hidden="1" customWidth="1"/>
    <col min="12" max="12" width="21.85546875" style="128"/>
    <col min="13" max="16384" width="21.85546875" style="96"/>
  </cols>
  <sheetData>
    <row r="1" spans="1:12" ht="13.5" customHeight="1" x14ac:dyDescent="0.2">
      <c r="H1" s="242"/>
    </row>
    <row r="2" spans="1:12" ht="14.25" customHeight="1" x14ac:dyDescent="0.2">
      <c r="G2" s="244"/>
      <c r="H2" s="1743" t="s">
        <v>3428</v>
      </c>
      <c r="I2" s="1743"/>
      <c r="J2" s="245"/>
    </row>
    <row r="3" spans="1:12" ht="12.75" customHeight="1" x14ac:dyDescent="0.2">
      <c r="G3" s="244"/>
      <c r="H3" s="1743"/>
      <c r="I3" s="1743"/>
      <c r="J3" s="245"/>
    </row>
    <row r="4" spans="1:12" ht="12.75" customHeight="1" x14ac:dyDescent="0.2">
      <c r="G4" s="244"/>
      <c r="H4" s="1743"/>
      <c r="I4" s="1743"/>
      <c r="J4" s="245"/>
    </row>
    <row r="5" spans="1:12" ht="11.25" customHeight="1" x14ac:dyDescent="0.2"/>
    <row r="6" spans="1:12" s="249" customFormat="1" ht="12.75" customHeight="1" x14ac:dyDescent="0.2">
      <c r="A6" s="1602" t="s">
        <v>0</v>
      </c>
      <c r="B6" s="1602"/>
      <c r="C6" s="1602"/>
      <c r="D6" s="1602"/>
      <c r="E6" s="1602"/>
      <c r="F6" s="1602"/>
      <c r="G6" s="1602"/>
      <c r="H6" s="1602"/>
      <c r="I6" s="1602"/>
      <c r="J6" s="246"/>
      <c r="K6" s="247"/>
      <c r="L6" s="248"/>
    </row>
    <row r="7" spans="1:12" s="249" customFormat="1" ht="12.75" customHeight="1" x14ac:dyDescent="0.2">
      <c r="A7" s="1602" t="s">
        <v>1</v>
      </c>
      <c r="B7" s="1602"/>
      <c r="C7" s="1602"/>
      <c r="D7" s="1602"/>
      <c r="E7" s="1602"/>
      <c r="F7" s="1602"/>
      <c r="G7" s="1602"/>
      <c r="H7" s="1602"/>
      <c r="I7" s="1602"/>
      <c r="J7" s="246"/>
      <c r="K7" s="246"/>
    </row>
    <row r="8" spans="1:12" ht="6.75" customHeight="1" x14ac:dyDescent="0.2">
      <c r="A8" s="1744"/>
      <c r="B8" s="1744"/>
      <c r="C8" s="1744"/>
      <c r="D8" s="1744"/>
      <c r="E8" s="1744"/>
      <c r="F8" s="1744"/>
      <c r="G8" s="1744"/>
      <c r="H8" s="1744"/>
      <c r="I8" s="1744"/>
      <c r="J8" s="1744"/>
      <c r="K8" s="1744"/>
      <c r="L8" s="96"/>
    </row>
    <row r="9" spans="1:12" ht="15" customHeight="1" x14ac:dyDescent="0.2">
      <c r="A9" s="250"/>
      <c r="B9" s="250"/>
      <c r="C9" s="250"/>
      <c r="D9" s="251" t="s">
        <v>1381</v>
      </c>
      <c r="E9" s="251"/>
      <c r="F9" s="250"/>
      <c r="G9" s="250"/>
      <c r="H9" s="250"/>
      <c r="I9" s="250"/>
      <c r="J9" s="252"/>
      <c r="K9" s="95"/>
      <c r="L9" s="96"/>
    </row>
    <row r="10" spans="1:12" ht="15" customHeight="1" x14ac:dyDescent="0.2">
      <c r="A10" s="1601" t="s">
        <v>2</v>
      </c>
      <c r="B10" s="1634" t="s">
        <v>3</v>
      </c>
      <c r="C10" s="1635"/>
      <c r="D10" s="1601" t="s">
        <v>4</v>
      </c>
      <c r="E10" s="1601" t="s">
        <v>5</v>
      </c>
      <c r="F10" s="1601" t="s">
        <v>6</v>
      </c>
      <c r="G10" s="1601"/>
      <c r="H10" s="1601"/>
      <c r="I10" s="1601" t="s">
        <v>7</v>
      </c>
      <c r="J10" s="152"/>
      <c r="K10" s="95"/>
      <c r="L10" s="96"/>
    </row>
    <row r="11" spans="1:12" ht="11.25" customHeight="1" x14ac:dyDescent="0.2">
      <c r="A11" s="1601"/>
      <c r="B11" s="1636"/>
      <c r="C11" s="1637"/>
      <c r="D11" s="1601"/>
      <c r="E11" s="1601"/>
      <c r="F11" s="1601"/>
      <c r="G11" s="1601"/>
      <c r="H11" s="1601"/>
      <c r="I11" s="1601"/>
      <c r="J11" s="152"/>
      <c r="K11" s="95"/>
      <c r="L11" s="96"/>
    </row>
    <row r="12" spans="1:12" ht="11.25" customHeight="1" x14ac:dyDescent="0.2">
      <c r="A12" s="1601"/>
      <c r="B12" s="1636"/>
      <c r="C12" s="1637"/>
      <c r="D12" s="1601"/>
      <c r="E12" s="1601"/>
      <c r="F12" s="1601">
        <v>2017</v>
      </c>
      <c r="G12" s="1601">
        <v>2018</v>
      </c>
      <c r="H12" s="1601">
        <v>2019</v>
      </c>
      <c r="I12" s="1601"/>
      <c r="J12" s="152"/>
      <c r="K12" s="95"/>
      <c r="L12" s="96"/>
    </row>
    <row r="13" spans="1:12" ht="3.75" customHeight="1" x14ac:dyDescent="0.2">
      <c r="A13" s="1601"/>
      <c r="B13" s="1638"/>
      <c r="C13" s="1639"/>
      <c r="D13" s="1601"/>
      <c r="E13" s="1601"/>
      <c r="F13" s="1601"/>
      <c r="G13" s="1601"/>
      <c r="H13" s="1601"/>
      <c r="I13" s="1601"/>
      <c r="J13" s="152"/>
      <c r="K13" s="95"/>
      <c r="L13" s="96"/>
    </row>
    <row r="14" spans="1:12" ht="11.25" customHeight="1" x14ac:dyDescent="0.2">
      <c r="A14" s="253">
        <v>1</v>
      </c>
      <c r="B14" s="1644">
        <v>2</v>
      </c>
      <c r="C14" s="1645"/>
      <c r="D14" s="253">
        <v>3</v>
      </c>
      <c r="E14" s="253">
        <v>4</v>
      </c>
      <c r="F14" s="253">
        <v>5</v>
      </c>
      <c r="G14" s="253">
        <v>6</v>
      </c>
      <c r="H14" s="253">
        <v>7</v>
      </c>
      <c r="I14" s="253">
        <v>8</v>
      </c>
      <c r="J14" s="152"/>
      <c r="K14" s="95"/>
      <c r="L14" s="96"/>
    </row>
    <row r="15" spans="1:12" ht="12.75" customHeight="1" x14ac:dyDescent="0.2">
      <c r="A15" s="1745" t="s">
        <v>1382</v>
      </c>
      <c r="B15" s="1745"/>
      <c r="C15" s="1745"/>
      <c r="D15" s="1742"/>
      <c r="E15" s="1742"/>
      <c r="F15" s="1742"/>
      <c r="G15" s="1742"/>
      <c r="H15" s="1742"/>
      <c r="I15" s="1742"/>
      <c r="J15" s="254"/>
      <c r="K15" s="95" t="s">
        <v>8</v>
      </c>
      <c r="L15" s="96"/>
    </row>
    <row r="16" spans="1:12" ht="62.25" customHeight="1" x14ac:dyDescent="0.2">
      <c r="A16" s="416" t="s">
        <v>3155</v>
      </c>
      <c r="B16" s="416" t="s">
        <v>1394</v>
      </c>
      <c r="C16" s="416" t="s">
        <v>3156</v>
      </c>
      <c r="D16" s="402" t="s">
        <v>21</v>
      </c>
      <c r="E16" s="255" t="s">
        <v>22</v>
      </c>
      <c r="F16" s="110">
        <v>1200</v>
      </c>
      <c r="G16" s="110">
        <v>2300</v>
      </c>
      <c r="H16" s="256"/>
      <c r="I16" s="256"/>
      <c r="J16" s="152" t="s">
        <v>3195</v>
      </c>
      <c r="K16" s="95"/>
      <c r="L16" s="96"/>
    </row>
    <row r="17" spans="1:12" ht="79.5" customHeight="1" x14ac:dyDescent="0.2">
      <c r="A17" s="1560" t="s">
        <v>1402</v>
      </c>
      <c r="B17" s="415" t="s">
        <v>1431</v>
      </c>
      <c r="C17" s="257" t="s">
        <v>64</v>
      </c>
      <c r="D17" s="255" t="s">
        <v>10</v>
      </c>
      <c r="E17" s="258" t="s">
        <v>37</v>
      </c>
      <c r="F17" s="110"/>
      <c r="G17" s="224"/>
      <c r="H17" s="256"/>
      <c r="I17" s="256"/>
      <c r="J17" s="152" t="s">
        <v>3241</v>
      </c>
      <c r="K17" s="95"/>
      <c r="L17" s="96"/>
    </row>
    <row r="18" spans="1:12" ht="89.25" customHeight="1" x14ac:dyDescent="0.2">
      <c r="A18" s="1727"/>
      <c r="B18" s="259" t="s">
        <v>1432</v>
      </c>
      <c r="C18" s="188" t="s">
        <v>65</v>
      </c>
      <c r="D18" s="189" t="s">
        <v>10</v>
      </c>
      <c r="E18" s="190" t="s">
        <v>37</v>
      </c>
      <c r="F18" s="260"/>
      <c r="G18" s="224"/>
      <c r="H18" s="256"/>
      <c r="I18" s="256"/>
      <c r="J18" s="152" t="s">
        <v>3242</v>
      </c>
      <c r="K18" s="95"/>
      <c r="L18" s="96"/>
    </row>
    <row r="19" spans="1:12" ht="83.25" customHeight="1" x14ac:dyDescent="0.2">
      <c r="A19" s="1727"/>
      <c r="B19" s="261" t="s">
        <v>1433</v>
      </c>
      <c r="C19" s="262" t="s">
        <v>66</v>
      </c>
      <c r="D19" s="261" t="s">
        <v>10</v>
      </c>
      <c r="E19" s="263" t="s">
        <v>37</v>
      </c>
      <c r="F19" s="264"/>
      <c r="G19" s="224"/>
      <c r="H19" s="256"/>
      <c r="I19" s="256"/>
      <c r="J19" s="152" t="s">
        <v>3243</v>
      </c>
      <c r="K19" s="95"/>
      <c r="L19" s="96"/>
    </row>
    <row r="20" spans="1:12" ht="90.75" customHeight="1" x14ac:dyDescent="0.2">
      <c r="A20" s="1727"/>
      <c r="B20" s="265" t="s">
        <v>1434</v>
      </c>
      <c r="C20" s="412" t="s">
        <v>68</v>
      </c>
      <c r="D20" s="410" t="s">
        <v>10</v>
      </c>
      <c r="E20" s="409" t="s">
        <v>37</v>
      </c>
      <c r="F20" s="266"/>
      <c r="G20" s="224"/>
      <c r="H20" s="256"/>
      <c r="I20" s="256"/>
      <c r="J20" s="152" t="s">
        <v>3244</v>
      </c>
      <c r="K20" s="95"/>
      <c r="L20" s="96"/>
    </row>
    <row r="21" spans="1:12" ht="87" customHeight="1" x14ac:dyDescent="0.2">
      <c r="A21" s="1727"/>
      <c r="B21" s="415" t="s">
        <v>1435</v>
      </c>
      <c r="C21" s="257" t="s">
        <v>69</v>
      </c>
      <c r="D21" s="255" t="s">
        <v>10</v>
      </c>
      <c r="E21" s="258" t="s">
        <v>37</v>
      </c>
      <c r="F21" s="110"/>
      <c r="G21" s="224"/>
      <c r="H21" s="256"/>
      <c r="I21" s="256"/>
      <c r="J21" s="152" t="s">
        <v>3245</v>
      </c>
      <c r="K21" s="95"/>
      <c r="L21" s="96"/>
    </row>
    <row r="22" spans="1:12" ht="90" customHeight="1" x14ac:dyDescent="0.2">
      <c r="A22" s="1727"/>
      <c r="B22" s="415" t="s">
        <v>1437</v>
      </c>
      <c r="C22" s="267" t="s">
        <v>71</v>
      </c>
      <c r="D22" s="255" t="s">
        <v>10</v>
      </c>
      <c r="E22" s="258" t="s">
        <v>31</v>
      </c>
      <c r="F22" s="110"/>
      <c r="G22" s="224"/>
      <c r="H22" s="256"/>
      <c r="I22" s="256"/>
      <c r="J22" s="152" t="s">
        <v>3246</v>
      </c>
      <c r="K22" s="95"/>
      <c r="L22" s="96"/>
    </row>
    <row r="23" spans="1:12" ht="77.25" customHeight="1" x14ac:dyDescent="0.2">
      <c r="A23" s="1727"/>
      <c r="B23" s="415" t="s">
        <v>1438</v>
      </c>
      <c r="C23" s="267" t="s">
        <v>72</v>
      </c>
      <c r="D23" s="255" t="s">
        <v>10</v>
      </c>
      <c r="E23" s="258" t="s">
        <v>31</v>
      </c>
      <c r="F23" s="110"/>
      <c r="G23" s="224"/>
      <c r="H23" s="256"/>
      <c r="I23" s="256"/>
      <c r="J23" s="152" t="s">
        <v>3247</v>
      </c>
      <c r="K23" s="95"/>
      <c r="L23" s="96"/>
    </row>
    <row r="24" spans="1:12" ht="84" customHeight="1" x14ac:dyDescent="0.2">
      <c r="A24" s="1727"/>
      <c r="B24" s="415" t="s">
        <v>1445</v>
      </c>
      <c r="C24" s="267" t="s">
        <v>79</v>
      </c>
      <c r="D24" s="255" t="s">
        <v>10</v>
      </c>
      <c r="E24" s="258" t="s">
        <v>31</v>
      </c>
      <c r="F24" s="110"/>
      <c r="G24" s="224"/>
      <c r="H24" s="256"/>
      <c r="I24" s="256"/>
      <c r="J24" s="152" t="s">
        <v>3248</v>
      </c>
      <c r="K24" s="95"/>
      <c r="L24" s="96"/>
    </row>
    <row r="25" spans="1:12" ht="86.25" customHeight="1" x14ac:dyDescent="0.2">
      <c r="A25" s="1727"/>
      <c r="B25" s="415" t="s">
        <v>1468</v>
      </c>
      <c r="C25" s="257" t="s">
        <v>109</v>
      </c>
      <c r="D25" s="255" t="s">
        <v>102</v>
      </c>
      <c r="E25" s="255" t="s">
        <v>103</v>
      </c>
      <c r="F25" s="110"/>
      <c r="G25" s="224"/>
      <c r="H25" s="256"/>
      <c r="I25" s="256"/>
      <c r="J25" s="152" t="s">
        <v>3249</v>
      </c>
      <c r="K25" s="95"/>
      <c r="L25" s="96"/>
    </row>
    <row r="26" spans="1:12" ht="83.25" customHeight="1" x14ac:dyDescent="0.2">
      <c r="A26" s="1727"/>
      <c r="B26" s="415" t="s">
        <v>1469</v>
      </c>
      <c r="C26" s="257" t="s">
        <v>110</v>
      </c>
      <c r="D26" s="255" t="s">
        <v>102</v>
      </c>
      <c r="E26" s="255" t="s">
        <v>103</v>
      </c>
      <c r="F26" s="110"/>
      <c r="G26" s="224"/>
      <c r="H26" s="256"/>
      <c r="I26" s="256"/>
      <c r="J26" s="152" t="s">
        <v>3250</v>
      </c>
      <c r="K26" s="95"/>
      <c r="L26" s="96"/>
    </row>
    <row r="27" spans="1:12" ht="84.75" customHeight="1" x14ac:dyDescent="0.2">
      <c r="A27" s="1727"/>
      <c r="B27" s="415" t="s">
        <v>1622</v>
      </c>
      <c r="C27" s="268" t="s">
        <v>3168</v>
      </c>
      <c r="D27" s="269" t="s">
        <v>121</v>
      </c>
      <c r="E27" s="269" t="s">
        <v>122</v>
      </c>
      <c r="F27" s="110">
        <v>1500</v>
      </c>
      <c r="G27" s="110">
        <v>7000</v>
      </c>
      <c r="H27" s="110">
        <v>6500</v>
      </c>
      <c r="I27" s="256"/>
      <c r="J27" s="152" t="s">
        <v>3196</v>
      </c>
      <c r="K27" s="95"/>
      <c r="L27" s="96"/>
    </row>
    <row r="28" spans="1:12" ht="95.25" customHeight="1" x14ac:dyDescent="0.2">
      <c r="A28" s="1727"/>
      <c r="B28" s="270" t="s">
        <v>3197</v>
      </c>
      <c r="C28" s="257" t="s">
        <v>2994</v>
      </c>
      <c r="D28" s="255" t="s">
        <v>10</v>
      </c>
      <c r="E28" s="258" t="s">
        <v>37</v>
      </c>
      <c r="F28" s="110"/>
      <c r="G28" s="266"/>
      <c r="H28" s="266"/>
      <c r="I28" s="256"/>
      <c r="J28" s="152" t="s">
        <v>3251</v>
      </c>
      <c r="K28" s="95"/>
      <c r="L28" s="96"/>
    </row>
    <row r="29" spans="1:12" ht="84.75" customHeight="1" x14ac:dyDescent="0.2">
      <c r="A29" s="1727"/>
      <c r="B29" s="415" t="s">
        <v>1628</v>
      </c>
      <c r="C29" s="257" t="s">
        <v>2995</v>
      </c>
      <c r="D29" s="255" t="s">
        <v>10</v>
      </c>
      <c r="E29" s="258" t="s">
        <v>37</v>
      </c>
      <c r="F29" s="110"/>
      <c r="G29" s="266"/>
      <c r="H29" s="266"/>
      <c r="I29" s="256"/>
      <c r="J29" s="152" t="s">
        <v>3252</v>
      </c>
      <c r="K29" s="95"/>
      <c r="L29" s="96"/>
    </row>
    <row r="30" spans="1:12" ht="84.75" customHeight="1" x14ac:dyDescent="0.2">
      <c r="A30" s="1727"/>
      <c r="B30" s="415" t="s">
        <v>1629</v>
      </c>
      <c r="C30" s="257" t="s">
        <v>2996</v>
      </c>
      <c r="D30" s="255" t="s">
        <v>10</v>
      </c>
      <c r="E30" s="258" t="s">
        <v>37</v>
      </c>
      <c r="F30" s="110">
        <v>106</v>
      </c>
      <c r="G30" s="266"/>
      <c r="H30" s="266"/>
      <c r="I30" s="256"/>
      <c r="J30" s="152" t="s">
        <v>3198</v>
      </c>
      <c r="K30" s="95"/>
      <c r="L30" s="96"/>
    </row>
    <row r="31" spans="1:12" ht="84.75" customHeight="1" x14ac:dyDescent="0.2">
      <c r="A31" s="1727"/>
      <c r="B31" s="415" t="s">
        <v>1630</v>
      </c>
      <c r="C31" s="257" t="s">
        <v>2997</v>
      </c>
      <c r="D31" s="255" t="s">
        <v>10</v>
      </c>
      <c r="E31" s="258" t="s">
        <v>37</v>
      </c>
      <c r="F31" s="110">
        <v>72</v>
      </c>
      <c r="G31" s="266"/>
      <c r="H31" s="266"/>
      <c r="I31" s="256"/>
      <c r="J31" s="152" t="s">
        <v>3199</v>
      </c>
      <c r="K31" s="95"/>
      <c r="L31" s="96"/>
    </row>
    <row r="32" spans="1:12" ht="96" customHeight="1" x14ac:dyDescent="0.2">
      <c r="A32" s="1727"/>
      <c r="B32" s="415" t="s">
        <v>1631</v>
      </c>
      <c r="C32" s="257" t="s">
        <v>2998</v>
      </c>
      <c r="D32" s="255" t="s">
        <v>10</v>
      </c>
      <c r="E32" s="258" t="s">
        <v>37</v>
      </c>
      <c r="F32" s="110">
        <v>72</v>
      </c>
      <c r="G32" s="266"/>
      <c r="H32" s="266"/>
      <c r="I32" s="256"/>
      <c r="J32" s="152" t="s">
        <v>3200</v>
      </c>
      <c r="K32" s="95"/>
      <c r="L32" s="96"/>
    </row>
    <row r="33" spans="1:12" ht="76.5" customHeight="1" x14ac:dyDescent="0.2">
      <c r="A33" s="1727"/>
      <c r="B33" s="415" t="s">
        <v>1632</v>
      </c>
      <c r="C33" s="257" t="s">
        <v>2999</v>
      </c>
      <c r="D33" s="255" t="s">
        <v>10</v>
      </c>
      <c r="E33" s="258" t="s">
        <v>37</v>
      </c>
      <c r="F33" s="110"/>
      <c r="G33" s="266"/>
      <c r="H33" s="266"/>
      <c r="I33" s="256"/>
      <c r="J33" s="152" t="s">
        <v>3253</v>
      </c>
      <c r="K33" s="95"/>
      <c r="L33" s="96"/>
    </row>
    <row r="34" spans="1:12" ht="99.75" customHeight="1" x14ac:dyDescent="0.2">
      <c r="A34" s="1727"/>
      <c r="B34" s="415" t="s">
        <v>1633</v>
      </c>
      <c r="C34" s="257" t="s">
        <v>3000</v>
      </c>
      <c r="D34" s="255" t="s">
        <v>10</v>
      </c>
      <c r="E34" s="258" t="s">
        <v>37</v>
      </c>
      <c r="F34" s="110">
        <v>114</v>
      </c>
      <c r="G34" s="266"/>
      <c r="H34" s="266"/>
      <c r="I34" s="256"/>
      <c r="J34" s="152" t="s">
        <v>3201</v>
      </c>
      <c r="K34" s="95"/>
      <c r="L34" s="96"/>
    </row>
    <row r="35" spans="1:12" ht="96.75" customHeight="1" x14ac:dyDescent="0.2">
      <c r="A35" s="1727"/>
      <c r="B35" s="415" t="s">
        <v>1634</v>
      </c>
      <c r="C35" s="257" t="s">
        <v>3001</v>
      </c>
      <c r="D35" s="255" t="s">
        <v>10</v>
      </c>
      <c r="E35" s="258" t="s">
        <v>37</v>
      </c>
      <c r="F35" s="110">
        <v>72</v>
      </c>
      <c r="G35" s="266"/>
      <c r="H35" s="266"/>
      <c r="I35" s="256"/>
      <c r="J35" s="152" t="s">
        <v>3202</v>
      </c>
      <c r="K35" s="95"/>
      <c r="L35" s="96"/>
    </row>
    <row r="36" spans="1:12" ht="96.75" customHeight="1" x14ac:dyDescent="0.2">
      <c r="A36" s="1727"/>
      <c r="B36" s="415" t="s">
        <v>1635</v>
      </c>
      <c r="C36" s="257" t="s">
        <v>3002</v>
      </c>
      <c r="D36" s="255" t="s">
        <v>10</v>
      </c>
      <c r="E36" s="258" t="s">
        <v>37</v>
      </c>
      <c r="F36" s="110">
        <v>72</v>
      </c>
      <c r="G36" s="266"/>
      <c r="H36" s="266"/>
      <c r="I36" s="256"/>
      <c r="J36" s="152" t="s">
        <v>3203</v>
      </c>
      <c r="K36" s="95"/>
      <c r="L36" s="96"/>
    </row>
    <row r="37" spans="1:12" ht="96.75" customHeight="1" x14ac:dyDescent="0.2">
      <c r="A37" s="1727"/>
      <c r="B37" s="415" t="s">
        <v>1636</v>
      </c>
      <c r="C37" s="257" t="s">
        <v>3003</v>
      </c>
      <c r="D37" s="255" t="s">
        <v>10</v>
      </c>
      <c r="E37" s="258" t="s">
        <v>37</v>
      </c>
      <c r="F37" s="110">
        <v>164</v>
      </c>
      <c r="G37" s="266"/>
      <c r="H37" s="266"/>
      <c r="I37" s="256"/>
      <c r="J37" s="152" t="s">
        <v>3204</v>
      </c>
      <c r="K37" s="95"/>
      <c r="L37" s="96"/>
    </row>
    <row r="38" spans="1:12" ht="96.75" customHeight="1" x14ac:dyDescent="0.2">
      <c r="A38" s="1727"/>
      <c r="B38" s="415" t="s">
        <v>1637</v>
      </c>
      <c r="C38" s="257" t="s">
        <v>3004</v>
      </c>
      <c r="D38" s="255" t="s">
        <v>10</v>
      </c>
      <c r="E38" s="258" t="s">
        <v>37</v>
      </c>
      <c r="F38" s="110">
        <v>105</v>
      </c>
      <c r="G38" s="266"/>
      <c r="H38" s="266"/>
      <c r="I38" s="256"/>
      <c r="J38" s="152" t="s">
        <v>3205</v>
      </c>
      <c r="K38" s="95"/>
      <c r="L38" s="96"/>
    </row>
    <row r="39" spans="1:12" ht="96.75" customHeight="1" x14ac:dyDescent="0.2">
      <c r="A39" s="1727"/>
      <c r="B39" s="415" t="s">
        <v>1638</v>
      </c>
      <c r="C39" s="257" t="s">
        <v>3005</v>
      </c>
      <c r="D39" s="255" t="s">
        <v>10</v>
      </c>
      <c r="E39" s="258" t="s">
        <v>37</v>
      </c>
      <c r="F39" s="110">
        <v>72</v>
      </c>
      <c r="G39" s="266"/>
      <c r="H39" s="266"/>
      <c r="I39" s="256"/>
      <c r="J39" s="152" t="s">
        <v>3206</v>
      </c>
      <c r="K39" s="95"/>
      <c r="L39" s="96"/>
    </row>
    <row r="40" spans="1:12" ht="96.75" customHeight="1" x14ac:dyDescent="0.2">
      <c r="A40" s="1727"/>
      <c r="B40" s="415" t="s">
        <v>1639</v>
      </c>
      <c r="C40" s="257" t="s">
        <v>3006</v>
      </c>
      <c r="D40" s="255" t="s">
        <v>10</v>
      </c>
      <c r="E40" s="258" t="s">
        <v>37</v>
      </c>
      <c r="F40" s="110">
        <v>72</v>
      </c>
      <c r="G40" s="266"/>
      <c r="H40" s="266"/>
      <c r="I40" s="256"/>
      <c r="J40" s="152" t="s">
        <v>3206</v>
      </c>
      <c r="K40" s="95"/>
      <c r="L40" s="96"/>
    </row>
    <row r="41" spans="1:12" ht="96.75" customHeight="1" x14ac:dyDescent="0.2">
      <c r="A41" s="1727"/>
      <c r="B41" s="270" t="s">
        <v>3207</v>
      </c>
      <c r="C41" s="412" t="s">
        <v>3208</v>
      </c>
      <c r="D41" s="410" t="s">
        <v>3137</v>
      </c>
      <c r="E41" s="409" t="s">
        <v>60</v>
      </c>
      <c r="F41" s="266">
        <v>238</v>
      </c>
      <c r="G41" s="266"/>
      <c r="H41" s="266"/>
      <c r="I41" s="256"/>
      <c r="J41" s="152" t="s">
        <v>3209</v>
      </c>
      <c r="K41" s="95"/>
      <c r="L41" s="96"/>
    </row>
    <row r="42" spans="1:12" ht="72" customHeight="1" x14ac:dyDescent="0.2">
      <c r="A42" s="1727"/>
      <c r="B42" s="270" t="s">
        <v>3211</v>
      </c>
      <c r="C42" s="412" t="s">
        <v>3210</v>
      </c>
      <c r="D42" s="410" t="s">
        <v>3137</v>
      </c>
      <c r="E42" s="409" t="s">
        <v>60</v>
      </c>
      <c r="F42" s="266">
        <v>238</v>
      </c>
      <c r="G42" s="266"/>
      <c r="H42" s="266"/>
      <c r="I42" s="256"/>
      <c r="J42" s="152" t="s">
        <v>3212</v>
      </c>
      <c r="K42" s="95"/>
      <c r="L42" s="96"/>
    </row>
    <row r="43" spans="1:12" ht="75" customHeight="1" x14ac:dyDescent="0.2">
      <c r="A43" s="1727"/>
      <c r="B43" s="270" t="s">
        <v>3214</v>
      </c>
      <c r="C43" s="412" t="s">
        <v>3213</v>
      </c>
      <c r="D43" s="410" t="s">
        <v>3137</v>
      </c>
      <c r="E43" s="409" t="s">
        <v>60</v>
      </c>
      <c r="F43" s="266">
        <v>121</v>
      </c>
      <c r="G43" s="266"/>
      <c r="H43" s="266"/>
      <c r="I43" s="256"/>
      <c r="J43" s="152" t="s">
        <v>3215</v>
      </c>
      <c r="K43" s="95"/>
      <c r="L43" s="96"/>
    </row>
    <row r="44" spans="1:12" ht="73.5" customHeight="1" x14ac:dyDescent="0.2">
      <c r="A44" s="1727"/>
      <c r="B44" s="270" t="s">
        <v>3217</v>
      </c>
      <c r="C44" s="412" t="s">
        <v>3216</v>
      </c>
      <c r="D44" s="410" t="s">
        <v>3137</v>
      </c>
      <c r="E44" s="409" t="s">
        <v>60</v>
      </c>
      <c r="F44" s="266">
        <v>130</v>
      </c>
      <c r="G44" s="266"/>
      <c r="H44" s="266"/>
      <c r="I44" s="256"/>
      <c r="J44" s="152" t="s">
        <v>3218</v>
      </c>
      <c r="K44" s="95"/>
      <c r="L44" s="96"/>
    </row>
    <row r="45" spans="1:12" ht="66.75" customHeight="1" x14ac:dyDescent="0.2">
      <c r="A45" s="1727"/>
      <c r="B45" s="270" t="s">
        <v>3220</v>
      </c>
      <c r="C45" s="412" t="s">
        <v>3219</v>
      </c>
      <c r="D45" s="410" t="s">
        <v>3137</v>
      </c>
      <c r="E45" s="409" t="s">
        <v>60</v>
      </c>
      <c r="F45" s="266">
        <v>50</v>
      </c>
      <c r="G45" s="266"/>
      <c r="H45" s="266"/>
      <c r="I45" s="256"/>
      <c r="J45" s="152" t="s">
        <v>3221</v>
      </c>
      <c r="K45" s="95"/>
      <c r="L45" s="96"/>
    </row>
    <row r="46" spans="1:12" ht="67.5" customHeight="1" x14ac:dyDescent="0.2">
      <c r="A46" s="1727"/>
      <c r="B46" s="270" t="s">
        <v>3222</v>
      </c>
      <c r="C46" s="412" t="s">
        <v>3223</v>
      </c>
      <c r="D46" s="410" t="s">
        <v>3137</v>
      </c>
      <c r="E46" s="409" t="s">
        <v>60</v>
      </c>
      <c r="F46" s="266">
        <v>100</v>
      </c>
      <c r="G46" s="266"/>
      <c r="H46" s="266"/>
      <c r="I46" s="256"/>
      <c r="J46" s="152" t="s">
        <v>3224</v>
      </c>
      <c r="K46" s="95"/>
      <c r="L46" s="96"/>
    </row>
    <row r="47" spans="1:12" ht="67.5" customHeight="1" x14ac:dyDescent="0.2">
      <c r="A47" s="1727"/>
      <c r="B47" s="270" t="s">
        <v>3226</v>
      </c>
      <c r="C47" s="412" t="s">
        <v>3225</v>
      </c>
      <c r="D47" s="410" t="s">
        <v>3137</v>
      </c>
      <c r="E47" s="409" t="s">
        <v>60</v>
      </c>
      <c r="F47" s="266">
        <v>100</v>
      </c>
      <c r="G47" s="266"/>
      <c r="H47" s="266"/>
      <c r="I47" s="256"/>
      <c r="J47" s="152" t="s">
        <v>3227</v>
      </c>
      <c r="K47" s="95"/>
      <c r="L47" s="96"/>
    </row>
    <row r="48" spans="1:12" ht="68.25" customHeight="1" x14ac:dyDescent="0.2">
      <c r="A48" s="1727"/>
      <c r="B48" s="270" t="s">
        <v>3229</v>
      </c>
      <c r="C48" s="412" t="s">
        <v>3228</v>
      </c>
      <c r="D48" s="410" t="s">
        <v>3137</v>
      </c>
      <c r="E48" s="409" t="s">
        <v>60</v>
      </c>
      <c r="F48" s="266">
        <v>40</v>
      </c>
      <c r="G48" s="266"/>
      <c r="H48" s="266"/>
      <c r="I48" s="256"/>
      <c r="J48" s="152" t="s">
        <v>3230</v>
      </c>
      <c r="K48" s="95"/>
      <c r="L48" s="96"/>
    </row>
    <row r="49" spans="1:33" ht="96.75" customHeight="1" x14ac:dyDescent="0.2">
      <c r="A49" s="1727"/>
      <c r="B49" s="270" t="s">
        <v>3231</v>
      </c>
      <c r="C49" s="412" t="s">
        <v>3232</v>
      </c>
      <c r="D49" s="410" t="s">
        <v>3137</v>
      </c>
      <c r="E49" s="409" t="s">
        <v>60</v>
      </c>
      <c r="F49" s="266">
        <v>112</v>
      </c>
      <c r="G49" s="266"/>
      <c r="H49" s="266"/>
      <c r="I49" s="256"/>
      <c r="J49" s="152" t="s">
        <v>3233</v>
      </c>
      <c r="K49" s="95"/>
      <c r="L49" s="96"/>
    </row>
    <row r="50" spans="1:33" ht="52.5" customHeight="1" x14ac:dyDescent="0.2">
      <c r="A50" s="1728"/>
      <c r="B50" s="270" t="s">
        <v>3234</v>
      </c>
      <c r="C50" s="412" t="s">
        <v>3235</v>
      </c>
      <c r="D50" s="410" t="s">
        <v>3137</v>
      </c>
      <c r="E50" s="409" t="s">
        <v>3236</v>
      </c>
      <c r="F50" s="266">
        <v>45</v>
      </c>
      <c r="G50" s="266"/>
      <c r="H50" s="266"/>
      <c r="I50" s="256"/>
      <c r="J50" s="152" t="s">
        <v>3237</v>
      </c>
      <c r="K50" s="95"/>
      <c r="L50" s="96"/>
    </row>
    <row r="51" spans="1:33" ht="84.75" customHeight="1" x14ac:dyDescent="0.2">
      <c r="A51" s="1560" t="s">
        <v>1475</v>
      </c>
      <c r="B51" s="97" t="s">
        <v>1644</v>
      </c>
      <c r="C51" s="271" t="s">
        <v>135</v>
      </c>
      <c r="D51" s="272" t="s">
        <v>10</v>
      </c>
      <c r="E51" s="273" t="s">
        <v>91</v>
      </c>
      <c r="F51" s="274">
        <v>0</v>
      </c>
      <c r="G51" s="274">
        <v>7000</v>
      </c>
      <c r="H51" s="274">
        <v>7000</v>
      </c>
      <c r="I51" s="256"/>
      <c r="J51" s="152" t="s">
        <v>3238</v>
      </c>
      <c r="K51" s="95"/>
      <c r="L51" s="96"/>
    </row>
    <row r="52" spans="1:33" ht="111.75" customHeight="1" x14ac:dyDescent="0.2">
      <c r="A52" s="1727"/>
      <c r="B52" s="97" t="s">
        <v>1645</v>
      </c>
      <c r="C52" s="267" t="s">
        <v>136</v>
      </c>
      <c r="D52" s="255" t="s">
        <v>10</v>
      </c>
      <c r="E52" s="258" t="s">
        <v>31</v>
      </c>
      <c r="F52" s="110">
        <v>58</v>
      </c>
      <c r="G52" s="266"/>
      <c r="H52" s="266"/>
      <c r="I52" s="256"/>
      <c r="J52" s="152" t="s">
        <v>3239</v>
      </c>
      <c r="K52" s="95"/>
      <c r="L52" s="96"/>
    </row>
    <row r="53" spans="1:33" ht="111.75" customHeight="1" x14ac:dyDescent="0.2">
      <c r="A53" s="1727"/>
      <c r="B53" s="97" t="s">
        <v>1646</v>
      </c>
      <c r="C53" s="267" t="s">
        <v>137</v>
      </c>
      <c r="D53" s="255" t="s">
        <v>10</v>
      </c>
      <c r="E53" s="258" t="s">
        <v>31</v>
      </c>
      <c r="F53" s="110">
        <v>58</v>
      </c>
      <c r="G53" s="266"/>
      <c r="H53" s="266"/>
      <c r="I53" s="256"/>
      <c r="J53" s="152" t="s">
        <v>3240</v>
      </c>
      <c r="K53" s="95"/>
      <c r="L53" s="96"/>
    </row>
    <row r="54" spans="1:33" s="128" customFormat="1" ht="87" customHeight="1" x14ac:dyDescent="0.2">
      <c r="A54" s="1727"/>
      <c r="B54" s="416" t="s">
        <v>1651</v>
      </c>
      <c r="C54" s="209" t="s">
        <v>142</v>
      </c>
      <c r="D54" s="210" t="s">
        <v>10</v>
      </c>
      <c r="E54" s="223" t="s">
        <v>91</v>
      </c>
      <c r="F54" s="224"/>
      <c r="G54" s="224"/>
      <c r="H54" s="209"/>
      <c r="I54" s="209"/>
      <c r="J54" s="152" t="s">
        <v>3254</v>
      </c>
      <c r="K54" s="127" t="s">
        <v>11</v>
      </c>
      <c r="M54" s="96"/>
      <c r="N54" s="96"/>
      <c r="O54" s="96"/>
      <c r="P54" s="96"/>
      <c r="Q54" s="96"/>
      <c r="R54" s="96"/>
      <c r="S54" s="96"/>
      <c r="T54" s="96"/>
      <c r="U54" s="96"/>
      <c r="V54" s="96"/>
      <c r="W54" s="96"/>
      <c r="X54" s="96"/>
      <c r="Y54" s="96"/>
      <c r="Z54" s="96"/>
      <c r="AA54" s="96"/>
      <c r="AB54" s="96"/>
      <c r="AC54" s="96"/>
      <c r="AD54" s="96"/>
      <c r="AE54" s="96"/>
      <c r="AF54" s="96"/>
      <c r="AG54" s="96"/>
    </row>
    <row r="55" spans="1:33" s="128" customFormat="1" ht="84.75" customHeight="1" x14ac:dyDescent="0.2">
      <c r="A55" s="1727"/>
      <c r="B55" s="97" t="s">
        <v>1670</v>
      </c>
      <c r="C55" s="267" t="s">
        <v>158</v>
      </c>
      <c r="D55" s="255" t="s">
        <v>10</v>
      </c>
      <c r="E55" s="258" t="s">
        <v>159</v>
      </c>
      <c r="F55" s="110">
        <v>478.16359999999997</v>
      </c>
      <c r="G55" s="110">
        <v>13000</v>
      </c>
      <c r="H55" s="110">
        <v>13000</v>
      </c>
      <c r="I55" s="209"/>
      <c r="J55" s="152" t="s">
        <v>3255</v>
      </c>
      <c r="K55" s="127"/>
      <c r="M55" s="96"/>
      <c r="N55" s="96"/>
      <c r="O55" s="96"/>
      <c r="P55" s="96"/>
      <c r="Q55" s="96"/>
      <c r="R55" s="96"/>
      <c r="S55" s="96"/>
      <c r="T55" s="96"/>
      <c r="U55" s="96"/>
      <c r="V55" s="96"/>
      <c r="W55" s="96"/>
      <c r="X55" s="96"/>
      <c r="Y55" s="96"/>
      <c r="Z55" s="96"/>
      <c r="AA55" s="96"/>
      <c r="AB55" s="96"/>
      <c r="AC55" s="96"/>
      <c r="AD55" s="96"/>
      <c r="AE55" s="96"/>
      <c r="AF55" s="96"/>
      <c r="AG55" s="96"/>
    </row>
    <row r="56" spans="1:33" s="128" customFormat="1" ht="75" customHeight="1" x14ac:dyDescent="0.2">
      <c r="A56" s="1727"/>
      <c r="B56" s="97" t="s">
        <v>1671</v>
      </c>
      <c r="C56" s="267" t="s">
        <v>1317</v>
      </c>
      <c r="D56" s="255" t="s">
        <v>10</v>
      </c>
      <c r="E56" s="258" t="s">
        <v>159</v>
      </c>
      <c r="F56" s="120"/>
      <c r="G56" s="224"/>
      <c r="H56" s="209"/>
      <c r="I56" s="209"/>
      <c r="J56" s="152" t="s">
        <v>3256</v>
      </c>
      <c r="K56" s="127"/>
      <c r="M56" s="96"/>
      <c r="N56" s="96"/>
      <c r="O56" s="96"/>
      <c r="P56" s="96"/>
      <c r="Q56" s="96"/>
      <c r="R56" s="96"/>
      <c r="S56" s="96"/>
      <c r="T56" s="96"/>
      <c r="U56" s="96"/>
      <c r="V56" s="96"/>
      <c r="W56" s="96"/>
      <c r="X56" s="96"/>
      <c r="Y56" s="96"/>
      <c r="Z56" s="96"/>
      <c r="AA56" s="96"/>
      <c r="AB56" s="96"/>
      <c r="AC56" s="96"/>
      <c r="AD56" s="96"/>
      <c r="AE56" s="96"/>
      <c r="AF56" s="96"/>
      <c r="AG56" s="96"/>
    </row>
    <row r="57" spans="1:33" s="128" customFormat="1" ht="76.5" customHeight="1" x14ac:dyDescent="0.2">
      <c r="A57" s="1727"/>
      <c r="B57" s="97" t="s">
        <v>1672</v>
      </c>
      <c r="C57" s="267" t="s">
        <v>1318</v>
      </c>
      <c r="D57" s="255" t="s">
        <v>10</v>
      </c>
      <c r="E57" s="258" t="s">
        <v>159</v>
      </c>
      <c r="F57" s="120"/>
      <c r="G57" s="224"/>
      <c r="H57" s="209"/>
      <c r="I57" s="209"/>
      <c r="J57" s="152" t="s">
        <v>3319</v>
      </c>
      <c r="K57" s="127"/>
      <c r="M57" s="96"/>
      <c r="N57" s="96"/>
      <c r="O57" s="96"/>
      <c r="P57" s="96"/>
      <c r="Q57" s="96"/>
      <c r="R57" s="96"/>
      <c r="S57" s="96"/>
      <c r="T57" s="96"/>
      <c r="U57" s="96"/>
      <c r="V57" s="96"/>
      <c r="W57" s="96"/>
      <c r="X57" s="96"/>
      <c r="Y57" s="96"/>
      <c r="Z57" s="96"/>
      <c r="AA57" s="96"/>
      <c r="AB57" s="96"/>
      <c r="AC57" s="96"/>
      <c r="AD57" s="96"/>
      <c r="AE57" s="96"/>
      <c r="AF57" s="96"/>
      <c r="AG57" s="96"/>
    </row>
    <row r="58" spans="1:33" s="128" customFormat="1" ht="76.5" customHeight="1" x14ac:dyDescent="0.2">
      <c r="A58" s="1727"/>
      <c r="B58" s="97" t="s">
        <v>1673</v>
      </c>
      <c r="C58" s="267" t="s">
        <v>1319</v>
      </c>
      <c r="D58" s="255" t="s">
        <v>10</v>
      </c>
      <c r="E58" s="258" t="s">
        <v>159</v>
      </c>
      <c r="F58" s="120"/>
      <c r="G58" s="224"/>
      <c r="H58" s="209"/>
      <c r="I58" s="209"/>
      <c r="J58" s="152" t="s">
        <v>3257</v>
      </c>
      <c r="K58" s="127"/>
      <c r="M58" s="96"/>
      <c r="N58" s="96"/>
      <c r="O58" s="96"/>
      <c r="P58" s="96"/>
      <c r="Q58" s="96"/>
      <c r="R58" s="96"/>
      <c r="S58" s="96"/>
      <c r="T58" s="96"/>
      <c r="U58" s="96"/>
      <c r="V58" s="96"/>
      <c r="W58" s="96"/>
      <c r="X58" s="96"/>
      <c r="Y58" s="96"/>
      <c r="Z58" s="96"/>
      <c r="AA58" s="96"/>
      <c r="AB58" s="96"/>
      <c r="AC58" s="96"/>
      <c r="AD58" s="96"/>
      <c r="AE58" s="96"/>
      <c r="AF58" s="96"/>
      <c r="AG58" s="96"/>
    </row>
    <row r="59" spans="1:33" s="128" customFormat="1" ht="76.5" customHeight="1" x14ac:dyDescent="0.2">
      <c r="A59" s="1727"/>
      <c r="B59" s="97" t="s">
        <v>1674</v>
      </c>
      <c r="C59" s="267" t="s">
        <v>1320</v>
      </c>
      <c r="D59" s="255" t="s">
        <v>10</v>
      </c>
      <c r="E59" s="258" t="s">
        <v>159</v>
      </c>
      <c r="F59" s="120"/>
      <c r="G59" s="224"/>
      <c r="H59" s="209"/>
      <c r="I59" s="209"/>
      <c r="J59" s="152" t="s">
        <v>3258</v>
      </c>
      <c r="K59" s="127"/>
      <c r="M59" s="96"/>
      <c r="N59" s="96"/>
      <c r="O59" s="96"/>
      <c r="P59" s="96"/>
      <c r="Q59" s="96"/>
      <c r="R59" s="96"/>
      <c r="S59" s="96"/>
      <c r="T59" s="96"/>
      <c r="U59" s="96"/>
      <c r="V59" s="96"/>
      <c r="W59" s="96"/>
      <c r="X59" s="96"/>
      <c r="Y59" s="96"/>
      <c r="Z59" s="96"/>
      <c r="AA59" s="96"/>
      <c r="AB59" s="96"/>
      <c r="AC59" s="96"/>
      <c r="AD59" s="96"/>
      <c r="AE59" s="96"/>
      <c r="AF59" s="96"/>
      <c r="AG59" s="96"/>
    </row>
    <row r="60" spans="1:33" s="128" customFormat="1" ht="36.75" customHeight="1" x14ac:dyDescent="0.2">
      <c r="A60" s="1727"/>
      <c r="B60" s="1560" t="s">
        <v>1680</v>
      </c>
      <c r="C60" s="267" t="s">
        <v>3185</v>
      </c>
      <c r="D60" s="1724" t="s">
        <v>10</v>
      </c>
      <c r="E60" s="1721" t="s">
        <v>159</v>
      </c>
      <c r="F60" s="110"/>
      <c r="G60" s="224"/>
      <c r="H60" s="209"/>
      <c r="I60" s="209"/>
      <c r="J60" s="1592" t="s">
        <v>3259</v>
      </c>
      <c r="K60" s="127"/>
      <c r="M60" s="96"/>
      <c r="N60" s="96"/>
      <c r="O60" s="96"/>
      <c r="P60" s="96"/>
      <c r="Q60" s="96"/>
      <c r="R60" s="96"/>
      <c r="S60" s="96"/>
      <c r="T60" s="96"/>
      <c r="U60" s="96"/>
      <c r="V60" s="96"/>
      <c r="W60" s="96"/>
      <c r="X60" s="96"/>
      <c r="Y60" s="96"/>
      <c r="Z60" s="96"/>
      <c r="AA60" s="96"/>
      <c r="AB60" s="96"/>
      <c r="AC60" s="96"/>
      <c r="AD60" s="96"/>
      <c r="AE60" s="96"/>
      <c r="AF60" s="96"/>
      <c r="AG60" s="96"/>
    </row>
    <row r="61" spans="1:33" s="128" customFormat="1" ht="19.5" customHeight="1" x14ac:dyDescent="0.2">
      <c r="A61" s="1727"/>
      <c r="B61" s="1727"/>
      <c r="C61" s="209" t="s">
        <v>3260</v>
      </c>
      <c r="D61" s="1725"/>
      <c r="E61" s="1722"/>
      <c r="F61" s="224">
        <v>50</v>
      </c>
      <c r="G61" s="224"/>
      <c r="H61" s="209"/>
      <c r="I61" s="209"/>
      <c r="J61" s="1592"/>
      <c r="K61" s="127"/>
      <c r="M61" s="96"/>
      <c r="N61" s="96"/>
      <c r="O61" s="96"/>
      <c r="P61" s="96"/>
      <c r="Q61" s="96"/>
      <c r="R61" s="96"/>
      <c r="S61" s="96"/>
      <c r="T61" s="96"/>
      <c r="U61" s="96"/>
      <c r="V61" s="96"/>
      <c r="W61" s="96"/>
      <c r="X61" s="96"/>
      <c r="Y61" s="96"/>
      <c r="Z61" s="96"/>
      <c r="AA61" s="96"/>
      <c r="AB61" s="96"/>
      <c r="AC61" s="96"/>
      <c r="AD61" s="96"/>
      <c r="AE61" s="96"/>
      <c r="AF61" s="96"/>
      <c r="AG61" s="96"/>
    </row>
    <row r="62" spans="1:33" s="128" customFormat="1" ht="19.5" customHeight="1" x14ac:dyDescent="0.2">
      <c r="A62" s="1727"/>
      <c r="B62" s="1727"/>
      <c r="C62" s="209" t="s">
        <v>3186</v>
      </c>
      <c r="D62" s="1725"/>
      <c r="E62" s="1722"/>
      <c r="F62" s="224">
        <v>110</v>
      </c>
      <c r="G62" s="224"/>
      <c r="H62" s="209"/>
      <c r="I62" s="209"/>
      <c r="J62" s="1592"/>
      <c r="K62" s="127"/>
      <c r="M62" s="96"/>
      <c r="N62" s="96"/>
      <c r="O62" s="96"/>
      <c r="P62" s="96"/>
      <c r="Q62" s="96"/>
      <c r="R62" s="96"/>
      <c r="S62" s="96"/>
      <c r="T62" s="96"/>
      <c r="U62" s="96"/>
      <c r="V62" s="96"/>
      <c r="W62" s="96"/>
      <c r="X62" s="96"/>
      <c r="Y62" s="96"/>
      <c r="Z62" s="96"/>
      <c r="AA62" s="96"/>
      <c r="AB62" s="96"/>
      <c r="AC62" s="96"/>
      <c r="AD62" s="96"/>
      <c r="AE62" s="96"/>
      <c r="AF62" s="96"/>
      <c r="AG62" s="96"/>
    </row>
    <row r="63" spans="1:33" s="128" customFormat="1" ht="19.5" customHeight="1" x14ac:dyDescent="0.2">
      <c r="A63" s="1727"/>
      <c r="B63" s="1728"/>
      <c r="C63" s="209" t="s">
        <v>3187</v>
      </c>
      <c r="D63" s="1726"/>
      <c r="E63" s="1723"/>
      <c r="F63" s="224">
        <v>72</v>
      </c>
      <c r="G63" s="224"/>
      <c r="H63" s="209"/>
      <c r="I63" s="209"/>
      <c r="J63" s="1592"/>
      <c r="K63" s="127"/>
      <c r="M63" s="96"/>
      <c r="N63" s="96"/>
      <c r="O63" s="96"/>
      <c r="P63" s="96"/>
      <c r="Q63" s="96"/>
      <c r="R63" s="96"/>
      <c r="S63" s="96"/>
      <c r="T63" s="96"/>
      <c r="U63" s="96"/>
      <c r="V63" s="96"/>
      <c r="W63" s="96"/>
      <c r="X63" s="96"/>
      <c r="Y63" s="96"/>
      <c r="Z63" s="96"/>
      <c r="AA63" s="96"/>
      <c r="AB63" s="96"/>
      <c r="AC63" s="96"/>
      <c r="AD63" s="96"/>
      <c r="AE63" s="96"/>
      <c r="AF63" s="96"/>
      <c r="AG63" s="96"/>
    </row>
    <row r="64" spans="1:33" s="128" customFormat="1" ht="76.5" customHeight="1" x14ac:dyDescent="0.2">
      <c r="A64" s="1727"/>
      <c r="B64" s="97" t="s">
        <v>1689</v>
      </c>
      <c r="C64" s="267" t="s">
        <v>171</v>
      </c>
      <c r="D64" s="255" t="s">
        <v>10</v>
      </c>
      <c r="E64" s="258" t="s">
        <v>159</v>
      </c>
      <c r="F64" s="110"/>
      <c r="G64" s="224"/>
      <c r="H64" s="209"/>
      <c r="I64" s="209"/>
      <c r="J64" s="152" t="s">
        <v>3318</v>
      </c>
      <c r="K64" s="127"/>
      <c r="M64" s="96"/>
      <c r="N64" s="96"/>
      <c r="O64" s="96"/>
      <c r="P64" s="96"/>
      <c r="Q64" s="96"/>
      <c r="R64" s="96"/>
      <c r="S64" s="96"/>
      <c r="T64" s="96"/>
      <c r="U64" s="96"/>
      <c r="V64" s="96"/>
      <c r="W64" s="96"/>
      <c r="X64" s="96"/>
      <c r="Y64" s="96"/>
      <c r="Z64" s="96"/>
      <c r="AA64" s="96"/>
      <c r="AB64" s="96"/>
      <c r="AC64" s="96"/>
      <c r="AD64" s="96"/>
      <c r="AE64" s="96"/>
      <c r="AF64" s="96"/>
      <c r="AG64" s="96"/>
    </row>
    <row r="65" spans="1:33" s="128" customFormat="1" ht="76.5" customHeight="1" x14ac:dyDescent="0.2">
      <c r="A65" s="1727"/>
      <c r="B65" s="97" t="s">
        <v>1690</v>
      </c>
      <c r="C65" s="267" t="s">
        <v>172</v>
      </c>
      <c r="D65" s="255" t="s">
        <v>10</v>
      </c>
      <c r="E65" s="258" t="s">
        <v>159</v>
      </c>
      <c r="F65" s="110"/>
      <c r="G65" s="224"/>
      <c r="H65" s="209"/>
      <c r="I65" s="209"/>
      <c r="J65" s="152" t="s">
        <v>3184</v>
      </c>
      <c r="K65" s="127"/>
      <c r="M65" s="96"/>
      <c r="N65" s="96"/>
      <c r="O65" s="96"/>
      <c r="P65" s="96"/>
      <c r="Q65" s="96"/>
      <c r="R65" s="96"/>
      <c r="S65" s="96"/>
      <c r="T65" s="96"/>
      <c r="U65" s="96"/>
      <c r="V65" s="96"/>
      <c r="W65" s="96"/>
      <c r="X65" s="96"/>
      <c r="Y65" s="96"/>
      <c r="Z65" s="96"/>
      <c r="AA65" s="96"/>
      <c r="AB65" s="96"/>
      <c r="AC65" s="96"/>
      <c r="AD65" s="96"/>
      <c r="AE65" s="96"/>
      <c r="AF65" s="96"/>
      <c r="AG65" s="96"/>
    </row>
    <row r="66" spans="1:33" s="128" customFormat="1" ht="76.5" customHeight="1" x14ac:dyDescent="0.2">
      <c r="A66" s="1727"/>
      <c r="B66" s="97" t="s">
        <v>1691</v>
      </c>
      <c r="C66" s="267" t="s">
        <v>173</v>
      </c>
      <c r="D66" s="255" t="s">
        <v>10</v>
      </c>
      <c r="E66" s="258" t="s">
        <v>159</v>
      </c>
      <c r="F66" s="110"/>
      <c r="G66" s="224"/>
      <c r="H66" s="209"/>
      <c r="I66" s="209"/>
      <c r="J66" s="152" t="s">
        <v>3184</v>
      </c>
      <c r="K66" s="127"/>
      <c r="M66" s="96"/>
      <c r="N66" s="96"/>
      <c r="O66" s="96"/>
      <c r="P66" s="96"/>
      <c r="Q66" s="96"/>
      <c r="R66" s="96"/>
      <c r="S66" s="96"/>
      <c r="T66" s="96"/>
      <c r="U66" s="96"/>
      <c r="V66" s="96"/>
      <c r="W66" s="96"/>
      <c r="X66" s="96"/>
      <c r="Y66" s="96"/>
      <c r="Z66" s="96"/>
      <c r="AA66" s="96"/>
      <c r="AB66" s="96"/>
      <c r="AC66" s="96"/>
      <c r="AD66" s="96"/>
      <c r="AE66" s="96"/>
      <c r="AF66" s="96"/>
      <c r="AG66" s="96"/>
    </row>
    <row r="67" spans="1:33" s="128" customFormat="1" ht="120.75" customHeight="1" x14ac:dyDescent="0.2">
      <c r="A67" s="1727"/>
      <c r="B67" s="97" t="s">
        <v>1722</v>
      </c>
      <c r="C67" s="267" t="s">
        <v>3261</v>
      </c>
      <c r="D67" s="255" t="s">
        <v>10</v>
      </c>
      <c r="E67" s="258" t="s">
        <v>972</v>
      </c>
      <c r="F67" s="110">
        <v>990</v>
      </c>
      <c r="G67" s="224"/>
      <c r="H67" s="209"/>
      <c r="I67" s="209"/>
      <c r="J67" s="152" t="s">
        <v>3262</v>
      </c>
      <c r="K67" s="127"/>
      <c r="M67" s="96"/>
      <c r="N67" s="96"/>
      <c r="O67" s="96"/>
      <c r="P67" s="96"/>
      <c r="Q67" s="96"/>
      <c r="R67" s="96"/>
      <c r="S67" s="96"/>
      <c r="T67" s="96"/>
      <c r="U67" s="96"/>
      <c r="V67" s="96"/>
      <c r="W67" s="96"/>
      <c r="X67" s="96"/>
      <c r="Y67" s="96"/>
      <c r="Z67" s="96"/>
      <c r="AA67" s="96"/>
      <c r="AB67" s="96"/>
      <c r="AC67" s="96"/>
      <c r="AD67" s="96"/>
      <c r="AE67" s="96"/>
      <c r="AF67" s="96"/>
      <c r="AG67" s="96"/>
    </row>
    <row r="68" spans="1:33" ht="67.5" customHeight="1" x14ac:dyDescent="0.2">
      <c r="A68" s="1727"/>
      <c r="B68" s="416" t="s">
        <v>1724</v>
      </c>
      <c r="C68" s="209" t="s">
        <v>3134</v>
      </c>
      <c r="D68" s="210" t="s">
        <v>10</v>
      </c>
      <c r="E68" s="223" t="s">
        <v>133</v>
      </c>
      <c r="F68" s="224">
        <v>50</v>
      </c>
      <c r="G68" s="225"/>
      <c r="H68" s="225"/>
      <c r="I68" s="225"/>
      <c r="J68" s="152" t="s">
        <v>3263</v>
      </c>
      <c r="K68" s="127" t="s">
        <v>11</v>
      </c>
      <c r="L68" s="96"/>
    </row>
    <row r="69" spans="1:33" ht="82.5" customHeight="1" x14ac:dyDescent="0.2">
      <c r="A69" s="1727"/>
      <c r="B69" s="416" t="s">
        <v>3136</v>
      </c>
      <c r="C69" s="209" t="s">
        <v>3135</v>
      </c>
      <c r="D69" s="210" t="s">
        <v>3137</v>
      </c>
      <c r="E69" s="223" t="s">
        <v>3138</v>
      </c>
      <c r="F69" s="224">
        <v>194</v>
      </c>
      <c r="G69" s="225"/>
      <c r="H69" s="225"/>
      <c r="I69" s="224"/>
      <c r="J69" s="144" t="s">
        <v>3264</v>
      </c>
      <c r="M69" s="128"/>
    </row>
    <row r="70" spans="1:33" ht="54" customHeight="1" x14ac:dyDescent="0.2">
      <c r="A70" s="1727"/>
      <c r="B70" s="416" t="s">
        <v>3265</v>
      </c>
      <c r="C70" s="209" t="s">
        <v>3266</v>
      </c>
      <c r="D70" s="210" t="s">
        <v>3137</v>
      </c>
      <c r="E70" s="223" t="s">
        <v>60</v>
      </c>
      <c r="F70" s="224">
        <v>58</v>
      </c>
      <c r="G70" s="225"/>
      <c r="H70" s="225"/>
      <c r="I70" s="224"/>
      <c r="J70" s="144" t="s">
        <v>3267</v>
      </c>
      <c r="M70" s="128"/>
    </row>
    <row r="71" spans="1:33" ht="57" customHeight="1" x14ac:dyDescent="0.2">
      <c r="A71" s="1727"/>
      <c r="B71" s="416" t="s">
        <v>3268</v>
      </c>
      <c r="C71" s="209" t="s">
        <v>3269</v>
      </c>
      <c r="D71" s="210" t="s">
        <v>3137</v>
      </c>
      <c r="E71" s="223" t="s">
        <v>60</v>
      </c>
      <c r="F71" s="224">
        <v>58</v>
      </c>
      <c r="G71" s="225"/>
      <c r="H71" s="225"/>
      <c r="I71" s="224"/>
      <c r="J71" s="144" t="s">
        <v>3270</v>
      </c>
      <c r="M71" s="128"/>
    </row>
    <row r="72" spans="1:33" ht="60.75" customHeight="1" x14ac:dyDescent="0.2">
      <c r="A72" s="1727"/>
      <c r="B72" s="416" t="s">
        <v>3272</v>
      </c>
      <c r="C72" s="209" t="s">
        <v>3271</v>
      </c>
      <c r="D72" s="210" t="s">
        <v>3137</v>
      </c>
      <c r="E72" s="223" t="s">
        <v>60</v>
      </c>
      <c r="F72" s="235">
        <v>9.5879999999999992</v>
      </c>
      <c r="G72" s="225"/>
      <c r="H72" s="225"/>
      <c r="I72" s="224"/>
      <c r="J72" s="144" t="s">
        <v>3273</v>
      </c>
      <c r="M72" s="128"/>
    </row>
    <row r="73" spans="1:33" ht="82.5" customHeight="1" x14ac:dyDescent="0.2">
      <c r="A73" s="1728"/>
      <c r="B73" s="416" t="s">
        <v>3274</v>
      </c>
      <c r="C73" s="209" t="s">
        <v>3275</v>
      </c>
      <c r="D73" s="210" t="s">
        <v>3137</v>
      </c>
      <c r="E73" s="223" t="s">
        <v>60</v>
      </c>
      <c r="F73" s="235">
        <v>9.7919999999999998</v>
      </c>
      <c r="G73" s="225"/>
      <c r="H73" s="225"/>
      <c r="I73" s="224"/>
      <c r="J73" s="144" t="s">
        <v>3273</v>
      </c>
      <c r="M73" s="128"/>
    </row>
    <row r="74" spans="1:33" ht="51.75" customHeight="1" x14ac:dyDescent="0.2">
      <c r="A74" s="1746" t="s">
        <v>3131</v>
      </c>
      <c r="B74" s="262" t="s">
        <v>1735</v>
      </c>
      <c r="C74" s="275" t="s">
        <v>3169</v>
      </c>
      <c r="D74" s="276" t="s">
        <v>213</v>
      </c>
      <c r="E74" s="276" t="s">
        <v>216</v>
      </c>
      <c r="F74" s="264">
        <v>6575.8</v>
      </c>
      <c r="G74" s="264">
        <v>37874.199999999997</v>
      </c>
      <c r="H74" s="264">
        <v>52445</v>
      </c>
      <c r="I74" s="225"/>
      <c r="J74" s="144" t="s">
        <v>3276</v>
      </c>
      <c r="M74" s="128"/>
    </row>
    <row r="75" spans="1:33" ht="77.25" customHeight="1" x14ac:dyDescent="0.2">
      <c r="A75" s="1727"/>
      <c r="B75" s="416" t="s">
        <v>1741</v>
      </c>
      <c r="C75" s="209" t="s">
        <v>3139</v>
      </c>
      <c r="D75" s="225" t="s">
        <v>213</v>
      </c>
      <c r="E75" s="223" t="s">
        <v>211</v>
      </c>
      <c r="F75" s="224">
        <v>50</v>
      </c>
      <c r="G75" s="224"/>
      <c r="H75" s="224"/>
      <c r="I75" s="224"/>
      <c r="J75" s="144" t="s">
        <v>3277</v>
      </c>
      <c r="K75" s="127" t="s">
        <v>11</v>
      </c>
    </row>
    <row r="76" spans="1:33" ht="56.25" customHeight="1" x14ac:dyDescent="0.2">
      <c r="A76" s="1727"/>
      <c r="B76" s="416" t="s">
        <v>3170</v>
      </c>
      <c r="C76" s="209" t="s">
        <v>3171</v>
      </c>
      <c r="D76" s="225" t="s">
        <v>3172</v>
      </c>
      <c r="E76" s="223" t="s">
        <v>3173</v>
      </c>
      <c r="F76" s="224">
        <v>760</v>
      </c>
      <c r="G76" s="224"/>
      <c r="H76" s="224"/>
      <c r="I76" s="224"/>
      <c r="J76" s="144" t="s">
        <v>3278</v>
      </c>
    </row>
    <row r="77" spans="1:33" ht="56.25" customHeight="1" x14ac:dyDescent="0.2">
      <c r="A77" s="1728"/>
      <c r="B77" s="416" t="s">
        <v>3279</v>
      </c>
      <c r="C77" s="209" t="s">
        <v>3280</v>
      </c>
      <c r="D77" s="225" t="s">
        <v>986</v>
      </c>
      <c r="E77" s="223" t="s">
        <v>3281</v>
      </c>
      <c r="F77" s="224">
        <v>700</v>
      </c>
      <c r="G77" s="224"/>
      <c r="H77" s="224"/>
      <c r="I77" s="224"/>
      <c r="J77" s="144" t="s">
        <v>3282</v>
      </c>
    </row>
    <row r="78" spans="1:33" s="277" customFormat="1" ht="12" customHeight="1" x14ac:dyDescent="0.2">
      <c r="A78" s="1732" t="s">
        <v>1476</v>
      </c>
      <c r="B78" s="1732"/>
      <c r="C78" s="1732"/>
      <c r="D78" s="1732"/>
      <c r="E78" s="1732"/>
      <c r="F78" s="1732"/>
      <c r="G78" s="1732"/>
      <c r="H78" s="1732"/>
      <c r="I78" s="1732"/>
      <c r="J78" s="254"/>
      <c r="K78" s="127" t="s">
        <v>11</v>
      </c>
    </row>
    <row r="79" spans="1:33" ht="110.25" customHeight="1" x14ac:dyDescent="0.2">
      <c r="A79" s="1746" t="s">
        <v>1477</v>
      </c>
      <c r="B79" s="278" t="s">
        <v>1755</v>
      </c>
      <c r="C79" s="257" t="s">
        <v>236</v>
      </c>
      <c r="D79" s="402" t="s">
        <v>224</v>
      </c>
      <c r="E79" s="255" t="s">
        <v>22</v>
      </c>
      <c r="F79" s="110">
        <v>2930</v>
      </c>
      <c r="G79" s="110">
        <v>2700</v>
      </c>
      <c r="H79" s="110"/>
      <c r="I79" s="212"/>
      <c r="J79" s="152" t="s">
        <v>3283</v>
      </c>
      <c r="K79" s="127" t="s">
        <v>11</v>
      </c>
    </row>
    <row r="80" spans="1:33" s="128" customFormat="1" ht="105.75" customHeight="1" x14ac:dyDescent="0.2">
      <c r="A80" s="1727"/>
      <c r="B80" s="278" t="s">
        <v>1758</v>
      </c>
      <c r="C80" s="257" t="s">
        <v>239</v>
      </c>
      <c r="D80" s="402" t="s">
        <v>224</v>
      </c>
      <c r="E80" s="255" t="s">
        <v>22</v>
      </c>
      <c r="F80" s="110">
        <v>1720</v>
      </c>
      <c r="G80" s="110"/>
      <c r="H80" s="110">
        <v>1630</v>
      </c>
      <c r="I80" s="212"/>
      <c r="J80" s="152" t="s">
        <v>3284</v>
      </c>
      <c r="K80" s="127" t="s">
        <v>11</v>
      </c>
      <c r="M80" s="96"/>
      <c r="N80" s="96"/>
      <c r="O80" s="96"/>
      <c r="P80" s="96"/>
      <c r="Q80" s="96"/>
      <c r="R80" s="96"/>
      <c r="S80" s="96"/>
      <c r="T80" s="96"/>
      <c r="U80" s="96"/>
      <c r="V80" s="96"/>
      <c r="W80" s="96"/>
      <c r="X80" s="96"/>
      <c r="Y80" s="96"/>
      <c r="Z80" s="96"/>
      <c r="AA80" s="96"/>
      <c r="AB80" s="96"/>
      <c r="AC80" s="96"/>
      <c r="AD80" s="96"/>
      <c r="AE80" s="96"/>
      <c r="AF80" s="96"/>
      <c r="AG80" s="96"/>
    </row>
    <row r="81" spans="1:33" s="128" customFormat="1" ht="102" customHeight="1" x14ac:dyDescent="0.2">
      <c r="A81" s="1727"/>
      <c r="B81" s="278" t="s">
        <v>1759</v>
      </c>
      <c r="C81" s="257" t="s">
        <v>240</v>
      </c>
      <c r="D81" s="402" t="s">
        <v>224</v>
      </c>
      <c r="E81" s="255" t="s">
        <v>22</v>
      </c>
      <c r="F81" s="110"/>
      <c r="G81" s="110"/>
      <c r="H81" s="110"/>
      <c r="I81" s="212"/>
      <c r="J81" s="152" t="s">
        <v>3285</v>
      </c>
      <c r="K81" s="127" t="s">
        <v>11</v>
      </c>
      <c r="M81" s="96"/>
      <c r="N81" s="96"/>
      <c r="O81" s="96"/>
      <c r="P81" s="96"/>
      <c r="Q81" s="96"/>
      <c r="R81" s="96"/>
      <c r="S81" s="96"/>
      <c r="T81" s="96"/>
      <c r="U81" s="96"/>
      <c r="V81" s="96"/>
      <c r="W81" s="96"/>
      <c r="X81" s="96"/>
      <c r="Y81" s="96"/>
      <c r="Z81" s="96"/>
      <c r="AA81" s="96"/>
      <c r="AB81" s="96"/>
      <c r="AC81" s="96"/>
      <c r="AD81" s="96"/>
      <c r="AE81" s="96"/>
      <c r="AF81" s="96"/>
      <c r="AG81" s="96"/>
    </row>
    <row r="82" spans="1:33" s="128" customFormat="1" ht="60.75" customHeight="1" x14ac:dyDescent="0.2">
      <c r="A82" s="1727"/>
      <c r="B82" s="278" t="s">
        <v>1760</v>
      </c>
      <c r="C82" s="257" t="s">
        <v>3174</v>
      </c>
      <c r="D82" s="402" t="s">
        <v>224</v>
      </c>
      <c r="E82" s="255" t="s">
        <v>22</v>
      </c>
      <c r="F82" s="110">
        <v>1510</v>
      </c>
      <c r="G82" s="224"/>
      <c r="H82" s="224"/>
      <c r="I82" s="212"/>
      <c r="J82" s="152" t="s">
        <v>3286</v>
      </c>
      <c r="K82" s="127"/>
      <c r="M82" s="96"/>
      <c r="N82" s="96"/>
      <c r="O82" s="96"/>
      <c r="P82" s="96"/>
      <c r="Q82" s="96"/>
      <c r="R82" s="96"/>
      <c r="S82" s="96"/>
      <c r="T82" s="96"/>
      <c r="U82" s="96"/>
      <c r="V82" s="96"/>
      <c r="W82" s="96"/>
      <c r="X82" s="96"/>
      <c r="Y82" s="96"/>
      <c r="Z82" s="96"/>
      <c r="AA82" s="96"/>
      <c r="AB82" s="96"/>
      <c r="AC82" s="96"/>
      <c r="AD82" s="96"/>
      <c r="AE82" s="96"/>
      <c r="AF82" s="96"/>
      <c r="AG82" s="96"/>
    </row>
    <row r="83" spans="1:33" s="128" customFormat="1" ht="115.5" customHeight="1" x14ac:dyDescent="0.2">
      <c r="A83" s="1727"/>
      <c r="B83" s="278" t="s">
        <v>1761</v>
      </c>
      <c r="C83" s="257" t="s">
        <v>241</v>
      </c>
      <c r="D83" s="402" t="s">
        <v>224</v>
      </c>
      <c r="E83" s="255" t="s">
        <v>22</v>
      </c>
      <c r="F83" s="110">
        <v>2630</v>
      </c>
      <c r="G83" s="110"/>
      <c r="H83" s="110"/>
      <c r="I83" s="212"/>
      <c r="J83" s="152" t="s">
        <v>3287</v>
      </c>
      <c r="K83" s="127" t="s">
        <v>11</v>
      </c>
      <c r="M83" s="96"/>
      <c r="N83" s="96"/>
      <c r="O83" s="96"/>
      <c r="P83" s="96"/>
      <c r="Q83" s="96"/>
      <c r="R83" s="96"/>
      <c r="S83" s="96"/>
      <c r="T83" s="96"/>
      <c r="U83" s="96"/>
      <c r="V83" s="96"/>
      <c r="W83" s="96"/>
      <c r="X83" s="96"/>
      <c r="Y83" s="96"/>
      <c r="Z83" s="96"/>
      <c r="AA83" s="96"/>
      <c r="AB83" s="96"/>
      <c r="AC83" s="96"/>
      <c r="AD83" s="96"/>
      <c r="AE83" s="96"/>
      <c r="AF83" s="96"/>
      <c r="AG83" s="96"/>
    </row>
    <row r="84" spans="1:33" s="128" customFormat="1" ht="101.25" customHeight="1" x14ac:dyDescent="0.2">
      <c r="A84" s="1727"/>
      <c r="B84" s="416" t="s">
        <v>1772</v>
      </c>
      <c r="C84" s="209" t="s">
        <v>256</v>
      </c>
      <c r="D84" s="225" t="s">
        <v>257</v>
      </c>
      <c r="E84" s="223" t="s">
        <v>134</v>
      </c>
      <c r="F84" s="224">
        <v>1979</v>
      </c>
      <c r="G84" s="224">
        <v>650</v>
      </c>
      <c r="H84" s="224"/>
      <c r="I84" s="225"/>
      <c r="J84" s="152" t="s">
        <v>3288</v>
      </c>
      <c r="K84" s="127"/>
      <c r="M84" s="96"/>
      <c r="N84" s="96"/>
      <c r="O84" s="96"/>
      <c r="P84" s="96"/>
      <c r="Q84" s="96"/>
      <c r="R84" s="96"/>
      <c r="S84" s="96"/>
      <c r="T84" s="96"/>
      <c r="U84" s="96"/>
      <c r="V84" s="96"/>
      <c r="W84" s="96"/>
      <c r="X84" s="96"/>
      <c r="Y84" s="96"/>
      <c r="Z84" s="96"/>
      <c r="AA84" s="96"/>
      <c r="AB84" s="96"/>
      <c r="AC84" s="96"/>
      <c r="AD84" s="96"/>
      <c r="AE84" s="96"/>
      <c r="AF84" s="96"/>
      <c r="AG84" s="96"/>
    </row>
    <row r="85" spans="1:33" s="128" customFormat="1" ht="62.25" customHeight="1" x14ac:dyDescent="0.2">
      <c r="A85" s="1728"/>
      <c r="B85" s="416" t="s">
        <v>3289</v>
      </c>
      <c r="C85" s="209" t="s">
        <v>3290</v>
      </c>
      <c r="D85" s="225" t="s">
        <v>3137</v>
      </c>
      <c r="E85" s="223" t="s">
        <v>60</v>
      </c>
      <c r="F85" s="224">
        <v>600</v>
      </c>
      <c r="G85" s="224"/>
      <c r="H85" s="224"/>
      <c r="I85" s="225"/>
      <c r="J85" s="152" t="s">
        <v>3431</v>
      </c>
      <c r="K85" s="127"/>
      <c r="M85" s="96"/>
      <c r="N85" s="96"/>
      <c r="O85" s="96"/>
      <c r="P85" s="96"/>
      <c r="Q85" s="96"/>
      <c r="R85" s="96"/>
      <c r="S85" s="96"/>
      <c r="T85" s="96"/>
      <c r="U85" s="96"/>
      <c r="V85" s="96"/>
      <c r="W85" s="96"/>
      <c r="X85" s="96"/>
      <c r="Y85" s="96"/>
      <c r="Z85" s="96"/>
      <c r="AA85" s="96"/>
      <c r="AB85" s="96"/>
      <c r="AC85" s="96"/>
      <c r="AD85" s="96"/>
      <c r="AE85" s="96"/>
      <c r="AF85" s="96"/>
      <c r="AG85" s="96"/>
    </row>
    <row r="86" spans="1:33" ht="15.75" customHeight="1" x14ac:dyDescent="0.2">
      <c r="A86" s="1730" t="s">
        <v>1478</v>
      </c>
      <c r="B86" s="1730"/>
      <c r="C86" s="1730"/>
      <c r="D86" s="1730"/>
      <c r="E86" s="1730"/>
      <c r="F86" s="1730"/>
      <c r="G86" s="1730"/>
      <c r="H86" s="1730"/>
      <c r="I86" s="1731"/>
      <c r="J86" s="254"/>
      <c r="M86" s="128"/>
      <c r="N86" s="128"/>
      <c r="O86" s="128"/>
      <c r="P86" s="128"/>
      <c r="Q86" s="128"/>
      <c r="R86" s="128"/>
      <c r="S86" s="128"/>
      <c r="T86" s="128"/>
      <c r="U86" s="128"/>
      <c r="V86" s="128"/>
      <c r="W86" s="128"/>
      <c r="X86" s="128"/>
      <c r="Y86" s="128"/>
      <c r="Z86" s="128"/>
      <c r="AA86" s="128"/>
      <c r="AB86" s="128"/>
    </row>
    <row r="87" spans="1:33" ht="71.25" customHeight="1" x14ac:dyDescent="0.2">
      <c r="A87" s="1564" t="s">
        <v>1480</v>
      </c>
      <c r="B87" s="416" t="s">
        <v>1838</v>
      </c>
      <c r="C87" s="416" t="s">
        <v>3175</v>
      </c>
      <c r="D87" s="225" t="s">
        <v>21</v>
      </c>
      <c r="E87" s="225" t="s">
        <v>335</v>
      </c>
      <c r="F87" s="279">
        <v>1300</v>
      </c>
      <c r="G87" s="280"/>
      <c r="H87" s="280"/>
      <c r="I87" s="280"/>
      <c r="J87" s="152" t="s">
        <v>3291</v>
      </c>
      <c r="M87" s="128"/>
      <c r="N87" s="128"/>
      <c r="O87" s="128"/>
      <c r="P87" s="128"/>
      <c r="Q87" s="128"/>
      <c r="R87" s="128"/>
      <c r="S87" s="128"/>
      <c r="T87" s="128"/>
      <c r="U87" s="128"/>
      <c r="V87" s="128"/>
      <c r="W87" s="128"/>
      <c r="X87" s="128"/>
      <c r="Y87" s="128"/>
      <c r="Z87" s="128"/>
      <c r="AA87" s="128"/>
      <c r="AB87" s="128"/>
    </row>
    <row r="88" spans="1:33" ht="71.25" customHeight="1" x14ac:dyDescent="0.2">
      <c r="A88" s="1564"/>
      <c r="B88" s="97" t="s">
        <v>1843</v>
      </c>
      <c r="C88" s="281" t="s">
        <v>3293</v>
      </c>
      <c r="D88" s="255" t="s">
        <v>213</v>
      </c>
      <c r="E88" s="255" t="s">
        <v>337</v>
      </c>
      <c r="F88" s="282">
        <v>58</v>
      </c>
      <c r="G88" s="280"/>
      <c r="H88" s="280"/>
      <c r="I88" s="280"/>
      <c r="J88" s="152" t="s">
        <v>3292</v>
      </c>
      <c r="M88" s="128"/>
      <c r="N88" s="128"/>
      <c r="O88" s="128"/>
      <c r="P88" s="128"/>
      <c r="Q88" s="128"/>
      <c r="R88" s="128"/>
      <c r="S88" s="128"/>
      <c r="T88" s="128"/>
      <c r="U88" s="128"/>
      <c r="V88" s="128"/>
      <c r="W88" s="128"/>
      <c r="X88" s="128"/>
      <c r="Y88" s="128"/>
      <c r="Z88" s="128"/>
      <c r="AA88" s="128"/>
      <c r="AB88" s="128"/>
    </row>
    <row r="89" spans="1:33" s="285" customFormat="1" ht="66" customHeight="1" x14ac:dyDescent="0.2">
      <c r="A89" s="1564"/>
      <c r="B89" s="416" t="s">
        <v>1870</v>
      </c>
      <c r="C89" s="416" t="s">
        <v>3140</v>
      </c>
      <c r="D89" s="225" t="s">
        <v>275</v>
      </c>
      <c r="E89" s="210" t="s">
        <v>358</v>
      </c>
      <c r="F89" s="279">
        <v>170</v>
      </c>
      <c r="G89" s="224"/>
      <c r="H89" s="224"/>
      <c r="I89" s="279"/>
      <c r="J89" s="283" t="s">
        <v>3294</v>
      </c>
      <c r="K89" s="95" t="s">
        <v>11</v>
      </c>
      <c r="L89" s="128"/>
      <c r="M89" s="128"/>
      <c r="N89" s="128"/>
      <c r="O89" s="128"/>
      <c r="P89" s="128"/>
      <c r="Q89" s="128"/>
      <c r="R89" s="128"/>
      <c r="S89" s="128"/>
      <c r="T89" s="128"/>
      <c r="U89" s="284"/>
    </row>
    <row r="90" spans="1:33" s="285" customFormat="1" ht="55.5" customHeight="1" x14ac:dyDescent="0.2">
      <c r="A90" s="1564"/>
      <c r="B90" s="416" t="s">
        <v>1874</v>
      </c>
      <c r="C90" s="416" t="s">
        <v>3141</v>
      </c>
      <c r="D90" s="286" t="s">
        <v>275</v>
      </c>
      <c r="E90" s="287" t="s">
        <v>358</v>
      </c>
      <c r="F90" s="288">
        <v>169</v>
      </c>
      <c r="G90" s="224"/>
      <c r="H90" s="224"/>
      <c r="I90" s="279"/>
      <c r="J90" s="283" t="s">
        <v>3295</v>
      </c>
      <c r="K90" s="95" t="s">
        <v>11</v>
      </c>
      <c r="L90" s="128"/>
      <c r="M90" s="128"/>
      <c r="N90" s="128"/>
      <c r="O90" s="128"/>
      <c r="P90" s="128"/>
      <c r="Q90" s="128"/>
      <c r="R90" s="128"/>
      <c r="S90" s="128"/>
      <c r="T90" s="128"/>
      <c r="U90" s="128"/>
      <c r="V90" s="289"/>
    </row>
    <row r="91" spans="1:33" s="285" customFormat="1" ht="63" customHeight="1" x14ac:dyDescent="0.2">
      <c r="A91" s="1564"/>
      <c r="B91" s="416" t="s">
        <v>1875</v>
      </c>
      <c r="C91" s="416" t="s">
        <v>3142</v>
      </c>
      <c r="D91" s="286" t="s">
        <v>275</v>
      </c>
      <c r="E91" s="287" t="s">
        <v>358</v>
      </c>
      <c r="F91" s="288">
        <v>169</v>
      </c>
      <c r="G91" s="224"/>
      <c r="H91" s="224"/>
      <c r="I91" s="279"/>
      <c r="J91" s="283" t="s">
        <v>3296</v>
      </c>
      <c r="K91" s="95" t="s">
        <v>11</v>
      </c>
      <c r="L91" s="128"/>
      <c r="M91" s="128"/>
      <c r="N91" s="128"/>
      <c r="O91" s="128"/>
      <c r="P91" s="128"/>
      <c r="Q91" s="128"/>
      <c r="R91" s="128"/>
      <c r="S91" s="128"/>
      <c r="T91" s="128"/>
      <c r="U91" s="128"/>
      <c r="V91" s="289"/>
    </row>
    <row r="92" spans="1:33" s="285" customFormat="1" ht="81.75" customHeight="1" x14ac:dyDescent="0.2">
      <c r="A92" s="1564"/>
      <c r="B92" s="416" t="s">
        <v>1876</v>
      </c>
      <c r="C92" s="416" t="s">
        <v>3143</v>
      </c>
      <c r="D92" s="286" t="s">
        <v>275</v>
      </c>
      <c r="E92" s="287" t="s">
        <v>358</v>
      </c>
      <c r="F92" s="288">
        <v>169</v>
      </c>
      <c r="G92" s="224"/>
      <c r="H92" s="224"/>
      <c r="I92" s="279"/>
      <c r="J92" s="283" t="s">
        <v>3297</v>
      </c>
      <c r="K92" s="95" t="s">
        <v>11</v>
      </c>
      <c r="L92" s="128"/>
      <c r="M92" s="128"/>
      <c r="N92" s="128"/>
      <c r="O92" s="128"/>
      <c r="P92" s="128"/>
      <c r="Q92" s="128"/>
      <c r="R92" s="128"/>
      <c r="S92" s="128"/>
      <c r="T92" s="128"/>
      <c r="U92" s="128"/>
      <c r="V92" s="289"/>
    </row>
    <row r="93" spans="1:33" s="294" customFormat="1" ht="81.75" customHeight="1" x14ac:dyDescent="0.2">
      <c r="A93" s="1564"/>
      <c r="B93" s="97" t="s">
        <v>1879</v>
      </c>
      <c r="C93" s="257" t="s">
        <v>3299</v>
      </c>
      <c r="D93" s="290" t="s">
        <v>275</v>
      </c>
      <c r="E93" s="291" t="s">
        <v>358</v>
      </c>
      <c r="F93" s="292">
        <v>168</v>
      </c>
      <c r="G93" s="224"/>
      <c r="H93" s="224"/>
      <c r="I93" s="279"/>
      <c r="J93" s="283" t="s">
        <v>3298</v>
      </c>
      <c r="K93" s="95"/>
      <c r="L93" s="128"/>
      <c r="M93" s="128"/>
      <c r="N93" s="128"/>
      <c r="O93" s="128"/>
      <c r="P93" s="128"/>
      <c r="Q93" s="128"/>
      <c r="R93" s="128"/>
      <c r="S93" s="128"/>
      <c r="T93" s="128"/>
      <c r="U93" s="128"/>
      <c r="V93" s="293"/>
    </row>
    <row r="94" spans="1:33" s="285" customFormat="1" ht="70.5" customHeight="1" x14ac:dyDescent="0.2">
      <c r="A94" s="1564"/>
      <c r="B94" s="416" t="s">
        <v>1880</v>
      </c>
      <c r="C94" s="416" t="s">
        <v>366</v>
      </c>
      <c r="D94" s="286" t="s">
        <v>275</v>
      </c>
      <c r="E94" s="287" t="s">
        <v>358</v>
      </c>
      <c r="F94" s="288"/>
      <c r="G94" s="224"/>
      <c r="H94" s="224"/>
      <c r="I94" s="279"/>
      <c r="J94" s="283" t="s">
        <v>3300</v>
      </c>
      <c r="K94" s="95" t="s">
        <v>11</v>
      </c>
      <c r="L94" s="128"/>
      <c r="M94" s="128"/>
      <c r="N94" s="128"/>
      <c r="O94" s="128"/>
      <c r="P94" s="128"/>
      <c r="Q94" s="128"/>
      <c r="R94" s="128"/>
      <c r="S94" s="128"/>
      <c r="T94" s="128"/>
      <c r="U94" s="128"/>
      <c r="V94" s="289"/>
    </row>
    <row r="95" spans="1:33" s="285" customFormat="1" ht="72" customHeight="1" x14ac:dyDescent="0.2">
      <c r="A95" s="1564"/>
      <c r="B95" s="416" t="s">
        <v>1882</v>
      </c>
      <c r="C95" s="416" t="s">
        <v>367</v>
      </c>
      <c r="D95" s="286" t="s">
        <v>275</v>
      </c>
      <c r="E95" s="287" t="s">
        <v>358</v>
      </c>
      <c r="F95" s="288"/>
      <c r="G95" s="224"/>
      <c r="H95" s="224"/>
      <c r="I95" s="279"/>
      <c r="J95" s="283" t="s">
        <v>3301</v>
      </c>
      <c r="K95" s="95" t="s">
        <v>11</v>
      </c>
      <c r="L95" s="128"/>
      <c r="M95" s="128"/>
      <c r="N95" s="128"/>
      <c r="O95" s="128"/>
      <c r="P95" s="128"/>
      <c r="Q95" s="128"/>
      <c r="R95" s="128"/>
      <c r="S95" s="128"/>
      <c r="T95" s="128"/>
      <c r="U95" s="128"/>
      <c r="V95" s="289"/>
    </row>
    <row r="96" spans="1:33" s="294" customFormat="1" ht="57" customHeight="1" x14ac:dyDescent="0.2">
      <c r="A96" s="1564"/>
      <c r="B96" s="416" t="s">
        <v>3145</v>
      </c>
      <c r="C96" s="209" t="s">
        <v>3144</v>
      </c>
      <c r="D96" s="225" t="s">
        <v>275</v>
      </c>
      <c r="E96" s="225" t="s">
        <v>3085</v>
      </c>
      <c r="F96" s="279">
        <v>232</v>
      </c>
      <c r="G96" s="225"/>
      <c r="H96" s="225"/>
      <c r="I96" s="279"/>
      <c r="J96" s="295" t="s">
        <v>3302</v>
      </c>
      <c r="K96" s="95"/>
      <c r="L96" s="128"/>
      <c r="M96" s="128"/>
      <c r="N96" s="128"/>
      <c r="O96" s="128"/>
      <c r="P96" s="128"/>
      <c r="Q96" s="128"/>
      <c r="R96" s="128"/>
      <c r="S96" s="128"/>
      <c r="T96" s="128"/>
      <c r="U96" s="128"/>
      <c r="V96" s="128"/>
      <c r="W96" s="128"/>
      <c r="X96" s="128"/>
      <c r="Y96" s="128"/>
      <c r="Z96" s="128"/>
      <c r="AA96" s="128"/>
      <c r="AB96" s="128"/>
      <c r="AC96" s="293"/>
    </row>
    <row r="97" spans="1:29" s="294" customFormat="1" ht="57" customHeight="1" x14ac:dyDescent="0.2">
      <c r="A97" s="1564"/>
      <c r="B97" s="416" t="s">
        <v>3146</v>
      </c>
      <c r="C97" s="209" t="s">
        <v>3148</v>
      </c>
      <c r="D97" s="225" t="s">
        <v>275</v>
      </c>
      <c r="E97" s="225" t="s">
        <v>3085</v>
      </c>
      <c r="F97" s="279">
        <v>232</v>
      </c>
      <c r="G97" s="225"/>
      <c r="H97" s="225"/>
      <c r="I97" s="279"/>
      <c r="J97" s="295" t="s">
        <v>3149</v>
      </c>
      <c r="K97" s="95"/>
      <c r="L97" s="128"/>
      <c r="M97" s="128"/>
      <c r="N97" s="128"/>
      <c r="O97" s="128"/>
      <c r="P97" s="128"/>
      <c r="Q97" s="128"/>
      <c r="R97" s="128"/>
      <c r="S97" s="128"/>
      <c r="T97" s="128"/>
      <c r="U97" s="128"/>
      <c r="V97" s="128"/>
      <c r="W97" s="128"/>
      <c r="X97" s="128"/>
      <c r="Y97" s="128"/>
      <c r="Z97" s="128"/>
      <c r="AA97" s="128"/>
      <c r="AB97" s="128"/>
      <c r="AC97" s="293"/>
    </row>
    <row r="98" spans="1:29" s="294" customFormat="1" ht="57" customHeight="1" x14ac:dyDescent="0.2">
      <c r="A98" s="1564"/>
      <c r="B98" s="416" t="s">
        <v>3147</v>
      </c>
      <c r="C98" s="209" t="s">
        <v>3150</v>
      </c>
      <c r="D98" s="225" t="s">
        <v>275</v>
      </c>
      <c r="E98" s="225" t="s">
        <v>3085</v>
      </c>
      <c r="F98" s="279">
        <v>232</v>
      </c>
      <c r="G98" s="225"/>
      <c r="H98" s="225"/>
      <c r="I98" s="279"/>
      <c r="J98" s="283" t="s">
        <v>3151</v>
      </c>
      <c r="K98" s="95"/>
      <c r="L98" s="128"/>
      <c r="M98" s="128"/>
      <c r="N98" s="128"/>
      <c r="O98" s="128"/>
      <c r="P98" s="128"/>
      <c r="Q98" s="128"/>
      <c r="R98" s="128"/>
      <c r="S98" s="128"/>
      <c r="T98" s="128"/>
      <c r="U98" s="128"/>
      <c r="V98" s="128"/>
      <c r="W98" s="128"/>
      <c r="X98" s="128"/>
      <c r="Y98" s="128"/>
      <c r="Z98" s="128"/>
      <c r="AA98" s="128"/>
      <c r="AB98" s="128"/>
      <c r="AC98" s="293"/>
    </row>
    <row r="99" spans="1:29" s="128" customFormat="1" ht="93.75" customHeight="1" x14ac:dyDescent="0.2">
      <c r="A99" s="1747" t="s">
        <v>1485</v>
      </c>
      <c r="B99" s="97" t="s">
        <v>2139</v>
      </c>
      <c r="C99" s="296" t="s">
        <v>587</v>
      </c>
      <c r="D99" s="297" t="s">
        <v>558</v>
      </c>
      <c r="E99" s="297" t="s">
        <v>216</v>
      </c>
      <c r="F99" s="298">
        <v>37000</v>
      </c>
      <c r="G99" s="299">
        <v>29899</v>
      </c>
      <c r="H99" s="225"/>
      <c r="I99" s="279"/>
      <c r="J99" s="283" t="s">
        <v>3303</v>
      </c>
      <c r="K99" s="95"/>
    </row>
    <row r="100" spans="1:29" s="128" customFormat="1" ht="93.75" customHeight="1" x14ac:dyDescent="0.2">
      <c r="A100" s="1749"/>
      <c r="B100" s="97" t="s">
        <v>2141</v>
      </c>
      <c r="C100" s="300" t="s">
        <v>3305</v>
      </c>
      <c r="D100" s="297" t="s">
        <v>558</v>
      </c>
      <c r="E100" s="297" t="s">
        <v>216</v>
      </c>
      <c r="F100" s="301">
        <v>1500</v>
      </c>
      <c r="G100" s="299">
        <v>31500</v>
      </c>
      <c r="H100" s="302"/>
      <c r="I100" s="279"/>
      <c r="J100" s="283" t="s">
        <v>3304</v>
      </c>
      <c r="K100" s="95"/>
    </row>
    <row r="101" spans="1:29" s="128" customFormat="1" ht="93.75" customHeight="1" x14ac:dyDescent="0.2">
      <c r="A101" s="1747" t="s">
        <v>1486</v>
      </c>
      <c r="B101" s="97" t="s">
        <v>2180</v>
      </c>
      <c r="C101" s="303" t="s">
        <v>625</v>
      </c>
      <c r="D101" s="297" t="s">
        <v>213</v>
      </c>
      <c r="E101" s="304" t="s">
        <v>551</v>
      </c>
      <c r="F101" s="305">
        <v>4845.598</v>
      </c>
      <c r="G101" s="279"/>
      <c r="H101" s="306"/>
      <c r="I101" s="279"/>
      <c r="J101" s="283" t="s">
        <v>3306</v>
      </c>
      <c r="K101" s="95"/>
    </row>
    <row r="102" spans="1:29" s="128" customFormat="1" ht="54" customHeight="1" x14ac:dyDescent="0.2">
      <c r="A102" s="1748"/>
      <c r="B102" s="416" t="s">
        <v>2183</v>
      </c>
      <c r="C102" s="209" t="s">
        <v>3307</v>
      </c>
      <c r="D102" s="225" t="s">
        <v>213</v>
      </c>
      <c r="E102" s="307" t="s">
        <v>551</v>
      </c>
      <c r="F102" s="224">
        <v>918.9</v>
      </c>
      <c r="G102" s="279"/>
      <c r="H102" s="225"/>
      <c r="I102" s="279"/>
      <c r="J102" s="283" t="s">
        <v>3308</v>
      </c>
      <c r="K102" s="95"/>
    </row>
    <row r="103" spans="1:29" s="128" customFormat="1" ht="100.5" customHeight="1" x14ac:dyDescent="0.2">
      <c r="A103" s="1748"/>
      <c r="B103" s="97" t="s">
        <v>2185</v>
      </c>
      <c r="C103" s="303" t="s">
        <v>629</v>
      </c>
      <c r="D103" s="308" t="s">
        <v>213</v>
      </c>
      <c r="E103" s="308" t="s">
        <v>551</v>
      </c>
      <c r="F103" s="298">
        <v>2516</v>
      </c>
      <c r="G103" s="279"/>
      <c r="H103" s="225"/>
      <c r="I103" s="279"/>
      <c r="J103" s="283" t="s">
        <v>3309</v>
      </c>
      <c r="K103" s="95"/>
    </row>
    <row r="104" spans="1:29" s="128" customFormat="1" ht="137.25" customHeight="1" x14ac:dyDescent="0.2">
      <c r="A104" s="1748"/>
      <c r="B104" s="97" t="s">
        <v>2186</v>
      </c>
      <c r="C104" s="303" t="s">
        <v>3311</v>
      </c>
      <c r="D104" s="308" t="s">
        <v>213</v>
      </c>
      <c r="E104" s="308" t="s">
        <v>551</v>
      </c>
      <c r="F104" s="298">
        <v>443</v>
      </c>
      <c r="G104" s="279"/>
      <c r="H104" s="225"/>
      <c r="I104" s="279"/>
      <c r="J104" s="283" t="s">
        <v>3310</v>
      </c>
      <c r="K104" s="95"/>
    </row>
    <row r="105" spans="1:29" s="128" customFormat="1" ht="150" customHeight="1" x14ac:dyDescent="0.2">
      <c r="A105" s="1748"/>
      <c r="B105" s="97" t="s">
        <v>2190</v>
      </c>
      <c r="C105" s="303" t="s">
        <v>3176</v>
      </c>
      <c r="D105" s="297" t="s">
        <v>213</v>
      </c>
      <c r="E105" s="304" t="s">
        <v>551</v>
      </c>
      <c r="F105" s="298">
        <v>1472</v>
      </c>
      <c r="G105" s="279"/>
      <c r="H105" s="225"/>
      <c r="I105" s="279"/>
      <c r="J105" s="283" t="s">
        <v>3312</v>
      </c>
      <c r="K105" s="95"/>
    </row>
    <row r="106" spans="1:29" s="128" customFormat="1" ht="99" customHeight="1" x14ac:dyDescent="0.2">
      <c r="A106" s="1748"/>
      <c r="B106" s="97" t="s">
        <v>2193</v>
      </c>
      <c r="C106" s="303" t="s">
        <v>634</v>
      </c>
      <c r="D106" s="308" t="s">
        <v>213</v>
      </c>
      <c r="E106" s="308" t="s">
        <v>551</v>
      </c>
      <c r="F106" s="298">
        <v>300</v>
      </c>
      <c r="G106" s="279"/>
      <c r="H106" s="225"/>
      <c r="I106" s="279"/>
      <c r="J106" s="283" t="s">
        <v>3313</v>
      </c>
      <c r="K106" s="95"/>
    </row>
    <row r="107" spans="1:29" s="128" customFormat="1" ht="59.25" customHeight="1" x14ac:dyDescent="0.2">
      <c r="A107" s="1748"/>
      <c r="B107" s="416" t="s">
        <v>2196</v>
      </c>
      <c r="C107" s="209" t="s">
        <v>637</v>
      </c>
      <c r="D107" s="225" t="s">
        <v>558</v>
      </c>
      <c r="E107" s="225" t="s">
        <v>216</v>
      </c>
      <c r="F107" s="309"/>
      <c r="G107" s="309"/>
      <c r="H107" s="225"/>
      <c r="I107" s="279"/>
      <c r="J107" s="283" t="s">
        <v>3314</v>
      </c>
      <c r="K107" s="95"/>
    </row>
    <row r="108" spans="1:29" s="128" customFormat="1" ht="95.25" customHeight="1" x14ac:dyDescent="0.2">
      <c r="A108" s="1748"/>
      <c r="B108" s="97" t="s">
        <v>2200</v>
      </c>
      <c r="C108" s="310" t="s">
        <v>641</v>
      </c>
      <c r="D108" s="311" t="s">
        <v>213</v>
      </c>
      <c r="E108" s="311" t="s">
        <v>551</v>
      </c>
      <c r="F108" s="312">
        <v>493</v>
      </c>
      <c r="G108" s="309"/>
      <c r="H108" s="225"/>
      <c r="I108" s="279"/>
      <c r="J108" s="283" t="s">
        <v>3315</v>
      </c>
      <c r="K108" s="95"/>
    </row>
    <row r="109" spans="1:29" s="128" customFormat="1" ht="99.75" customHeight="1" x14ac:dyDescent="0.2">
      <c r="A109" s="1748"/>
      <c r="B109" s="97" t="s">
        <v>2211</v>
      </c>
      <c r="C109" s="303" t="s">
        <v>652</v>
      </c>
      <c r="D109" s="297" t="s">
        <v>213</v>
      </c>
      <c r="E109" s="304" t="s">
        <v>551</v>
      </c>
      <c r="F109" s="299">
        <v>837</v>
      </c>
      <c r="G109" s="302"/>
      <c r="H109" s="308"/>
      <c r="I109" s="313">
        <f>1057.41-770</f>
        <v>287.41000000000008</v>
      </c>
      <c r="J109" s="283" t="s">
        <v>3316</v>
      </c>
      <c r="K109" s="95"/>
    </row>
    <row r="110" spans="1:29" s="128" customFormat="1" ht="99.75" customHeight="1" x14ac:dyDescent="0.2">
      <c r="A110" s="1748"/>
      <c r="B110" s="97" t="s">
        <v>2227</v>
      </c>
      <c r="C110" s="303" t="s">
        <v>669</v>
      </c>
      <c r="D110" s="297" t="s">
        <v>213</v>
      </c>
      <c r="E110" s="304" t="s">
        <v>551</v>
      </c>
      <c r="F110" s="264">
        <v>3501</v>
      </c>
      <c r="G110" s="314"/>
      <c r="H110" s="308"/>
      <c r="I110" s="197">
        <v>1010.9</v>
      </c>
      <c r="J110" s="283" t="s">
        <v>3427</v>
      </c>
      <c r="K110" s="95"/>
    </row>
    <row r="111" spans="1:29" s="128" customFormat="1" ht="84.75" customHeight="1" x14ac:dyDescent="0.2">
      <c r="A111" s="1748"/>
      <c r="B111" s="315" t="s">
        <v>2268</v>
      </c>
      <c r="C111" s="303" t="s">
        <v>3152</v>
      </c>
      <c r="D111" s="311" t="s">
        <v>213</v>
      </c>
      <c r="E111" s="311" t="s">
        <v>551</v>
      </c>
      <c r="F111" s="298">
        <v>200</v>
      </c>
      <c r="G111" s="298"/>
      <c r="H111" s="298"/>
      <c r="I111" s="316"/>
      <c r="J111" s="317" t="s">
        <v>3317</v>
      </c>
      <c r="K111" s="127" t="s">
        <v>11</v>
      </c>
    </row>
    <row r="112" spans="1:29" ht="53.25" customHeight="1" x14ac:dyDescent="0.2">
      <c r="A112" s="1748"/>
      <c r="B112" s="97" t="s">
        <v>2269</v>
      </c>
      <c r="C112" s="303" t="s">
        <v>3153</v>
      </c>
      <c r="D112" s="311" t="s">
        <v>213</v>
      </c>
      <c r="E112" s="311" t="s">
        <v>551</v>
      </c>
      <c r="F112" s="298">
        <v>200</v>
      </c>
      <c r="G112" s="298"/>
      <c r="H112" s="298"/>
      <c r="I112" s="316"/>
      <c r="J112" s="317" t="s">
        <v>3320</v>
      </c>
      <c r="K112" s="127" t="s">
        <v>11</v>
      </c>
      <c r="L112" s="96"/>
    </row>
    <row r="113" spans="1:12" ht="53.25" customHeight="1" x14ac:dyDescent="0.2">
      <c r="A113" s="1748"/>
      <c r="B113" s="97" t="s">
        <v>2282</v>
      </c>
      <c r="C113" s="303" t="s">
        <v>3322</v>
      </c>
      <c r="D113" s="308" t="s">
        <v>213</v>
      </c>
      <c r="E113" s="308" t="s">
        <v>551</v>
      </c>
      <c r="F113" s="298">
        <v>350</v>
      </c>
      <c r="G113" s="318"/>
      <c r="H113" s="318"/>
      <c r="I113" s="319"/>
      <c r="J113" s="317" t="s">
        <v>3321</v>
      </c>
      <c r="L113" s="96"/>
    </row>
    <row r="114" spans="1:12" ht="100.5" customHeight="1" x14ac:dyDescent="0.2">
      <c r="A114" s="1748"/>
      <c r="B114" s="97" t="s">
        <v>2284</v>
      </c>
      <c r="C114" s="303" t="s">
        <v>715</v>
      </c>
      <c r="D114" s="308" t="s">
        <v>213</v>
      </c>
      <c r="E114" s="308" t="s">
        <v>551</v>
      </c>
      <c r="F114" s="298">
        <v>50</v>
      </c>
      <c r="G114" s="318"/>
      <c r="H114" s="318"/>
      <c r="I114" s="319"/>
      <c r="J114" s="317" t="s">
        <v>3323</v>
      </c>
      <c r="L114" s="96"/>
    </row>
    <row r="115" spans="1:12" ht="53.25" customHeight="1" x14ac:dyDescent="0.2">
      <c r="A115" s="1748"/>
      <c r="B115" s="97" t="s">
        <v>2316</v>
      </c>
      <c r="C115" s="303" t="s">
        <v>3194</v>
      </c>
      <c r="D115" s="297" t="s">
        <v>213</v>
      </c>
      <c r="E115" s="304" t="s">
        <v>551</v>
      </c>
      <c r="F115" s="298">
        <v>1650</v>
      </c>
      <c r="G115" s="266"/>
      <c r="H115" s="266"/>
      <c r="I115" s="319"/>
      <c r="J115" s="317" t="s">
        <v>3324</v>
      </c>
      <c r="L115" s="96"/>
    </row>
    <row r="116" spans="1:12" ht="75" customHeight="1" x14ac:dyDescent="0.2">
      <c r="A116" s="1748"/>
      <c r="B116" s="97" t="s">
        <v>2317</v>
      </c>
      <c r="C116" s="303" t="s">
        <v>738</v>
      </c>
      <c r="D116" s="297" t="s">
        <v>213</v>
      </c>
      <c r="E116" s="304" t="s">
        <v>551</v>
      </c>
      <c r="F116" s="298"/>
      <c r="G116" s="318"/>
      <c r="H116" s="318"/>
      <c r="I116" s="319"/>
      <c r="J116" s="317" t="s">
        <v>3325</v>
      </c>
      <c r="L116" s="96"/>
    </row>
    <row r="117" spans="1:12" ht="75" customHeight="1" x14ac:dyDescent="0.2">
      <c r="A117" s="1748"/>
      <c r="B117" s="97" t="s">
        <v>2320</v>
      </c>
      <c r="C117" s="320" t="s">
        <v>740</v>
      </c>
      <c r="D117" s="297" t="s">
        <v>213</v>
      </c>
      <c r="E117" s="304" t="s">
        <v>551</v>
      </c>
      <c r="F117" s="298">
        <v>714</v>
      </c>
      <c r="G117" s="318"/>
      <c r="H117" s="318"/>
      <c r="I117" s="319"/>
      <c r="J117" s="317" t="s">
        <v>3326</v>
      </c>
      <c r="L117" s="96"/>
    </row>
    <row r="118" spans="1:12" ht="80.25" customHeight="1" x14ac:dyDescent="0.2">
      <c r="A118" s="1748"/>
      <c r="B118" s="97" t="s">
        <v>2327</v>
      </c>
      <c r="C118" s="303" t="s">
        <v>3328</v>
      </c>
      <c r="D118" s="297" t="s">
        <v>213</v>
      </c>
      <c r="E118" s="304" t="s">
        <v>551</v>
      </c>
      <c r="F118" s="298">
        <v>394</v>
      </c>
      <c r="G118" s="318"/>
      <c r="H118" s="318"/>
      <c r="I118" s="319"/>
      <c r="J118" s="317" t="s">
        <v>3327</v>
      </c>
      <c r="L118" s="96"/>
    </row>
    <row r="119" spans="1:12" ht="78.75" customHeight="1" x14ac:dyDescent="0.2">
      <c r="A119" s="1748"/>
      <c r="B119" s="97" t="s">
        <v>2328</v>
      </c>
      <c r="C119" s="303" t="s">
        <v>747</v>
      </c>
      <c r="D119" s="297" t="s">
        <v>213</v>
      </c>
      <c r="E119" s="304" t="s">
        <v>551</v>
      </c>
      <c r="F119" s="298"/>
      <c r="G119" s="318"/>
      <c r="H119" s="318"/>
      <c r="I119" s="319"/>
      <c r="J119" s="317" t="s">
        <v>3329</v>
      </c>
      <c r="L119" s="96"/>
    </row>
    <row r="120" spans="1:12" ht="75" customHeight="1" x14ac:dyDescent="0.2">
      <c r="A120" s="1748"/>
      <c r="B120" s="97" t="s">
        <v>2337</v>
      </c>
      <c r="C120" s="320" t="s">
        <v>756</v>
      </c>
      <c r="D120" s="297" t="s">
        <v>213</v>
      </c>
      <c r="E120" s="304" t="s">
        <v>551</v>
      </c>
      <c r="F120" s="298"/>
      <c r="G120" s="318"/>
      <c r="H120" s="318"/>
      <c r="I120" s="319"/>
      <c r="J120" s="317" t="s">
        <v>3330</v>
      </c>
      <c r="L120" s="96"/>
    </row>
    <row r="121" spans="1:12" ht="86.25" customHeight="1" x14ac:dyDescent="0.2">
      <c r="A121" s="1748"/>
      <c r="B121" s="97" t="s">
        <v>2344</v>
      </c>
      <c r="C121" s="303" t="s">
        <v>762</v>
      </c>
      <c r="D121" s="308" t="s">
        <v>213</v>
      </c>
      <c r="E121" s="308" t="s">
        <v>551</v>
      </c>
      <c r="F121" s="321"/>
      <c r="G121" s="318"/>
      <c r="H121" s="318"/>
      <c r="I121" s="319"/>
      <c r="J121" s="317" t="s">
        <v>3331</v>
      </c>
      <c r="L121" s="96"/>
    </row>
    <row r="122" spans="1:12" ht="93" customHeight="1" x14ac:dyDescent="0.2">
      <c r="A122" s="1748"/>
      <c r="B122" s="411" t="s">
        <v>2351</v>
      </c>
      <c r="C122" s="322" t="s">
        <v>769</v>
      </c>
      <c r="D122" s="253" t="s">
        <v>558</v>
      </c>
      <c r="E122" s="253" t="s">
        <v>216</v>
      </c>
      <c r="F122" s="323">
        <v>5</v>
      </c>
      <c r="G122" s="323"/>
      <c r="H122" s="323"/>
      <c r="I122" s="324"/>
      <c r="J122" s="317" t="s">
        <v>3332</v>
      </c>
      <c r="L122" s="96"/>
    </row>
    <row r="123" spans="1:12" ht="93" customHeight="1" x14ac:dyDescent="0.2">
      <c r="A123" s="1748"/>
      <c r="B123" s="262" t="s">
        <v>2361</v>
      </c>
      <c r="C123" s="275" t="s">
        <v>779</v>
      </c>
      <c r="D123" s="326" t="s">
        <v>213</v>
      </c>
      <c r="E123" s="327" t="s">
        <v>551</v>
      </c>
      <c r="F123" s="264"/>
      <c r="G123" s="224"/>
      <c r="H123" s="224"/>
      <c r="I123" s="235"/>
      <c r="J123" s="317" t="s">
        <v>3333</v>
      </c>
      <c r="L123" s="96"/>
    </row>
    <row r="124" spans="1:12" ht="83.25" customHeight="1" x14ac:dyDescent="0.2">
      <c r="A124" s="1748"/>
      <c r="B124" s="262" t="s">
        <v>2388</v>
      </c>
      <c r="C124" s="262" t="s">
        <v>803</v>
      </c>
      <c r="D124" s="326" t="s">
        <v>213</v>
      </c>
      <c r="E124" s="327" t="s">
        <v>551</v>
      </c>
      <c r="F124" s="264"/>
      <c r="G124" s="224"/>
      <c r="H124" s="224"/>
      <c r="I124" s="235"/>
      <c r="J124" s="317" t="s">
        <v>3334</v>
      </c>
      <c r="L124" s="96"/>
    </row>
    <row r="125" spans="1:12" ht="44.25" customHeight="1" x14ac:dyDescent="0.2">
      <c r="A125" s="1748"/>
      <c r="B125" s="416" t="s">
        <v>3335</v>
      </c>
      <c r="C125" s="416" t="s">
        <v>3336</v>
      </c>
      <c r="D125" s="286" t="s">
        <v>986</v>
      </c>
      <c r="E125" s="328" t="s">
        <v>60</v>
      </c>
      <c r="F125" s="224">
        <v>66</v>
      </c>
      <c r="G125" s="224"/>
      <c r="H125" s="224"/>
      <c r="I125" s="235"/>
      <c r="J125" s="317" t="s">
        <v>3337</v>
      </c>
      <c r="L125" s="96"/>
    </row>
    <row r="126" spans="1:12" ht="44.25" customHeight="1" x14ac:dyDescent="0.2">
      <c r="A126" s="1748"/>
      <c r="B126" s="416" t="s">
        <v>3338</v>
      </c>
      <c r="C126" s="416" t="s">
        <v>3339</v>
      </c>
      <c r="D126" s="286" t="s">
        <v>986</v>
      </c>
      <c r="E126" s="328" t="s">
        <v>60</v>
      </c>
      <c r="F126" s="224">
        <v>40</v>
      </c>
      <c r="G126" s="224"/>
      <c r="H126" s="224"/>
      <c r="I126" s="235"/>
      <c r="J126" s="317" t="s">
        <v>3341</v>
      </c>
      <c r="L126" s="96"/>
    </row>
    <row r="127" spans="1:12" ht="44.25" customHeight="1" x14ac:dyDescent="0.2">
      <c r="A127" s="1748"/>
      <c r="B127" s="416" t="s">
        <v>3342</v>
      </c>
      <c r="C127" s="416" t="s">
        <v>3343</v>
      </c>
      <c r="D127" s="286" t="s">
        <v>986</v>
      </c>
      <c r="E127" s="328" t="s">
        <v>60</v>
      </c>
      <c r="F127" s="224">
        <v>50</v>
      </c>
      <c r="G127" s="224"/>
      <c r="H127" s="224"/>
      <c r="I127" s="235"/>
      <c r="J127" s="317" t="s">
        <v>3344</v>
      </c>
      <c r="L127" s="96"/>
    </row>
    <row r="128" spans="1:12" ht="44.25" customHeight="1" x14ac:dyDescent="0.2">
      <c r="A128" s="1748"/>
      <c r="B128" s="416" t="s">
        <v>3345</v>
      </c>
      <c r="C128" s="416" t="s">
        <v>3346</v>
      </c>
      <c r="D128" s="286" t="s">
        <v>986</v>
      </c>
      <c r="E128" s="328" t="s">
        <v>60</v>
      </c>
      <c r="F128" s="224">
        <v>232</v>
      </c>
      <c r="G128" s="224"/>
      <c r="H128" s="224"/>
      <c r="I128" s="235"/>
      <c r="J128" s="317" t="s">
        <v>3347</v>
      </c>
      <c r="L128" s="96"/>
    </row>
    <row r="129" spans="1:12" ht="44.25" customHeight="1" x14ac:dyDescent="0.2">
      <c r="A129" s="1749"/>
      <c r="B129" s="416" t="s">
        <v>3348</v>
      </c>
      <c r="C129" s="416" t="s">
        <v>3349</v>
      </c>
      <c r="D129" s="286" t="s">
        <v>986</v>
      </c>
      <c r="E129" s="328" t="s">
        <v>60</v>
      </c>
      <c r="F129" s="224">
        <v>50</v>
      </c>
      <c r="G129" s="224"/>
      <c r="H129" s="224"/>
      <c r="I129" s="235"/>
      <c r="J129" s="317" t="s">
        <v>3350</v>
      </c>
      <c r="L129" s="96"/>
    </row>
    <row r="130" spans="1:12" ht="135.75" customHeight="1" x14ac:dyDescent="0.2">
      <c r="A130" s="416" t="s">
        <v>1487</v>
      </c>
      <c r="B130" s="416" t="s">
        <v>2390</v>
      </c>
      <c r="C130" s="329" t="s">
        <v>805</v>
      </c>
      <c r="D130" s="225" t="s">
        <v>558</v>
      </c>
      <c r="E130" s="225" t="s">
        <v>216</v>
      </c>
      <c r="F130" s="309">
        <v>1295</v>
      </c>
      <c r="G130" s="330">
        <v>16000</v>
      </c>
      <c r="H130" s="224"/>
      <c r="I130" s="235"/>
      <c r="J130" s="317" t="s">
        <v>3351</v>
      </c>
      <c r="L130" s="96"/>
    </row>
    <row r="131" spans="1:12" ht="70.5" customHeight="1" x14ac:dyDescent="0.2">
      <c r="A131" s="412" t="s">
        <v>1488</v>
      </c>
      <c r="B131" s="412" t="s">
        <v>2395</v>
      </c>
      <c r="C131" s="412" t="s">
        <v>3154</v>
      </c>
      <c r="D131" s="405" t="s">
        <v>810</v>
      </c>
      <c r="E131" s="410" t="s">
        <v>302</v>
      </c>
      <c r="F131" s="331">
        <f>2000-1000</f>
        <v>1000</v>
      </c>
      <c r="G131" s="331">
        <v>2030.6</v>
      </c>
      <c r="H131" s="331">
        <v>3794.4</v>
      </c>
      <c r="I131" s="332">
        <f>2162.9+1000</f>
        <v>3162.9</v>
      </c>
      <c r="J131" s="144" t="s">
        <v>3352</v>
      </c>
      <c r="K131" s="95" t="s">
        <v>11</v>
      </c>
      <c r="L131" s="96"/>
    </row>
    <row r="132" spans="1:12" ht="14.25" customHeight="1" x14ac:dyDescent="0.2">
      <c r="A132" s="1604" t="s">
        <v>1490</v>
      </c>
      <c r="B132" s="1729"/>
      <c r="C132" s="1729"/>
      <c r="D132" s="1729"/>
      <c r="E132" s="1729"/>
      <c r="F132" s="1729"/>
      <c r="G132" s="1729"/>
      <c r="H132" s="1729"/>
      <c r="I132" s="1606"/>
      <c r="J132" s="144"/>
      <c r="K132" s="95"/>
      <c r="L132" s="96"/>
    </row>
    <row r="133" spans="1:12" ht="60.75" customHeight="1" x14ac:dyDescent="0.2">
      <c r="A133" s="333"/>
      <c r="B133" s="416" t="s">
        <v>3353</v>
      </c>
      <c r="C133" s="416" t="s">
        <v>3354</v>
      </c>
      <c r="D133" s="210" t="s">
        <v>810</v>
      </c>
      <c r="E133" s="210" t="s">
        <v>3355</v>
      </c>
      <c r="F133" s="210">
        <v>624.75599999999997</v>
      </c>
      <c r="G133" s="210"/>
      <c r="H133" s="210"/>
      <c r="I133" s="210"/>
      <c r="J133" s="144" t="s">
        <v>3340</v>
      </c>
      <c r="K133" s="95"/>
      <c r="L133" s="96"/>
    </row>
    <row r="134" spans="1:12" ht="47.25" customHeight="1" x14ac:dyDescent="0.2">
      <c r="A134" s="1560" t="s">
        <v>1492</v>
      </c>
      <c r="B134" s="97" t="s">
        <v>2493</v>
      </c>
      <c r="C134" s="416" t="s">
        <v>3157</v>
      </c>
      <c r="D134" s="308" t="s">
        <v>810</v>
      </c>
      <c r="E134" s="334" t="s">
        <v>312</v>
      </c>
      <c r="F134" s="335">
        <v>1500</v>
      </c>
      <c r="G134" s="211"/>
      <c r="H134" s="211"/>
      <c r="I134" s="211"/>
      <c r="J134" s="144" t="s">
        <v>3356</v>
      </c>
      <c r="K134" s="95"/>
      <c r="L134" s="96"/>
    </row>
    <row r="135" spans="1:12" ht="91.5" customHeight="1" x14ac:dyDescent="0.2">
      <c r="A135" s="1728"/>
      <c r="B135" s="416" t="s">
        <v>2494</v>
      </c>
      <c r="C135" s="416" t="s">
        <v>3177</v>
      </c>
      <c r="D135" s="210" t="s">
        <v>810</v>
      </c>
      <c r="E135" s="336" t="s">
        <v>2495</v>
      </c>
      <c r="F135" s="279">
        <v>235.8</v>
      </c>
      <c r="G135" s="211"/>
      <c r="H135" s="211"/>
      <c r="I135" s="211"/>
      <c r="J135" s="144" t="s">
        <v>3357</v>
      </c>
      <c r="K135" s="95"/>
      <c r="L135" s="96"/>
    </row>
    <row r="136" spans="1:12" ht="18" customHeight="1" x14ac:dyDescent="0.2">
      <c r="A136" s="1604" t="s">
        <v>1494</v>
      </c>
      <c r="B136" s="1729"/>
      <c r="C136" s="1729"/>
      <c r="D136" s="1729"/>
      <c r="E136" s="1729"/>
      <c r="F136" s="1729"/>
      <c r="G136" s="1729"/>
      <c r="H136" s="1729"/>
      <c r="I136" s="1606"/>
      <c r="J136" s="144"/>
      <c r="K136" s="95"/>
      <c r="L136" s="96"/>
    </row>
    <row r="137" spans="1:12" ht="104.25" customHeight="1" x14ac:dyDescent="0.2">
      <c r="A137" s="1746" t="s">
        <v>1495</v>
      </c>
      <c r="B137" s="411" t="s">
        <v>2511</v>
      </c>
      <c r="C137" s="337" t="s">
        <v>920</v>
      </c>
      <c r="D137" s="253" t="s">
        <v>921</v>
      </c>
      <c r="E137" s="253" t="s">
        <v>3430</v>
      </c>
      <c r="F137" s="338">
        <v>200</v>
      </c>
      <c r="G137" s="338">
        <v>17050</v>
      </c>
      <c r="H137" s="421"/>
      <c r="I137" s="421"/>
      <c r="J137" s="144" t="s">
        <v>3361</v>
      </c>
      <c r="K137" s="95"/>
      <c r="L137" s="96"/>
    </row>
    <row r="138" spans="1:12" ht="57" customHeight="1" x14ac:dyDescent="0.2">
      <c r="A138" s="1727"/>
      <c r="B138" s="411" t="s">
        <v>3362</v>
      </c>
      <c r="C138" s="337" t="s">
        <v>3363</v>
      </c>
      <c r="D138" s="253" t="s">
        <v>891</v>
      </c>
      <c r="E138" s="253" t="s">
        <v>3364</v>
      </c>
      <c r="F138" s="338">
        <v>240</v>
      </c>
      <c r="G138" s="338"/>
      <c r="H138" s="421"/>
      <c r="I138" s="421"/>
      <c r="J138" s="144" t="s">
        <v>3365</v>
      </c>
      <c r="K138" s="95"/>
      <c r="L138" s="96"/>
    </row>
    <row r="139" spans="1:12" ht="49.5" customHeight="1" x14ac:dyDescent="0.2">
      <c r="A139" s="1728"/>
      <c r="B139" s="411" t="s">
        <v>3358</v>
      </c>
      <c r="C139" s="337" t="s">
        <v>3359</v>
      </c>
      <c r="D139" s="253" t="s">
        <v>286</v>
      </c>
      <c r="E139" s="253" t="s">
        <v>972</v>
      </c>
      <c r="F139" s="338">
        <v>111</v>
      </c>
      <c r="G139" s="338"/>
      <c r="H139" s="421"/>
      <c r="I139" s="421"/>
      <c r="J139" s="144" t="s">
        <v>3340</v>
      </c>
      <c r="K139" s="95"/>
      <c r="L139" s="96"/>
    </row>
    <row r="140" spans="1:12" ht="105" customHeight="1" x14ac:dyDescent="0.2">
      <c r="A140" s="209" t="s">
        <v>2542</v>
      </c>
      <c r="B140" s="416" t="s">
        <v>2545</v>
      </c>
      <c r="C140" s="339" t="s">
        <v>953</v>
      </c>
      <c r="D140" s="336" t="s">
        <v>810</v>
      </c>
      <c r="E140" s="336" t="s">
        <v>950</v>
      </c>
      <c r="F140" s="224">
        <v>320</v>
      </c>
      <c r="G140" s="224">
        <v>500</v>
      </c>
      <c r="H140" s="421"/>
      <c r="I140" s="421"/>
      <c r="J140" s="144" t="s">
        <v>3360</v>
      </c>
      <c r="K140" s="95"/>
      <c r="L140" s="96"/>
    </row>
    <row r="141" spans="1:12" ht="80.25" customHeight="1" x14ac:dyDescent="0.2">
      <c r="A141" s="322" t="s">
        <v>1501</v>
      </c>
      <c r="B141" s="411" t="s">
        <v>2549</v>
      </c>
      <c r="C141" s="340" t="s">
        <v>952</v>
      </c>
      <c r="D141" s="341" t="s">
        <v>810</v>
      </c>
      <c r="E141" s="341" t="s">
        <v>950</v>
      </c>
      <c r="F141" s="338">
        <v>400</v>
      </c>
      <c r="G141" s="342">
        <v>890</v>
      </c>
      <c r="H141" s="343"/>
      <c r="I141" s="343"/>
      <c r="J141" s="144" t="s">
        <v>3366</v>
      </c>
      <c r="K141" s="95"/>
      <c r="L141" s="96"/>
    </row>
    <row r="142" spans="1:12" ht="109.5" customHeight="1" x14ac:dyDescent="0.2">
      <c r="A142" s="209" t="s">
        <v>1503</v>
      </c>
      <c r="B142" s="209" t="s">
        <v>2552</v>
      </c>
      <c r="C142" s="339" t="s">
        <v>952</v>
      </c>
      <c r="D142" s="336" t="s">
        <v>810</v>
      </c>
      <c r="E142" s="336" t="s">
        <v>950</v>
      </c>
      <c r="F142" s="224">
        <v>400</v>
      </c>
      <c r="G142" s="224">
        <v>500</v>
      </c>
      <c r="H142" s="344"/>
      <c r="I142" s="344"/>
      <c r="J142" s="144" t="s">
        <v>3367</v>
      </c>
      <c r="K142" s="95"/>
      <c r="L142" s="96"/>
    </row>
    <row r="143" spans="1:12" ht="47.25" customHeight="1" x14ac:dyDescent="0.2">
      <c r="A143" s="412" t="s">
        <v>2563</v>
      </c>
      <c r="B143" s="412" t="s">
        <v>2568</v>
      </c>
      <c r="C143" s="345" t="s">
        <v>3178</v>
      </c>
      <c r="D143" s="346" t="s">
        <v>21</v>
      </c>
      <c r="E143" s="410" t="s">
        <v>1292</v>
      </c>
      <c r="F143" s="347">
        <v>473.55</v>
      </c>
      <c r="G143" s="266">
        <v>500</v>
      </c>
      <c r="H143" s="331"/>
      <c r="I143" s="331"/>
      <c r="J143" s="144" t="s">
        <v>3368</v>
      </c>
      <c r="K143" s="95"/>
      <c r="L143" s="96"/>
    </row>
    <row r="144" spans="1:12" ht="11.25" customHeight="1" x14ac:dyDescent="0.2">
      <c r="F144" s="348"/>
      <c r="G144" s="348"/>
      <c r="H144" s="348"/>
      <c r="I144" s="348"/>
      <c r="K144" s="95"/>
      <c r="L144" s="96"/>
    </row>
    <row r="145" spans="1:12" ht="12.75" customHeight="1" x14ac:dyDescent="0.2">
      <c r="A145" s="1642" t="s">
        <v>1505</v>
      </c>
      <c r="B145" s="1642"/>
      <c r="C145" s="1642"/>
      <c r="D145" s="1642"/>
      <c r="E145" s="1642"/>
      <c r="F145" s="1642"/>
      <c r="G145" s="1642"/>
      <c r="H145" s="1642"/>
      <c r="I145" s="1642"/>
      <c r="J145" s="349"/>
      <c r="K145" s="350" t="s">
        <v>8</v>
      </c>
      <c r="L145" s="96"/>
    </row>
    <row r="146" spans="1:12" ht="15" customHeight="1" x14ac:dyDescent="0.2">
      <c r="A146" s="1576" t="s">
        <v>2</v>
      </c>
      <c r="B146" s="1617" t="s">
        <v>3</v>
      </c>
      <c r="C146" s="1621"/>
      <c r="D146" s="1576" t="s">
        <v>4</v>
      </c>
      <c r="E146" s="1576" t="s">
        <v>5</v>
      </c>
      <c r="F146" s="1617" t="s">
        <v>6</v>
      </c>
      <c r="G146" s="1618"/>
      <c r="H146" s="1621"/>
      <c r="I146" s="1625" t="s">
        <v>7</v>
      </c>
      <c r="J146" s="152"/>
      <c r="K146" s="95"/>
      <c r="L146" s="96"/>
    </row>
    <row r="147" spans="1:12" ht="6.75" customHeight="1" x14ac:dyDescent="0.2">
      <c r="A147" s="1576"/>
      <c r="B147" s="1622"/>
      <c r="C147" s="1623"/>
      <c r="D147" s="1576"/>
      <c r="E147" s="1576"/>
      <c r="F147" s="1619"/>
      <c r="G147" s="1620"/>
      <c r="H147" s="1624"/>
      <c r="I147" s="1740"/>
      <c r="J147" s="152"/>
      <c r="K147" s="95"/>
      <c r="L147" s="96"/>
    </row>
    <row r="148" spans="1:12" ht="11.25" customHeight="1" x14ac:dyDescent="0.2">
      <c r="A148" s="1576"/>
      <c r="B148" s="1622"/>
      <c r="C148" s="1623"/>
      <c r="D148" s="1576"/>
      <c r="E148" s="1576"/>
      <c r="F148" s="1601">
        <v>2017</v>
      </c>
      <c r="G148" s="1601">
        <v>2018</v>
      </c>
      <c r="H148" s="1601">
        <v>2019</v>
      </c>
      <c r="I148" s="1740"/>
      <c r="J148" s="152"/>
      <c r="K148" s="95"/>
      <c r="L148" s="96"/>
    </row>
    <row r="149" spans="1:12" ht="3.75" customHeight="1" x14ac:dyDescent="0.2">
      <c r="A149" s="1576"/>
      <c r="B149" s="1619"/>
      <c r="C149" s="1624"/>
      <c r="D149" s="1576"/>
      <c r="E149" s="1576"/>
      <c r="F149" s="1601"/>
      <c r="G149" s="1601"/>
      <c r="H149" s="1601"/>
      <c r="I149" s="1626"/>
      <c r="J149" s="152"/>
      <c r="K149" s="95"/>
      <c r="L149" s="96"/>
    </row>
    <row r="150" spans="1:12" ht="13.5" customHeight="1" x14ac:dyDescent="0.2">
      <c r="A150" s="418">
        <v>1</v>
      </c>
      <c r="B150" s="1617">
        <v>2</v>
      </c>
      <c r="C150" s="1621"/>
      <c r="D150" s="418">
        <v>3</v>
      </c>
      <c r="E150" s="418">
        <v>4</v>
      </c>
      <c r="F150" s="253">
        <v>5</v>
      </c>
      <c r="G150" s="253">
        <v>6</v>
      </c>
      <c r="H150" s="253">
        <v>7</v>
      </c>
      <c r="I150" s="418">
        <v>8</v>
      </c>
      <c r="J150" s="152"/>
      <c r="K150" s="95"/>
      <c r="L150" s="96"/>
    </row>
    <row r="151" spans="1:12" ht="13.5" customHeight="1" x14ac:dyDescent="0.2">
      <c r="A151" s="1583" t="s">
        <v>1506</v>
      </c>
      <c r="B151" s="1742"/>
      <c r="C151" s="1742"/>
      <c r="D151" s="1742"/>
      <c r="E151" s="1742"/>
      <c r="F151" s="1742"/>
      <c r="G151" s="1742"/>
      <c r="H151" s="1742"/>
      <c r="I151" s="1585"/>
      <c r="J151" s="152"/>
      <c r="K151" s="95"/>
      <c r="L151" s="96"/>
    </row>
    <row r="152" spans="1:12" ht="72.75" customHeight="1" x14ac:dyDescent="0.2">
      <c r="A152" s="1564" t="s">
        <v>1507</v>
      </c>
      <c r="B152" s="416" t="s">
        <v>2573</v>
      </c>
      <c r="C152" s="209" t="s">
        <v>3179</v>
      </c>
      <c r="D152" s="351" t="s">
        <v>121</v>
      </c>
      <c r="E152" s="210" t="s">
        <v>1290</v>
      </c>
      <c r="F152" s="211">
        <v>700</v>
      </c>
      <c r="G152" s="211">
        <v>5000</v>
      </c>
      <c r="H152" s="211">
        <v>6000</v>
      </c>
      <c r="I152" s="211">
        <v>1700</v>
      </c>
      <c r="J152" s="152" t="s">
        <v>3369</v>
      </c>
      <c r="K152" s="95"/>
      <c r="L152" s="96"/>
    </row>
    <row r="153" spans="1:12" ht="49.5" customHeight="1" x14ac:dyDescent="0.2">
      <c r="A153" s="1564"/>
      <c r="B153" s="416" t="s">
        <v>2574</v>
      </c>
      <c r="C153" s="209" t="s">
        <v>3180</v>
      </c>
      <c r="D153" s="351" t="s">
        <v>213</v>
      </c>
      <c r="E153" s="210" t="s">
        <v>1290</v>
      </c>
      <c r="F153" s="211">
        <v>200</v>
      </c>
      <c r="G153" s="211">
        <v>1000</v>
      </c>
      <c r="H153" s="211"/>
      <c r="I153" s="211"/>
      <c r="J153" s="152" t="s">
        <v>3370</v>
      </c>
      <c r="K153" s="95"/>
      <c r="L153" s="96"/>
    </row>
    <row r="154" spans="1:12" ht="12.75" customHeight="1" x14ac:dyDescent="0.2">
      <c r="A154" s="1741" t="s">
        <v>1508</v>
      </c>
      <c r="B154" s="1741"/>
      <c r="C154" s="1741"/>
      <c r="D154" s="1741"/>
      <c r="E154" s="1741"/>
      <c r="F154" s="1741"/>
      <c r="G154" s="1741"/>
      <c r="H154" s="1741"/>
      <c r="I154" s="1741"/>
      <c r="J154" s="254"/>
      <c r="K154" s="95"/>
      <c r="L154" s="96"/>
    </row>
    <row r="155" spans="1:12" ht="134.25" customHeight="1" x14ac:dyDescent="0.2">
      <c r="A155" s="352"/>
      <c r="B155" s="97" t="s">
        <v>2578</v>
      </c>
      <c r="C155" s="98" t="s">
        <v>3371</v>
      </c>
      <c r="D155" s="99" t="s">
        <v>891</v>
      </c>
      <c r="E155" s="123" t="s">
        <v>972</v>
      </c>
      <c r="F155" s="237">
        <v>23.414000000000001</v>
      </c>
      <c r="G155" s="421"/>
      <c r="H155" s="421"/>
      <c r="I155" s="421"/>
      <c r="J155" s="152" t="s">
        <v>3372</v>
      </c>
      <c r="K155" s="95"/>
      <c r="L155" s="96"/>
    </row>
    <row r="156" spans="1:12" ht="72" customHeight="1" x14ac:dyDescent="0.2">
      <c r="A156" s="352"/>
      <c r="B156" s="97" t="s">
        <v>2579</v>
      </c>
      <c r="C156" s="98" t="s">
        <v>3374</v>
      </c>
      <c r="D156" s="99" t="s">
        <v>891</v>
      </c>
      <c r="E156" s="353" t="s">
        <v>972</v>
      </c>
      <c r="F156" s="354">
        <v>1470</v>
      </c>
      <c r="G156" s="421"/>
      <c r="H156" s="421"/>
      <c r="I156" s="421"/>
      <c r="J156" s="152" t="s">
        <v>3373</v>
      </c>
      <c r="K156" s="95"/>
      <c r="L156" s="96"/>
    </row>
    <row r="157" spans="1:12" ht="57" customHeight="1" x14ac:dyDescent="0.2">
      <c r="A157" s="1560" t="s">
        <v>1509</v>
      </c>
      <c r="B157" s="416" t="s">
        <v>2592</v>
      </c>
      <c r="C157" s="209" t="s">
        <v>3158</v>
      </c>
      <c r="D157" s="210" t="s">
        <v>986</v>
      </c>
      <c r="E157" s="210" t="s">
        <v>987</v>
      </c>
      <c r="F157" s="224">
        <v>1215</v>
      </c>
      <c r="G157" s="224"/>
      <c r="H157" s="224"/>
      <c r="I157" s="224"/>
      <c r="J157" s="144" t="s">
        <v>3375</v>
      </c>
      <c r="K157" s="95" t="s">
        <v>973</v>
      </c>
      <c r="L157" s="96"/>
    </row>
    <row r="158" spans="1:12" ht="96.75" customHeight="1" x14ac:dyDescent="0.2">
      <c r="A158" s="1727"/>
      <c r="B158" s="416" t="s">
        <v>3023</v>
      </c>
      <c r="C158" s="416" t="s">
        <v>3025</v>
      </c>
      <c r="D158" s="225" t="s">
        <v>975</v>
      </c>
      <c r="E158" s="225" t="s">
        <v>972</v>
      </c>
      <c r="F158" s="309">
        <v>34</v>
      </c>
      <c r="G158" s="224"/>
      <c r="H158" s="224"/>
      <c r="I158" s="224"/>
      <c r="J158" s="144" t="s">
        <v>3376</v>
      </c>
      <c r="K158" s="95"/>
      <c r="L158" s="96"/>
    </row>
    <row r="159" spans="1:12" ht="80.25" customHeight="1" x14ac:dyDescent="0.2">
      <c r="A159" s="1728"/>
      <c r="B159" s="416" t="s">
        <v>3024</v>
      </c>
      <c r="C159" s="209" t="s">
        <v>988</v>
      </c>
      <c r="D159" s="225" t="s">
        <v>975</v>
      </c>
      <c r="E159" s="225" t="s">
        <v>972</v>
      </c>
      <c r="F159" s="224">
        <v>36</v>
      </c>
      <c r="G159" s="224"/>
      <c r="H159" s="224"/>
      <c r="I159" s="224"/>
      <c r="J159" s="144" t="s">
        <v>3377</v>
      </c>
      <c r="K159" s="95"/>
      <c r="L159" s="96"/>
    </row>
    <row r="160" spans="1:12" ht="111" customHeight="1" x14ac:dyDescent="0.2">
      <c r="A160" s="419" t="s">
        <v>1510</v>
      </c>
      <c r="B160" s="355" t="s">
        <v>2596</v>
      </c>
      <c r="C160" s="356" t="s">
        <v>1330</v>
      </c>
      <c r="D160" s="357" t="s">
        <v>13</v>
      </c>
      <c r="E160" s="357" t="s">
        <v>972</v>
      </c>
      <c r="F160" s="358">
        <v>700</v>
      </c>
      <c r="G160" s="358"/>
      <c r="H160" s="359"/>
      <c r="I160" s="360"/>
      <c r="J160" s="144" t="s">
        <v>3378</v>
      </c>
      <c r="K160" s="95" t="s">
        <v>973</v>
      </c>
      <c r="L160" s="96"/>
    </row>
    <row r="161" spans="1:12" ht="63.75" customHeight="1" x14ac:dyDescent="0.2">
      <c r="A161" s="361" t="s">
        <v>1512</v>
      </c>
      <c r="B161" s="315" t="s">
        <v>2603</v>
      </c>
      <c r="C161" s="209" t="s">
        <v>993</v>
      </c>
      <c r="D161" s="402" t="s">
        <v>810</v>
      </c>
      <c r="E161" s="402" t="s">
        <v>972</v>
      </c>
      <c r="F161" s="120"/>
      <c r="G161" s="116"/>
      <c r="H161" s="100"/>
      <c r="I161" s="197"/>
      <c r="J161" s="144" t="s">
        <v>3379</v>
      </c>
      <c r="K161" s="95" t="s">
        <v>973</v>
      </c>
      <c r="L161" s="96"/>
    </row>
    <row r="162" spans="1:12" ht="133.5" customHeight="1" x14ac:dyDescent="0.2">
      <c r="A162" s="362"/>
      <c r="B162" s="107" t="s">
        <v>2609</v>
      </c>
      <c r="C162" s="113" t="s">
        <v>3380</v>
      </c>
      <c r="D162" s="402" t="s">
        <v>810</v>
      </c>
      <c r="E162" s="402" t="s">
        <v>972</v>
      </c>
      <c r="F162" s="114">
        <v>995</v>
      </c>
      <c r="G162" s="342"/>
      <c r="H162" s="363"/>
      <c r="I162" s="197"/>
      <c r="J162" s="144" t="s">
        <v>3381</v>
      </c>
      <c r="K162" s="95"/>
      <c r="L162" s="96"/>
    </row>
    <row r="163" spans="1:12" ht="97.5" customHeight="1" x14ac:dyDescent="0.2">
      <c r="A163" s="364" t="s">
        <v>1515</v>
      </c>
      <c r="B163" s="107" t="s">
        <v>2610</v>
      </c>
      <c r="C163" s="209" t="s">
        <v>998</v>
      </c>
      <c r="D163" s="402" t="s">
        <v>810</v>
      </c>
      <c r="E163" s="402" t="s">
        <v>972</v>
      </c>
      <c r="F163" s="111">
        <v>57.6</v>
      </c>
      <c r="G163" s="111"/>
      <c r="H163" s="363"/>
      <c r="I163" s="197"/>
      <c r="J163" s="144" t="s">
        <v>3382</v>
      </c>
      <c r="K163" s="95" t="s">
        <v>973</v>
      </c>
      <c r="L163" s="96"/>
    </row>
    <row r="164" spans="1:12" ht="94.5" customHeight="1" x14ac:dyDescent="0.2">
      <c r="A164" s="364" t="s">
        <v>1516</v>
      </c>
      <c r="B164" s="107" t="s">
        <v>2615</v>
      </c>
      <c r="C164" s="113" t="s">
        <v>1003</v>
      </c>
      <c r="D164" s="365" t="s">
        <v>810</v>
      </c>
      <c r="E164" s="402" t="s">
        <v>972</v>
      </c>
      <c r="F164" s="224">
        <v>15</v>
      </c>
      <c r="G164" s="224"/>
      <c r="H164" s="366"/>
      <c r="I164" s="197"/>
      <c r="J164" s="144" t="s">
        <v>3383</v>
      </c>
      <c r="K164" s="95" t="s">
        <v>973</v>
      </c>
      <c r="L164" s="96"/>
    </row>
    <row r="165" spans="1:12" ht="94.5" customHeight="1" x14ac:dyDescent="0.2">
      <c r="A165" s="367"/>
      <c r="B165" s="411" t="s">
        <v>2617</v>
      </c>
      <c r="C165" s="108" t="s">
        <v>1332</v>
      </c>
      <c r="D165" s="404" t="s">
        <v>810</v>
      </c>
      <c r="E165" s="253" t="s">
        <v>972</v>
      </c>
      <c r="F165" s="338">
        <v>865</v>
      </c>
      <c r="G165" s="338"/>
      <c r="H165" s="366"/>
      <c r="I165" s="196"/>
      <c r="J165" s="144" t="s">
        <v>3384</v>
      </c>
      <c r="K165" s="95"/>
      <c r="L165" s="96"/>
    </row>
    <row r="166" spans="1:12" ht="94.5" customHeight="1" x14ac:dyDescent="0.2">
      <c r="A166" s="367"/>
      <c r="B166" s="411" t="s">
        <v>2618</v>
      </c>
      <c r="C166" s="108" t="s">
        <v>1004</v>
      </c>
      <c r="D166" s="404" t="s">
        <v>810</v>
      </c>
      <c r="E166" s="253" t="s">
        <v>972</v>
      </c>
      <c r="F166" s="338">
        <v>285</v>
      </c>
      <c r="G166" s="338">
        <v>250</v>
      </c>
      <c r="H166" s="338"/>
      <c r="I166" s="338"/>
      <c r="J166" s="144" t="s">
        <v>3385</v>
      </c>
      <c r="K166" s="95"/>
      <c r="L166" s="96"/>
    </row>
    <row r="167" spans="1:12" ht="58.5" customHeight="1" x14ac:dyDescent="0.2">
      <c r="A167" s="367"/>
      <c r="B167" s="416" t="s">
        <v>3386</v>
      </c>
      <c r="C167" s="209" t="s">
        <v>3387</v>
      </c>
      <c r="D167" s="225" t="s">
        <v>810</v>
      </c>
      <c r="E167" s="225" t="s">
        <v>972</v>
      </c>
      <c r="F167" s="224"/>
      <c r="G167" s="224"/>
      <c r="H167" s="224"/>
      <c r="I167" s="224">
        <v>330</v>
      </c>
      <c r="J167" s="144" t="s">
        <v>3388</v>
      </c>
      <c r="K167" s="95"/>
      <c r="L167" s="96"/>
    </row>
    <row r="168" spans="1:12" ht="99" customHeight="1" x14ac:dyDescent="0.2">
      <c r="A168" s="367"/>
      <c r="B168" s="107" t="s">
        <v>2638</v>
      </c>
      <c r="C168" s="368" t="s">
        <v>1015</v>
      </c>
      <c r="D168" s="402" t="s">
        <v>810</v>
      </c>
      <c r="E168" s="402" t="s">
        <v>972</v>
      </c>
      <c r="F168" s="224">
        <v>1155</v>
      </c>
      <c r="G168" s="224"/>
      <c r="H168" s="224"/>
      <c r="I168" s="224"/>
      <c r="J168" s="144" t="s">
        <v>3389</v>
      </c>
      <c r="K168" s="95"/>
      <c r="L168" s="96"/>
    </row>
    <row r="169" spans="1:12" ht="117" customHeight="1" x14ac:dyDescent="0.2">
      <c r="A169" s="1719" t="s">
        <v>1532</v>
      </c>
      <c r="B169" s="369" t="s">
        <v>2649</v>
      </c>
      <c r="C169" s="370" t="s">
        <v>1363</v>
      </c>
      <c r="D169" s="371" t="s">
        <v>810</v>
      </c>
      <c r="E169" s="371" t="s">
        <v>972</v>
      </c>
      <c r="F169" s="318">
        <v>100</v>
      </c>
      <c r="G169" s="372"/>
      <c r="H169" s="105"/>
      <c r="I169" s="106"/>
      <c r="J169" s="144" t="s">
        <v>3390</v>
      </c>
      <c r="K169" s="95" t="s">
        <v>973</v>
      </c>
      <c r="L169" s="96"/>
    </row>
    <row r="170" spans="1:12" ht="52.5" customHeight="1" x14ac:dyDescent="0.2">
      <c r="A170" s="1720"/>
      <c r="B170" s="416" t="s">
        <v>3159</v>
      </c>
      <c r="C170" s="322" t="s">
        <v>3160</v>
      </c>
      <c r="D170" s="225" t="s">
        <v>810</v>
      </c>
      <c r="E170" s="225" t="s">
        <v>972</v>
      </c>
      <c r="F170" s="224">
        <v>400</v>
      </c>
      <c r="G170" s="342"/>
      <c r="H170" s="100"/>
      <c r="I170" s="197"/>
      <c r="J170" s="144" t="s">
        <v>3391</v>
      </c>
      <c r="K170" s="95"/>
      <c r="L170" s="96"/>
    </row>
    <row r="171" spans="1:12" ht="138.75" customHeight="1" x14ac:dyDescent="0.2">
      <c r="A171" s="1565" t="s">
        <v>1538</v>
      </c>
      <c r="B171" s="408" t="s">
        <v>2665</v>
      </c>
      <c r="C171" s="361" t="s">
        <v>1340</v>
      </c>
      <c r="D171" s="404" t="s">
        <v>810</v>
      </c>
      <c r="E171" s="253" t="s">
        <v>972</v>
      </c>
      <c r="F171" s="338">
        <v>1300</v>
      </c>
      <c r="G171" s="111"/>
      <c r="H171" s="100"/>
      <c r="I171" s="197"/>
      <c r="J171" s="144" t="s">
        <v>3392</v>
      </c>
      <c r="K171" s="95" t="s">
        <v>973</v>
      </c>
      <c r="L171" s="96"/>
    </row>
    <row r="172" spans="1:12" ht="60" customHeight="1" x14ac:dyDescent="0.2">
      <c r="A172" s="1567"/>
      <c r="B172" s="407" t="s">
        <v>3182</v>
      </c>
      <c r="C172" s="108" t="s">
        <v>3181</v>
      </c>
      <c r="D172" s="418" t="s">
        <v>810</v>
      </c>
      <c r="E172" s="418" t="s">
        <v>972</v>
      </c>
      <c r="F172" s="373">
        <v>44.731000000000002</v>
      </c>
      <c r="G172" s="111"/>
      <c r="H172" s="100"/>
      <c r="I172" s="197"/>
      <c r="J172" s="144" t="s">
        <v>3393</v>
      </c>
      <c r="K172" s="95"/>
      <c r="L172" s="96"/>
    </row>
    <row r="173" spans="1:12" ht="94.5" customHeight="1" x14ac:dyDescent="0.2">
      <c r="A173" s="408"/>
      <c r="B173" s="406" t="s">
        <v>2667</v>
      </c>
      <c r="C173" s="361" t="s">
        <v>1030</v>
      </c>
      <c r="D173" s="374" t="s">
        <v>986</v>
      </c>
      <c r="E173" s="374" t="s">
        <v>987</v>
      </c>
      <c r="F173" s="111">
        <v>250</v>
      </c>
      <c r="G173" s="111"/>
      <c r="H173" s="100"/>
      <c r="I173" s="197"/>
      <c r="J173" s="144" t="s">
        <v>3394</v>
      </c>
      <c r="K173" s="95"/>
      <c r="L173" s="96"/>
    </row>
    <row r="174" spans="1:12" ht="106.5" customHeight="1" x14ac:dyDescent="0.2">
      <c r="A174" s="375" t="s">
        <v>1540</v>
      </c>
      <c r="B174" s="406" t="s">
        <v>2670</v>
      </c>
      <c r="C174" s="108" t="s">
        <v>1033</v>
      </c>
      <c r="D174" s="376" t="s">
        <v>986</v>
      </c>
      <c r="E174" s="376" t="s">
        <v>987</v>
      </c>
      <c r="F174" s="111">
        <v>55</v>
      </c>
      <c r="G174" s="111"/>
      <c r="H174" s="363"/>
      <c r="I174" s="196"/>
      <c r="J174" s="144" t="s">
        <v>3395</v>
      </c>
      <c r="K174" s="95" t="s">
        <v>973</v>
      </c>
      <c r="L174" s="96"/>
    </row>
    <row r="175" spans="1:12" ht="57" customHeight="1" x14ac:dyDescent="0.2">
      <c r="A175" s="362"/>
      <c r="B175" s="377" t="s">
        <v>2684</v>
      </c>
      <c r="C175" s="209" t="s">
        <v>3397</v>
      </c>
      <c r="D175" s="225" t="s">
        <v>810</v>
      </c>
      <c r="E175" s="225" t="s">
        <v>972</v>
      </c>
      <c r="F175" s="224">
        <v>380</v>
      </c>
      <c r="G175" s="224"/>
      <c r="H175" s="224"/>
      <c r="I175" s="224"/>
      <c r="J175" s="144" t="s">
        <v>3396</v>
      </c>
      <c r="K175" s="95"/>
      <c r="L175" s="96"/>
    </row>
    <row r="176" spans="1:12" ht="72.75" customHeight="1" x14ac:dyDescent="0.2">
      <c r="A176" s="364" t="s">
        <v>1556</v>
      </c>
      <c r="B176" s="369" t="s">
        <v>2710</v>
      </c>
      <c r="C176" s="378" t="s">
        <v>1060</v>
      </c>
      <c r="D176" s="371" t="s">
        <v>810</v>
      </c>
      <c r="E176" s="371" t="s">
        <v>972</v>
      </c>
      <c r="F176" s="318"/>
      <c r="G176" s="372"/>
      <c r="H176" s="105"/>
      <c r="I176" s="106"/>
      <c r="J176" s="144" t="s">
        <v>3398</v>
      </c>
      <c r="K176" s="95" t="s">
        <v>973</v>
      </c>
      <c r="L176" s="96"/>
    </row>
    <row r="177" spans="1:12" ht="71.25" customHeight="1" x14ac:dyDescent="0.2">
      <c r="A177" s="364" t="s">
        <v>1558</v>
      </c>
      <c r="B177" s="107" t="s">
        <v>2717</v>
      </c>
      <c r="C177" s="113" t="s">
        <v>3161</v>
      </c>
      <c r="D177" s="402" t="s">
        <v>810</v>
      </c>
      <c r="E177" s="402" t="s">
        <v>972</v>
      </c>
      <c r="F177" s="111">
        <v>50.5</v>
      </c>
      <c r="G177" s="111"/>
      <c r="H177" s="363"/>
      <c r="I177" s="196"/>
      <c r="J177" s="144" t="s">
        <v>3399</v>
      </c>
      <c r="K177" s="95" t="s">
        <v>973</v>
      </c>
      <c r="L177" s="96"/>
    </row>
    <row r="178" spans="1:12" ht="71.25" customHeight="1" x14ac:dyDescent="0.2">
      <c r="A178" s="367"/>
      <c r="B178" s="416" t="s">
        <v>3400</v>
      </c>
      <c r="C178" s="379" t="s">
        <v>3401</v>
      </c>
      <c r="D178" s="225" t="s">
        <v>810</v>
      </c>
      <c r="E178" s="225" t="s">
        <v>972</v>
      </c>
      <c r="F178" s="224"/>
      <c r="G178" s="224"/>
      <c r="H178" s="224"/>
      <c r="I178" s="224">
        <v>330</v>
      </c>
      <c r="J178" s="144" t="s">
        <v>3388</v>
      </c>
      <c r="K178" s="95"/>
      <c r="L178" s="96"/>
    </row>
    <row r="179" spans="1:12" ht="57.75" customHeight="1" x14ac:dyDescent="0.2">
      <c r="A179" s="1719" t="s">
        <v>1561</v>
      </c>
      <c r="B179" s="416" t="s">
        <v>3188</v>
      </c>
      <c r="C179" s="379" t="s">
        <v>3189</v>
      </c>
      <c r="D179" s="225" t="s">
        <v>810</v>
      </c>
      <c r="E179" s="225" t="s">
        <v>972</v>
      </c>
      <c r="F179" s="224"/>
      <c r="G179" s="224"/>
      <c r="H179" s="224"/>
      <c r="I179" s="197">
        <v>330</v>
      </c>
      <c r="J179" s="144" t="s">
        <v>3388</v>
      </c>
      <c r="K179" s="95"/>
      <c r="L179" s="96"/>
    </row>
    <row r="180" spans="1:12" ht="51" customHeight="1" x14ac:dyDescent="0.2">
      <c r="A180" s="1720"/>
      <c r="B180" s="416" t="s">
        <v>3191</v>
      </c>
      <c r="C180" s="379" t="s">
        <v>3190</v>
      </c>
      <c r="D180" s="225" t="s">
        <v>810</v>
      </c>
      <c r="E180" s="225" t="s">
        <v>972</v>
      </c>
      <c r="F180" s="224">
        <v>300</v>
      </c>
      <c r="G180" s="224"/>
      <c r="H180" s="224"/>
      <c r="I180" s="197"/>
      <c r="J180" s="144" t="s">
        <v>3393</v>
      </c>
      <c r="K180" s="95"/>
      <c r="L180" s="96"/>
    </row>
    <row r="181" spans="1:12" ht="90" customHeight="1" x14ac:dyDescent="0.2">
      <c r="A181" s="380"/>
      <c r="B181" s="107" t="s">
        <v>2726</v>
      </c>
      <c r="C181" s="337" t="s">
        <v>1070</v>
      </c>
      <c r="D181" s="381" t="s">
        <v>286</v>
      </c>
      <c r="E181" s="402" t="s">
        <v>972</v>
      </c>
      <c r="F181" s="224">
        <v>131</v>
      </c>
      <c r="G181" s="224"/>
      <c r="H181" s="224"/>
      <c r="I181" s="196"/>
      <c r="J181" s="144" t="s">
        <v>3403</v>
      </c>
      <c r="K181" s="95"/>
      <c r="L181" s="96"/>
    </row>
    <row r="182" spans="1:12" ht="104.25" customHeight="1" x14ac:dyDescent="0.2">
      <c r="A182" s="380"/>
      <c r="B182" s="107" t="s">
        <v>2727</v>
      </c>
      <c r="C182" s="337" t="s">
        <v>3010</v>
      </c>
      <c r="D182" s="381" t="s">
        <v>286</v>
      </c>
      <c r="E182" s="402" t="s">
        <v>972</v>
      </c>
      <c r="F182" s="224">
        <v>149</v>
      </c>
      <c r="G182" s="224"/>
      <c r="H182" s="224"/>
      <c r="I182" s="196"/>
      <c r="J182" s="144" t="s">
        <v>3404</v>
      </c>
      <c r="K182" s="95"/>
      <c r="L182" s="96"/>
    </row>
    <row r="183" spans="1:12" ht="47.25" customHeight="1" x14ac:dyDescent="0.2">
      <c r="A183" s="403" t="s">
        <v>1565</v>
      </c>
      <c r="B183" s="411" t="s">
        <v>2729</v>
      </c>
      <c r="C183" s="337" t="s">
        <v>3162</v>
      </c>
      <c r="D183" s="253" t="s">
        <v>13</v>
      </c>
      <c r="E183" s="253" t="s">
        <v>972</v>
      </c>
      <c r="F183" s="323">
        <v>1470</v>
      </c>
      <c r="G183" s="372"/>
      <c r="H183" s="359"/>
      <c r="I183" s="196"/>
      <c r="J183" s="144" t="s">
        <v>3405</v>
      </c>
      <c r="K183" s="95" t="s">
        <v>973</v>
      </c>
      <c r="L183" s="96"/>
    </row>
    <row r="184" spans="1:12" ht="47.25" customHeight="1" x14ac:dyDescent="0.2">
      <c r="A184" s="112"/>
      <c r="B184" s="382" t="s">
        <v>3406</v>
      </c>
      <c r="C184" s="361" t="s">
        <v>3407</v>
      </c>
      <c r="D184" s="417" t="s">
        <v>286</v>
      </c>
      <c r="E184" s="417" t="s">
        <v>972</v>
      </c>
      <c r="F184" s="114">
        <v>9.4</v>
      </c>
      <c r="G184" s="114"/>
      <c r="H184" s="114"/>
      <c r="I184" s="114"/>
      <c r="J184" s="144" t="s">
        <v>3340</v>
      </c>
      <c r="K184" s="95"/>
      <c r="L184" s="96"/>
    </row>
    <row r="185" spans="1:12" ht="39.75" customHeight="1" x14ac:dyDescent="0.2">
      <c r="A185" s="382" t="s">
        <v>1567</v>
      </c>
      <c r="B185" s="382" t="s">
        <v>3192</v>
      </c>
      <c r="C185" s="361" t="s">
        <v>3193</v>
      </c>
      <c r="D185" s="417" t="s">
        <v>891</v>
      </c>
      <c r="E185" s="417" t="s">
        <v>972</v>
      </c>
      <c r="F185" s="114">
        <v>410</v>
      </c>
      <c r="G185" s="114"/>
      <c r="H185" s="114"/>
      <c r="I185" s="114"/>
      <c r="J185" s="144" t="s">
        <v>3402</v>
      </c>
      <c r="K185" s="95"/>
      <c r="L185" s="96"/>
    </row>
    <row r="186" spans="1:12" ht="86.25" customHeight="1" x14ac:dyDescent="0.2">
      <c r="A186" s="407"/>
      <c r="B186" s="107" t="s">
        <v>2782</v>
      </c>
      <c r="C186" s="102" t="s">
        <v>1364</v>
      </c>
      <c r="D186" s="115" t="s">
        <v>13</v>
      </c>
      <c r="E186" s="115" t="s">
        <v>972</v>
      </c>
      <c r="F186" s="338">
        <v>440</v>
      </c>
      <c r="G186" s="111"/>
      <c r="H186" s="111"/>
      <c r="I186" s="111"/>
      <c r="J186" s="144" t="s">
        <v>3408</v>
      </c>
      <c r="K186" s="95"/>
      <c r="L186" s="96"/>
    </row>
    <row r="187" spans="1:12" ht="86.25" customHeight="1" x14ac:dyDescent="0.2">
      <c r="A187" s="407"/>
      <c r="B187" s="107" t="s">
        <v>2783</v>
      </c>
      <c r="C187" s="102" t="s">
        <v>1365</v>
      </c>
      <c r="D187" s="115" t="s">
        <v>13</v>
      </c>
      <c r="E187" s="115" t="s">
        <v>972</v>
      </c>
      <c r="F187" s="383">
        <v>2730</v>
      </c>
      <c r="G187" s="383"/>
      <c r="H187" s="383"/>
      <c r="I187" s="383"/>
      <c r="J187" s="144" t="s">
        <v>3409</v>
      </c>
      <c r="K187" s="95"/>
      <c r="L187" s="96"/>
    </row>
    <row r="188" spans="1:12" ht="109.5" customHeight="1" x14ac:dyDescent="0.2">
      <c r="A188" s="1566" t="s">
        <v>1577</v>
      </c>
      <c r="B188" s="325" t="s">
        <v>2784</v>
      </c>
      <c r="C188" s="102" t="s">
        <v>1113</v>
      </c>
      <c r="D188" s="384" t="s">
        <v>13</v>
      </c>
      <c r="E188" s="384" t="s">
        <v>972</v>
      </c>
      <c r="F188" s="104">
        <v>274</v>
      </c>
      <c r="G188" s="104"/>
      <c r="H188" s="105"/>
      <c r="I188" s="106"/>
      <c r="J188" s="144" t="s">
        <v>3410</v>
      </c>
      <c r="K188" s="95" t="s">
        <v>973</v>
      </c>
      <c r="L188" s="96"/>
    </row>
    <row r="189" spans="1:12" ht="114" customHeight="1" x14ac:dyDescent="0.2">
      <c r="A189" s="1567"/>
      <c r="B189" s="315" t="s">
        <v>2785</v>
      </c>
      <c r="C189" s="356" t="s">
        <v>1114</v>
      </c>
      <c r="D189" s="357" t="s">
        <v>13</v>
      </c>
      <c r="E189" s="357" t="s">
        <v>972</v>
      </c>
      <c r="F189" s="385">
        <v>670.65</v>
      </c>
      <c r="G189" s="114"/>
      <c r="H189" s="100"/>
      <c r="I189" s="197"/>
      <c r="J189" s="144" t="s">
        <v>3411</v>
      </c>
      <c r="K189" s="95" t="s">
        <v>973</v>
      </c>
      <c r="L189" s="96"/>
    </row>
    <row r="190" spans="1:12" ht="63.75" customHeight="1" x14ac:dyDescent="0.2">
      <c r="A190" s="361" t="s">
        <v>1578</v>
      </c>
      <c r="B190" s="315" t="s">
        <v>2788</v>
      </c>
      <c r="C190" s="209" t="s">
        <v>3163</v>
      </c>
      <c r="D190" s="225" t="s">
        <v>810</v>
      </c>
      <c r="E190" s="225" t="s">
        <v>972</v>
      </c>
      <c r="F190" s="116">
        <v>1050</v>
      </c>
      <c r="G190" s="114"/>
      <c r="H190" s="100"/>
      <c r="I190" s="197"/>
      <c r="J190" s="144" t="s">
        <v>3412</v>
      </c>
      <c r="K190" s="95" t="s">
        <v>973</v>
      </c>
      <c r="L190" s="96"/>
    </row>
    <row r="191" spans="1:12" ht="103.5" customHeight="1" x14ac:dyDescent="0.2">
      <c r="A191" s="127"/>
      <c r="B191" s="107" t="s">
        <v>2801</v>
      </c>
      <c r="C191" s="386" t="s">
        <v>1119</v>
      </c>
      <c r="D191" s="387" t="s">
        <v>13</v>
      </c>
      <c r="E191" s="387" t="s">
        <v>972</v>
      </c>
      <c r="F191" s="114">
        <v>340</v>
      </c>
      <c r="G191" s="114"/>
      <c r="H191" s="100"/>
      <c r="I191" s="197"/>
      <c r="J191" s="144" t="s">
        <v>3415</v>
      </c>
      <c r="K191" s="95"/>
      <c r="L191" s="96"/>
    </row>
    <row r="192" spans="1:12" ht="63.75" customHeight="1" x14ac:dyDescent="0.2">
      <c r="A192" s="127"/>
      <c r="B192" s="107" t="s">
        <v>2802</v>
      </c>
      <c r="C192" s="386" t="s">
        <v>1120</v>
      </c>
      <c r="D192" s="387" t="s">
        <v>13</v>
      </c>
      <c r="E192" s="387" t="s">
        <v>972</v>
      </c>
      <c r="F192" s="114"/>
      <c r="G192" s="114"/>
      <c r="H192" s="100"/>
      <c r="I192" s="197"/>
      <c r="J192" s="144" t="s">
        <v>3414</v>
      </c>
      <c r="K192" s="95"/>
      <c r="L192" s="96"/>
    </row>
    <row r="193" spans="1:32" ht="110.25" customHeight="1" x14ac:dyDescent="0.2">
      <c r="A193" s="388" t="s">
        <v>1586</v>
      </c>
      <c r="B193" s="389" t="s">
        <v>2822</v>
      </c>
      <c r="C193" s="113" t="s">
        <v>1134</v>
      </c>
      <c r="D193" s="381" t="s">
        <v>810</v>
      </c>
      <c r="E193" s="381" t="s">
        <v>972</v>
      </c>
      <c r="F193" s="390">
        <v>5084.4928600000003</v>
      </c>
      <c r="G193" s="114"/>
      <c r="H193" s="100"/>
      <c r="I193" s="197"/>
      <c r="J193" s="144" t="s">
        <v>3413</v>
      </c>
      <c r="K193" s="95"/>
      <c r="L193" s="96"/>
    </row>
    <row r="194" spans="1:32" ht="60.75" customHeight="1" x14ac:dyDescent="0.2">
      <c r="A194" s="1719" t="s">
        <v>1590</v>
      </c>
      <c r="B194" s="322" t="s">
        <v>2828</v>
      </c>
      <c r="C194" s="356" t="s">
        <v>3164</v>
      </c>
      <c r="D194" s="357" t="s">
        <v>13</v>
      </c>
      <c r="E194" s="357" t="s">
        <v>972</v>
      </c>
      <c r="F194" s="110">
        <v>1470</v>
      </c>
      <c r="G194" s="114"/>
      <c r="H194" s="100"/>
      <c r="I194" s="197"/>
      <c r="J194" s="144" t="s">
        <v>3416</v>
      </c>
      <c r="K194" s="95" t="s">
        <v>973</v>
      </c>
      <c r="L194" s="96"/>
    </row>
    <row r="195" spans="1:32" ht="60.75" customHeight="1" x14ac:dyDescent="0.2">
      <c r="A195" s="1720"/>
      <c r="B195" s="209" t="s">
        <v>3165</v>
      </c>
      <c r="C195" s="209" t="s">
        <v>3166</v>
      </c>
      <c r="D195" s="414" t="s">
        <v>810</v>
      </c>
      <c r="E195" s="417" t="s">
        <v>972</v>
      </c>
      <c r="F195" s="241">
        <v>45.5</v>
      </c>
      <c r="G195" s="114"/>
      <c r="H195" s="100"/>
      <c r="I195" s="197"/>
      <c r="J195" s="144" t="s">
        <v>3417</v>
      </c>
      <c r="K195" s="95"/>
      <c r="L195" s="96"/>
    </row>
    <row r="196" spans="1:32" ht="113.25" customHeight="1" x14ac:dyDescent="0.2">
      <c r="A196" s="1565" t="s">
        <v>1596</v>
      </c>
      <c r="B196" s="420" t="s">
        <v>2845</v>
      </c>
      <c r="C196" s="102" t="s">
        <v>1155</v>
      </c>
      <c r="D196" s="417" t="s">
        <v>1000</v>
      </c>
      <c r="E196" s="417" t="s">
        <v>972</v>
      </c>
      <c r="F196" s="110">
        <v>1125</v>
      </c>
      <c r="G196" s="121"/>
      <c r="H196" s="122"/>
      <c r="I196" s="199"/>
      <c r="J196" s="144" t="s">
        <v>3418</v>
      </c>
      <c r="K196" s="95" t="s">
        <v>973</v>
      </c>
      <c r="L196" s="96"/>
    </row>
    <row r="197" spans="1:32" ht="97.5" customHeight="1" x14ac:dyDescent="0.2">
      <c r="A197" s="1566"/>
      <c r="B197" s="315" t="s">
        <v>2846</v>
      </c>
      <c r="C197" s="356" t="s">
        <v>1156</v>
      </c>
      <c r="D197" s="418" t="s">
        <v>1000</v>
      </c>
      <c r="E197" s="418" t="s">
        <v>972</v>
      </c>
      <c r="F197" s="391">
        <v>717.42899999999997</v>
      </c>
      <c r="G197" s="392"/>
      <c r="H197" s="393"/>
      <c r="I197" s="394"/>
      <c r="J197" s="144" t="s">
        <v>3419</v>
      </c>
      <c r="K197" s="95" t="s">
        <v>973</v>
      </c>
      <c r="L197" s="96"/>
    </row>
    <row r="198" spans="1:32" ht="58.5" customHeight="1" x14ac:dyDescent="0.2">
      <c r="A198" s="209" t="s">
        <v>2847</v>
      </c>
      <c r="B198" s="107" t="s">
        <v>2849</v>
      </c>
      <c r="C198" s="125" t="s">
        <v>3167</v>
      </c>
      <c r="D198" s="119" t="s">
        <v>810</v>
      </c>
      <c r="E198" s="119" t="s">
        <v>972</v>
      </c>
      <c r="F198" s="120">
        <v>250</v>
      </c>
      <c r="G198" s="126"/>
      <c r="H198" s="126"/>
      <c r="I198" s="199"/>
      <c r="J198" s="144" t="s">
        <v>3420</v>
      </c>
      <c r="K198" s="95" t="s">
        <v>973</v>
      </c>
      <c r="L198" s="96"/>
    </row>
    <row r="199" spans="1:32" ht="11.25" customHeight="1" x14ac:dyDescent="0.2">
      <c r="A199" s="128"/>
      <c r="B199" s="128"/>
      <c r="C199" s="128"/>
      <c r="D199" s="128"/>
      <c r="E199" s="128"/>
      <c r="F199" s="395"/>
      <c r="G199" s="395"/>
      <c r="H199" s="395"/>
      <c r="I199" s="395"/>
      <c r="J199" s="396"/>
      <c r="K199" s="95"/>
      <c r="L199" s="96"/>
    </row>
    <row r="200" spans="1:32" x14ac:dyDescent="0.2">
      <c r="M200" s="128"/>
      <c r="N200" s="128"/>
      <c r="O200" s="128"/>
      <c r="P200" s="128"/>
      <c r="Q200" s="128"/>
      <c r="R200" s="128"/>
      <c r="S200" s="128"/>
      <c r="T200" s="128"/>
      <c r="U200" s="128"/>
      <c r="V200" s="128"/>
      <c r="W200" s="128"/>
      <c r="X200" s="128"/>
      <c r="Y200" s="128"/>
      <c r="Z200" s="128"/>
      <c r="AA200" s="128"/>
      <c r="AB200" s="128"/>
      <c r="AC200" s="128"/>
      <c r="AD200" s="128"/>
      <c r="AE200" s="128"/>
      <c r="AF200" s="128"/>
    </row>
    <row r="201" spans="1:32" ht="12.75" x14ac:dyDescent="0.2">
      <c r="A201" s="1603" t="s">
        <v>1597</v>
      </c>
      <c r="B201" s="1603"/>
      <c r="C201" s="1603"/>
      <c r="D201" s="1603"/>
      <c r="E201" s="1603"/>
      <c r="F201" s="1603"/>
      <c r="G201" s="1603"/>
      <c r="H201" s="1603"/>
      <c r="I201" s="1603"/>
      <c r="M201" s="128"/>
      <c r="N201" s="128"/>
      <c r="O201" s="128"/>
      <c r="P201" s="128"/>
      <c r="Q201" s="128"/>
      <c r="R201" s="128"/>
      <c r="S201" s="128"/>
      <c r="T201" s="128"/>
      <c r="U201" s="128"/>
      <c r="V201" s="128"/>
      <c r="W201" s="128"/>
      <c r="X201" s="128"/>
      <c r="Y201" s="128"/>
      <c r="Z201" s="128"/>
      <c r="AA201" s="128"/>
      <c r="AB201" s="128"/>
      <c r="AC201" s="128"/>
      <c r="AD201" s="128"/>
      <c r="AE201" s="128"/>
      <c r="AF201" s="128"/>
    </row>
    <row r="202" spans="1:32" x14ac:dyDescent="0.2">
      <c r="A202" s="1601" t="s">
        <v>2</v>
      </c>
      <c r="B202" s="1627" t="s">
        <v>1162</v>
      </c>
      <c r="C202" s="1628"/>
      <c r="D202" s="1601" t="s">
        <v>1163</v>
      </c>
      <c r="E202" s="1601" t="s">
        <v>5</v>
      </c>
      <c r="F202" s="1601" t="s">
        <v>1164</v>
      </c>
      <c r="G202" s="1601"/>
      <c r="H202" s="1601"/>
      <c r="I202" s="1601" t="s">
        <v>7</v>
      </c>
      <c r="M202" s="128"/>
      <c r="N202" s="128"/>
      <c r="O202" s="128"/>
      <c r="P202" s="128"/>
      <c r="Q202" s="128"/>
      <c r="R202" s="128"/>
      <c r="S202" s="128"/>
      <c r="T202" s="128"/>
      <c r="U202" s="128"/>
      <c r="V202" s="128"/>
      <c r="W202" s="128"/>
      <c r="X202" s="128"/>
      <c r="Y202" s="128"/>
      <c r="Z202" s="128"/>
      <c r="AA202" s="128"/>
      <c r="AB202" s="128"/>
      <c r="AC202" s="128"/>
      <c r="AD202" s="128"/>
      <c r="AE202" s="128"/>
      <c r="AF202" s="128"/>
    </row>
    <row r="203" spans="1:32" x14ac:dyDescent="0.2">
      <c r="A203" s="1601"/>
      <c r="B203" s="1629"/>
      <c r="C203" s="1630"/>
      <c r="D203" s="1601"/>
      <c r="E203" s="1601"/>
      <c r="F203" s="402">
        <v>2017</v>
      </c>
      <c r="G203" s="402">
        <v>2018</v>
      </c>
      <c r="H203" s="402">
        <v>2019</v>
      </c>
      <c r="I203" s="1601"/>
      <c r="M203" s="128"/>
      <c r="N203" s="128"/>
      <c r="O203" s="128"/>
      <c r="P203" s="128"/>
      <c r="Q203" s="128"/>
      <c r="R203" s="128"/>
      <c r="S203" s="128"/>
      <c r="T203" s="128"/>
      <c r="U203" s="128"/>
      <c r="V203" s="128"/>
      <c r="W203" s="128"/>
      <c r="X203" s="128"/>
      <c r="Y203" s="128"/>
      <c r="Z203" s="128"/>
      <c r="AA203" s="128"/>
      <c r="AB203" s="128"/>
      <c r="AC203" s="128"/>
      <c r="AD203" s="128"/>
      <c r="AE203" s="128"/>
      <c r="AF203" s="128"/>
    </row>
    <row r="204" spans="1:32" x14ac:dyDescent="0.2">
      <c r="A204" s="255">
        <v>1</v>
      </c>
      <c r="B204" s="1588">
        <v>2</v>
      </c>
      <c r="C204" s="1589"/>
      <c r="D204" s="402">
        <v>3</v>
      </c>
      <c r="E204" s="402">
        <v>4</v>
      </c>
      <c r="F204" s="402">
        <v>5</v>
      </c>
      <c r="G204" s="402">
        <v>6</v>
      </c>
      <c r="H204" s="397">
        <v>7</v>
      </c>
      <c r="I204" s="402">
        <v>8</v>
      </c>
      <c r="M204" s="128"/>
      <c r="N204" s="128"/>
      <c r="O204" s="128"/>
      <c r="P204" s="128"/>
      <c r="Q204" s="128"/>
      <c r="R204" s="128"/>
      <c r="S204" s="128"/>
      <c r="T204" s="128"/>
      <c r="U204" s="128"/>
      <c r="V204" s="128"/>
      <c r="W204" s="128"/>
      <c r="X204" s="128"/>
      <c r="Y204" s="128"/>
      <c r="Z204" s="128"/>
      <c r="AA204" s="128"/>
      <c r="AB204" s="128"/>
      <c r="AC204" s="128"/>
      <c r="AD204" s="128"/>
      <c r="AE204" s="128"/>
      <c r="AF204" s="128"/>
    </row>
    <row r="205" spans="1:32" ht="12.75" x14ac:dyDescent="0.2">
      <c r="A205" s="1736" t="s">
        <v>1598</v>
      </c>
      <c r="B205" s="1737"/>
      <c r="C205" s="1738"/>
      <c r="D205" s="1738"/>
      <c r="E205" s="1738"/>
      <c r="F205" s="1738"/>
      <c r="G205" s="1738"/>
      <c r="H205" s="1738"/>
      <c r="I205" s="1739"/>
    </row>
    <row r="206" spans="1:32" ht="90" customHeight="1" x14ac:dyDescent="0.2">
      <c r="A206" s="1560" t="s">
        <v>1599</v>
      </c>
      <c r="B206" s="416" t="s">
        <v>2868</v>
      </c>
      <c r="C206" s="416" t="s">
        <v>1168</v>
      </c>
      <c r="D206" s="225" t="s">
        <v>304</v>
      </c>
      <c r="E206" s="398" t="s">
        <v>1166</v>
      </c>
      <c r="F206" s="235">
        <v>1311.575</v>
      </c>
      <c r="G206" s="235">
        <f>811.777-338.839+57.293</f>
        <v>530.23099999999999</v>
      </c>
      <c r="H206" s="235">
        <f>458.722-363.377</f>
        <v>95.34499999999997</v>
      </c>
      <c r="I206" s="225"/>
      <c r="J206" s="95" t="s">
        <v>3421</v>
      </c>
    </row>
    <row r="207" spans="1:32" ht="85.5" customHeight="1" x14ac:dyDescent="0.2">
      <c r="A207" s="1728"/>
      <c r="B207" s="97" t="s">
        <v>2872</v>
      </c>
      <c r="C207" s="281" t="s">
        <v>1172</v>
      </c>
      <c r="D207" s="402" t="s">
        <v>304</v>
      </c>
      <c r="E207" s="399" t="s">
        <v>1166</v>
      </c>
      <c r="F207" s="400">
        <v>6242.5129999999999</v>
      </c>
      <c r="G207" s="400">
        <v>2114.6370000000002</v>
      </c>
      <c r="H207" s="401">
        <v>4912.7740000000003</v>
      </c>
      <c r="I207" s="225"/>
      <c r="J207" s="95" t="s">
        <v>3422</v>
      </c>
    </row>
    <row r="208" spans="1:32" ht="99.75" customHeight="1" x14ac:dyDescent="0.2">
      <c r="A208" s="1564" t="s">
        <v>1603</v>
      </c>
      <c r="B208" s="416" t="s">
        <v>2895</v>
      </c>
      <c r="C208" s="416" t="s">
        <v>1197</v>
      </c>
      <c r="D208" s="225" t="s">
        <v>13</v>
      </c>
      <c r="E208" s="398" t="s">
        <v>1166</v>
      </c>
      <c r="F208" s="224">
        <v>900</v>
      </c>
      <c r="G208" s="224">
        <f>30300.432+1714.1</f>
        <v>32014.531999999999</v>
      </c>
      <c r="H208" s="224">
        <f>14682.31+5940.528</f>
        <v>20622.838</v>
      </c>
      <c r="I208" s="225"/>
      <c r="J208" s="95" t="s">
        <v>3423</v>
      </c>
    </row>
    <row r="209" spans="1:10" ht="120" customHeight="1" x14ac:dyDescent="0.2">
      <c r="A209" s="1564"/>
      <c r="B209" s="416" t="s">
        <v>2896</v>
      </c>
      <c r="C209" s="416" t="s">
        <v>1198</v>
      </c>
      <c r="D209" s="402" t="s">
        <v>13</v>
      </c>
      <c r="E209" s="399" t="s">
        <v>1166</v>
      </c>
      <c r="F209" s="110">
        <v>900</v>
      </c>
      <c r="G209" s="110">
        <f>871.718+1987.389</f>
        <v>2859.107</v>
      </c>
      <c r="H209" s="110">
        <v>736.61099999999999</v>
      </c>
      <c r="I209" s="225"/>
      <c r="J209" s="95" t="s">
        <v>3424</v>
      </c>
    </row>
    <row r="210" spans="1:10" ht="78.75" customHeight="1" x14ac:dyDescent="0.2">
      <c r="A210" s="1564"/>
      <c r="B210" s="416" t="s">
        <v>2911</v>
      </c>
      <c r="C210" s="416" t="s">
        <v>3183</v>
      </c>
      <c r="D210" s="402" t="s">
        <v>13</v>
      </c>
      <c r="E210" s="399" t="s">
        <v>1166</v>
      </c>
      <c r="F210" s="110">
        <v>48.645000000000003</v>
      </c>
      <c r="G210" s="110">
        <v>1621.5</v>
      </c>
      <c r="H210" s="110">
        <v>1621.5</v>
      </c>
      <c r="I210" s="225"/>
      <c r="J210" s="95" t="s">
        <v>3425</v>
      </c>
    </row>
    <row r="211" spans="1:10" x14ac:dyDescent="0.2">
      <c r="A211" s="95"/>
      <c r="B211" s="95"/>
      <c r="C211" s="95"/>
      <c r="D211" s="95"/>
      <c r="E211" s="95"/>
      <c r="F211" s="95"/>
      <c r="G211" s="95"/>
      <c r="H211" s="95"/>
      <c r="I211" s="95"/>
      <c r="J211" s="95"/>
    </row>
    <row r="212" spans="1:10" x14ac:dyDescent="0.2">
      <c r="A212" s="95"/>
      <c r="B212" s="95"/>
      <c r="C212" s="95"/>
      <c r="D212" s="95"/>
      <c r="E212" s="95"/>
      <c r="F212" s="95"/>
      <c r="G212" s="95"/>
      <c r="H212" s="95"/>
      <c r="I212" s="95"/>
      <c r="J212" s="95"/>
    </row>
    <row r="213" spans="1:10" ht="12.75" x14ac:dyDescent="0.2">
      <c r="A213" s="1602" t="s">
        <v>1604</v>
      </c>
      <c r="B213" s="1602"/>
      <c r="C213" s="1602"/>
      <c r="D213" s="1602"/>
      <c r="E213" s="1602"/>
      <c r="F213" s="1602"/>
      <c r="G213" s="1602"/>
      <c r="H213" s="1602"/>
      <c r="I213" s="1602"/>
      <c r="J213" s="95"/>
    </row>
    <row r="214" spans="1:10" x14ac:dyDescent="0.2">
      <c r="I214" s="128"/>
      <c r="J214" s="95"/>
    </row>
    <row r="215" spans="1:10" x14ac:dyDescent="0.2">
      <c r="A215" s="1576" t="s">
        <v>2</v>
      </c>
      <c r="B215" s="1617" t="s">
        <v>3</v>
      </c>
      <c r="C215" s="1621"/>
      <c r="D215" s="1576" t="s">
        <v>4</v>
      </c>
      <c r="E215" s="1576" t="s">
        <v>5</v>
      </c>
      <c r="F215" s="1617" t="s">
        <v>1214</v>
      </c>
      <c r="G215" s="1618"/>
      <c r="H215" s="1618"/>
      <c r="I215" s="1601" t="s">
        <v>7</v>
      </c>
      <c r="J215" s="95"/>
    </row>
    <row r="216" spans="1:10" x14ac:dyDescent="0.2">
      <c r="A216" s="1576"/>
      <c r="B216" s="1622"/>
      <c r="C216" s="1623"/>
      <c r="D216" s="1576"/>
      <c r="E216" s="1576"/>
      <c r="F216" s="1619"/>
      <c r="G216" s="1620"/>
      <c r="H216" s="1620"/>
      <c r="I216" s="1601"/>
      <c r="J216" s="95"/>
    </row>
    <row r="217" spans="1:10" x14ac:dyDescent="0.2">
      <c r="A217" s="1576"/>
      <c r="B217" s="1622"/>
      <c r="C217" s="1623"/>
      <c r="D217" s="1576"/>
      <c r="E217" s="1576"/>
      <c r="F217" s="1576">
        <v>2017</v>
      </c>
      <c r="G217" s="1625">
        <v>2018</v>
      </c>
      <c r="H217" s="1586">
        <v>2019</v>
      </c>
      <c r="I217" s="1601"/>
    </row>
    <row r="218" spans="1:10" x14ac:dyDescent="0.2">
      <c r="A218" s="1576"/>
      <c r="B218" s="1619"/>
      <c r="C218" s="1624"/>
      <c r="D218" s="1576"/>
      <c r="E218" s="1576"/>
      <c r="F218" s="1576"/>
      <c r="G218" s="1626"/>
      <c r="H218" s="1586"/>
      <c r="I218" s="1601"/>
    </row>
    <row r="219" spans="1:10" x14ac:dyDescent="0.2">
      <c r="A219" s="417">
        <v>1</v>
      </c>
      <c r="B219" s="1586">
        <v>2</v>
      </c>
      <c r="C219" s="1587"/>
      <c r="D219" s="417">
        <v>3</v>
      </c>
      <c r="E219" s="417">
        <v>4</v>
      </c>
      <c r="F219" s="417">
        <v>5</v>
      </c>
      <c r="G219" s="417">
        <v>6</v>
      </c>
      <c r="H219" s="413">
        <v>7</v>
      </c>
      <c r="I219" s="402">
        <v>8</v>
      </c>
    </row>
    <row r="220" spans="1:10" ht="12.75" x14ac:dyDescent="0.2">
      <c r="A220" s="1733" t="s">
        <v>1607</v>
      </c>
      <c r="B220" s="1734"/>
      <c r="C220" s="1734"/>
      <c r="D220" s="1734"/>
      <c r="E220" s="1734"/>
      <c r="F220" s="1734"/>
      <c r="G220" s="1734"/>
      <c r="H220" s="1734"/>
      <c r="I220" s="1735"/>
    </row>
    <row r="221" spans="1:10" ht="45" x14ac:dyDescent="0.2">
      <c r="A221" s="209" t="s">
        <v>1608</v>
      </c>
      <c r="B221" s="416" t="s">
        <v>2940</v>
      </c>
      <c r="C221" s="209" t="s">
        <v>1231</v>
      </c>
      <c r="D221" s="225" t="s">
        <v>304</v>
      </c>
      <c r="E221" s="210" t="s">
        <v>325</v>
      </c>
      <c r="F221" s="224">
        <v>265.3</v>
      </c>
      <c r="G221" s="209"/>
      <c r="H221" s="209"/>
      <c r="I221" s="209"/>
      <c r="J221" s="95" t="s">
        <v>3426</v>
      </c>
    </row>
    <row r="222" spans="1:10" x14ac:dyDescent="0.2">
      <c r="A222" s="95"/>
      <c r="B222" s="95"/>
      <c r="C222" s="95"/>
      <c r="D222" s="95"/>
      <c r="E222" s="95"/>
      <c r="F222" s="95"/>
      <c r="G222" s="95"/>
      <c r="H222" s="95"/>
      <c r="I222" s="95"/>
      <c r="J222" s="95"/>
    </row>
    <row r="223" spans="1:10" x14ac:dyDescent="0.2">
      <c r="A223" s="95"/>
      <c r="B223" s="95"/>
      <c r="C223" s="95"/>
      <c r="D223" s="95"/>
      <c r="E223" s="95"/>
      <c r="F223" s="95"/>
      <c r="G223" s="95"/>
      <c r="H223" s="95"/>
      <c r="I223" s="95"/>
      <c r="J223" s="95"/>
    </row>
    <row r="224" spans="1:10" x14ac:dyDescent="0.2">
      <c r="A224" s="95"/>
      <c r="B224" s="95"/>
      <c r="C224" s="95"/>
      <c r="D224" s="95"/>
      <c r="E224" s="95"/>
      <c r="F224" s="95"/>
      <c r="G224" s="95"/>
      <c r="H224" s="95"/>
      <c r="I224" s="95"/>
      <c r="J224" s="95"/>
    </row>
    <row r="225" spans="1:10" x14ac:dyDescent="0.2">
      <c r="A225" s="95"/>
      <c r="B225" s="95"/>
      <c r="C225" s="95"/>
      <c r="D225" s="95"/>
      <c r="E225" s="95"/>
      <c r="F225" s="95"/>
      <c r="G225" s="95"/>
      <c r="H225" s="95"/>
      <c r="I225" s="95"/>
      <c r="J225" s="95"/>
    </row>
    <row r="226" spans="1:10" x14ac:dyDescent="0.2">
      <c r="A226" s="95"/>
      <c r="B226" s="95"/>
      <c r="C226" s="95"/>
      <c r="D226" s="95"/>
      <c r="E226" s="95"/>
      <c r="F226" s="95"/>
      <c r="G226" s="95"/>
      <c r="H226" s="95"/>
      <c r="I226" s="95"/>
      <c r="J226" s="95"/>
    </row>
    <row r="227" spans="1:10" x14ac:dyDescent="0.2">
      <c r="A227" s="95"/>
      <c r="B227" s="95"/>
      <c r="C227" s="95"/>
      <c r="D227" s="95"/>
      <c r="E227" s="95"/>
      <c r="F227" s="95"/>
      <c r="G227" s="95"/>
      <c r="H227" s="95"/>
      <c r="I227" s="95"/>
      <c r="J227" s="95"/>
    </row>
    <row r="228" spans="1:10" x14ac:dyDescent="0.2">
      <c r="A228" s="95"/>
      <c r="B228" s="95"/>
      <c r="C228" s="95"/>
      <c r="D228" s="95"/>
      <c r="E228" s="95"/>
      <c r="F228" s="95"/>
      <c r="G228" s="95"/>
      <c r="H228" s="95"/>
      <c r="I228" s="95"/>
      <c r="J228" s="95"/>
    </row>
    <row r="229" spans="1:10" x14ac:dyDescent="0.2">
      <c r="A229" s="95"/>
      <c r="B229" s="95"/>
      <c r="C229" s="95"/>
      <c r="D229" s="95"/>
      <c r="E229" s="95"/>
      <c r="F229" s="95"/>
      <c r="G229" s="95"/>
      <c r="H229" s="95"/>
      <c r="I229" s="95"/>
      <c r="J229" s="95"/>
    </row>
  </sheetData>
  <autoFilter ref="E1:E204"/>
  <mergeCells count="76">
    <mergeCell ref="A137:A139"/>
    <mergeCell ref="A101:A129"/>
    <mergeCell ref="A99:A100"/>
    <mergeCell ref="A79:A85"/>
    <mergeCell ref="A74:A77"/>
    <mergeCell ref="A17:A50"/>
    <mergeCell ref="A51:A73"/>
    <mergeCell ref="H2:I4"/>
    <mergeCell ref="A6:I6"/>
    <mergeCell ref="A7:I7"/>
    <mergeCell ref="A8:K8"/>
    <mergeCell ref="A15:I15"/>
    <mergeCell ref="A10:A13"/>
    <mergeCell ref="B10:C13"/>
    <mergeCell ref="D10:D13"/>
    <mergeCell ref="E10:E13"/>
    <mergeCell ref="F10:H11"/>
    <mergeCell ref="I10:I13"/>
    <mergeCell ref="F12:F13"/>
    <mergeCell ref="G12:G13"/>
    <mergeCell ref="H12:H13"/>
    <mergeCell ref="B14:C14"/>
    <mergeCell ref="A171:A172"/>
    <mergeCell ref="A194:A195"/>
    <mergeCell ref="A145:I145"/>
    <mergeCell ref="A146:A149"/>
    <mergeCell ref="B146:C149"/>
    <mergeCell ref="D146:D149"/>
    <mergeCell ref="E146:E149"/>
    <mergeCell ref="F146:H147"/>
    <mergeCell ref="I146:I149"/>
    <mergeCell ref="F148:F149"/>
    <mergeCell ref="B150:C150"/>
    <mergeCell ref="A154:I154"/>
    <mergeCell ref="A151:I151"/>
    <mergeCell ref="A152:A153"/>
    <mergeCell ref="A157:A159"/>
    <mergeCell ref="B219:C219"/>
    <mergeCell ref="A220:I220"/>
    <mergeCell ref="B204:C204"/>
    <mergeCell ref="A205:I205"/>
    <mergeCell ref="A208:A210"/>
    <mergeCell ref="A213:I213"/>
    <mergeCell ref="A215:A218"/>
    <mergeCell ref="B215:C218"/>
    <mergeCell ref="D215:D218"/>
    <mergeCell ref="E215:E218"/>
    <mergeCell ref="F215:H216"/>
    <mergeCell ref="I215:I218"/>
    <mergeCell ref="F217:F218"/>
    <mergeCell ref="G217:G218"/>
    <mergeCell ref="H217:H218"/>
    <mergeCell ref="A206:A207"/>
    <mergeCell ref="J60:J63"/>
    <mergeCell ref="E60:E63"/>
    <mergeCell ref="D60:D63"/>
    <mergeCell ref="B60:B63"/>
    <mergeCell ref="A136:I136"/>
    <mergeCell ref="A87:A98"/>
    <mergeCell ref="A134:A135"/>
    <mergeCell ref="A132:I132"/>
    <mergeCell ref="A86:I86"/>
    <mergeCell ref="A78:I78"/>
    <mergeCell ref="E202:E203"/>
    <mergeCell ref="F202:H202"/>
    <mergeCell ref="G148:G149"/>
    <mergeCell ref="H148:H149"/>
    <mergeCell ref="A179:A180"/>
    <mergeCell ref="A169:A170"/>
    <mergeCell ref="A201:I201"/>
    <mergeCell ref="I202:I203"/>
    <mergeCell ref="A196:A197"/>
    <mergeCell ref="A188:A189"/>
    <mergeCell ref="A202:A203"/>
    <mergeCell ref="B202:C203"/>
    <mergeCell ref="D202:D203"/>
  </mergeCells>
  <pageMargins left="0.70866141732283472" right="0.70866141732283472" top="0.74803149606299213" bottom="0.74803149606299213" header="0.31496062992125984" footer="0.31496062992125984"/>
  <pageSetup paperSize="9" scale="18" fitToHeight="0" orientation="landscape" r:id="rId1"/>
  <rowBreaks count="1" manualBreakCount="1">
    <brk id="19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25"/>
  <sheetViews>
    <sheetView view="pageBreakPreview" zoomScale="80" zoomScaleNormal="100" zoomScaleSheetLayoutView="80" workbookViewId="0">
      <selection activeCell="J1" sqref="J1:L1048576"/>
    </sheetView>
  </sheetViews>
  <sheetFormatPr defaultColWidth="21.85546875" defaultRowHeight="11.25" x14ac:dyDescent="0.2"/>
  <cols>
    <col min="1" max="1" width="28.28515625" style="1" customWidth="1"/>
    <col min="2" max="2" width="8.5703125" style="1" customWidth="1"/>
    <col min="3" max="3" width="36.42578125" style="1" customWidth="1"/>
    <col min="4" max="4" width="21.85546875" style="1"/>
    <col min="5" max="5" width="27.5703125" style="1" customWidth="1"/>
    <col min="6" max="6" width="14.42578125" style="1" customWidth="1"/>
    <col min="7" max="7" width="13.5703125" style="1" customWidth="1"/>
    <col min="8" max="8" width="11.85546875" style="1" customWidth="1"/>
    <col min="9" max="9" width="12" style="1" bestFit="1" customWidth="1"/>
    <col min="10" max="12" width="46.85546875" style="137" customWidth="1"/>
    <col min="13" max="13" width="6.7109375" style="3" hidden="1" customWidth="1"/>
    <col min="14" max="14" width="21.85546875" style="4"/>
    <col min="15" max="16384" width="21.85546875" style="1"/>
  </cols>
  <sheetData>
    <row r="1" spans="1:14" ht="13.5" customHeight="1" x14ac:dyDescent="0.2">
      <c r="H1" s="2"/>
    </row>
    <row r="2" spans="1:14" ht="14.25" customHeight="1" x14ac:dyDescent="0.2">
      <c r="G2" s="5"/>
      <c r="H2" s="1716" t="s">
        <v>3564</v>
      </c>
      <c r="I2" s="1716"/>
      <c r="J2" s="138"/>
      <c r="K2" s="138"/>
      <c r="L2" s="138"/>
    </row>
    <row r="3" spans="1:14" ht="12.75" customHeight="1" x14ac:dyDescent="0.2">
      <c r="G3" s="5"/>
      <c r="H3" s="1716"/>
      <c r="I3" s="1716"/>
      <c r="J3" s="138"/>
      <c r="K3" s="138"/>
      <c r="L3" s="138"/>
    </row>
    <row r="4" spans="1:14" ht="12.75" customHeight="1" x14ac:dyDescent="0.2">
      <c r="G4" s="5"/>
      <c r="H4" s="1716"/>
      <c r="I4" s="1716"/>
      <c r="J4" s="138"/>
      <c r="K4" s="138"/>
      <c r="L4" s="138"/>
    </row>
    <row r="5" spans="1:14" ht="11.25" customHeight="1" x14ac:dyDescent="0.2"/>
    <row r="6" spans="1:14" s="7" customFormat="1" ht="12.75" customHeight="1" x14ac:dyDescent="0.2">
      <c r="A6" s="1640" t="s">
        <v>0</v>
      </c>
      <c r="B6" s="1640"/>
      <c r="C6" s="1640"/>
      <c r="D6" s="1640"/>
      <c r="E6" s="1640"/>
      <c r="F6" s="1640"/>
      <c r="G6" s="1640"/>
      <c r="H6" s="1640"/>
      <c r="I6" s="1640"/>
      <c r="J6" s="185"/>
      <c r="K6" s="185"/>
      <c r="L6" s="185"/>
      <c r="M6" s="186"/>
      <c r="N6" s="6"/>
    </row>
    <row r="7" spans="1:14" s="7" customFormat="1" ht="12.75" customHeight="1" x14ac:dyDescent="0.2">
      <c r="A7" s="1640" t="s">
        <v>1</v>
      </c>
      <c r="B7" s="1640"/>
      <c r="C7" s="1640"/>
      <c r="D7" s="1640"/>
      <c r="E7" s="1640"/>
      <c r="F7" s="1640"/>
      <c r="G7" s="1640"/>
      <c r="H7" s="1640"/>
      <c r="I7" s="1640"/>
      <c r="J7" s="185"/>
      <c r="K7" s="185"/>
      <c r="L7" s="185"/>
      <c r="M7" s="185"/>
    </row>
    <row r="8" spans="1:14" ht="6.75" customHeight="1" x14ac:dyDescent="0.2">
      <c r="A8" s="1633"/>
      <c r="B8" s="1633"/>
      <c r="C8" s="1633"/>
      <c r="D8" s="1633"/>
      <c r="E8" s="1633"/>
      <c r="F8" s="1633"/>
      <c r="G8" s="1633"/>
      <c r="H8" s="1633"/>
      <c r="I8" s="1633"/>
      <c r="J8" s="1633"/>
      <c r="K8" s="1633"/>
      <c r="L8" s="1633"/>
      <c r="M8" s="1633"/>
      <c r="N8" s="1"/>
    </row>
    <row r="9" spans="1:14" ht="15.75" customHeight="1" x14ac:dyDescent="0.2">
      <c r="A9" s="1633"/>
      <c r="B9" s="1633"/>
      <c r="C9" s="1633"/>
      <c r="D9" s="1633"/>
      <c r="E9" s="1633"/>
      <c r="F9" s="1633"/>
      <c r="G9" s="1633"/>
      <c r="H9" s="1633"/>
      <c r="I9" s="436"/>
      <c r="J9" s="436"/>
      <c r="K9" s="436"/>
      <c r="L9" s="436"/>
      <c r="M9" s="436"/>
      <c r="N9" s="1"/>
    </row>
    <row r="10" spans="1:14" ht="15.75" customHeight="1" x14ac:dyDescent="0.2">
      <c r="A10" s="1633"/>
      <c r="B10" s="1633"/>
      <c r="C10" s="1633"/>
      <c r="D10" s="1633"/>
      <c r="E10" s="1633"/>
      <c r="F10" s="1633"/>
      <c r="G10" s="1633"/>
      <c r="H10" s="1633"/>
      <c r="I10" s="1633"/>
      <c r="J10" s="436"/>
      <c r="K10" s="436"/>
      <c r="L10" s="436"/>
      <c r="M10" s="436"/>
      <c r="N10" s="1"/>
    </row>
    <row r="11" spans="1:14" ht="15" customHeight="1" x14ac:dyDescent="0.2">
      <c r="A11" s="8"/>
      <c r="B11" s="8"/>
      <c r="C11" s="8"/>
      <c r="D11" s="187" t="s">
        <v>1381</v>
      </c>
      <c r="E11" s="187"/>
      <c r="F11" s="8"/>
      <c r="G11" s="8"/>
      <c r="H11" s="8"/>
      <c r="I11" s="8"/>
      <c r="J11" s="139"/>
      <c r="K11" s="139"/>
      <c r="L11" s="139"/>
      <c r="M11" s="9"/>
      <c r="N11" s="1"/>
    </row>
    <row r="12" spans="1:14" ht="15" customHeight="1" x14ac:dyDescent="0.2">
      <c r="A12" s="1665" t="s">
        <v>2</v>
      </c>
      <c r="B12" s="1710" t="s">
        <v>3</v>
      </c>
      <c r="C12" s="1711"/>
      <c r="D12" s="1665" t="s">
        <v>4</v>
      </c>
      <c r="E12" s="1665" t="s">
        <v>5</v>
      </c>
      <c r="F12" s="1665" t="s">
        <v>6</v>
      </c>
      <c r="G12" s="1665"/>
      <c r="H12" s="1665"/>
      <c r="I12" s="1665" t="s">
        <v>7</v>
      </c>
      <c r="J12" s="440"/>
      <c r="K12" s="440"/>
      <c r="L12" s="440"/>
      <c r="M12" s="9"/>
      <c r="N12" s="1"/>
    </row>
    <row r="13" spans="1:14" ht="11.25" customHeight="1" x14ac:dyDescent="0.2">
      <c r="A13" s="1665"/>
      <c r="B13" s="1712"/>
      <c r="C13" s="1713"/>
      <c r="D13" s="1665"/>
      <c r="E13" s="1665"/>
      <c r="F13" s="1665"/>
      <c r="G13" s="1665"/>
      <c r="H13" s="1665"/>
      <c r="I13" s="1665"/>
      <c r="J13" s="440"/>
      <c r="K13" s="440"/>
      <c r="L13" s="440"/>
      <c r="M13" s="9"/>
      <c r="N13" s="1"/>
    </row>
    <row r="14" spans="1:14" ht="11.25" customHeight="1" x14ac:dyDescent="0.2">
      <c r="A14" s="1665"/>
      <c r="B14" s="1712"/>
      <c r="C14" s="1713"/>
      <c r="D14" s="1665"/>
      <c r="E14" s="1665"/>
      <c r="F14" s="1665">
        <v>2017</v>
      </c>
      <c r="G14" s="1665">
        <v>2018</v>
      </c>
      <c r="H14" s="1665">
        <v>2019</v>
      </c>
      <c r="I14" s="1665"/>
      <c r="J14" s="440"/>
      <c r="K14" s="440"/>
      <c r="L14" s="440"/>
      <c r="M14" s="9"/>
      <c r="N14" s="1"/>
    </row>
    <row r="15" spans="1:14" ht="3.75" customHeight="1" x14ac:dyDescent="0.2">
      <c r="A15" s="1665"/>
      <c r="B15" s="1714"/>
      <c r="C15" s="1715"/>
      <c r="D15" s="1665"/>
      <c r="E15" s="1665"/>
      <c r="F15" s="1665"/>
      <c r="G15" s="1665"/>
      <c r="H15" s="1665"/>
      <c r="I15" s="1665"/>
      <c r="J15" s="440"/>
      <c r="K15" s="440"/>
      <c r="L15" s="440"/>
      <c r="M15" s="9"/>
      <c r="N15" s="1"/>
    </row>
    <row r="16" spans="1:14" ht="11.25" customHeight="1" x14ac:dyDescent="0.2">
      <c r="A16" s="438">
        <v>1</v>
      </c>
      <c r="B16" s="1750">
        <v>2</v>
      </c>
      <c r="C16" s="1751"/>
      <c r="D16" s="438">
        <v>3</v>
      </c>
      <c r="E16" s="438">
        <v>4</v>
      </c>
      <c r="F16" s="438">
        <v>5</v>
      </c>
      <c r="G16" s="438">
        <v>6</v>
      </c>
      <c r="H16" s="438">
        <v>7</v>
      </c>
      <c r="I16" s="438">
        <v>8</v>
      </c>
      <c r="J16" s="440"/>
      <c r="K16" s="440"/>
      <c r="L16" s="440"/>
      <c r="M16" s="9"/>
      <c r="N16" s="1"/>
    </row>
    <row r="17" spans="1:35" ht="12.75" customHeight="1" x14ac:dyDescent="0.2">
      <c r="A17" s="1752" t="s">
        <v>1382</v>
      </c>
      <c r="B17" s="1752"/>
      <c r="C17" s="1752"/>
      <c r="D17" s="1752"/>
      <c r="E17" s="1752"/>
      <c r="F17" s="1752"/>
      <c r="G17" s="1752"/>
      <c r="H17" s="1752"/>
      <c r="I17" s="1752"/>
      <c r="J17" s="140"/>
      <c r="K17" s="140"/>
      <c r="L17" s="140"/>
      <c r="M17" s="9" t="s">
        <v>8</v>
      </c>
      <c r="N17" s="1"/>
    </row>
    <row r="18" spans="1:35" ht="117" customHeight="1" x14ac:dyDescent="0.2">
      <c r="A18" s="204" t="s">
        <v>1391</v>
      </c>
      <c r="B18" s="201" t="s">
        <v>1394</v>
      </c>
      <c r="C18" s="234" t="s">
        <v>3156</v>
      </c>
      <c r="D18" s="201" t="s">
        <v>21</v>
      </c>
      <c r="E18" s="202" t="s">
        <v>22</v>
      </c>
      <c r="F18" s="200">
        <v>750</v>
      </c>
      <c r="G18" s="200">
        <v>2300</v>
      </c>
      <c r="H18" s="221"/>
      <c r="I18" s="221"/>
      <c r="J18" s="459" t="s">
        <v>3195</v>
      </c>
      <c r="K18" s="440" t="s">
        <v>3432</v>
      </c>
      <c r="L18" s="440"/>
      <c r="M18" s="3" t="s">
        <v>11</v>
      </c>
    </row>
    <row r="19" spans="1:35" s="4" customFormat="1" ht="34.5" customHeight="1" x14ac:dyDescent="0.2">
      <c r="A19" s="1767" t="s">
        <v>1402</v>
      </c>
      <c r="B19" s="455" t="s">
        <v>3433</v>
      </c>
      <c r="C19" s="455" t="s">
        <v>3434</v>
      </c>
      <c r="D19" s="201" t="s">
        <v>275</v>
      </c>
      <c r="E19" s="201" t="s">
        <v>3435</v>
      </c>
      <c r="F19" s="200">
        <v>220</v>
      </c>
      <c r="G19" s="200">
        <v>0</v>
      </c>
      <c r="H19" s="200">
        <v>0</v>
      </c>
      <c r="I19" s="200">
        <v>0</v>
      </c>
      <c r="J19" s="1702" t="s">
        <v>3566</v>
      </c>
      <c r="K19" s="440"/>
      <c r="L19" s="440"/>
      <c r="M19" s="3"/>
      <c r="O19" s="1"/>
      <c r="P19" s="1"/>
      <c r="Q19" s="1"/>
      <c r="R19" s="1"/>
      <c r="S19" s="1"/>
      <c r="T19" s="1"/>
      <c r="U19" s="1"/>
      <c r="V19" s="1"/>
      <c r="W19" s="1"/>
      <c r="X19" s="1"/>
      <c r="Y19" s="1"/>
      <c r="Z19" s="1"/>
      <c r="AA19" s="1"/>
      <c r="AB19" s="1"/>
      <c r="AC19" s="1"/>
      <c r="AD19" s="1"/>
      <c r="AE19" s="1"/>
      <c r="AF19" s="1"/>
      <c r="AG19" s="1"/>
      <c r="AH19" s="1"/>
      <c r="AI19" s="1"/>
    </row>
    <row r="20" spans="1:35" s="4" customFormat="1" ht="34.5" customHeight="1" x14ac:dyDescent="0.2">
      <c r="A20" s="1705"/>
      <c r="B20" s="455" t="s">
        <v>3436</v>
      </c>
      <c r="C20" s="455" t="s">
        <v>3437</v>
      </c>
      <c r="D20" s="201" t="s">
        <v>810</v>
      </c>
      <c r="E20" s="201" t="s">
        <v>3438</v>
      </c>
      <c r="F20" s="200">
        <v>100</v>
      </c>
      <c r="G20" s="455"/>
      <c r="H20" s="455"/>
      <c r="I20" s="455"/>
      <c r="J20" s="1702"/>
      <c r="K20" s="440"/>
      <c r="L20" s="440"/>
      <c r="M20" s="3"/>
      <c r="O20" s="1"/>
      <c r="P20" s="1"/>
      <c r="Q20" s="1"/>
      <c r="R20" s="1"/>
      <c r="S20" s="1"/>
      <c r="T20" s="1"/>
      <c r="U20" s="1"/>
      <c r="V20" s="1"/>
      <c r="W20" s="1"/>
      <c r="X20" s="1"/>
      <c r="Y20" s="1"/>
      <c r="Z20" s="1"/>
      <c r="AA20" s="1"/>
      <c r="AB20" s="1"/>
      <c r="AC20" s="1"/>
      <c r="AD20" s="1"/>
      <c r="AE20" s="1"/>
      <c r="AF20" s="1"/>
      <c r="AG20" s="1"/>
      <c r="AH20" s="1"/>
      <c r="AI20" s="1"/>
    </row>
    <row r="21" spans="1:35" s="4" customFormat="1" ht="34.5" customHeight="1" x14ac:dyDescent="0.2">
      <c r="A21" s="1705"/>
      <c r="B21" s="455" t="s">
        <v>3439</v>
      </c>
      <c r="C21" s="455" t="s">
        <v>3440</v>
      </c>
      <c r="D21" s="201" t="s">
        <v>810</v>
      </c>
      <c r="E21" s="201" t="s">
        <v>3435</v>
      </c>
      <c r="F21" s="200">
        <v>100</v>
      </c>
      <c r="G21" s="455"/>
      <c r="H21" s="455"/>
      <c r="I21" s="455"/>
      <c r="J21" s="1702"/>
      <c r="K21" s="440"/>
      <c r="L21" s="440"/>
      <c r="M21" s="3"/>
      <c r="O21" s="1"/>
      <c r="P21" s="1"/>
      <c r="Q21" s="1"/>
      <c r="R21" s="1"/>
      <c r="S21" s="1"/>
      <c r="T21" s="1"/>
      <c r="U21" s="1"/>
      <c r="V21" s="1"/>
      <c r="W21" s="1"/>
      <c r="X21" s="1"/>
      <c r="Y21" s="1"/>
      <c r="Z21" s="1"/>
      <c r="AA21" s="1"/>
      <c r="AB21" s="1"/>
      <c r="AC21" s="1"/>
      <c r="AD21" s="1"/>
      <c r="AE21" s="1"/>
      <c r="AF21" s="1"/>
      <c r="AG21" s="1"/>
      <c r="AH21" s="1"/>
      <c r="AI21" s="1"/>
    </row>
    <row r="22" spans="1:35" s="4" customFormat="1" ht="34.5" customHeight="1" x14ac:dyDescent="0.2">
      <c r="A22" s="1768"/>
      <c r="B22" s="455" t="s">
        <v>3441</v>
      </c>
      <c r="C22" s="455" t="s">
        <v>3442</v>
      </c>
      <c r="D22" s="201" t="s">
        <v>810</v>
      </c>
      <c r="E22" s="201" t="s">
        <v>3435</v>
      </c>
      <c r="F22" s="200">
        <v>60</v>
      </c>
      <c r="G22" s="200"/>
      <c r="H22" s="200"/>
      <c r="I22" s="221"/>
      <c r="J22" s="1702"/>
      <c r="K22" s="440"/>
      <c r="L22" s="440"/>
      <c r="M22" s="3"/>
      <c r="O22" s="1"/>
      <c r="P22" s="1"/>
      <c r="Q22" s="1"/>
      <c r="R22" s="1"/>
      <c r="S22" s="1"/>
      <c r="T22" s="1"/>
      <c r="U22" s="1"/>
      <c r="V22" s="1"/>
      <c r="W22" s="1"/>
      <c r="X22" s="1"/>
      <c r="Y22" s="1"/>
      <c r="Z22" s="1"/>
      <c r="AA22" s="1"/>
      <c r="AB22" s="1"/>
      <c r="AC22" s="1"/>
      <c r="AD22" s="1"/>
      <c r="AE22" s="1"/>
      <c r="AF22" s="1"/>
      <c r="AG22" s="1"/>
      <c r="AH22" s="1"/>
      <c r="AI22" s="1"/>
    </row>
    <row r="23" spans="1:35" ht="96.75" customHeight="1" x14ac:dyDescent="0.2">
      <c r="A23" s="204" t="s">
        <v>1475</v>
      </c>
      <c r="B23" s="234" t="s">
        <v>1721</v>
      </c>
      <c r="C23" s="204" t="s">
        <v>3444</v>
      </c>
      <c r="D23" s="202" t="s">
        <v>10</v>
      </c>
      <c r="E23" s="222" t="s">
        <v>133</v>
      </c>
      <c r="F23" s="200">
        <v>270</v>
      </c>
      <c r="G23" s="201"/>
      <c r="H23" s="201"/>
      <c r="I23" s="201"/>
      <c r="J23" s="459" t="s">
        <v>3443</v>
      </c>
      <c r="K23" s="440"/>
      <c r="L23" s="440"/>
      <c r="M23" s="3" t="s">
        <v>11</v>
      </c>
    </row>
    <row r="24" spans="1:35" s="4" customFormat="1" ht="35.25" customHeight="1" x14ac:dyDescent="0.2">
      <c r="A24" s="1767" t="s">
        <v>3131</v>
      </c>
      <c r="B24" s="234" t="s">
        <v>1737</v>
      </c>
      <c r="C24" s="204" t="s">
        <v>2993</v>
      </c>
      <c r="D24" s="201" t="s">
        <v>213</v>
      </c>
      <c r="E24" s="222" t="s">
        <v>211</v>
      </c>
      <c r="F24" s="200"/>
      <c r="G24" s="200"/>
      <c r="H24" s="200"/>
      <c r="I24" s="200"/>
      <c r="J24" s="141" t="s">
        <v>3445</v>
      </c>
      <c r="K24" s="141"/>
      <c r="L24" s="141"/>
      <c r="M24" s="3" t="s">
        <v>11</v>
      </c>
    </row>
    <row r="25" spans="1:35" ht="51" customHeight="1" x14ac:dyDescent="0.2">
      <c r="A25" s="1768"/>
      <c r="B25" s="234" t="s">
        <v>3279</v>
      </c>
      <c r="C25" s="204" t="s">
        <v>3448</v>
      </c>
      <c r="D25" s="201" t="s">
        <v>986</v>
      </c>
      <c r="E25" s="222" t="s">
        <v>3447</v>
      </c>
      <c r="F25" s="200">
        <v>700</v>
      </c>
      <c r="G25" s="200"/>
      <c r="H25" s="200"/>
      <c r="I25" s="200"/>
      <c r="J25" s="141" t="s">
        <v>3282</v>
      </c>
      <c r="K25" s="141" t="s">
        <v>3446</v>
      </c>
      <c r="L25" s="141"/>
      <c r="N25" s="86"/>
      <c r="O25" s="86"/>
      <c r="P25" s="86"/>
      <c r="Q25" s="86"/>
    </row>
    <row r="26" spans="1:35" s="24" customFormat="1" ht="12" customHeight="1" x14ac:dyDescent="0.2">
      <c r="A26" s="1771" t="s">
        <v>1476</v>
      </c>
      <c r="B26" s="1771"/>
      <c r="C26" s="1771"/>
      <c r="D26" s="1771"/>
      <c r="E26" s="1771"/>
      <c r="F26" s="1771"/>
      <c r="G26" s="1771"/>
      <c r="H26" s="1771"/>
      <c r="I26" s="1771"/>
      <c r="J26" s="140"/>
      <c r="K26" s="140"/>
      <c r="L26" s="140"/>
      <c r="M26" s="3" t="s">
        <v>11</v>
      </c>
    </row>
    <row r="27" spans="1:35" ht="80.25" customHeight="1" x14ac:dyDescent="0.2">
      <c r="A27" s="204" t="s">
        <v>1477</v>
      </c>
      <c r="B27" s="234" t="s">
        <v>3289</v>
      </c>
      <c r="C27" s="204" t="s">
        <v>3290</v>
      </c>
      <c r="D27" s="201" t="s">
        <v>3137</v>
      </c>
      <c r="E27" s="222" t="s">
        <v>60</v>
      </c>
      <c r="F27" s="200">
        <v>1100</v>
      </c>
      <c r="G27" s="200"/>
      <c r="H27" s="200"/>
      <c r="I27" s="201"/>
      <c r="J27" s="459" t="s">
        <v>3431</v>
      </c>
      <c r="K27" s="440" t="s">
        <v>3449</v>
      </c>
      <c r="L27" s="440"/>
      <c r="M27" s="9"/>
      <c r="N27" s="1"/>
    </row>
    <row r="28" spans="1:35" ht="15.75" customHeight="1" x14ac:dyDescent="0.2">
      <c r="A28" s="1766" t="s">
        <v>1478</v>
      </c>
      <c r="B28" s="1766"/>
      <c r="C28" s="1766"/>
      <c r="D28" s="1766"/>
      <c r="E28" s="1766"/>
      <c r="F28" s="1766"/>
      <c r="G28" s="1766"/>
      <c r="H28" s="1766"/>
      <c r="I28" s="1766"/>
      <c r="J28" s="140"/>
      <c r="K28" s="140"/>
      <c r="L28" s="140"/>
      <c r="O28" s="4"/>
      <c r="P28" s="4"/>
      <c r="Q28" s="4"/>
      <c r="R28" s="4"/>
      <c r="S28" s="4"/>
      <c r="T28" s="4"/>
      <c r="U28" s="4"/>
      <c r="V28" s="4"/>
      <c r="W28" s="4"/>
      <c r="X28" s="4"/>
      <c r="Y28" s="4"/>
      <c r="Z28" s="4"/>
      <c r="AA28" s="4"/>
      <c r="AB28" s="4"/>
      <c r="AC28" s="4"/>
      <c r="AD28" s="4"/>
    </row>
    <row r="29" spans="1:35" ht="71.25" customHeight="1" x14ac:dyDescent="0.2">
      <c r="A29" s="1767" t="s">
        <v>1480</v>
      </c>
      <c r="B29" s="234" t="s">
        <v>1847</v>
      </c>
      <c r="C29" s="234" t="s">
        <v>3451</v>
      </c>
      <c r="D29" s="201" t="s">
        <v>275</v>
      </c>
      <c r="E29" s="202" t="s">
        <v>340</v>
      </c>
      <c r="F29" s="205">
        <v>380</v>
      </c>
      <c r="G29" s="200"/>
      <c r="H29" s="200"/>
      <c r="I29" s="205"/>
      <c r="J29" s="460" t="s">
        <v>3061</v>
      </c>
      <c r="K29" s="441" t="s">
        <v>3450</v>
      </c>
      <c r="L29" s="441"/>
      <c r="M29" s="9" t="s">
        <v>11</v>
      </c>
      <c r="N29" s="1"/>
    </row>
    <row r="30" spans="1:35" s="10" customFormat="1" ht="66" customHeight="1" x14ac:dyDescent="0.2">
      <c r="A30" s="1705"/>
      <c r="B30" s="234" t="s">
        <v>1863</v>
      </c>
      <c r="C30" s="234" t="s">
        <v>3453</v>
      </c>
      <c r="D30" s="201" t="s">
        <v>275</v>
      </c>
      <c r="E30" s="202" t="s">
        <v>340</v>
      </c>
      <c r="F30" s="205">
        <v>100</v>
      </c>
      <c r="G30" s="200"/>
      <c r="H30" s="200"/>
      <c r="I30" s="205"/>
      <c r="J30" s="460" t="s">
        <v>3452</v>
      </c>
      <c r="K30" s="441"/>
      <c r="L30" s="441"/>
      <c r="M30" s="9" t="s">
        <v>11</v>
      </c>
      <c r="N30" s="4"/>
      <c r="O30" s="4"/>
      <c r="P30" s="4"/>
      <c r="Q30" s="4"/>
      <c r="R30" s="4"/>
      <c r="S30" s="4"/>
      <c r="T30" s="4"/>
      <c r="U30" s="4"/>
      <c r="V30" s="4"/>
      <c r="W30" s="30"/>
    </row>
    <row r="31" spans="1:35" s="10" customFormat="1" ht="72.75" customHeight="1" x14ac:dyDescent="0.2">
      <c r="A31" s="1705"/>
      <c r="B31" s="234" t="s">
        <v>1864</v>
      </c>
      <c r="C31" s="234" t="s">
        <v>3455</v>
      </c>
      <c r="D31" s="201" t="s">
        <v>275</v>
      </c>
      <c r="E31" s="202" t="s">
        <v>340</v>
      </c>
      <c r="F31" s="205">
        <v>100</v>
      </c>
      <c r="G31" s="200"/>
      <c r="H31" s="200"/>
      <c r="I31" s="205"/>
      <c r="J31" s="460" t="s">
        <v>3454</v>
      </c>
      <c r="K31" s="441"/>
      <c r="L31" s="441"/>
      <c r="M31" s="9" t="s">
        <v>11</v>
      </c>
      <c r="N31" s="4"/>
      <c r="O31" s="4"/>
      <c r="P31" s="4"/>
      <c r="Q31" s="4"/>
      <c r="R31" s="4"/>
      <c r="S31" s="4"/>
      <c r="T31" s="4"/>
      <c r="U31" s="4"/>
      <c r="V31" s="4"/>
      <c r="W31" s="30"/>
    </row>
    <row r="32" spans="1:35" s="10" customFormat="1" ht="69.75" customHeight="1" x14ac:dyDescent="0.2">
      <c r="A32" s="1705"/>
      <c r="B32" s="234" t="s">
        <v>1870</v>
      </c>
      <c r="C32" s="234" t="s">
        <v>3140</v>
      </c>
      <c r="D32" s="201" t="s">
        <v>275</v>
      </c>
      <c r="E32" s="202" t="s">
        <v>358</v>
      </c>
      <c r="F32" s="205">
        <v>44</v>
      </c>
      <c r="G32" s="200"/>
      <c r="H32" s="200"/>
      <c r="I32" s="205"/>
      <c r="J32" s="460" t="s">
        <v>3294</v>
      </c>
      <c r="K32" s="441" t="s">
        <v>3456</v>
      </c>
      <c r="L32" s="441"/>
      <c r="M32" s="9" t="s">
        <v>11</v>
      </c>
      <c r="N32" s="4"/>
      <c r="O32" s="4"/>
      <c r="P32" s="4"/>
      <c r="Q32" s="4"/>
      <c r="R32" s="4"/>
      <c r="S32" s="4"/>
      <c r="T32" s="4"/>
      <c r="U32" s="4"/>
      <c r="V32" s="4"/>
      <c r="W32" s="29"/>
    </row>
    <row r="33" spans="1:35" s="10" customFormat="1" ht="111" customHeight="1" x14ac:dyDescent="0.2">
      <c r="A33" s="1705"/>
      <c r="B33" s="234" t="s">
        <v>1877</v>
      </c>
      <c r="C33" s="234" t="s">
        <v>364</v>
      </c>
      <c r="D33" s="206" t="s">
        <v>275</v>
      </c>
      <c r="E33" s="226" t="s">
        <v>358</v>
      </c>
      <c r="F33" s="227">
        <v>314</v>
      </c>
      <c r="G33" s="200"/>
      <c r="H33" s="200"/>
      <c r="I33" s="205"/>
      <c r="J33" s="460" t="s">
        <v>3457</v>
      </c>
      <c r="K33" s="441"/>
      <c r="L33" s="441"/>
      <c r="M33" s="9" t="s">
        <v>11</v>
      </c>
      <c r="N33" s="4"/>
      <c r="O33" s="4"/>
      <c r="P33" s="4"/>
      <c r="Q33" s="4"/>
      <c r="R33" s="4"/>
      <c r="S33" s="4"/>
      <c r="T33" s="4"/>
      <c r="U33" s="4"/>
      <c r="V33" s="4"/>
      <c r="W33" s="4"/>
      <c r="X33" s="30"/>
    </row>
    <row r="34" spans="1:35" s="10" customFormat="1" ht="118.5" customHeight="1" x14ac:dyDescent="0.2">
      <c r="A34" s="1705"/>
      <c r="B34" s="234" t="s">
        <v>1878</v>
      </c>
      <c r="C34" s="234" t="s">
        <v>365</v>
      </c>
      <c r="D34" s="206" t="s">
        <v>275</v>
      </c>
      <c r="E34" s="226" t="s">
        <v>358</v>
      </c>
      <c r="F34" s="227">
        <v>149</v>
      </c>
      <c r="G34" s="200"/>
      <c r="H34" s="200"/>
      <c r="I34" s="205"/>
      <c r="J34" s="460" t="s">
        <v>3458</v>
      </c>
      <c r="K34" s="441"/>
      <c r="L34" s="441"/>
      <c r="M34" s="9" t="s">
        <v>11</v>
      </c>
      <c r="N34" s="4"/>
      <c r="O34" s="4"/>
      <c r="P34" s="4"/>
      <c r="Q34" s="4"/>
      <c r="R34" s="4"/>
      <c r="S34" s="4"/>
      <c r="T34" s="4"/>
      <c r="U34" s="4"/>
      <c r="V34" s="4"/>
      <c r="W34" s="4"/>
      <c r="X34" s="30"/>
    </row>
    <row r="35" spans="1:35" s="10" customFormat="1" ht="62.25" customHeight="1" x14ac:dyDescent="0.2">
      <c r="A35" s="1705"/>
      <c r="B35" s="234" t="s">
        <v>2101</v>
      </c>
      <c r="C35" s="204" t="s">
        <v>3461</v>
      </c>
      <c r="D35" s="201" t="s">
        <v>275</v>
      </c>
      <c r="E35" s="201" t="s">
        <v>276</v>
      </c>
      <c r="F35" s="205">
        <v>150</v>
      </c>
      <c r="G35" s="201"/>
      <c r="H35" s="201"/>
      <c r="I35" s="205"/>
      <c r="J35" s="460" t="s">
        <v>3459</v>
      </c>
      <c r="K35" s="441"/>
      <c r="L35" s="441"/>
      <c r="M35" s="9" t="s">
        <v>11</v>
      </c>
      <c r="N35" s="4"/>
      <c r="O35" s="4"/>
      <c r="P35" s="4"/>
      <c r="Q35" s="4"/>
      <c r="R35" s="4"/>
      <c r="S35" s="4"/>
      <c r="T35" s="4"/>
      <c r="U35" s="4"/>
      <c r="V35" s="4"/>
      <c r="W35" s="4"/>
      <c r="X35" s="4"/>
      <c r="Y35" s="4"/>
      <c r="Z35" s="4"/>
      <c r="AA35" s="4"/>
      <c r="AB35" s="4"/>
      <c r="AC35" s="4"/>
      <c r="AD35" s="4"/>
      <c r="AE35" s="27"/>
    </row>
    <row r="36" spans="1:35" s="10" customFormat="1" ht="57" customHeight="1" x14ac:dyDescent="0.2">
      <c r="A36" s="1768"/>
      <c r="B36" s="234" t="s">
        <v>2102</v>
      </c>
      <c r="C36" s="204" t="s">
        <v>3462</v>
      </c>
      <c r="D36" s="201" t="s">
        <v>275</v>
      </c>
      <c r="E36" s="201" t="s">
        <v>276</v>
      </c>
      <c r="F36" s="205">
        <v>150</v>
      </c>
      <c r="G36" s="201"/>
      <c r="H36" s="201"/>
      <c r="I36" s="205"/>
      <c r="J36" s="460" t="s">
        <v>3460</v>
      </c>
      <c r="K36" s="441"/>
      <c r="L36" s="441"/>
      <c r="M36" s="9" t="s">
        <v>11</v>
      </c>
      <c r="N36" s="4"/>
      <c r="O36" s="4"/>
      <c r="P36" s="4"/>
      <c r="Q36" s="4"/>
      <c r="R36" s="4"/>
      <c r="S36" s="4"/>
      <c r="T36" s="4"/>
      <c r="U36" s="4"/>
      <c r="V36" s="4"/>
      <c r="W36" s="4"/>
      <c r="X36" s="4"/>
      <c r="Y36" s="4"/>
      <c r="Z36" s="4"/>
      <c r="AA36" s="4"/>
      <c r="AB36" s="4"/>
      <c r="AC36" s="4"/>
      <c r="AD36" s="4"/>
      <c r="AE36" s="27"/>
    </row>
    <row r="37" spans="1:35" ht="111.75" customHeight="1" x14ac:dyDescent="0.2">
      <c r="A37" s="204" t="s">
        <v>1485</v>
      </c>
      <c r="B37" s="234" t="s">
        <v>2171</v>
      </c>
      <c r="C37" s="204" t="s">
        <v>617</v>
      </c>
      <c r="D37" s="201" t="s">
        <v>558</v>
      </c>
      <c r="E37" s="201" t="s">
        <v>216</v>
      </c>
      <c r="F37" s="218">
        <v>1310</v>
      </c>
      <c r="G37" s="218"/>
      <c r="H37" s="218"/>
      <c r="I37" s="213"/>
      <c r="J37" s="151" t="s">
        <v>3463</v>
      </c>
      <c r="K37" s="151"/>
      <c r="L37" s="151"/>
      <c r="M37" s="9" t="s">
        <v>123</v>
      </c>
      <c r="N37" s="1"/>
    </row>
    <row r="38" spans="1:35" s="4" customFormat="1" ht="114.75" customHeight="1" x14ac:dyDescent="0.2">
      <c r="A38" s="1767" t="s">
        <v>1486</v>
      </c>
      <c r="B38" s="234" t="s">
        <v>2191</v>
      </c>
      <c r="C38" s="204" t="s">
        <v>632</v>
      </c>
      <c r="D38" s="201" t="s">
        <v>213</v>
      </c>
      <c r="E38" s="207" t="s">
        <v>551</v>
      </c>
      <c r="F38" s="200">
        <v>516</v>
      </c>
      <c r="G38" s="200"/>
      <c r="H38" s="200"/>
      <c r="I38" s="219"/>
      <c r="J38" s="146" t="s">
        <v>3464</v>
      </c>
      <c r="K38" s="146"/>
      <c r="L38" s="146"/>
      <c r="M38" s="4" t="s">
        <v>11</v>
      </c>
    </row>
    <row r="39" spans="1:35" ht="97.5" customHeight="1" x14ac:dyDescent="0.2">
      <c r="A39" s="1705"/>
      <c r="B39" s="234" t="s">
        <v>2258</v>
      </c>
      <c r="C39" s="456" t="s">
        <v>3466</v>
      </c>
      <c r="D39" s="201" t="s">
        <v>213</v>
      </c>
      <c r="E39" s="207" t="s">
        <v>551</v>
      </c>
      <c r="F39" s="200">
        <v>117</v>
      </c>
      <c r="G39" s="200"/>
      <c r="H39" s="200"/>
      <c r="I39" s="219"/>
      <c r="J39" s="146" t="s">
        <v>3465</v>
      </c>
      <c r="K39" s="146"/>
      <c r="L39" s="146"/>
      <c r="M39" s="3" t="s">
        <v>11</v>
      </c>
    </row>
    <row r="40" spans="1:35" ht="69" customHeight="1" x14ac:dyDescent="0.2">
      <c r="A40" s="1705"/>
      <c r="B40" s="234" t="s">
        <v>2259</v>
      </c>
      <c r="C40" s="456" t="s">
        <v>3468</v>
      </c>
      <c r="D40" s="201" t="s">
        <v>213</v>
      </c>
      <c r="E40" s="207" t="s">
        <v>551</v>
      </c>
      <c r="F40" s="200">
        <v>116</v>
      </c>
      <c r="G40" s="200"/>
      <c r="H40" s="200"/>
      <c r="I40" s="219"/>
      <c r="J40" s="146" t="s">
        <v>3467</v>
      </c>
      <c r="K40" s="146"/>
      <c r="L40" s="146"/>
      <c r="M40" s="3" t="s">
        <v>11</v>
      </c>
    </row>
    <row r="41" spans="1:35" s="4" customFormat="1" ht="73.5" customHeight="1" x14ac:dyDescent="0.2">
      <c r="A41" s="1705"/>
      <c r="B41" s="234" t="s">
        <v>2273</v>
      </c>
      <c r="C41" s="204" t="s">
        <v>3470</v>
      </c>
      <c r="D41" s="226" t="s">
        <v>213</v>
      </c>
      <c r="E41" s="226" t="s">
        <v>551</v>
      </c>
      <c r="F41" s="200">
        <v>225.6</v>
      </c>
      <c r="G41" s="200"/>
      <c r="H41" s="200"/>
      <c r="I41" s="219"/>
      <c r="J41" s="146" t="s">
        <v>3469</v>
      </c>
      <c r="K41" s="146"/>
      <c r="L41" s="146"/>
      <c r="M41" s="3" t="s">
        <v>11</v>
      </c>
    </row>
    <row r="42" spans="1:35" s="4" customFormat="1" ht="159.75" customHeight="1" x14ac:dyDescent="0.2">
      <c r="A42" s="1705"/>
      <c r="B42" s="234" t="s">
        <v>2287</v>
      </c>
      <c r="C42" s="234" t="s">
        <v>3472</v>
      </c>
      <c r="D42" s="206" t="s">
        <v>213</v>
      </c>
      <c r="E42" s="214" t="s">
        <v>551</v>
      </c>
      <c r="F42" s="200">
        <v>100</v>
      </c>
      <c r="G42" s="213"/>
      <c r="H42" s="202"/>
      <c r="I42" s="200"/>
      <c r="J42" s="141" t="s">
        <v>3471</v>
      </c>
      <c r="K42" s="141"/>
      <c r="L42" s="141"/>
      <c r="M42" s="3" t="s">
        <v>11</v>
      </c>
    </row>
    <row r="43" spans="1:35" s="4" customFormat="1" ht="147" customHeight="1" x14ac:dyDescent="0.2">
      <c r="A43" s="1705"/>
      <c r="B43" s="234" t="s">
        <v>2319</v>
      </c>
      <c r="C43" s="204" t="s">
        <v>3473</v>
      </c>
      <c r="D43" s="201" t="s">
        <v>213</v>
      </c>
      <c r="E43" s="207" t="s">
        <v>551</v>
      </c>
      <c r="F43" s="200">
        <v>700</v>
      </c>
      <c r="G43" s="200"/>
      <c r="H43" s="200"/>
      <c r="I43" s="219"/>
      <c r="J43" s="146" t="s">
        <v>3474</v>
      </c>
      <c r="K43" s="146"/>
      <c r="L43" s="146"/>
      <c r="M43" s="3" t="s">
        <v>11</v>
      </c>
      <c r="O43" s="1"/>
      <c r="P43" s="1"/>
      <c r="Q43" s="1"/>
      <c r="R43" s="1"/>
      <c r="S43" s="1"/>
      <c r="T43" s="1"/>
      <c r="U43" s="1"/>
      <c r="V43" s="1"/>
      <c r="W43" s="1"/>
      <c r="X43" s="1"/>
      <c r="Y43" s="1"/>
      <c r="Z43" s="1"/>
      <c r="AA43" s="1"/>
      <c r="AB43" s="1"/>
      <c r="AC43" s="1"/>
      <c r="AD43" s="1"/>
      <c r="AE43" s="1"/>
      <c r="AF43" s="1"/>
      <c r="AG43" s="1"/>
      <c r="AH43" s="1"/>
      <c r="AI43" s="1"/>
    </row>
    <row r="44" spans="1:35" s="4" customFormat="1" ht="87" customHeight="1" x14ac:dyDescent="0.2">
      <c r="A44" s="1705"/>
      <c r="B44" s="234" t="s">
        <v>2332</v>
      </c>
      <c r="C44" s="204" t="s">
        <v>751</v>
      </c>
      <c r="D44" s="201" t="s">
        <v>213</v>
      </c>
      <c r="E44" s="207" t="s">
        <v>551</v>
      </c>
      <c r="F44" s="200"/>
      <c r="G44" s="200"/>
      <c r="H44" s="200"/>
      <c r="I44" s="219"/>
      <c r="J44" s="146" t="s">
        <v>3475</v>
      </c>
      <c r="K44" s="146"/>
      <c r="L44" s="146"/>
      <c r="M44" s="3" t="s">
        <v>11</v>
      </c>
    </row>
    <row r="45" spans="1:35" ht="49.5" customHeight="1" x14ac:dyDescent="0.2">
      <c r="A45" s="1705"/>
      <c r="B45" s="455" t="s">
        <v>3476</v>
      </c>
      <c r="C45" s="455" t="s">
        <v>3477</v>
      </c>
      <c r="D45" s="201" t="s">
        <v>275</v>
      </c>
      <c r="E45" s="201" t="s">
        <v>3435</v>
      </c>
      <c r="F45" s="200">
        <v>50</v>
      </c>
      <c r="G45" s="200">
        <v>0</v>
      </c>
      <c r="H45" s="200">
        <v>0</v>
      </c>
      <c r="I45" s="200">
        <v>0</v>
      </c>
      <c r="J45" s="146" t="s">
        <v>3478</v>
      </c>
      <c r="K45" s="142"/>
      <c r="L45" s="142"/>
    </row>
    <row r="46" spans="1:35" ht="49.5" customHeight="1" x14ac:dyDescent="0.2">
      <c r="A46" s="1768"/>
      <c r="B46" s="455" t="s">
        <v>3479</v>
      </c>
      <c r="C46" s="455" t="s">
        <v>3480</v>
      </c>
      <c r="D46" s="201" t="s">
        <v>810</v>
      </c>
      <c r="E46" s="201" t="s">
        <v>902</v>
      </c>
      <c r="F46" s="200">
        <v>500</v>
      </c>
      <c r="G46" s="200">
        <v>0</v>
      </c>
      <c r="H46" s="200">
        <v>0</v>
      </c>
      <c r="I46" s="200">
        <v>0</v>
      </c>
      <c r="J46" s="146" t="s">
        <v>3481</v>
      </c>
      <c r="K46" s="142"/>
      <c r="L46" s="142"/>
    </row>
    <row r="47" spans="1:35" s="4" customFormat="1" ht="14.25" customHeight="1" x14ac:dyDescent="0.2">
      <c r="A47" s="1771" t="s">
        <v>1490</v>
      </c>
      <c r="B47" s="1771"/>
      <c r="C47" s="1771"/>
      <c r="D47" s="1771"/>
      <c r="E47" s="1771"/>
      <c r="F47" s="1771"/>
      <c r="G47" s="1771"/>
      <c r="H47" s="1771"/>
      <c r="I47" s="1771"/>
      <c r="J47" s="140"/>
      <c r="K47" s="140"/>
      <c r="L47" s="140"/>
      <c r="M47" s="3" t="s">
        <v>8</v>
      </c>
    </row>
    <row r="48" spans="1:35" ht="58.5" customHeight="1" x14ac:dyDescent="0.2">
      <c r="A48" s="234" t="s">
        <v>1491</v>
      </c>
      <c r="B48" s="234" t="s">
        <v>3482</v>
      </c>
      <c r="C48" s="234" t="s">
        <v>3483</v>
      </c>
      <c r="D48" s="202" t="s">
        <v>3137</v>
      </c>
      <c r="E48" s="202" t="s">
        <v>60</v>
      </c>
      <c r="F48" s="202">
        <v>180</v>
      </c>
      <c r="G48" s="202"/>
      <c r="H48" s="202"/>
      <c r="I48" s="202"/>
      <c r="J48" s="141" t="s">
        <v>3484</v>
      </c>
      <c r="K48" s="141"/>
      <c r="L48" s="141"/>
    </row>
    <row r="49" spans="1:14" ht="11.25" customHeight="1" x14ac:dyDescent="0.2">
      <c r="F49" s="53"/>
      <c r="G49" s="53"/>
      <c r="H49" s="53"/>
      <c r="I49" s="53"/>
      <c r="M49" s="9"/>
      <c r="N49" s="1"/>
    </row>
    <row r="50" spans="1:14" ht="12.75" customHeight="1" x14ac:dyDescent="0.2">
      <c r="A50" s="1662" t="s">
        <v>1505</v>
      </c>
      <c r="B50" s="1662"/>
      <c r="C50" s="1662"/>
      <c r="D50" s="1662"/>
      <c r="E50" s="1662"/>
      <c r="F50" s="1662"/>
      <c r="G50" s="1662"/>
      <c r="H50" s="1662"/>
      <c r="I50" s="1662"/>
      <c r="J50" s="154"/>
      <c r="K50" s="154"/>
      <c r="L50" s="154"/>
      <c r="M50" s="54" t="s">
        <v>8</v>
      </c>
      <c r="N50" s="1"/>
    </row>
    <row r="51" spans="1:14" ht="15" customHeight="1" x14ac:dyDescent="0.2">
      <c r="A51" s="1674" t="s">
        <v>2</v>
      </c>
      <c r="B51" s="1675" t="s">
        <v>3</v>
      </c>
      <c r="C51" s="1676"/>
      <c r="D51" s="1674" t="s">
        <v>4</v>
      </c>
      <c r="E51" s="1674" t="s">
        <v>5</v>
      </c>
      <c r="F51" s="1675" t="s">
        <v>6</v>
      </c>
      <c r="G51" s="1681"/>
      <c r="H51" s="1676"/>
      <c r="I51" s="1683" t="s">
        <v>7</v>
      </c>
      <c r="J51" s="440"/>
      <c r="K51" s="440"/>
      <c r="L51" s="440"/>
      <c r="M51" s="9"/>
      <c r="N51" s="1"/>
    </row>
    <row r="52" spans="1:14" ht="6.75" customHeight="1" x14ac:dyDescent="0.2">
      <c r="A52" s="1674"/>
      <c r="B52" s="1677"/>
      <c r="C52" s="1678"/>
      <c r="D52" s="1674"/>
      <c r="E52" s="1674"/>
      <c r="F52" s="1679"/>
      <c r="G52" s="1682"/>
      <c r="H52" s="1680"/>
      <c r="I52" s="1684"/>
      <c r="J52" s="440"/>
      <c r="K52" s="440"/>
      <c r="L52" s="440"/>
      <c r="M52" s="9"/>
      <c r="N52" s="1"/>
    </row>
    <row r="53" spans="1:14" ht="11.25" customHeight="1" x14ac:dyDescent="0.2">
      <c r="A53" s="1674"/>
      <c r="B53" s="1677"/>
      <c r="C53" s="1678"/>
      <c r="D53" s="1674"/>
      <c r="E53" s="1674"/>
      <c r="F53" s="1665">
        <v>2017</v>
      </c>
      <c r="G53" s="1665">
        <v>2018</v>
      </c>
      <c r="H53" s="1665">
        <v>2019</v>
      </c>
      <c r="I53" s="1684"/>
      <c r="J53" s="440"/>
      <c r="K53" s="440"/>
      <c r="L53" s="440"/>
      <c r="M53" s="9"/>
      <c r="N53" s="1"/>
    </row>
    <row r="54" spans="1:14" ht="3.75" customHeight="1" x14ac:dyDescent="0.2">
      <c r="A54" s="1674"/>
      <c r="B54" s="1679"/>
      <c r="C54" s="1680"/>
      <c r="D54" s="1674"/>
      <c r="E54" s="1674"/>
      <c r="F54" s="1665"/>
      <c r="G54" s="1665"/>
      <c r="H54" s="1665"/>
      <c r="I54" s="1685"/>
      <c r="J54" s="440"/>
      <c r="K54" s="440"/>
      <c r="L54" s="440"/>
      <c r="M54" s="9"/>
      <c r="N54" s="1"/>
    </row>
    <row r="55" spans="1:14" ht="13.5" customHeight="1" x14ac:dyDescent="0.2">
      <c r="A55" s="430">
        <v>1</v>
      </c>
      <c r="B55" s="1666">
        <v>2</v>
      </c>
      <c r="C55" s="1667"/>
      <c r="D55" s="430">
        <v>3</v>
      </c>
      <c r="E55" s="430">
        <v>4</v>
      </c>
      <c r="F55" s="425">
        <v>5</v>
      </c>
      <c r="G55" s="425">
        <v>6</v>
      </c>
      <c r="H55" s="425">
        <v>7</v>
      </c>
      <c r="I55" s="430">
        <v>8</v>
      </c>
      <c r="J55" s="440"/>
      <c r="K55" s="440"/>
      <c r="L55" s="440"/>
      <c r="M55" s="9"/>
      <c r="N55" s="1"/>
    </row>
    <row r="56" spans="1:14" ht="12.75" customHeight="1" x14ac:dyDescent="0.2">
      <c r="A56" s="1671" t="s">
        <v>1508</v>
      </c>
      <c r="B56" s="1672"/>
      <c r="C56" s="1673"/>
      <c r="D56" s="1673"/>
      <c r="E56" s="1673"/>
      <c r="F56" s="1673"/>
      <c r="G56" s="1673"/>
      <c r="H56" s="1673"/>
      <c r="I56" s="1673"/>
      <c r="J56" s="140"/>
      <c r="K56" s="140"/>
      <c r="L56" s="140"/>
      <c r="M56" s="9"/>
      <c r="N56" s="1"/>
    </row>
    <row r="57" spans="1:14" ht="60.75" customHeight="1" x14ac:dyDescent="0.2">
      <c r="A57" s="1769" t="s">
        <v>1509</v>
      </c>
      <c r="B57" s="97" t="s">
        <v>2580</v>
      </c>
      <c r="C57" s="40" t="s">
        <v>3486</v>
      </c>
      <c r="D57" s="60" t="s">
        <v>891</v>
      </c>
      <c r="E57" s="45" t="s">
        <v>972</v>
      </c>
      <c r="F57" s="20">
        <v>200</v>
      </c>
      <c r="G57" s="61"/>
      <c r="H57" s="59"/>
      <c r="I57" s="43"/>
      <c r="J57" s="141" t="s">
        <v>3485</v>
      </c>
      <c r="K57" s="141"/>
      <c r="L57" s="141"/>
      <c r="M57" s="9" t="s">
        <v>973</v>
      </c>
      <c r="N57" s="1"/>
    </row>
    <row r="58" spans="1:14" ht="53.25" customHeight="1" x14ac:dyDescent="0.2">
      <c r="A58" s="1770"/>
      <c r="B58" s="442" t="s">
        <v>2592</v>
      </c>
      <c r="C58" s="204" t="s">
        <v>3158</v>
      </c>
      <c r="D58" s="202" t="s">
        <v>986</v>
      </c>
      <c r="E58" s="202" t="s">
        <v>987</v>
      </c>
      <c r="F58" s="200">
        <v>1215</v>
      </c>
      <c r="G58" s="200"/>
      <c r="H58" s="200"/>
      <c r="I58" s="200"/>
      <c r="J58" s="141" t="s">
        <v>3375</v>
      </c>
      <c r="K58" s="141" t="s">
        <v>3487</v>
      </c>
      <c r="L58" s="141"/>
      <c r="M58" s="9" t="s">
        <v>973</v>
      </c>
      <c r="N58" s="1"/>
    </row>
    <row r="59" spans="1:14" ht="67.5" customHeight="1" x14ac:dyDescent="0.2">
      <c r="A59" s="1770"/>
      <c r="B59" s="455" t="s">
        <v>3488</v>
      </c>
      <c r="C59" s="455" t="s">
        <v>3489</v>
      </c>
      <c r="D59" s="201" t="s">
        <v>3490</v>
      </c>
      <c r="E59" s="201" t="s">
        <v>972</v>
      </c>
      <c r="F59" s="201">
        <v>4590</v>
      </c>
      <c r="G59" s="201">
        <v>0</v>
      </c>
      <c r="H59" s="201">
        <v>0</v>
      </c>
      <c r="I59" s="201">
        <v>0</v>
      </c>
      <c r="J59" s="141" t="s">
        <v>3491</v>
      </c>
      <c r="K59" s="141"/>
      <c r="L59" s="141"/>
      <c r="M59" s="9"/>
      <c r="N59" s="1"/>
    </row>
    <row r="60" spans="1:14" ht="54" customHeight="1" x14ac:dyDescent="0.2">
      <c r="A60" s="1770"/>
      <c r="B60" s="455" t="s">
        <v>3492</v>
      </c>
      <c r="C60" s="455" t="s">
        <v>3493</v>
      </c>
      <c r="D60" s="201" t="s">
        <v>3490</v>
      </c>
      <c r="E60" s="201" t="s">
        <v>972</v>
      </c>
      <c r="F60" s="201">
        <v>70</v>
      </c>
      <c r="G60" s="201">
        <v>0</v>
      </c>
      <c r="H60" s="201">
        <v>0</v>
      </c>
      <c r="I60" s="201">
        <v>0</v>
      </c>
      <c r="J60" s="141" t="s">
        <v>3494</v>
      </c>
      <c r="K60" s="141"/>
      <c r="L60" s="141"/>
      <c r="M60" s="9"/>
      <c r="N60" s="1"/>
    </row>
    <row r="61" spans="1:14" ht="60.75" customHeight="1" x14ac:dyDescent="0.2">
      <c r="A61" s="1770"/>
      <c r="B61" s="455" t="s">
        <v>3495</v>
      </c>
      <c r="C61" s="455" t="s">
        <v>3496</v>
      </c>
      <c r="D61" s="201" t="s">
        <v>810</v>
      </c>
      <c r="E61" s="201" t="s">
        <v>972</v>
      </c>
      <c r="F61" s="201">
        <v>100</v>
      </c>
      <c r="G61" s="201">
        <v>0</v>
      </c>
      <c r="H61" s="201">
        <v>0</v>
      </c>
      <c r="I61" s="201">
        <v>0</v>
      </c>
      <c r="J61" s="141" t="s">
        <v>3497</v>
      </c>
      <c r="K61" s="141"/>
      <c r="L61" s="141"/>
      <c r="M61" s="9"/>
      <c r="N61" s="1"/>
    </row>
    <row r="62" spans="1:14" ht="50.25" customHeight="1" x14ac:dyDescent="0.2">
      <c r="A62" s="1770"/>
      <c r="B62" s="369" t="s">
        <v>3498</v>
      </c>
      <c r="C62" s="447" t="s">
        <v>3499</v>
      </c>
      <c r="D62" s="238" t="s">
        <v>986</v>
      </c>
      <c r="E62" s="238" t="s">
        <v>987</v>
      </c>
      <c r="F62" s="236">
        <v>1215</v>
      </c>
      <c r="G62" s="236"/>
      <c r="H62" s="236"/>
      <c r="I62" s="236"/>
      <c r="J62" s="141" t="s">
        <v>3500</v>
      </c>
      <c r="K62" s="141"/>
      <c r="L62" s="141"/>
      <c r="M62" s="9"/>
      <c r="N62" s="1"/>
    </row>
    <row r="63" spans="1:14" ht="63" customHeight="1" x14ac:dyDescent="0.2">
      <c r="A63" s="1760"/>
      <c r="B63" s="442" t="s">
        <v>3501</v>
      </c>
      <c r="C63" s="204" t="s">
        <v>3502</v>
      </c>
      <c r="D63" s="201" t="s">
        <v>810</v>
      </c>
      <c r="E63" s="201" t="s">
        <v>972</v>
      </c>
      <c r="F63" s="200">
        <v>1400</v>
      </c>
      <c r="G63" s="200"/>
      <c r="H63" s="200"/>
      <c r="I63" s="200"/>
      <c r="J63" s="141" t="s">
        <v>3503</v>
      </c>
      <c r="K63" s="141"/>
      <c r="L63" s="141"/>
      <c r="M63" s="9"/>
      <c r="N63" s="1"/>
    </row>
    <row r="64" spans="1:14" ht="116.25" customHeight="1" x14ac:dyDescent="0.2">
      <c r="A64" s="204" t="s">
        <v>1511</v>
      </c>
      <c r="B64" s="431" t="s">
        <v>2602</v>
      </c>
      <c r="C64" s="11" t="s">
        <v>991</v>
      </c>
      <c r="D64" s="425" t="s">
        <v>975</v>
      </c>
      <c r="E64" s="425" t="s">
        <v>972</v>
      </c>
      <c r="F64" s="42"/>
      <c r="G64" s="50"/>
      <c r="H64" s="67"/>
      <c r="I64" s="195"/>
      <c r="J64" s="440" t="s">
        <v>3504</v>
      </c>
      <c r="K64" s="440"/>
      <c r="L64" s="440"/>
      <c r="M64" s="9" t="s">
        <v>973</v>
      </c>
      <c r="N64" s="1"/>
    </row>
    <row r="65" spans="1:14" ht="64.5" customHeight="1" x14ac:dyDescent="0.2">
      <c r="A65" s="451" t="s">
        <v>1514</v>
      </c>
      <c r="B65" s="431" t="s">
        <v>2607</v>
      </c>
      <c r="C65" s="90" t="s">
        <v>996</v>
      </c>
      <c r="D65" s="425" t="s">
        <v>975</v>
      </c>
      <c r="E65" s="425" t="s">
        <v>972</v>
      </c>
      <c r="F65" s="49"/>
      <c r="G65" s="64"/>
      <c r="H65" s="65"/>
      <c r="I65" s="435"/>
      <c r="J65" s="141" t="s">
        <v>3504</v>
      </c>
      <c r="K65" s="141"/>
      <c r="L65" s="141"/>
      <c r="M65" s="9" t="s">
        <v>973</v>
      </c>
      <c r="N65" s="1"/>
    </row>
    <row r="66" spans="1:14" ht="91.5" customHeight="1" x14ac:dyDescent="0.2">
      <c r="A66" s="1754" t="s">
        <v>1518</v>
      </c>
      <c r="B66" s="233" t="s">
        <v>2617</v>
      </c>
      <c r="C66" s="39" t="s">
        <v>1332</v>
      </c>
      <c r="D66" s="432" t="s">
        <v>810</v>
      </c>
      <c r="E66" s="438" t="s">
        <v>972</v>
      </c>
      <c r="F66" s="230"/>
      <c r="G66" s="230"/>
      <c r="H66" s="62"/>
      <c r="I66" s="194"/>
      <c r="J66" s="141" t="s">
        <v>3384</v>
      </c>
      <c r="K66" s="141" t="s">
        <v>3505</v>
      </c>
      <c r="L66" s="141"/>
      <c r="M66" s="9" t="s">
        <v>973</v>
      </c>
      <c r="N66" s="1"/>
    </row>
    <row r="67" spans="1:14" ht="104.25" customHeight="1" x14ac:dyDescent="0.2">
      <c r="A67" s="1755"/>
      <c r="B67" s="234" t="s">
        <v>3507</v>
      </c>
      <c r="C67" s="204" t="s">
        <v>3508</v>
      </c>
      <c r="D67" s="201" t="s">
        <v>810</v>
      </c>
      <c r="E67" s="201" t="s">
        <v>972</v>
      </c>
      <c r="F67" s="200">
        <v>865</v>
      </c>
      <c r="G67" s="200"/>
      <c r="H67" s="200"/>
      <c r="I67" s="200"/>
      <c r="J67" s="141" t="s">
        <v>3506</v>
      </c>
      <c r="K67" s="141"/>
      <c r="L67" s="141"/>
      <c r="M67" s="9"/>
      <c r="N67" s="1"/>
    </row>
    <row r="68" spans="1:14" ht="73.5" customHeight="1" x14ac:dyDescent="0.2">
      <c r="A68" s="452" t="s">
        <v>1526</v>
      </c>
      <c r="B68" s="431" t="s">
        <v>2636</v>
      </c>
      <c r="C68" s="37" t="s">
        <v>3510</v>
      </c>
      <c r="D68" s="26" t="s">
        <v>986</v>
      </c>
      <c r="E68" s="26" t="s">
        <v>987</v>
      </c>
      <c r="F68" s="49">
        <v>500</v>
      </c>
      <c r="G68" s="49"/>
      <c r="H68" s="63"/>
      <c r="I68" s="435"/>
      <c r="J68" s="141" t="s">
        <v>3509</v>
      </c>
      <c r="K68" s="141"/>
      <c r="L68" s="141"/>
      <c r="M68" s="9" t="s">
        <v>973</v>
      </c>
      <c r="N68" s="1"/>
    </row>
    <row r="69" spans="1:14" ht="61.5" customHeight="1" x14ac:dyDescent="0.2">
      <c r="A69" s="1754" t="s">
        <v>1533</v>
      </c>
      <c r="B69" s="431" t="s">
        <v>2655</v>
      </c>
      <c r="C69" s="11" t="s">
        <v>1024</v>
      </c>
      <c r="D69" s="425" t="s">
        <v>810</v>
      </c>
      <c r="E69" s="425" t="s">
        <v>972</v>
      </c>
      <c r="F69" s="72"/>
      <c r="G69" s="64"/>
      <c r="H69" s="58"/>
      <c r="I69" s="435"/>
      <c r="J69" s="141" t="s">
        <v>3511</v>
      </c>
      <c r="K69" s="141"/>
      <c r="L69" s="141"/>
      <c r="M69" s="9" t="s">
        <v>973</v>
      </c>
      <c r="N69" s="1"/>
    </row>
    <row r="70" spans="1:14" ht="99" customHeight="1" x14ac:dyDescent="0.2">
      <c r="A70" s="1756"/>
      <c r="B70" s="431" t="s">
        <v>2656</v>
      </c>
      <c r="C70" s="11" t="s">
        <v>1025</v>
      </c>
      <c r="D70" s="425" t="s">
        <v>810</v>
      </c>
      <c r="E70" s="425" t="s">
        <v>972</v>
      </c>
      <c r="F70" s="72"/>
      <c r="G70" s="64"/>
      <c r="H70" s="58"/>
      <c r="I70" s="435"/>
      <c r="J70" s="141" t="s">
        <v>3512</v>
      </c>
      <c r="K70" s="141"/>
      <c r="L70" s="141"/>
      <c r="M70" s="9" t="s">
        <v>973</v>
      </c>
      <c r="N70" s="1"/>
    </row>
    <row r="71" spans="1:14" ht="69.75" customHeight="1" x14ac:dyDescent="0.2">
      <c r="A71" s="1755"/>
      <c r="B71" s="234" t="s">
        <v>3513</v>
      </c>
      <c r="C71" s="204" t="s">
        <v>3514</v>
      </c>
      <c r="D71" s="201" t="s">
        <v>810</v>
      </c>
      <c r="E71" s="201" t="s">
        <v>972</v>
      </c>
      <c r="F71" s="228">
        <v>500</v>
      </c>
      <c r="G71" s="200"/>
      <c r="H71" s="200"/>
      <c r="I71" s="200"/>
      <c r="J71" s="141" t="s">
        <v>3515</v>
      </c>
      <c r="K71" s="141"/>
      <c r="L71" s="141"/>
      <c r="M71" s="9"/>
      <c r="N71" s="1"/>
    </row>
    <row r="72" spans="1:14" ht="113.25" customHeight="1" x14ac:dyDescent="0.2">
      <c r="A72" s="41" t="s">
        <v>1538</v>
      </c>
      <c r="B72" s="423" t="s">
        <v>3182</v>
      </c>
      <c r="C72" s="39" t="s">
        <v>3181</v>
      </c>
      <c r="D72" s="430" t="s">
        <v>810</v>
      </c>
      <c r="E72" s="430" t="s">
        <v>972</v>
      </c>
      <c r="F72" s="239">
        <v>30.624739999999999</v>
      </c>
      <c r="G72" s="64"/>
      <c r="H72" s="58"/>
      <c r="I72" s="435"/>
      <c r="J72" s="141" t="s">
        <v>3393</v>
      </c>
      <c r="K72" s="141" t="s">
        <v>3516</v>
      </c>
      <c r="L72" s="141"/>
      <c r="M72" s="9"/>
      <c r="N72" s="1"/>
    </row>
    <row r="73" spans="1:14" ht="140.25" customHeight="1" x14ac:dyDescent="0.2">
      <c r="A73" s="1690" t="s">
        <v>1539</v>
      </c>
      <c r="B73" s="422" t="s">
        <v>2666</v>
      </c>
      <c r="C73" s="38" t="s">
        <v>1341</v>
      </c>
      <c r="D73" s="26" t="s">
        <v>986</v>
      </c>
      <c r="E73" s="26" t="s">
        <v>987</v>
      </c>
      <c r="F73" s="64">
        <v>450</v>
      </c>
      <c r="G73" s="64"/>
      <c r="H73" s="58"/>
      <c r="I73" s="435"/>
      <c r="J73" s="141" t="s">
        <v>3517</v>
      </c>
      <c r="K73" s="141"/>
      <c r="L73" s="141"/>
      <c r="M73" s="9" t="s">
        <v>973</v>
      </c>
      <c r="N73" s="1"/>
    </row>
    <row r="74" spans="1:14" ht="112.5" customHeight="1" x14ac:dyDescent="0.2">
      <c r="A74" s="1753"/>
      <c r="B74" s="422" t="s">
        <v>2667</v>
      </c>
      <c r="C74" s="38" t="s">
        <v>1030</v>
      </c>
      <c r="D74" s="26" t="s">
        <v>986</v>
      </c>
      <c r="E74" s="26" t="s">
        <v>987</v>
      </c>
      <c r="F74" s="64"/>
      <c r="G74" s="64"/>
      <c r="H74" s="58"/>
      <c r="I74" s="435"/>
      <c r="J74" s="141" t="s">
        <v>3096</v>
      </c>
      <c r="K74" s="141" t="s">
        <v>3394</v>
      </c>
      <c r="L74" s="141" t="s">
        <v>3518</v>
      </c>
      <c r="M74" s="9" t="s">
        <v>973</v>
      </c>
      <c r="N74" s="1"/>
    </row>
    <row r="75" spans="1:14" ht="94.5" customHeight="1" x14ac:dyDescent="0.2">
      <c r="A75" s="1691"/>
      <c r="B75" s="422" t="s">
        <v>3098</v>
      </c>
      <c r="C75" s="38" t="s">
        <v>3097</v>
      </c>
      <c r="D75" s="26" t="s">
        <v>986</v>
      </c>
      <c r="E75" s="26" t="s">
        <v>987</v>
      </c>
      <c r="F75" s="64">
        <v>500</v>
      </c>
      <c r="G75" s="64"/>
      <c r="H75" s="58"/>
      <c r="I75" s="435"/>
      <c r="J75" s="141" t="s">
        <v>3099</v>
      </c>
      <c r="K75" s="141" t="s">
        <v>3519</v>
      </c>
      <c r="L75" s="141"/>
      <c r="M75" s="9"/>
      <c r="N75" s="1"/>
    </row>
    <row r="76" spans="1:14" ht="103.5" customHeight="1" x14ac:dyDescent="0.2">
      <c r="A76" s="1754" t="s">
        <v>1541</v>
      </c>
      <c r="B76" s="431" t="s">
        <v>2673</v>
      </c>
      <c r="C76" s="90" t="s">
        <v>1036</v>
      </c>
      <c r="D76" s="425" t="s">
        <v>810</v>
      </c>
      <c r="E76" s="425" t="s">
        <v>972</v>
      </c>
      <c r="F76" s="64"/>
      <c r="G76" s="64">
        <v>50</v>
      </c>
      <c r="H76" s="58"/>
      <c r="I76" s="435"/>
      <c r="J76" s="141" t="s">
        <v>3520</v>
      </c>
      <c r="K76" s="141"/>
      <c r="L76" s="141"/>
      <c r="M76" s="9" t="s">
        <v>973</v>
      </c>
      <c r="N76" s="1"/>
    </row>
    <row r="77" spans="1:14" ht="93" customHeight="1" x14ac:dyDescent="0.2">
      <c r="A77" s="1755"/>
      <c r="B77" s="431" t="s">
        <v>2674</v>
      </c>
      <c r="C77" s="90" t="s">
        <v>1037</v>
      </c>
      <c r="D77" s="425" t="s">
        <v>810</v>
      </c>
      <c r="E77" s="425" t="s">
        <v>972</v>
      </c>
      <c r="F77" s="64">
        <v>100</v>
      </c>
      <c r="G77" s="64"/>
      <c r="H77" s="58"/>
      <c r="I77" s="435"/>
      <c r="J77" s="141" t="s">
        <v>3521</v>
      </c>
      <c r="K77" s="141"/>
      <c r="L77" s="141"/>
      <c r="M77" s="9" t="s">
        <v>973</v>
      </c>
      <c r="N77" s="1"/>
    </row>
    <row r="78" spans="1:14" ht="75.75" customHeight="1" x14ac:dyDescent="0.2">
      <c r="A78" s="451" t="s">
        <v>1543</v>
      </c>
      <c r="B78" s="431" t="s">
        <v>2680</v>
      </c>
      <c r="C78" s="90" t="s">
        <v>3523</v>
      </c>
      <c r="D78" s="425" t="s">
        <v>810</v>
      </c>
      <c r="E78" s="425" t="s">
        <v>972</v>
      </c>
      <c r="F78" s="42">
        <v>650</v>
      </c>
      <c r="G78" s="64"/>
      <c r="H78" s="58"/>
      <c r="I78" s="435"/>
      <c r="J78" s="141" t="s">
        <v>3522</v>
      </c>
      <c r="K78" s="141"/>
      <c r="L78" s="141"/>
      <c r="M78" s="9" t="s">
        <v>973</v>
      </c>
      <c r="N78" s="1"/>
    </row>
    <row r="79" spans="1:14" ht="75.75" customHeight="1" x14ac:dyDescent="0.2">
      <c r="A79" s="433" t="s">
        <v>1551</v>
      </c>
      <c r="B79" s="444" t="s">
        <v>3525</v>
      </c>
      <c r="C79" s="204" t="s">
        <v>3526</v>
      </c>
      <c r="D79" s="202" t="s">
        <v>810</v>
      </c>
      <c r="E79" s="202" t="s">
        <v>972</v>
      </c>
      <c r="F79" s="200">
        <v>450</v>
      </c>
      <c r="G79" s="200"/>
      <c r="H79" s="200"/>
      <c r="I79" s="200"/>
      <c r="J79" s="141" t="s">
        <v>3524</v>
      </c>
      <c r="K79" s="141"/>
      <c r="L79" s="141"/>
      <c r="M79" s="9"/>
      <c r="N79" s="1"/>
    </row>
    <row r="80" spans="1:14" ht="69.75" customHeight="1" x14ac:dyDescent="0.2">
      <c r="A80" s="426" t="s">
        <v>1557</v>
      </c>
      <c r="B80" s="234" t="s">
        <v>3527</v>
      </c>
      <c r="C80" s="204" t="s">
        <v>3528</v>
      </c>
      <c r="D80" s="201" t="s">
        <v>810</v>
      </c>
      <c r="E80" s="201" t="s">
        <v>972</v>
      </c>
      <c r="F80" s="200">
        <v>1030</v>
      </c>
      <c r="G80" s="200"/>
      <c r="H80" s="200"/>
      <c r="I80" s="200"/>
      <c r="J80" s="141" t="s">
        <v>3529</v>
      </c>
      <c r="K80" s="141"/>
      <c r="L80" s="141"/>
      <c r="M80" s="9"/>
      <c r="N80" s="1"/>
    </row>
    <row r="81" spans="1:14" ht="108" customHeight="1" x14ac:dyDescent="0.2">
      <c r="A81" s="38" t="s">
        <v>1561</v>
      </c>
      <c r="B81" s="444" t="s">
        <v>3191</v>
      </c>
      <c r="C81" s="232" t="s">
        <v>3190</v>
      </c>
      <c r="D81" s="201" t="s">
        <v>810</v>
      </c>
      <c r="E81" s="201" t="s">
        <v>972</v>
      </c>
      <c r="F81" s="200">
        <v>180</v>
      </c>
      <c r="G81" s="200"/>
      <c r="H81" s="200"/>
      <c r="I81" s="435"/>
      <c r="J81" s="141" t="s">
        <v>3393</v>
      </c>
      <c r="K81" s="141" t="s">
        <v>3530</v>
      </c>
      <c r="L81" s="141"/>
      <c r="M81" s="9"/>
      <c r="N81" s="1"/>
    </row>
    <row r="82" spans="1:14" ht="92.25" customHeight="1" x14ac:dyDescent="0.2">
      <c r="A82" s="427" t="s">
        <v>1571</v>
      </c>
      <c r="B82" s="431" t="s">
        <v>2745</v>
      </c>
      <c r="C82" s="90" t="s">
        <v>3532</v>
      </c>
      <c r="D82" s="425" t="s">
        <v>810</v>
      </c>
      <c r="E82" s="425" t="s">
        <v>972</v>
      </c>
      <c r="F82" s="42">
        <v>900</v>
      </c>
      <c r="G82" s="49"/>
      <c r="H82" s="58"/>
      <c r="I82" s="435"/>
      <c r="J82" s="141" t="s">
        <v>3531</v>
      </c>
      <c r="K82" s="141"/>
      <c r="L82" s="141"/>
      <c r="M82" s="9" t="s">
        <v>973</v>
      </c>
      <c r="N82" s="1"/>
    </row>
    <row r="83" spans="1:14" ht="139.5" customHeight="1" x14ac:dyDescent="0.2">
      <c r="A83" s="1661" t="s">
        <v>1573</v>
      </c>
      <c r="B83" s="444" t="s">
        <v>2759</v>
      </c>
      <c r="C83" s="90" t="s">
        <v>3534</v>
      </c>
      <c r="D83" s="425" t="s">
        <v>810</v>
      </c>
      <c r="E83" s="425" t="s">
        <v>972</v>
      </c>
      <c r="F83" s="437">
        <v>511</v>
      </c>
      <c r="G83" s="49"/>
      <c r="H83" s="58"/>
      <c r="I83" s="435"/>
      <c r="J83" s="141" t="s">
        <v>3102</v>
      </c>
      <c r="K83" s="141" t="s">
        <v>3533</v>
      </c>
      <c r="L83" s="141"/>
      <c r="M83" s="9" t="s">
        <v>973</v>
      </c>
      <c r="N83" s="1"/>
    </row>
    <row r="84" spans="1:14" ht="86.25" customHeight="1" x14ac:dyDescent="0.2">
      <c r="A84" s="1661"/>
      <c r="B84" s="444" t="s">
        <v>2760</v>
      </c>
      <c r="C84" s="90" t="s">
        <v>1093</v>
      </c>
      <c r="D84" s="425" t="s">
        <v>975</v>
      </c>
      <c r="E84" s="425" t="s">
        <v>972</v>
      </c>
      <c r="F84" s="42"/>
      <c r="G84" s="49"/>
      <c r="H84" s="58"/>
      <c r="I84" s="435"/>
      <c r="J84" s="141" t="s">
        <v>3535</v>
      </c>
      <c r="K84" s="141"/>
      <c r="L84" s="141"/>
      <c r="M84" s="9" t="s">
        <v>973</v>
      </c>
      <c r="N84" s="1"/>
    </row>
    <row r="85" spans="1:14" ht="57.75" customHeight="1" x14ac:dyDescent="0.2">
      <c r="A85" s="1661"/>
      <c r="B85" s="457" t="s">
        <v>3536</v>
      </c>
      <c r="C85" s="38" t="s">
        <v>3537</v>
      </c>
      <c r="D85" s="429" t="s">
        <v>810</v>
      </c>
      <c r="E85" s="429" t="s">
        <v>972</v>
      </c>
      <c r="F85" s="446">
        <v>709</v>
      </c>
      <c r="G85" s="69"/>
      <c r="H85" s="58"/>
      <c r="I85" s="435"/>
      <c r="J85" s="141" t="s">
        <v>3538</v>
      </c>
      <c r="K85" s="141"/>
      <c r="L85" s="141"/>
      <c r="M85" s="9"/>
      <c r="N85" s="1"/>
    </row>
    <row r="86" spans="1:14" ht="66.75" customHeight="1" x14ac:dyDescent="0.2">
      <c r="A86" s="38" t="s">
        <v>1575</v>
      </c>
      <c r="B86" s="444" t="s">
        <v>2766</v>
      </c>
      <c r="C86" s="90" t="s">
        <v>1099</v>
      </c>
      <c r="D86" s="425" t="s">
        <v>1000</v>
      </c>
      <c r="E86" s="425" t="s">
        <v>972</v>
      </c>
      <c r="F86" s="42"/>
      <c r="G86" s="69"/>
      <c r="H86" s="58"/>
      <c r="I86" s="435"/>
      <c r="J86" s="141" t="s">
        <v>3539</v>
      </c>
      <c r="K86" s="141"/>
      <c r="L86" s="141"/>
      <c r="M86" s="9" t="s">
        <v>973</v>
      </c>
      <c r="N86" s="1"/>
    </row>
    <row r="87" spans="1:14" ht="94.5" customHeight="1" x14ac:dyDescent="0.2">
      <c r="A87" s="1661" t="s">
        <v>1576</v>
      </c>
      <c r="B87" s="444" t="s">
        <v>2770</v>
      </c>
      <c r="C87" s="91" t="s">
        <v>1103</v>
      </c>
      <c r="D87" s="71" t="s">
        <v>810</v>
      </c>
      <c r="E87" s="71" t="s">
        <v>972</v>
      </c>
      <c r="F87" s="73">
        <v>340</v>
      </c>
      <c r="G87" s="49"/>
      <c r="H87" s="58"/>
      <c r="I87" s="435"/>
      <c r="J87" s="141" t="s">
        <v>3540</v>
      </c>
      <c r="K87" s="141"/>
      <c r="L87" s="141"/>
      <c r="M87" s="9" t="s">
        <v>973</v>
      </c>
      <c r="N87" s="1"/>
    </row>
    <row r="88" spans="1:14" ht="84" customHeight="1" x14ac:dyDescent="0.2">
      <c r="A88" s="1661"/>
      <c r="B88" s="444" t="s">
        <v>2772</v>
      </c>
      <c r="C88" s="90" t="s">
        <v>1105</v>
      </c>
      <c r="D88" s="425" t="s">
        <v>810</v>
      </c>
      <c r="E88" s="425" t="s">
        <v>972</v>
      </c>
      <c r="F88" s="49"/>
      <c r="G88" s="49"/>
      <c r="H88" s="58"/>
      <c r="I88" s="435"/>
      <c r="J88" s="141" t="s">
        <v>3541</v>
      </c>
      <c r="K88" s="141"/>
      <c r="L88" s="141"/>
      <c r="M88" s="9" t="s">
        <v>973</v>
      </c>
      <c r="N88" s="1"/>
    </row>
    <row r="89" spans="1:14" ht="63.75" customHeight="1" x14ac:dyDescent="0.2">
      <c r="A89" s="1661"/>
      <c r="B89" s="444" t="s">
        <v>3542</v>
      </c>
      <c r="C89" s="204" t="s">
        <v>3543</v>
      </c>
      <c r="D89" s="201" t="s">
        <v>810</v>
      </c>
      <c r="E89" s="201" t="s">
        <v>972</v>
      </c>
      <c r="F89" s="445">
        <v>65.55</v>
      </c>
      <c r="G89" s="200"/>
      <c r="H89" s="200"/>
      <c r="I89" s="200"/>
      <c r="J89" s="141" t="s">
        <v>3497</v>
      </c>
      <c r="K89" s="141"/>
      <c r="L89" s="141"/>
      <c r="M89" s="9"/>
      <c r="N89" s="1"/>
    </row>
    <row r="90" spans="1:14" ht="114" customHeight="1" x14ac:dyDescent="0.2">
      <c r="A90" s="1690" t="s">
        <v>1578</v>
      </c>
      <c r="B90" s="444" t="s">
        <v>2788</v>
      </c>
      <c r="C90" s="204" t="s">
        <v>3163</v>
      </c>
      <c r="D90" s="201" t="s">
        <v>810</v>
      </c>
      <c r="E90" s="201" t="s">
        <v>972</v>
      </c>
      <c r="F90" s="69">
        <v>1018</v>
      </c>
      <c r="G90" s="49"/>
      <c r="H90" s="58"/>
      <c r="I90" s="435"/>
      <c r="J90" s="141" t="s">
        <v>3412</v>
      </c>
      <c r="K90" s="141" t="s">
        <v>3544</v>
      </c>
      <c r="L90" s="141"/>
      <c r="M90" s="9" t="s">
        <v>973</v>
      </c>
      <c r="N90" s="1"/>
    </row>
    <row r="91" spans="1:14" ht="54" customHeight="1" x14ac:dyDescent="0.2">
      <c r="A91" s="1691"/>
      <c r="B91" s="433" t="s">
        <v>3545</v>
      </c>
      <c r="C91" s="38" t="s">
        <v>3546</v>
      </c>
      <c r="D91" s="429" t="s">
        <v>810</v>
      </c>
      <c r="E91" s="429" t="s">
        <v>972</v>
      </c>
      <c r="F91" s="448">
        <v>32</v>
      </c>
      <c r="G91" s="449"/>
      <c r="H91" s="49"/>
      <c r="I91" s="49"/>
      <c r="J91" s="141" t="s">
        <v>3547</v>
      </c>
      <c r="K91" s="141"/>
      <c r="L91" s="141"/>
      <c r="M91" s="9"/>
      <c r="N91" s="1"/>
    </row>
    <row r="92" spans="1:14" ht="80.25" customHeight="1" x14ac:dyDescent="0.2">
      <c r="A92" s="452" t="s">
        <v>1583</v>
      </c>
      <c r="B92" s="431" t="s">
        <v>2810</v>
      </c>
      <c r="C92" s="91" t="s">
        <v>1127</v>
      </c>
      <c r="D92" s="425" t="s">
        <v>810</v>
      </c>
      <c r="E92" s="425" t="s">
        <v>972</v>
      </c>
      <c r="F92" s="42">
        <v>315.55</v>
      </c>
      <c r="G92" s="49">
        <v>300</v>
      </c>
      <c r="H92" s="58"/>
      <c r="I92" s="435"/>
      <c r="J92" s="141" t="s">
        <v>3548</v>
      </c>
      <c r="K92" s="141"/>
      <c r="L92" s="141"/>
      <c r="M92" s="9" t="s">
        <v>973</v>
      </c>
      <c r="N92" s="1"/>
    </row>
    <row r="93" spans="1:14" ht="62.25" customHeight="1" x14ac:dyDescent="0.2">
      <c r="A93" s="433" t="s">
        <v>1584</v>
      </c>
      <c r="B93" s="444" t="s">
        <v>3549</v>
      </c>
      <c r="C93" s="204" t="s">
        <v>3550</v>
      </c>
      <c r="D93" s="201" t="s">
        <v>275</v>
      </c>
      <c r="E93" s="201" t="s">
        <v>972</v>
      </c>
      <c r="F93" s="200">
        <v>110</v>
      </c>
      <c r="G93" s="200"/>
      <c r="H93" s="59"/>
      <c r="I93" s="435"/>
      <c r="J93" s="141" t="s">
        <v>3551</v>
      </c>
      <c r="K93" s="141"/>
      <c r="L93" s="141"/>
      <c r="M93" s="9"/>
      <c r="N93" s="1"/>
    </row>
    <row r="94" spans="1:14" ht="117.75" customHeight="1" x14ac:dyDescent="0.2">
      <c r="A94" s="433" t="s">
        <v>1587</v>
      </c>
      <c r="B94" s="444" t="s">
        <v>2824</v>
      </c>
      <c r="C94" s="90" t="s">
        <v>1136</v>
      </c>
      <c r="D94" s="425" t="s">
        <v>810</v>
      </c>
      <c r="E94" s="425" t="s">
        <v>972</v>
      </c>
      <c r="F94" s="49">
        <v>1250</v>
      </c>
      <c r="G94" s="49"/>
      <c r="H94" s="58"/>
      <c r="I94" s="435"/>
      <c r="J94" s="141" t="s">
        <v>3552</v>
      </c>
      <c r="K94" s="141"/>
      <c r="L94" s="141"/>
      <c r="M94" s="9" t="s">
        <v>973</v>
      </c>
      <c r="N94" s="1"/>
    </row>
    <row r="95" spans="1:14" ht="122.25" customHeight="1" x14ac:dyDescent="0.2">
      <c r="A95" s="452" t="s">
        <v>1588</v>
      </c>
      <c r="B95" s="431" t="s">
        <v>2826</v>
      </c>
      <c r="C95" s="90" t="s">
        <v>1371</v>
      </c>
      <c r="D95" s="425" t="s">
        <v>810</v>
      </c>
      <c r="E95" s="425" t="s">
        <v>972</v>
      </c>
      <c r="F95" s="49">
        <v>1366.9</v>
      </c>
      <c r="G95" s="49"/>
      <c r="H95" s="58"/>
      <c r="I95" s="435"/>
      <c r="J95" s="141" t="s">
        <v>3553</v>
      </c>
      <c r="K95" s="141"/>
      <c r="L95" s="141"/>
      <c r="M95" s="9" t="s">
        <v>973</v>
      </c>
      <c r="N95" s="1"/>
    </row>
    <row r="96" spans="1:14" ht="131.25" customHeight="1" x14ac:dyDescent="0.2">
      <c r="A96" s="1759" t="s">
        <v>1592</v>
      </c>
      <c r="B96" s="450" t="s">
        <v>2835</v>
      </c>
      <c r="C96" s="92" t="s">
        <v>1368</v>
      </c>
      <c r="D96" s="439" t="s">
        <v>810</v>
      </c>
      <c r="E96" s="439" t="s">
        <v>972</v>
      </c>
      <c r="F96" s="76">
        <v>1267.548</v>
      </c>
      <c r="G96" s="49"/>
      <c r="H96" s="58"/>
      <c r="I96" s="435"/>
      <c r="J96" s="141" t="s">
        <v>3554</v>
      </c>
      <c r="K96" s="141"/>
      <c r="L96" s="141"/>
      <c r="M96" s="9" t="s">
        <v>973</v>
      </c>
      <c r="N96" s="1"/>
    </row>
    <row r="97" spans="1:14" ht="70.5" customHeight="1" x14ac:dyDescent="0.2">
      <c r="A97" s="1760"/>
      <c r="B97" s="234" t="s">
        <v>3555</v>
      </c>
      <c r="C97" s="204" t="s">
        <v>3556</v>
      </c>
      <c r="D97" s="201" t="s">
        <v>810</v>
      </c>
      <c r="E97" s="201" t="s">
        <v>972</v>
      </c>
      <c r="F97" s="48">
        <v>200</v>
      </c>
      <c r="G97" s="49"/>
      <c r="H97" s="58"/>
      <c r="I97" s="435"/>
      <c r="J97" s="141" t="s">
        <v>3557</v>
      </c>
      <c r="K97" s="141"/>
      <c r="L97" s="141"/>
      <c r="M97" s="9"/>
      <c r="N97" s="1"/>
    </row>
    <row r="98" spans="1:14" ht="137.25" customHeight="1" x14ac:dyDescent="0.2">
      <c r="A98" s="1757" t="s">
        <v>2847</v>
      </c>
      <c r="B98" s="431" t="s">
        <v>2850</v>
      </c>
      <c r="C98" s="21" t="s">
        <v>1151</v>
      </c>
      <c r="D98" s="45" t="s">
        <v>1000</v>
      </c>
      <c r="E98" s="45" t="s">
        <v>972</v>
      </c>
      <c r="F98" s="61">
        <v>2172.5590000000002</v>
      </c>
      <c r="G98" s="78"/>
      <c r="H98" s="78"/>
      <c r="I98" s="198"/>
      <c r="J98" s="141" t="s">
        <v>3558</v>
      </c>
      <c r="K98" s="141"/>
      <c r="L98" s="141"/>
      <c r="M98" s="9" t="s">
        <v>973</v>
      </c>
      <c r="N98" s="1"/>
    </row>
    <row r="99" spans="1:14" ht="75.75" customHeight="1" x14ac:dyDescent="0.2">
      <c r="A99" s="1758"/>
      <c r="B99" s="431" t="s">
        <v>2851</v>
      </c>
      <c r="C99" s="21" t="s">
        <v>1152</v>
      </c>
      <c r="D99" s="45" t="s">
        <v>810</v>
      </c>
      <c r="E99" s="45" t="s">
        <v>972</v>
      </c>
      <c r="F99" s="20"/>
      <c r="G99" s="78"/>
      <c r="H99" s="78"/>
      <c r="I99" s="198"/>
      <c r="J99" s="141" t="s">
        <v>3559</v>
      </c>
      <c r="K99" s="141"/>
      <c r="L99" s="141"/>
      <c r="M99" s="9" t="s">
        <v>973</v>
      </c>
      <c r="N99" s="1"/>
    </row>
    <row r="100" spans="1:14" ht="100.5" customHeight="1" x14ac:dyDescent="0.2">
      <c r="A100" s="424" t="s">
        <v>2858</v>
      </c>
      <c r="B100" s="431" t="s">
        <v>2859</v>
      </c>
      <c r="C100" s="21" t="s">
        <v>1157</v>
      </c>
      <c r="D100" s="45" t="s">
        <v>1000</v>
      </c>
      <c r="E100" s="45" t="s">
        <v>972</v>
      </c>
      <c r="F100" s="20">
        <v>880</v>
      </c>
      <c r="G100" s="78"/>
      <c r="H100" s="78"/>
      <c r="I100" s="198"/>
      <c r="J100" s="141" t="s">
        <v>3560</v>
      </c>
      <c r="K100" s="141"/>
      <c r="L100" s="141"/>
      <c r="M100" s="9" t="s">
        <v>973</v>
      </c>
      <c r="N100" s="1"/>
    </row>
    <row r="101" spans="1:14" ht="11.25" customHeight="1" x14ac:dyDescent="0.2">
      <c r="A101" s="4"/>
      <c r="B101" s="4"/>
      <c r="C101" s="4"/>
      <c r="D101" s="4"/>
      <c r="E101" s="4"/>
      <c r="F101" s="79"/>
      <c r="G101" s="79"/>
      <c r="H101" s="79"/>
      <c r="I101" s="79"/>
      <c r="J101" s="155"/>
      <c r="K101" s="155"/>
      <c r="L101" s="155"/>
      <c r="M101" s="9"/>
      <c r="N101" s="1"/>
    </row>
    <row r="102" spans="1:14" ht="15" customHeight="1" x14ac:dyDescent="0.2">
      <c r="A102" s="1686" t="s">
        <v>1597</v>
      </c>
      <c r="B102" s="1686"/>
      <c r="C102" s="1686"/>
      <c r="D102" s="1686"/>
      <c r="E102" s="1686"/>
      <c r="F102" s="1686"/>
      <c r="G102" s="1686"/>
      <c r="H102" s="1686"/>
      <c r="I102" s="1686"/>
      <c r="J102" s="140"/>
      <c r="K102" s="140"/>
      <c r="L102" s="140"/>
      <c r="M102" s="80"/>
      <c r="N102" s="1"/>
    </row>
    <row r="103" spans="1:14" ht="15" customHeight="1" x14ac:dyDescent="0.2">
      <c r="A103" s="1665" t="s">
        <v>2</v>
      </c>
      <c r="B103" s="1698" t="s">
        <v>1162</v>
      </c>
      <c r="C103" s="1699"/>
      <c r="D103" s="1665" t="s">
        <v>1163</v>
      </c>
      <c r="E103" s="1665" t="s">
        <v>5</v>
      </c>
      <c r="F103" s="1665" t="s">
        <v>1164</v>
      </c>
      <c r="G103" s="1665"/>
      <c r="H103" s="1665"/>
      <c r="I103" s="1665" t="s">
        <v>7</v>
      </c>
      <c r="J103" s="440"/>
      <c r="K103" s="440"/>
      <c r="L103" s="440"/>
      <c r="M103" s="9"/>
      <c r="N103" s="1"/>
    </row>
    <row r="104" spans="1:14" ht="11.25" customHeight="1" x14ac:dyDescent="0.2">
      <c r="A104" s="1665"/>
      <c r="B104" s="1700"/>
      <c r="C104" s="1701"/>
      <c r="D104" s="1665"/>
      <c r="E104" s="1665"/>
      <c r="F104" s="425">
        <v>2017</v>
      </c>
      <c r="G104" s="425">
        <v>2018</v>
      </c>
      <c r="H104" s="425">
        <v>2019</v>
      </c>
      <c r="I104" s="1665"/>
      <c r="J104" s="440"/>
      <c r="K104" s="440"/>
      <c r="L104" s="440"/>
      <c r="M104" s="9"/>
      <c r="N104" s="1"/>
    </row>
    <row r="105" spans="1:14" ht="11.25" customHeight="1" x14ac:dyDescent="0.2">
      <c r="A105" s="434">
        <v>1</v>
      </c>
      <c r="B105" s="1692">
        <v>2</v>
      </c>
      <c r="C105" s="1693"/>
      <c r="D105" s="425">
        <v>3</v>
      </c>
      <c r="E105" s="425">
        <v>4</v>
      </c>
      <c r="F105" s="425">
        <v>5</v>
      </c>
      <c r="G105" s="425">
        <v>6</v>
      </c>
      <c r="H105" s="34">
        <v>7</v>
      </c>
      <c r="I105" s="425">
        <v>8</v>
      </c>
      <c r="J105" s="440"/>
      <c r="K105" s="440"/>
      <c r="L105" s="440"/>
      <c r="M105" s="9"/>
      <c r="N105" s="1"/>
    </row>
    <row r="106" spans="1:14" ht="15" customHeight="1" x14ac:dyDescent="0.2">
      <c r="A106" s="1694" t="s">
        <v>1598</v>
      </c>
      <c r="B106" s="1695"/>
      <c r="C106" s="1696"/>
      <c r="D106" s="1696"/>
      <c r="E106" s="1696"/>
      <c r="F106" s="1696"/>
      <c r="G106" s="1696"/>
      <c r="H106" s="1696"/>
      <c r="I106" s="1697"/>
      <c r="J106" s="140"/>
      <c r="K106" s="140"/>
      <c r="L106" s="140"/>
      <c r="M106" s="9"/>
      <c r="N106" s="1"/>
    </row>
    <row r="107" spans="1:14" ht="116.25" customHeight="1" x14ac:dyDescent="0.2">
      <c r="A107" s="204" t="s">
        <v>1599</v>
      </c>
      <c r="B107" s="424" t="s">
        <v>2869</v>
      </c>
      <c r="C107" s="89" t="s">
        <v>1169</v>
      </c>
      <c r="D107" s="425" t="s">
        <v>304</v>
      </c>
      <c r="E107" s="81" t="s">
        <v>1166</v>
      </c>
      <c r="F107" s="13">
        <v>20608.493999999999</v>
      </c>
      <c r="G107" s="13">
        <v>10002.924999999999</v>
      </c>
      <c r="H107" s="82">
        <v>26521.254000000001</v>
      </c>
      <c r="I107" s="13"/>
      <c r="J107" s="146" t="s">
        <v>3561</v>
      </c>
      <c r="K107" s="146"/>
      <c r="L107" s="146"/>
      <c r="M107" s="9" t="s">
        <v>1167</v>
      </c>
      <c r="N107" s="1"/>
    </row>
    <row r="108" spans="1:14" ht="44.25" customHeight="1" x14ac:dyDescent="0.2">
      <c r="A108" s="3"/>
      <c r="B108" s="440"/>
      <c r="C108" s="440"/>
      <c r="D108" s="443"/>
      <c r="E108" s="453"/>
      <c r="F108" s="454"/>
      <c r="G108" s="454"/>
      <c r="H108" s="454"/>
      <c r="I108" s="454"/>
      <c r="J108" s="146"/>
      <c r="K108" s="146"/>
      <c r="L108" s="146"/>
      <c r="M108" s="9"/>
      <c r="N108" s="1"/>
    </row>
    <row r="109" spans="1:14" ht="12.75" customHeight="1" x14ac:dyDescent="0.2">
      <c r="A109" s="1640" t="s">
        <v>1604</v>
      </c>
      <c r="B109" s="1640"/>
      <c r="C109" s="1640"/>
      <c r="D109" s="1640"/>
      <c r="E109" s="1640"/>
      <c r="F109" s="1640"/>
      <c r="G109" s="1640"/>
      <c r="H109" s="1640"/>
      <c r="I109" s="1640"/>
      <c r="J109" s="157"/>
      <c r="K109" s="157"/>
      <c r="L109" s="157"/>
      <c r="M109" s="9" t="s">
        <v>8</v>
      </c>
      <c r="N109" s="1"/>
    </row>
    <row r="110" spans="1:14" ht="11.25" customHeight="1" x14ac:dyDescent="0.2">
      <c r="I110" s="4"/>
      <c r="J110" s="150"/>
      <c r="K110" s="150"/>
      <c r="L110" s="150"/>
      <c r="M110" s="9"/>
      <c r="N110" s="1"/>
    </row>
    <row r="111" spans="1:14" ht="24.75" customHeight="1" x14ac:dyDescent="0.2">
      <c r="A111" s="1674" t="s">
        <v>2</v>
      </c>
      <c r="B111" s="1675" t="s">
        <v>3</v>
      </c>
      <c r="C111" s="1676"/>
      <c r="D111" s="1674" t="s">
        <v>4</v>
      </c>
      <c r="E111" s="1674" t="s">
        <v>5</v>
      </c>
      <c r="F111" s="1675" t="s">
        <v>1214</v>
      </c>
      <c r="G111" s="1681"/>
      <c r="H111" s="1681"/>
      <c r="I111" s="1665" t="s">
        <v>7</v>
      </c>
      <c r="J111" s="440"/>
      <c r="K111" s="440"/>
      <c r="L111" s="440"/>
      <c r="M111" s="9"/>
      <c r="N111" s="1"/>
    </row>
    <row r="112" spans="1:14" ht="11.25" customHeight="1" x14ac:dyDescent="0.2">
      <c r="A112" s="1674"/>
      <c r="B112" s="1677"/>
      <c r="C112" s="1678"/>
      <c r="D112" s="1674"/>
      <c r="E112" s="1674"/>
      <c r="F112" s="1679"/>
      <c r="G112" s="1682"/>
      <c r="H112" s="1682"/>
      <c r="I112" s="1665"/>
      <c r="J112" s="440"/>
      <c r="K112" s="440"/>
      <c r="L112" s="440"/>
      <c r="M112" s="9"/>
      <c r="N112" s="1"/>
    </row>
    <row r="113" spans="1:34" ht="17.25" customHeight="1" x14ac:dyDescent="0.2">
      <c r="A113" s="1674"/>
      <c r="B113" s="1677"/>
      <c r="C113" s="1678"/>
      <c r="D113" s="1674"/>
      <c r="E113" s="1674"/>
      <c r="F113" s="1674">
        <v>2017</v>
      </c>
      <c r="G113" s="1683">
        <v>2018</v>
      </c>
      <c r="H113" s="1761">
        <v>2019</v>
      </c>
      <c r="I113" s="1665"/>
      <c r="J113" s="440"/>
      <c r="K113" s="440"/>
      <c r="L113" s="440"/>
      <c r="M113" s="9"/>
      <c r="N113" s="1"/>
    </row>
    <row r="114" spans="1:34" ht="3.75" customHeight="1" x14ac:dyDescent="0.2">
      <c r="A114" s="1674"/>
      <c r="B114" s="1679"/>
      <c r="C114" s="1680"/>
      <c r="D114" s="1674"/>
      <c r="E114" s="1674"/>
      <c r="F114" s="1674"/>
      <c r="G114" s="1685"/>
      <c r="H114" s="1761"/>
      <c r="I114" s="1665"/>
      <c r="J114" s="440"/>
      <c r="K114" s="440"/>
      <c r="L114" s="440"/>
      <c r="M114" s="9"/>
      <c r="N114" s="1"/>
    </row>
    <row r="115" spans="1:34" ht="11.25" customHeight="1" x14ac:dyDescent="0.2">
      <c r="A115" s="429">
        <v>1</v>
      </c>
      <c r="B115" s="1761">
        <v>2</v>
      </c>
      <c r="C115" s="1762"/>
      <c r="D115" s="429">
        <v>3</v>
      </c>
      <c r="E115" s="429">
        <v>4</v>
      </c>
      <c r="F115" s="429">
        <v>5</v>
      </c>
      <c r="G115" s="429">
        <v>6</v>
      </c>
      <c r="H115" s="428">
        <v>7</v>
      </c>
      <c r="I115" s="425">
        <v>8</v>
      </c>
      <c r="J115" s="440"/>
      <c r="K115" s="440"/>
      <c r="L115" s="440"/>
      <c r="M115" s="9"/>
      <c r="N115" s="1"/>
    </row>
    <row r="116" spans="1:34" ht="12.75" customHeight="1" x14ac:dyDescent="0.2">
      <c r="A116" s="1763" t="s">
        <v>1605</v>
      </c>
      <c r="B116" s="1764"/>
      <c r="C116" s="1764"/>
      <c r="D116" s="1764"/>
      <c r="E116" s="1764"/>
      <c r="F116" s="1764"/>
      <c r="G116" s="1764"/>
      <c r="H116" s="1764"/>
      <c r="I116" s="1765"/>
      <c r="J116" s="154"/>
      <c r="K116" s="154"/>
      <c r="L116" s="154"/>
      <c r="M116" s="9"/>
      <c r="N116" s="1"/>
    </row>
    <row r="117" spans="1:34" ht="78.75" customHeight="1" x14ac:dyDescent="0.2">
      <c r="A117" s="204" t="s">
        <v>1606</v>
      </c>
      <c r="B117" s="234" t="s">
        <v>2928</v>
      </c>
      <c r="C117" s="204" t="s">
        <v>1219</v>
      </c>
      <c r="D117" s="202" t="s">
        <v>810</v>
      </c>
      <c r="E117" s="202" t="s">
        <v>1216</v>
      </c>
      <c r="F117" s="458"/>
      <c r="G117" s="220"/>
      <c r="H117" s="220"/>
      <c r="I117" s="220"/>
      <c r="J117" s="141" t="s">
        <v>3562</v>
      </c>
      <c r="K117" s="141"/>
      <c r="L117" s="141"/>
      <c r="M117" s="9" t="s">
        <v>123</v>
      </c>
      <c r="N117" s="1"/>
    </row>
    <row r="118" spans="1:34" ht="12" customHeight="1" x14ac:dyDescent="0.2">
      <c r="A118" s="1766" t="s">
        <v>1607</v>
      </c>
      <c r="B118" s="1766"/>
      <c r="C118" s="1766"/>
      <c r="D118" s="1766"/>
      <c r="E118" s="1766"/>
      <c r="F118" s="1766"/>
      <c r="G118" s="1766"/>
      <c r="H118" s="1766"/>
      <c r="I118" s="1766"/>
      <c r="J118" s="140"/>
      <c r="K118" s="140"/>
      <c r="L118" s="140"/>
      <c r="M118" s="9"/>
      <c r="N118" s="1"/>
    </row>
    <row r="119" spans="1:34" ht="90.75" customHeight="1" x14ac:dyDescent="0.2">
      <c r="A119" s="204" t="s">
        <v>1608</v>
      </c>
      <c r="B119" s="234" t="s">
        <v>2938</v>
      </c>
      <c r="C119" s="204" t="s">
        <v>1229</v>
      </c>
      <c r="D119" s="201" t="s">
        <v>286</v>
      </c>
      <c r="E119" s="202" t="s">
        <v>1216</v>
      </c>
      <c r="F119" s="458"/>
      <c r="G119" s="220"/>
      <c r="H119" s="220"/>
      <c r="I119" s="204"/>
      <c r="J119" s="440" t="s">
        <v>3563</v>
      </c>
      <c r="K119" s="440"/>
      <c r="L119" s="440"/>
      <c r="M119" s="9" t="s">
        <v>123</v>
      </c>
      <c r="N119" s="1"/>
    </row>
    <row r="120" spans="1:34" ht="68.25" customHeight="1" x14ac:dyDescent="0.2">
      <c r="F120" s="24"/>
      <c r="G120" s="24"/>
      <c r="H120" s="24"/>
      <c r="I120" s="24"/>
      <c r="J120" s="158"/>
      <c r="K120" s="158"/>
      <c r="L120" s="158"/>
      <c r="O120" s="4"/>
      <c r="P120" s="4"/>
      <c r="Q120" s="4"/>
      <c r="R120" s="4"/>
      <c r="S120" s="4"/>
      <c r="T120" s="4"/>
      <c r="U120" s="4"/>
      <c r="V120" s="4"/>
      <c r="W120" s="4"/>
      <c r="X120" s="4"/>
      <c r="Y120" s="4"/>
      <c r="Z120" s="4"/>
      <c r="AA120" s="4"/>
      <c r="AB120" s="4"/>
      <c r="AC120" s="4"/>
      <c r="AD120" s="4"/>
      <c r="AE120" s="4"/>
      <c r="AF120" s="4"/>
      <c r="AG120" s="4"/>
      <c r="AH120" s="4"/>
    </row>
    <row r="121" spans="1:34" x14ac:dyDescent="0.2">
      <c r="O121" s="4"/>
      <c r="P121" s="4"/>
      <c r="Q121" s="4"/>
      <c r="R121" s="4"/>
      <c r="S121" s="4"/>
      <c r="T121" s="4"/>
      <c r="U121" s="4"/>
      <c r="V121" s="4"/>
      <c r="W121" s="4"/>
      <c r="X121" s="4"/>
      <c r="Y121" s="4"/>
      <c r="Z121" s="4"/>
      <c r="AA121" s="4"/>
      <c r="AB121" s="4"/>
      <c r="AC121" s="4"/>
      <c r="AD121" s="4"/>
      <c r="AE121" s="4"/>
      <c r="AF121" s="4"/>
      <c r="AG121" s="4"/>
      <c r="AH121" s="4"/>
    </row>
    <row r="122" spans="1:34" x14ac:dyDescent="0.2">
      <c r="O122" s="4"/>
      <c r="P122" s="4"/>
      <c r="Q122" s="4"/>
      <c r="R122" s="4"/>
      <c r="S122" s="4"/>
      <c r="T122" s="4"/>
      <c r="U122" s="4"/>
      <c r="V122" s="4"/>
      <c r="W122" s="4"/>
      <c r="X122" s="4"/>
      <c r="Y122" s="4"/>
      <c r="Z122" s="4"/>
      <c r="AA122" s="4"/>
      <c r="AB122" s="4"/>
      <c r="AC122" s="4"/>
      <c r="AD122" s="4"/>
      <c r="AE122" s="4"/>
      <c r="AF122" s="4"/>
      <c r="AG122" s="4"/>
      <c r="AH122" s="4"/>
    </row>
    <row r="123" spans="1:34" x14ac:dyDescent="0.2">
      <c r="O123" s="4"/>
      <c r="P123" s="4"/>
      <c r="Q123" s="4"/>
      <c r="R123" s="4"/>
      <c r="S123" s="4"/>
      <c r="T123" s="4"/>
      <c r="U123" s="4"/>
      <c r="V123" s="4"/>
      <c r="W123" s="4"/>
      <c r="X123" s="4"/>
      <c r="Y123" s="4"/>
      <c r="Z123" s="4"/>
      <c r="AA123" s="4"/>
      <c r="AB123" s="4"/>
      <c r="AC123" s="4"/>
      <c r="AD123" s="4"/>
      <c r="AE123" s="4"/>
      <c r="AF123" s="4"/>
      <c r="AG123" s="4"/>
      <c r="AH123" s="4"/>
    </row>
    <row r="124" spans="1:34" x14ac:dyDescent="0.2">
      <c r="O124" s="4"/>
      <c r="P124" s="4"/>
      <c r="Q124" s="4"/>
      <c r="R124" s="4"/>
      <c r="S124" s="4"/>
      <c r="T124" s="4"/>
      <c r="U124" s="4"/>
      <c r="V124" s="4"/>
      <c r="W124" s="4"/>
      <c r="X124" s="4"/>
      <c r="Y124" s="4"/>
      <c r="Z124" s="4"/>
      <c r="AA124" s="4"/>
      <c r="AB124" s="4"/>
      <c r="AC124" s="4"/>
      <c r="AD124" s="4"/>
      <c r="AE124" s="4"/>
      <c r="AF124" s="4"/>
      <c r="AG124" s="4"/>
      <c r="AH124" s="4"/>
    </row>
    <row r="125" spans="1:34" x14ac:dyDescent="0.2">
      <c r="O125" s="4"/>
      <c r="P125" s="4"/>
      <c r="Q125" s="4"/>
      <c r="R125" s="4"/>
      <c r="S125" s="4"/>
      <c r="T125" s="4"/>
      <c r="U125" s="4"/>
      <c r="V125" s="4"/>
      <c r="W125" s="4"/>
      <c r="X125" s="4"/>
      <c r="Y125" s="4"/>
      <c r="Z125" s="4"/>
      <c r="AA125" s="4"/>
      <c r="AB125" s="4"/>
      <c r="AC125" s="4"/>
      <c r="AD125" s="4"/>
      <c r="AE125" s="4"/>
      <c r="AF125" s="4"/>
      <c r="AG125" s="4"/>
      <c r="AH125" s="4"/>
    </row>
  </sheetData>
  <autoFilter ref="E1:E125"/>
  <mergeCells count="69">
    <mergeCell ref="B115:C115"/>
    <mergeCell ref="A116:I116"/>
    <mergeCell ref="A118:I118"/>
    <mergeCell ref="A19:A22"/>
    <mergeCell ref="A24:A25"/>
    <mergeCell ref="A29:A36"/>
    <mergeCell ref="A38:A46"/>
    <mergeCell ref="A57:A63"/>
    <mergeCell ref="A47:I47"/>
    <mergeCell ref="A28:I28"/>
    <mergeCell ref="A26:I26"/>
    <mergeCell ref="A109:I109"/>
    <mergeCell ref="A111:A114"/>
    <mergeCell ref="B111:C114"/>
    <mergeCell ref="D111:D114"/>
    <mergeCell ref="E111:E114"/>
    <mergeCell ref="F111:H112"/>
    <mergeCell ref="I111:I114"/>
    <mergeCell ref="F113:F114"/>
    <mergeCell ref="G113:G114"/>
    <mergeCell ref="H113:H114"/>
    <mergeCell ref="B105:C105"/>
    <mergeCell ref="A106:I106"/>
    <mergeCell ref="A102:I102"/>
    <mergeCell ref="A103:A104"/>
    <mergeCell ref="B103:C104"/>
    <mergeCell ref="D103:D104"/>
    <mergeCell ref="E103:E104"/>
    <mergeCell ref="F103:H103"/>
    <mergeCell ref="I103:I104"/>
    <mergeCell ref="A98:A99"/>
    <mergeCell ref="A96:A97"/>
    <mergeCell ref="A90:A91"/>
    <mergeCell ref="A87:A89"/>
    <mergeCell ref="A83:A85"/>
    <mergeCell ref="A73:A75"/>
    <mergeCell ref="A76:A77"/>
    <mergeCell ref="A69:A71"/>
    <mergeCell ref="A66:A67"/>
    <mergeCell ref="G53:G54"/>
    <mergeCell ref="F14:F15"/>
    <mergeCell ref="G14:G15"/>
    <mergeCell ref="H53:H54"/>
    <mergeCell ref="B55:C55"/>
    <mergeCell ref="A56:I56"/>
    <mergeCell ref="A50:I50"/>
    <mergeCell ref="A51:A54"/>
    <mergeCell ref="B51:C54"/>
    <mergeCell ref="D51:D54"/>
    <mergeCell ref="E51:E54"/>
    <mergeCell ref="F51:H52"/>
    <mergeCell ref="I51:I54"/>
    <mergeCell ref="F53:F54"/>
    <mergeCell ref="H2:I4"/>
    <mergeCell ref="A6:I6"/>
    <mergeCell ref="A7:I7"/>
    <mergeCell ref="A8:M8"/>
    <mergeCell ref="J19:J22"/>
    <mergeCell ref="H14:H15"/>
    <mergeCell ref="B16:C16"/>
    <mergeCell ref="A17:I17"/>
    <mergeCell ref="A9:H9"/>
    <mergeCell ref="A10:I10"/>
    <mergeCell ref="A12:A15"/>
    <mergeCell ref="B12:C15"/>
    <mergeCell ref="D12:D15"/>
    <mergeCell ref="E12:E15"/>
    <mergeCell ref="F12:H13"/>
    <mergeCell ref="I12:I15"/>
  </mergeCells>
  <pageMargins left="0.70866141732283472" right="0.70866141732283472" top="0.74803149606299213" bottom="0.74803149606299213" header="0.31496062992125984" footer="0.31496062992125984"/>
  <pageSetup paperSize="9" scale="41" fitToHeight="0" orientation="landscape" r:id="rId1"/>
  <rowBreaks count="1" manualBreakCount="1">
    <brk id="120"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96"/>
  <sheetViews>
    <sheetView view="pageBreakPreview" zoomScale="80" zoomScaleNormal="100" zoomScaleSheetLayoutView="80" workbookViewId="0">
      <selection activeCell="J1" sqref="J1:L1048576"/>
    </sheetView>
  </sheetViews>
  <sheetFormatPr defaultColWidth="21.85546875" defaultRowHeight="11.25" x14ac:dyDescent="0.2"/>
  <cols>
    <col min="1" max="1" width="28.28515625" style="1" customWidth="1"/>
    <col min="2" max="2" width="8.5703125" style="1" customWidth="1"/>
    <col min="3" max="3" width="36.42578125" style="1" customWidth="1"/>
    <col min="4" max="4" width="21.85546875" style="1"/>
    <col min="5" max="5" width="27.5703125" style="1" customWidth="1"/>
    <col min="6" max="6" width="14.42578125" style="1" customWidth="1"/>
    <col min="7" max="7" width="13.5703125" style="1" customWidth="1"/>
    <col min="8" max="8" width="11.85546875" style="1" customWidth="1"/>
    <col min="9" max="9" width="12" style="1" bestFit="1" customWidth="1"/>
    <col min="10" max="12" width="46.85546875" style="137" customWidth="1"/>
    <col min="13" max="13" width="6.7109375" style="3" hidden="1" customWidth="1"/>
    <col min="14" max="14" width="21.85546875" style="4"/>
    <col min="15" max="16384" width="21.85546875" style="1"/>
  </cols>
  <sheetData>
    <row r="1" spans="1:14" ht="13.5" customHeight="1" x14ac:dyDescent="0.2">
      <c r="H1" s="2"/>
    </row>
    <row r="2" spans="1:14" ht="14.25" customHeight="1" x14ac:dyDescent="0.2">
      <c r="G2" s="5"/>
      <c r="H2" s="1716" t="s">
        <v>3647</v>
      </c>
      <c r="I2" s="1716"/>
      <c r="J2" s="138"/>
      <c r="K2" s="138"/>
      <c r="L2" s="138"/>
    </row>
    <row r="3" spans="1:14" ht="12.75" customHeight="1" x14ac:dyDescent="0.2">
      <c r="G3" s="5"/>
      <c r="H3" s="1716"/>
      <c r="I3" s="1716"/>
      <c r="J3" s="138"/>
      <c r="K3" s="138"/>
      <c r="L3" s="138"/>
    </row>
    <row r="4" spans="1:14" ht="12.75" customHeight="1" x14ac:dyDescent="0.2">
      <c r="G4" s="5"/>
      <c r="H4" s="1716"/>
      <c r="I4" s="1716"/>
      <c r="J4" s="138"/>
      <c r="K4" s="138"/>
      <c r="L4" s="138"/>
    </row>
    <row r="5" spans="1:14" ht="11.25" customHeight="1" x14ac:dyDescent="0.2"/>
    <row r="6" spans="1:14" s="7" customFormat="1" ht="12.75" customHeight="1" x14ac:dyDescent="0.2">
      <c r="A6" s="1640" t="s">
        <v>0</v>
      </c>
      <c r="B6" s="1640"/>
      <c r="C6" s="1640"/>
      <c r="D6" s="1640"/>
      <c r="E6" s="1640"/>
      <c r="F6" s="1640"/>
      <c r="G6" s="1640"/>
      <c r="H6" s="1640"/>
      <c r="I6" s="1640"/>
      <c r="J6" s="185"/>
      <c r="K6" s="185"/>
      <c r="L6" s="185"/>
      <c r="M6" s="186"/>
      <c r="N6" s="6"/>
    </row>
    <row r="7" spans="1:14" s="7" customFormat="1" ht="12.75" customHeight="1" x14ac:dyDescent="0.2">
      <c r="A7" s="1640" t="s">
        <v>1</v>
      </c>
      <c r="B7" s="1640"/>
      <c r="C7" s="1640"/>
      <c r="D7" s="1640"/>
      <c r="E7" s="1640"/>
      <c r="F7" s="1640"/>
      <c r="G7" s="1640"/>
      <c r="H7" s="1640"/>
      <c r="I7" s="1640"/>
      <c r="J7" s="185"/>
      <c r="K7" s="185"/>
      <c r="L7" s="185"/>
      <c r="M7" s="185"/>
    </row>
    <row r="8" spans="1:14" ht="6.75" customHeight="1" x14ac:dyDescent="0.2">
      <c r="A8" s="1633"/>
      <c r="B8" s="1633"/>
      <c r="C8" s="1633"/>
      <c r="D8" s="1633"/>
      <c r="E8" s="1633"/>
      <c r="F8" s="1633"/>
      <c r="G8" s="1633"/>
      <c r="H8" s="1633"/>
      <c r="I8" s="1633"/>
      <c r="J8" s="1633"/>
      <c r="K8" s="1633"/>
      <c r="L8" s="1633"/>
      <c r="M8" s="1633"/>
      <c r="N8" s="1"/>
    </row>
    <row r="9" spans="1:14" ht="15" customHeight="1" x14ac:dyDescent="0.2">
      <c r="A9" s="8"/>
      <c r="B9" s="8"/>
      <c r="C9" s="8"/>
      <c r="D9" s="187" t="s">
        <v>1381</v>
      </c>
      <c r="E9" s="187"/>
      <c r="F9" s="8"/>
      <c r="G9" s="8"/>
      <c r="H9" s="8"/>
      <c r="I9" s="8"/>
      <c r="J9" s="139"/>
      <c r="K9" s="139"/>
      <c r="L9" s="139"/>
      <c r="M9" s="9"/>
      <c r="N9" s="1"/>
    </row>
    <row r="10" spans="1:14" ht="15" customHeight="1" x14ac:dyDescent="0.2">
      <c r="A10" s="1665" t="s">
        <v>2</v>
      </c>
      <c r="B10" s="1710" t="s">
        <v>3</v>
      </c>
      <c r="C10" s="1711"/>
      <c r="D10" s="1665" t="s">
        <v>4</v>
      </c>
      <c r="E10" s="1665" t="s">
        <v>5</v>
      </c>
      <c r="F10" s="1665" t="s">
        <v>6</v>
      </c>
      <c r="G10" s="1665"/>
      <c r="H10" s="1665"/>
      <c r="I10" s="1665" t="s">
        <v>7</v>
      </c>
      <c r="J10" s="618"/>
      <c r="K10" s="618"/>
      <c r="L10" s="618"/>
      <c r="M10" s="9"/>
      <c r="N10" s="1"/>
    </row>
    <row r="11" spans="1:14" ht="11.25" customHeight="1" x14ac:dyDescent="0.2">
      <c r="A11" s="1665"/>
      <c r="B11" s="1712"/>
      <c r="C11" s="1713"/>
      <c r="D11" s="1665"/>
      <c r="E11" s="1665"/>
      <c r="F11" s="1665"/>
      <c r="G11" s="1665"/>
      <c r="H11" s="1665"/>
      <c r="I11" s="1665"/>
      <c r="J11" s="618"/>
      <c r="K11" s="618"/>
      <c r="L11" s="618"/>
      <c r="M11" s="9"/>
      <c r="N11" s="1"/>
    </row>
    <row r="12" spans="1:14" ht="11.25" customHeight="1" x14ac:dyDescent="0.2">
      <c r="A12" s="1665"/>
      <c r="B12" s="1712"/>
      <c r="C12" s="1713"/>
      <c r="D12" s="1665"/>
      <c r="E12" s="1665"/>
      <c r="F12" s="1665">
        <v>2017</v>
      </c>
      <c r="G12" s="1665">
        <v>2018</v>
      </c>
      <c r="H12" s="1665">
        <v>2019</v>
      </c>
      <c r="I12" s="1665"/>
      <c r="J12" s="618"/>
      <c r="K12" s="618"/>
      <c r="L12" s="618"/>
      <c r="M12" s="9"/>
      <c r="N12" s="1"/>
    </row>
    <row r="13" spans="1:14" ht="3.75" customHeight="1" x14ac:dyDescent="0.2">
      <c r="A13" s="1665"/>
      <c r="B13" s="1714"/>
      <c r="C13" s="1715"/>
      <c r="D13" s="1665"/>
      <c r="E13" s="1665"/>
      <c r="F13" s="1665"/>
      <c r="G13" s="1665"/>
      <c r="H13" s="1665"/>
      <c r="I13" s="1665"/>
      <c r="J13" s="618"/>
      <c r="K13" s="618"/>
      <c r="L13" s="618"/>
      <c r="M13" s="9"/>
      <c r="N13" s="1"/>
    </row>
    <row r="14" spans="1:14" ht="11.25" customHeight="1" x14ac:dyDescent="0.2">
      <c r="A14" s="626">
        <v>1</v>
      </c>
      <c r="B14" s="1750">
        <v>2</v>
      </c>
      <c r="C14" s="1751"/>
      <c r="D14" s="626">
        <v>3</v>
      </c>
      <c r="E14" s="626">
        <v>4</v>
      </c>
      <c r="F14" s="626">
        <v>5</v>
      </c>
      <c r="G14" s="626">
        <v>6</v>
      </c>
      <c r="H14" s="626">
        <v>7</v>
      </c>
      <c r="I14" s="626">
        <v>8</v>
      </c>
      <c r="J14" s="618"/>
      <c r="K14" s="618"/>
      <c r="L14" s="618"/>
      <c r="M14" s="9"/>
      <c r="N14" s="1"/>
    </row>
    <row r="15" spans="1:14" ht="12.75" customHeight="1" x14ac:dyDescent="0.2">
      <c r="A15" s="1752" t="s">
        <v>1382</v>
      </c>
      <c r="B15" s="1752"/>
      <c r="C15" s="1752"/>
      <c r="D15" s="1752"/>
      <c r="E15" s="1752"/>
      <c r="F15" s="1752"/>
      <c r="G15" s="1752"/>
      <c r="H15" s="1752"/>
      <c r="I15" s="1752"/>
      <c r="J15" s="140"/>
      <c r="K15" s="140"/>
      <c r="L15" s="140"/>
      <c r="M15" s="9" t="s">
        <v>8</v>
      </c>
      <c r="N15" s="1"/>
    </row>
    <row r="16" spans="1:14" ht="104.25" customHeight="1" x14ac:dyDescent="0.2">
      <c r="A16" s="455" t="s">
        <v>1391</v>
      </c>
      <c r="B16" s="622" t="s">
        <v>1394</v>
      </c>
      <c r="C16" s="624" t="s">
        <v>3156</v>
      </c>
      <c r="D16" s="622" t="s">
        <v>21</v>
      </c>
      <c r="E16" s="623" t="s">
        <v>22</v>
      </c>
      <c r="F16" s="621"/>
      <c r="G16" s="621">
        <v>2300</v>
      </c>
      <c r="H16" s="221"/>
      <c r="I16" s="221"/>
      <c r="J16" s="618" t="s">
        <v>3195</v>
      </c>
      <c r="K16" s="618" t="s">
        <v>3432</v>
      </c>
      <c r="L16" s="618" t="s">
        <v>3577</v>
      </c>
      <c r="M16" s="3" t="s">
        <v>11</v>
      </c>
    </row>
    <row r="17" spans="1:34" ht="34.5" customHeight="1" x14ac:dyDescent="0.2">
      <c r="A17" s="1772" t="s">
        <v>1402</v>
      </c>
      <c r="B17" s="623" t="s">
        <v>1404</v>
      </c>
      <c r="C17" s="204" t="s">
        <v>30</v>
      </c>
      <c r="D17" s="1779" t="s">
        <v>10</v>
      </c>
      <c r="E17" s="1780" t="s">
        <v>31</v>
      </c>
      <c r="F17" s="1778">
        <v>3680</v>
      </c>
      <c r="G17" s="1778"/>
      <c r="H17" s="1778"/>
      <c r="I17" s="1778">
        <f>7623+1000</f>
        <v>8623</v>
      </c>
      <c r="J17" s="1590" t="s">
        <v>3578</v>
      </c>
      <c r="K17" s="627"/>
      <c r="L17" s="627"/>
      <c r="M17" s="3" t="s">
        <v>11</v>
      </c>
    </row>
    <row r="18" spans="1:34" ht="21" customHeight="1" x14ac:dyDescent="0.2">
      <c r="A18" s="1772"/>
      <c r="B18" s="623"/>
      <c r="C18" s="624" t="s">
        <v>32</v>
      </c>
      <c r="D18" s="1779"/>
      <c r="E18" s="1780"/>
      <c r="F18" s="1778"/>
      <c r="G18" s="1778"/>
      <c r="H18" s="1778"/>
      <c r="I18" s="1778"/>
      <c r="J18" s="1590"/>
      <c r="K18" s="627"/>
      <c r="L18" s="627"/>
      <c r="M18" s="3" t="s">
        <v>11</v>
      </c>
    </row>
    <row r="19" spans="1:34" ht="21" customHeight="1" x14ac:dyDescent="0.2">
      <c r="A19" s="1772"/>
      <c r="B19" s="623"/>
      <c r="C19" s="624" t="s">
        <v>33</v>
      </c>
      <c r="D19" s="1779"/>
      <c r="E19" s="1780"/>
      <c r="F19" s="1778"/>
      <c r="G19" s="1778"/>
      <c r="H19" s="1778"/>
      <c r="I19" s="1778"/>
      <c r="J19" s="1590"/>
      <c r="K19" s="627"/>
      <c r="L19" s="627"/>
      <c r="M19" s="3" t="s">
        <v>11</v>
      </c>
    </row>
    <row r="20" spans="1:34" s="4" customFormat="1" ht="34.5" customHeight="1" x14ac:dyDescent="0.2">
      <c r="A20" s="1772"/>
      <c r="B20" s="461" t="s">
        <v>3579</v>
      </c>
      <c r="C20" s="461" t="s">
        <v>3580</v>
      </c>
      <c r="D20" s="462" t="s">
        <v>810</v>
      </c>
      <c r="E20" s="462" t="s">
        <v>3435</v>
      </c>
      <c r="F20" s="463">
        <v>350</v>
      </c>
      <c r="G20" s="463">
        <v>0</v>
      </c>
      <c r="H20" s="463">
        <v>0</v>
      </c>
      <c r="I20" s="463">
        <v>0</v>
      </c>
      <c r="J20" s="618" t="s">
        <v>3581</v>
      </c>
      <c r="K20" s="618"/>
      <c r="L20" s="618"/>
      <c r="M20" s="3"/>
      <c r="O20" s="1"/>
      <c r="P20" s="1"/>
      <c r="Q20" s="1"/>
      <c r="R20" s="1"/>
      <c r="S20" s="1"/>
      <c r="T20" s="1"/>
      <c r="U20" s="1"/>
      <c r="V20" s="1"/>
      <c r="W20" s="1"/>
      <c r="X20" s="1"/>
      <c r="Y20" s="1"/>
      <c r="Z20" s="1"/>
      <c r="AA20" s="1"/>
      <c r="AB20" s="1"/>
      <c r="AC20" s="1"/>
      <c r="AD20" s="1"/>
      <c r="AE20" s="1"/>
      <c r="AF20" s="1"/>
      <c r="AG20" s="1"/>
      <c r="AH20" s="1"/>
    </row>
    <row r="21" spans="1:34" s="96" customFormat="1" ht="43.5" customHeight="1" x14ac:dyDescent="0.2">
      <c r="A21" s="624" t="s">
        <v>1475</v>
      </c>
      <c r="B21" s="461" t="s">
        <v>3582</v>
      </c>
      <c r="C21" s="461" t="s">
        <v>3583</v>
      </c>
      <c r="D21" s="462" t="s">
        <v>810</v>
      </c>
      <c r="E21" s="462" t="s">
        <v>3584</v>
      </c>
      <c r="F21" s="462">
        <v>14.427</v>
      </c>
      <c r="G21" s="463">
        <v>0</v>
      </c>
      <c r="H21" s="463">
        <v>0</v>
      </c>
      <c r="I21" s="463">
        <v>0</v>
      </c>
      <c r="J21" s="631" t="s">
        <v>3585</v>
      </c>
      <c r="K21" s="631"/>
      <c r="L21" s="631"/>
      <c r="M21" s="127"/>
      <c r="N21" s="128"/>
      <c r="O21" s="128"/>
    </row>
    <row r="22" spans="1:34" ht="51" customHeight="1" x14ac:dyDescent="0.2">
      <c r="A22" s="1773" t="s">
        <v>3131</v>
      </c>
      <c r="B22" s="461" t="s">
        <v>3586</v>
      </c>
      <c r="C22" s="461" t="s">
        <v>3587</v>
      </c>
      <c r="D22" s="462" t="s">
        <v>3490</v>
      </c>
      <c r="E22" s="462" t="s">
        <v>3588</v>
      </c>
      <c r="F22" s="463">
        <v>50</v>
      </c>
      <c r="G22" s="463">
        <v>0</v>
      </c>
      <c r="H22" s="463">
        <v>0</v>
      </c>
      <c r="I22" s="463">
        <v>0</v>
      </c>
      <c r="J22" s="627" t="s">
        <v>3589</v>
      </c>
      <c r="K22" s="627"/>
      <c r="L22" s="627"/>
      <c r="N22" s="86"/>
      <c r="O22" s="86"/>
      <c r="P22" s="86"/>
      <c r="Q22" s="86"/>
    </row>
    <row r="23" spans="1:34" ht="51" customHeight="1" x14ac:dyDescent="0.2">
      <c r="A23" s="1688"/>
      <c r="B23" s="461" t="s">
        <v>3590</v>
      </c>
      <c r="C23" s="461" t="s">
        <v>3591</v>
      </c>
      <c r="D23" s="462" t="s">
        <v>3490</v>
      </c>
      <c r="E23" s="462" t="s">
        <v>3588</v>
      </c>
      <c r="F23" s="463">
        <v>50</v>
      </c>
      <c r="G23" s="463">
        <v>0</v>
      </c>
      <c r="H23" s="463">
        <v>0</v>
      </c>
      <c r="I23" s="463">
        <v>0</v>
      </c>
      <c r="J23" s="627" t="s">
        <v>3592</v>
      </c>
      <c r="K23" s="627"/>
      <c r="L23" s="627"/>
      <c r="N23" s="86"/>
      <c r="O23" s="86"/>
      <c r="P23" s="86"/>
      <c r="Q23" s="86"/>
    </row>
    <row r="24" spans="1:34" s="24" customFormat="1" ht="12" customHeight="1" x14ac:dyDescent="0.2">
      <c r="A24" s="1771" t="s">
        <v>1476</v>
      </c>
      <c r="B24" s="1771"/>
      <c r="C24" s="1771"/>
      <c r="D24" s="1771"/>
      <c r="E24" s="1771"/>
      <c r="F24" s="1771"/>
      <c r="G24" s="1771"/>
      <c r="H24" s="1771"/>
      <c r="I24" s="1771"/>
      <c r="J24" s="140"/>
      <c r="K24" s="140"/>
      <c r="L24" s="140"/>
      <c r="M24" s="3" t="s">
        <v>11</v>
      </c>
    </row>
    <row r="25" spans="1:34" ht="80.25" customHeight="1" x14ac:dyDescent="0.2">
      <c r="A25" s="1773" t="s">
        <v>1477</v>
      </c>
      <c r="B25" s="624" t="s">
        <v>3289</v>
      </c>
      <c r="C25" s="204" t="s">
        <v>3290</v>
      </c>
      <c r="D25" s="622" t="s">
        <v>3137</v>
      </c>
      <c r="E25" s="630" t="s">
        <v>60</v>
      </c>
      <c r="F25" s="621">
        <v>900</v>
      </c>
      <c r="G25" s="621"/>
      <c r="H25" s="621"/>
      <c r="I25" s="622"/>
      <c r="J25" s="618" t="s">
        <v>3431</v>
      </c>
      <c r="K25" s="618" t="s">
        <v>3449</v>
      </c>
      <c r="L25" s="618" t="s">
        <v>3593</v>
      </c>
      <c r="M25" s="9"/>
      <c r="N25" s="1"/>
    </row>
    <row r="26" spans="1:34" ht="80.25" customHeight="1" x14ac:dyDescent="0.2">
      <c r="A26" s="1705"/>
      <c r="B26" s="461" t="s">
        <v>3594</v>
      </c>
      <c r="C26" s="461" t="s">
        <v>3595</v>
      </c>
      <c r="D26" s="462" t="s">
        <v>3490</v>
      </c>
      <c r="E26" s="462" t="s">
        <v>3596</v>
      </c>
      <c r="F26" s="463">
        <v>180</v>
      </c>
      <c r="G26" s="463">
        <v>0</v>
      </c>
      <c r="H26" s="463">
        <v>0</v>
      </c>
      <c r="I26" s="463">
        <v>0</v>
      </c>
      <c r="J26" s="618" t="s">
        <v>3597</v>
      </c>
      <c r="K26" s="618"/>
      <c r="L26" s="618"/>
      <c r="M26" s="9"/>
      <c r="N26" s="1"/>
    </row>
    <row r="27" spans="1:34" ht="80.25" customHeight="1" x14ac:dyDescent="0.2">
      <c r="A27" s="1705"/>
      <c r="B27" s="461" t="s">
        <v>3598</v>
      </c>
      <c r="C27" s="461" t="s">
        <v>3599</v>
      </c>
      <c r="D27" s="462" t="s">
        <v>3490</v>
      </c>
      <c r="E27" s="462" t="s">
        <v>3596</v>
      </c>
      <c r="F27" s="463">
        <v>120</v>
      </c>
      <c r="G27" s="463">
        <v>0</v>
      </c>
      <c r="H27" s="463">
        <v>0</v>
      </c>
      <c r="I27" s="463">
        <v>0</v>
      </c>
      <c r="J27" s="618" t="s">
        <v>3597</v>
      </c>
      <c r="K27" s="618"/>
      <c r="L27" s="618"/>
      <c r="M27" s="9"/>
      <c r="N27" s="1"/>
    </row>
    <row r="28" spans="1:34" ht="80.25" customHeight="1" x14ac:dyDescent="0.2">
      <c r="A28" s="1688"/>
      <c r="B28" s="461" t="s">
        <v>3600</v>
      </c>
      <c r="C28" s="461" t="s">
        <v>3601</v>
      </c>
      <c r="D28" s="462" t="s">
        <v>810</v>
      </c>
      <c r="E28" s="462" t="s">
        <v>3435</v>
      </c>
      <c r="F28" s="463">
        <v>200</v>
      </c>
      <c r="G28" s="463">
        <v>0</v>
      </c>
      <c r="H28" s="463">
        <v>0</v>
      </c>
      <c r="I28" s="463">
        <v>0</v>
      </c>
      <c r="J28" s="618" t="s">
        <v>3602</v>
      </c>
      <c r="K28" s="618"/>
      <c r="L28" s="618"/>
      <c r="M28" s="9"/>
      <c r="N28" s="1"/>
    </row>
    <row r="29" spans="1:34" ht="15.75" customHeight="1" x14ac:dyDescent="0.2">
      <c r="A29" s="1766" t="s">
        <v>1478</v>
      </c>
      <c r="B29" s="1766"/>
      <c r="C29" s="1766"/>
      <c r="D29" s="1766"/>
      <c r="E29" s="1766"/>
      <c r="F29" s="1766"/>
      <c r="G29" s="1766"/>
      <c r="H29" s="1766"/>
      <c r="I29" s="1766"/>
      <c r="J29" s="140"/>
      <c r="K29" s="140"/>
      <c r="L29" s="140"/>
      <c r="O29" s="4"/>
      <c r="P29" s="4"/>
      <c r="Q29" s="4"/>
      <c r="R29" s="4"/>
      <c r="S29" s="4"/>
      <c r="T29" s="4"/>
      <c r="U29" s="4"/>
      <c r="V29" s="4"/>
      <c r="W29" s="4"/>
      <c r="X29" s="4"/>
      <c r="Y29" s="4"/>
      <c r="Z29" s="4"/>
      <c r="AA29" s="4"/>
      <c r="AB29" s="4"/>
      <c r="AC29" s="4"/>
      <c r="AD29" s="4"/>
    </row>
    <row r="30" spans="1:34" ht="71.25" customHeight="1" x14ac:dyDescent="0.2">
      <c r="A30" s="1773" t="s">
        <v>1480</v>
      </c>
      <c r="B30" s="624" t="s">
        <v>1847</v>
      </c>
      <c r="C30" s="624" t="s">
        <v>3604</v>
      </c>
      <c r="D30" s="622" t="s">
        <v>275</v>
      </c>
      <c r="E30" s="623" t="s">
        <v>340</v>
      </c>
      <c r="F30" s="205">
        <v>380</v>
      </c>
      <c r="G30" s="621"/>
      <c r="H30" s="621"/>
      <c r="I30" s="205"/>
      <c r="J30" s="629" t="s">
        <v>3061</v>
      </c>
      <c r="K30" s="629" t="s">
        <v>3450</v>
      </c>
      <c r="L30" s="629" t="s">
        <v>3603</v>
      </c>
      <c r="M30" s="9" t="s">
        <v>11</v>
      </c>
      <c r="N30" s="1"/>
    </row>
    <row r="31" spans="1:34" s="10" customFormat="1" ht="90.75" customHeight="1" x14ac:dyDescent="0.2">
      <c r="A31" s="1705"/>
      <c r="B31" s="624" t="s">
        <v>1869</v>
      </c>
      <c r="C31" s="624" t="s">
        <v>359</v>
      </c>
      <c r="D31" s="622" t="s">
        <v>275</v>
      </c>
      <c r="E31" s="623" t="s">
        <v>358</v>
      </c>
      <c r="F31" s="205">
        <v>230</v>
      </c>
      <c r="G31" s="621"/>
      <c r="H31" s="621"/>
      <c r="I31" s="205"/>
      <c r="J31" s="629" t="s">
        <v>3605</v>
      </c>
      <c r="K31" s="629"/>
      <c r="L31" s="629"/>
      <c r="M31" s="9" t="s">
        <v>11</v>
      </c>
      <c r="N31" s="4"/>
      <c r="O31" s="4"/>
      <c r="P31" s="4"/>
      <c r="Q31" s="4"/>
      <c r="R31" s="4"/>
      <c r="S31" s="4"/>
      <c r="T31" s="4"/>
      <c r="U31" s="4"/>
      <c r="V31" s="4"/>
      <c r="W31" s="30"/>
    </row>
    <row r="32" spans="1:34" s="10" customFormat="1" ht="78.75" customHeight="1" x14ac:dyDescent="0.2">
      <c r="A32" s="1705"/>
      <c r="B32" s="624" t="s">
        <v>1874</v>
      </c>
      <c r="C32" s="624" t="s">
        <v>3141</v>
      </c>
      <c r="D32" s="206" t="s">
        <v>275</v>
      </c>
      <c r="E32" s="226" t="s">
        <v>358</v>
      </c>
      <c r="F32" s="227">
        <v>189</v>
      </c>
      <c r="G32" s="621"/>
      <c r="H32" s="621"/>
      <c r="I32" s="205"/>
      <c r="J32" s="629" t="s">
        <v>3295</v>
      </c>
      <c r="K32" s="629" t="s">
        <v>3606</v>
      </c>
      <c r="L32" s="629"/>
      <c r="M32" s="9" t="s">
        <v>11</v>
      </c>
      <c r="N32" s="4"/>
      <c r="O32" s="4"/>
      <c r="P32" s="4"/>
      <c r="Q32" s="4"/>
      <c r="R32" s="4"/>
      <c r="S32" s="4"/>
      <c r="T32" s="4"/>
      <c r="U32" s="4"/>
      <c r="V32" s="4"/>
      <c r="W32" s="4"/>
      <c r="X32" s="30"/>
    </row>
    <row r="33" spans="1:31" s="10" customFormat="1" ht="82.5" customHeight="1" x14ac:dyDescent="0.2">
      <c r="A33" s="1705"/>
      <c r="B33" s="624" t="s">
        <v>1875</v>
      </c>
      <c r="C33" s="624" t="s">
        <v>3142</v>
      </c>
      <c r="D33" s="206" t="s">
        <v>275</v>
      </c>
      <c r="E33" s="226" t="s">
        <v>358</v>
      </c>
      <c r="F33" s="227">
        <v>249</v>
      </c>
      <c r="G33" s="621"/>
      <c r="H33" s="621"/>
      <c r="I33" s="205"/>
      <c r="J33" s="629" t="s">
        <v>3296</v>
      </c>
      <c r="K33" s="629" t="s">
        <v>3607</v>
      </c>
      <c r="L33" s="629"/>
      <c r="M33" s="9" t="s">
        <v>11</v>
      </c>
      <c r="N33" s="4"/>
      <c r="O33" s="4"/>
      <c r="P33" s="4"/>
      <c r="Q33" s="4"/>
      <c r="R33" s="4"/>
      <c r="S33" s="4"/>
      <c r="T33" s="4"/>
      <c r="U33" s="4"/>
      <c r="V33" s="4"/>
      <c r="W33" s="4"/>
      <c r="X33" s="30"/>
    </row>
    <row r="34" spans="1:31" s="10" customFormat="1" ht="81.75" customHeight="1" x14ac:dyDescent="0.2">
      <c r="A34" s="1705"/>
      <c r="B34" s="624" t="s">
        <v>1876</v>
      </c>
      <c r="C34" s="624" t="s">
        <v>3143</v>
      </c>
      <c r="D34" s="206" t="s">
        <v>275</v>
      </c>
      <c r="E34" s="226" t="s">
        <v>358</v>
      </c>
      <c r="F34" s="227">
        <v>69</v>
      </c>
      <c r="G34" s="621"/>
      <c r="H34" s="621"/>
      <c r="I34" s="205"/>
      <c r="J34" s="629" t="s">
        <v>3297</v>
      </c>
      <c r="K34" s="629" t="s">
        <v>3608</v>
      </c>
      <c r="L34" s="629"/>
      <c r="M34" s="9" t="s">
        <v>11</v>
      </c>
      <c r="N34" s="4"/>
      <c r="O34" s="4"/>
      <c r="P34" s="4"/>
      <c r="Q34" s="4"/>
      <c r="R34" s="4"/>
      <c r="S34" s="4"/>
      <c r="T34" s="4"/>
      <c r="U34" s="4"/>
      <c r="V34" s="4"/>
      <c r="W34" s="4"/>
      <c r="X34" s="30"/>
    </row>
    <row r="35" spans="1:31" s="10" customFormat="1" ht="105" customHeight="1" x14ac:dyDescent="0.2">
      <c r="A35" s="1705"/>
      <c r="B35" s="624" t="s">
        <v>1886</v>
      </c>
      <c r="C35" s="624" t="s">
        <v>369</v>
      </c>
      <c r="D35" s="206" t="s">
        <v>275</v>
      </c>
      <c r="E35" s="226" t="s">
        <v>358</v>
      </c>
      <c r="F35" s="227">
        <v>102</v>
      </c>
      <c r="G35" s="621"/>
      <c r="H35" s="621"/>
      <c r="I35" s="205"/>
      <c r="J35" s="629" t="s">
        <v>3609</v>
      </c>
      <c r="K35" s="629"/>
      <c r="L35" s="629"/>
      <c r="M35" s="9" t="s">
        <v>11</v>
      </c>
      <c r="N35" s="4"/>
      <c r="O35" s="4"/>
      <c r="P35" s="4"/>
      <c r="Q35" s="4"/>
      <c r="R35" s="4"/>
      <c r="S35" s="4"/>
      <c r="T35" s="4"/>
      <c r="U35" s="4"/>
      <c r="V35" s="4"/>
      <c r="W35" s="4"/>
      <c r="X35" s="30"/>
    </row>
    <row r="36" spans="1:31" s="10" customFormat="1" ht="93.75" customHeight="1" x14ac:dyDescent="0.2">
      <c r="A36" s="1705"/>
      <c r="B36" s="624" t="s">
        <v>1890</v>
      </c>
      <c r="C36" s="624" t="s">
        <v>3611</v>
      </c>
      <c r="D36" s="206" t="s">
        <v>275</v>
      </c>
      <c r="E36" s="226" t="s">
        <v>340</v>
      </c>
      <c r="F36" s="227">
        <v>1000</v>
      </c>
      <c r="G36" s="621"/>
      <c r="H36" s="621"/>
      <c r="I36" s="205"/>
      <c r="J36" s="629" t="s">
        <v>3610</v>
      </c>
      <c r="K36" s="629"/>
      <c r="L36" s="629"/>
      <c r="M36" s="9" t="s">
        <v>11</v>
      </c>
      <c r="N36" s="4"/>
      <c r="O36" s="4"/>
      <c r="P36" s="4"/>
      <c r="Q36" s="4"/>
      <c r="R36" s="4"/>
      <c r="S36" s="4"/>
      <c r="T36" s="4"/>
      <c r="U36" s="4"/>
      <c r="V36" s="4"/>
      <c r="W36" s="4"/>
      <c r="X36" s="30"/>
    </row>
    <row r="37" spans="1:31" s="10" customFormat="1" ht="62.25" customHeight="1" x14ac:dyDescent="0.2">
      <c r="A37" s="1705"/>
      <c r="B37" s="624" t="s">
        <v>2101</v>
      </c>
      <c r="C37" s="204" t="s">
        <v>3613</v>
      </c>
      <c r="D37" s="622" t="s">
        <v>275</v>
      </c>
      <c r="E37" s="622" t="s">
        <v>276</v>
      </c>
      <c r="F37" s="205">
        <v>150</v>
      </c>
      <c r="G37" s="622"/>
      <c r="H37" s="622"/>
      <c r="I37" s="205"/>
      <c r="J37" s="629" t="s">
        <v>3459</v>
      </c>
      <c r="K37" s="629" t="s">
        <v>3612</v>
      </c>
      <c r="L37" s="629"/>
      <c r="M37" s="9" t="s">
        <v>11</v>
      </c>
      <c r="N37" s="4"/>
      <c r="O37" s="4"/>
      <c r="P37" s="4"/>
      <c r="Q37" s="4"/>
      <c r="R37" s="4"/>
      <c r="S37" s="4"/>
      <c r="T37" s="4"/>
      <c r="U37" s="4"/>
      <c r="V37" s="4"/>
      <c r="W37" s="4"/>
      <c r="X37" s="4"/>
      <c r="Y37" s="4"/>
      <c r="Z37" s="4"/>
      <c r="AA37" s="4"/>
      <c r="AB37" s="4"/>
      <c r="AC37" s="4"/>
      <c r="AD37" s="4"/>
      <c r="AE37" s="27"/>
    </row>
    <row r="38" spans="1:31" s="10" customFormat="1" ht="57" customHeight="1" x14ac:dyDescent="0.2">
      <c r="A38" s="1688"/>
      <c r="B38" s="624" t="s">
        <v>2102</v>
      </c>
      <c r="C38" s="204" t="s">
        <v>3615</v>
      </c>
      <c r="D38" s="622" t="s">
        <v>275</v>
      </c>
      <c r="E38" s="622" t="s">
        <v>276</v>
      </c>
      <c r="F38" s="205">
        <v>150</v>
      </c>
      <c r="G38" s="622"/>
      <c r="H38" s="622"/>
      <c r="I38" s="205"/>
      <c r="J38" s="629" t="s">
        <v>3460</v>
      </c>
      <c r="K38" s="629" t="s">
        <v>3614</v>
      </c>
      <c r="L38" s="629"/>
      <c r="M38" s="9" t="s">
        <v>11</v>
      </c>
      <c r="N38" s="4"/>
      <c r="O38" s="4"/>
      <c r="P38" s="4"/>
      <c r="Q38" s="4"/>
      <c r="R38" s="4"/>
      <c r="S38" s="4"/>
      <c r="T38" s="4"/>
      <c r="U38" s="4"/>
      <c r="V38" s="4"/>
      <c r="W38" s="4"/>
      <c r="X38" s="4"/>
      <c r="Y38" s="4"/>
      <c r="Z38" s="4"/>
      <c r="AA38" s="4"/>
      <c r="AB38" s="4"/>
      <c r="AC38" s="4"/>
      <c r="AD38" s="4"/>
      <c r="AE38" s="27"/>
    </row>
    <row r="39" spans="1:31" ht="22.5" hidden="1" customHeight="1" x14ac:dyDescent="0.2">
      <c r="A39" s="204"/>
      <c r="B39" s="624" t="s">
        <v>2210</v>
      </c>
      <c r="C39" s="204" t="s">
        <v>651</v>
      </c>
      <c r="D39" s="622" t="s">
        <v>213</v>
      </c>
      <c r="E39" s="207" t="s">
        <v>551</v>
      </c>
      <c r="F39" s="621"/>
      <c r="G39" s="205">
        <v>7500</v>
      </c>
      <c r="H39" s="623"/>
      <c r="I39" s="621"/>
      <c r="J39" s="627"/>
      <c r="K39" s="627"/>
      <c r="L39" s="627"/>
      <c r="M39" s="3" t="s">
        <v>11</v>
      </c>
    </row>
    <row r="40" spans="1:31" ht="54" customHeight="1" x14ac:dyDescent="0.2">
      <c r="A40" s="1772" t="s">
        <v>1486</v>
      </c>
      <c r="B40" s="624" t="s">
        <v>3338</v>
      </c>
      <c r="C40" s="624" t="s">
        <v>3617</v>
      </c>
      <c r="D40" s="206" t="s">
        <v>986</v>
      </c>
      <c r="E40" s="214" t="s">
        <v>60</v>
      </c>
      <c r="F40" s="621">
        <v>40</v>
      </c>
      <c r="G40" s="621"/>
      <c r="H40" s="621"/>
      <c r="I40" s="219"/>
      <c r="J40" s="146" t="s">
        <v>3341</v>
      </c>
      <c r="K40" s="627" t="s">
        <v>3616</v>
      </c>
      <c r="L40" s="142"/>
    </row>
    <row r="41" spans="1:31" ht="64.5" customHeight="1" x14ac:dyDescent="0.2">
      <c r="A41" s="1772"/>
      <c r="B41" s="624" t="s">
        <v>3348</v>
      </c>
      <c r="C41" s="624" t="s">
        <v>3619</v>
      </c>
      <c r="D41" s="206" t="s">
        <v>986</v>
      </c>
      <c r="E41" s="214" t="s">
        <v>60</v>
      </c>
      <c r="F41" s="621">
        <v>50</v>
      </c>
      <c r="G41" s="621"/>
      <c r="H41" s="621"/>
      <c r="I41" s="219"/>
      <c r="J41" s="146" t="s">
        <v>3350</v>
      </c>
      <c r="K41" s="627" t="s">
        <v>3618</v>
      </c>
      <c r="L41" s="142"/>
    </row>
    <row r="42" spans="1:31" s="4" customFormat="1" ht="14.25" customHeight="1" x14ac:dyDescent="0.2">
      <c r="A42" s="1771" t="s">
        <v>1490</v>
      </c>
      <c r="B42" s="1771"/>
      <c r="C42" s="1771"/>
      <c r="D42" s="1771"/>
      <c r="E42" s="1771"/>
      <c r="F42" s="1771"/>
      <c r="G42" s="1771"/>
      <c r="H42" s="1771"/>
      <c r="I42" s="1771"/>
      <c r="J42" s="140"/>
      <c r="K42" s="140"/>
      <c r="L42" s="140"/>
      <c r="M42" s="3" t="s">
        <v>8</v>
      </c>
    </row>
    <row r="43" spans="1:31" ht="44.25" customHeight="1" x14ac:dyDescent="0.2">
      <c r="A43" s="204" t="s">
        <v>1491</v>
      </c>
      <c r="B43" s="624" t="s">
        <v>2434</v>
      </c>
      <c r="C43" s="216" t="s">
        <v>848</v>
      </c>
      <c r="D43" s="622" t="s">
        <v>13</v>
      </c>
      <c r="E43" s="215" t="s">
        <v>312</v>
      </c>
      <c r="F43" s="217">
        <v>15</v>
      </c>
      <c r="G43" s="217"/>
      <c r="H43" s="622"/>
      <c r="I43" s="622"/>
      <c r="J43" s="618" t="s">
        <v>3620</v>
      </c>
      <c r="K43" s="618"/>
      <c r="L43" s="618"/>
      <c r="M43" s="9" t="s">
        <v>11</v>
      </c>
    </row>
    <row r="44" spans="1:31" ht="79.5" customHeight="1" x14ac:dyDescent="0.2">
      <c r="A44" s="204" t="s">
        <v>1492</v>
      </c>
      <c r="B44" s="624" t="s">
        <v>2490</v>
      </c>
      <c r="C44" s="624" t="s">
        <v>3567</v>
      </c>
      <c r="D44" s="623" t="s">
        <v>810</v>
      </c>
      <c r="E44" s="622" t="s">
        <v>902</v>
      </c>
      <c r="F44" s="205">
        <v>196</v>
      </c>
      <c r="G44" s="205">
        <v>230</v>
      </c>
      <c r="H44" s="205"/>
      <c r="I44" s="213"/>
      <c r="J44" s="151" t="s">
        <v>3621</v>
      </c>
      <c r="K44" s="151"/>
      <c r="L44" s="151"/>
      <c r="M44" s="9" t="s">
        <v>123</v>
      </c>
      <c r="N44" s="1"/>
    </row>
    <row r="45" spans="1:31" s="47" customFormat="1" ht="15" customHeight="1" x14ac:dyDescent="0.25">
      <c r="A45" s="1766" t="s">
        <v>1494</v>
      </c>
      <c r="B45" s="1766"/>
      <c r="C45" s="1766"/>
      <c r="D45" s="1766"/>
      <c r="E45" s="1766"/>
      <c r="F45" s="1766"/>
      <c r="G45" s="1766"/>
      <c r="H45" s="1766"/>
      <c r="I45" s="1766"/>
      <c r="J45" s="140"/>
      <c r="K45" s="140"/>
      <c r="L45" s="140"/>
      <c r="M45" s="46" t="s">
        <v>8</v>
      </c>
      <c r="N45" s="46"/>
    </row>
    <row r="46" spans="1:31" ht="193.5" customHeight="1" x14ac:dyDescent="0.2">
      <c r="A46" s="204" t="s">
        <v>1496</v>
      </c>
      <c r="B46" s="624" t="s">
        <v>2524</v>
      </c>
      <c r="C46" s="204" t="s">
        <v>3622</v>
      </c>
      <c r="D46" s="229" t="s">
        <v>810</v>
      </c>
      <c r="E46" s="229" t="s">
        <v>325</v>
      </c>
      <c r="F46" s="621">
        <v>8956</v>
      </c>
      <c r="G46" s="218">
        <v>9050</v>
      </c>
      <c r="H46" s="623"/>
      <c r="I46" s="623"/>
      <c r="J46" s="618" t="s">
        <v>3623</v>
      </c>
      <c r="K46" s="618"/>
      <c r="L46" s="618"/>
      <c r="M46" s="9" t="s">
        <v>326</v>
      </c>
      <c r="N46" s="1"/>
    </row>
    <row r="47" spans="1:31" ht="81.75" customHeight="1" x14ac:dyDescent="0.2">
      <c r="A47" s="204" t="s">
        <v>1497</v>
      </c>
      <c r="B47" s="624" t="s">
        <v>2532</v>
      </c>
      <c r="C47" s="204" t="s">
        <v>3568</v>
      </c>
      <c r="D47" s="229" t="s">
        <v>810</v>
      </c>
      <c r="E47" s="623" t="s">
        <v>325</v>
      </c>
      <c r="F47" s="621">
        <v>890</v>
      </c>
      <c r="G47" s="621">
        <v>200</v>
      </c>
      <c r="H47" s="621">
        <v>200</v>
      </c>
      <c r="I47" s="621"/>
      <c r="J47" s="627" t="s">
        <v>3624</v>
      </c>
      <c r="K47" s="627"/>
      <c r="L47" s="627"/>
      <c r="M47" s="3" t="s">
        <v>326</v>
      </c>
      <c r="N47" s="1"/>
    </row>
    <row r="48" spans="1:31" ht="122.25" customHeight="1" x14ac:dyDescent="0.2">
      <c r="A48" s="1772" t="s">
        <v>1498</v>
      </c>
      <c r="B48" s="624" t="s">
        <v>2534</v>
      </c>
      <c r="C48" s="231" t="s">
        <v>3569</v>
      </c>
      <c r="D48" s="229" t="s">
        <v>810</v>
      </c>
      <c r="E48" s="229" t="s">
        <v>942</v>
      </c>
      <c r="F48" s="621">
        <v>1143.8</v>
      </c>
      <c r="G48" s="621"/>
      <c r="H48" s="623"/>
      <c r="I48" s="623"/>
      <c r="J48" s="618" t="s">
        <v>3625</v>
      </c>
      <c r="K48" s="618"/>
      <c r="L48" s="618"/>
      <c r="M48" s="9" t="s">
        <v>911</v>
      </c>
      <c r="N48" s="1"/>
    </row>
    <row r="49" spans="1:14" ht="109.5" customHeight="1" x14ac:dyDescent="0.2">
      <c r="A49" s="1772"/>
      <c r="B49" s="624" t="s">
        <v>2535</v>
      </c>
      <c r="C49" s="204" t="s">
        <v>3570</v>
      </c>
      <c r="D49" s="229" t="s">
        <v>810</v>
      </c>
      <c r="E49" s="229" t="s">
        <v>943</v>
      </c>
      <c r="F49" s="621">
        <v>998</v>
      </c>
      <c r="G49" s="622"/>
      <c r="H49" s="622"/>
      <c r="I49" s="622"/>
      <c r="J49" s="618" t="s">
        <v>3626</v>
      </c>
      <c r="K49" s="618"/>
      <c r="L49" s="618"/>
      <c r="M49" s="9" t="s">
        <v>911</v>
      </c>
      <c r="N49" s="1"/>
    </row>
    <row r="50" spans="1:14" ht="167.25" customHeight="1" x14ac:dyDescent="0.2">
      <c r="A50" s="1772"/>
      <c r="B50" s="624" t="s">
        <v>2536</v>
      </c>
      <c r="C50" s="624" t="s">
        <v>3628</v>
      </c>
      <c r="D50" s="229" t="s">
        <v>810</v>
      </c>
      <c r="E50" s="622" t="s">
        <v>910</v>
      </c>
      <c r="F50" s="219">
        <v>130.22499999999999</v>
      </c>
      <c r="G50" s="623"/>
      <c r="H50" s="623"/>
      <c r="I50" s="623"/>
      <c r="J50" s="618" t="s">
        <v>3627</v>
      </c>
      <c r="K50" s="618"/>
      <c r="L50" s="618"/>
      <c r="M50" s="9" t="s">
        <v>911</v>
      </c>
      <c r="N50" s="1"/>
    </row>
    <row r="51" spans="1:14" ht="114.75" customHeight="1" x14ac:dyDescent="0.2">
      <c r="A51" s="204" t="s">
        <v>2563</v>
      </c>
      <c r="B51" s="624" t="s">
        <v>2565</v>
      </c>
      <c r="C51" s="624" t="s">
        <v>965</v>
      </c>
      <c r="D51" s="622" t="s">
        <v>558</v>
      </c>
      <c r="E51" s="622" t="s">
        <v>216</v>
      </c>
      <c r="F51" s="218">
        <v>550</v>
      </c>
      <c r="G51" s="623"/>
      <c r="H51" s="623"/>
      <c r="I51" s="623"/>
      <c r="J51" s="618" t="s">
        <v>3629</v>
      </c>
      <c r="K51" s="618"/>
      <c r="L51" s="618"/>
      <c r="M51" s="9" t="s">
        <v>123</v>
      </c>
      <c r="N51" s="1"/>
    </row>
    <row r="52" spans="1:14" ht="11.25" customHeight="1" x14ac:dyDescent="0.2">
      <c r="F52" s="53"/>
      <c r="G52" s="53"/>
      <c r="H52" s="53"/>
      <c r="I52" s="53"/>
      <c r="M52" s="9"/>
      <c r="N52" s="1"/>
    </row>
    <row r="53" spans="1:14" ht="12.75" customHeight="1" x14ac:dyDescent="0.2">
      <c r="A53" s="1662" t="s">
        <v>1505</v>
      </c>
      <c r="B53" s="1662"/>
      <c r="C53" s="1662"/>
      <c r="D53" s="1662"/>
      <c r="E53" s="1662"/>
      <c r="F53" s="1662"/>
      <c r="G53" s="1662"/>
      <c r="H53" s="1662"/>
      <c r="I53" s="1662"/>
      <c r="J53" s="154"/>
      <c r="K53" s="154"/>
      <c r="L53" s="154"/>
      <c r="M53" s="54" t="s">
        <v>8</v>
      </c>
      <c r="N53" s="1"/>
    </row>
    <row r="54" spans="1:14" ht="15" customHeight="1" x14ac:dyDescent="0.2">
      <c r="A54" s="1674" t="s">
        <v>2</v>
      </c>
      <c r="B54" s="1675" t="s">
        <v>3</v>
      </c>
      <c r="C54" s="1676"/>
      <c r="D54" s="1674" t="s">
        <v>4</v>
      </c>
      <c r="E54" s="1674" t="s">
        <v>5</v>
      </c>
      <c r="F54" s="1675" t="s">
        <v>6</v>
      </c>
      <c r="G54" s="1681"/>
      <c r="H54" s="1676"/>
      <c r="I54" s="1683" t="s">
        <v>7</v>
      </c>
      <c r="J54" s="618"/>
      <c r="K54" s="618"/>
      <c r="L54" s="618"/>
      <c r="M54" s="9"/>
      <c r="N54" s="1"/>
    </row>
    <row r="55" spans="1:14" ht="6.75" customHeight="1" x14ac:dyDescent="0.2">
      <c r="A55" s="1674"/>
      <c r="B55" s="1677"/>
      <c r="C55" s="1678"/>
      <c r="D55" s="1674"/>
      <c r="E55" s="1674"/>
      <c r="F55" s="1679"/>
      <c r="G55" s="1682"/>
      <c r="H55" s="1680"/>
      <c r="I55" s="1684"/>
      <c r="J55" s="618"/>
      <c r="K55" s="618"/>
      <c r="L55" s="618"/>
      <c r="M55" s="9"/>
      <c r="N55" s="1"/>
    </row>
    <row r="56" spans="1:14" ht="11.25" customHeight="1" x14ac:dyDescent="0.2">
      <c r="A56" s="1674"/>
      <c r="B56" s="1677"/>
      <c r="C56" s="1678"/>
      <c r="D56" s="1674"/>
      <c r="E56" s="1674"/>
      <c r="F56" s="1665">
        <v>2017</v>
      </c>
      <c r="G56" s="1665">
        <v>2018</v>
      </c>
      <c r="H56" s="1665">
        <v>2019</v>
      </c>
      <c r="I56" s="1684"/>
      <c r="J56" s="618"/>
      <c r="K56" s="618"/>
      <c r="L56" s="618"/>
      <c r="M56" s="9"/>
      <c r="N56" s="1"/>
    </row>
    <row r="57" spans="1:14" ht="3.75" customHeight="1" x14ac:dyDescent="0.2">
      <c r="A57" s="1674"/>
      <c r="B57" s="1679"/>
      <c r="C57" s="1680"/>
      <c r="D57" s="1674"/>
      <c r="E57" s="1674"/>
      <c r="F57" s="1665"/>
      <c r="G57" s="1665"/>
      <c r="H57" s="1665"/>
      <c r="I57" s="1685"/>
      <c r="J57" s="618"/>
      <c r="K57" s="618"/>
      <c r="L57" s="618"/>
      <c r="M57" s="9"/>
      <c r="N57" s="1"/>
    </row>
    <row r="58" spans="1:14" ht="13.5" customHeight="1" x14ac:dyDescent="0.2">
      <c r="A58" s="616">
        <v>1</v>
      </c>
      <c r="B58" s="1666">
        <v>2</v>
      </c>
      <c r="C58" s="1667"/>
      <c r="D58" s="616">
        <v>3</v>
      </c>
      <c r="E58" s="616">
        <v>4</v>
      </c>
      <c r="F58" s="613">
        <v>5</v>
      </c>
      <c r="G58" s="613">
        <v>6</v>
      </c>
      <c r="H58" s="613">
        <v>7</v>
      </c>
      <c r="I58" s="616">
        <v>8</v>
      </c>
      <c r="J58" s="618"/>
      <c r="K58" s="618"/>
      <c r="L58" s="618"/>
      <c r="M58" s="9"/>
      <c r="N58" s="1"/>
    </row>
    <row r="59" spans="1:14" s="55" customFormat="1" ht="12.75" customHeight="1" x14ac:dyDescent="0.2">
      <c r="A59" s="1668" t="s">
        <v>1506</v>
      </c>
      <c r="B59" s="1669"/>
      <c r="C59" s="1670"/>
      <c r="D59" s="1670"/>
      <c r="E59" s="1670"/>
      <c r="F59" s="1670"/>
      <c r="G59" s="1670"/>
      <c r="H59" s="1670"/>
      <c r="I59" s="1670"/>
      <c r="J59" s="154"/>
      <c r="K59" s="154"/>
      <c r="L59" s="154"/>
    </row>
    <row r="60" spans="1:14" ht="110.25" customHeight="1" x14ac:dyDescent="0.2">
      <c r="A60" s="204" t="s">
        <v>1507</v>
      </c>
      <c r="B60" s="614" t="s">
        <v>2575</v>
      </c>
      <c r="C60" s="28" t="s">
        <v>3095</v>
      </c>
      <c r="D60" s="613" t="s">
        <v>13</v>
      </c>
      <c r="E60" s="613" t="s">
        <v>972</v>
      </c>
      <c r="F60" s="12">
        <v>1331.2</v>
      </c>
      <c r="G60" s="620"/>
      <c r="H60" s="57"/>
      <c r="I60" s="193"/>
      <c r="J60" s="627" t="s">
        <v>3094</v>
      </c>
      <c r="K60" s="627" t="s">
        <v>3630</v>
      </c>
      <c r="L60" s="627"/>
      <c r="M60" s="9" t="s">
        <v>973</v>
      </c>
      <c r="N60" s="1"/>
    </row>
    <row r="61" spans="1:14" ht="12.75" customHeight="1" x14ac:dyDescent="0.2">
      <c r="A61" s="1671" t="s">
        <v>1508</v>
      </c>
      <c r="B61" s="1672"/>
      <c r="C61" s="1673"/>
      <c r="D61" s="1673"/>
      <c r="E61" s="1673"/>
      <c r="F61" s="1673"/>
      <c r="G61" s="1673"/>
      <c r="H61" s="1673"/>
      <c r="I61" s="1673"/>
      <c r="J61" s="140"/>
      <c r="K61" s="140"/>
      <c r="L61" s="140"/>
      <c r="M61" s="9"/>
      <c r="N61" s="1"/>
    </row>
    <row r="62" spans="1:14" ht="60.75" customHeight="1" x14ac:dyDescent="0.2">
      <c r="A62" s="38" t="s">
        <v>1518</v>
      </c>
      <c r="B62" s="444" t="s">
        <v>3386</v>
      </c>
      <c r="C62" s="204" t="s">
        <v>3387</v>
      </c>
      <c r="D62" s="622" t="s">
        <v>810</v>
      </c>
      <c r="E62" s="622" t="s">
        <v>972</v>
      </c>
      <c r="F62" s="621"/>
      <c r="G62" s="621"/>
      <c r="H62" s="621"/>
      <c r="I62" s="621"/>
      <c r="J62" s="627" t="s">
        <v>3388</v>
      </c>
      <c r="K62" s="627" t="s">
        <v>3631</v>
      </c>
      <c r="L62" s="627"/>
      <c r="M62" s="9"/>
      <c r="N62" s="1"/>
    </row>
    <row r="63" spans="1:14" ht="65.25" customHeight="1" x14ac:dyDescent="0.2">
      <c r="A63" s="38" t="s">
        <v>1560</v>
      </c>
      <c r="B63" s="444" t="s">
        <v>3400</v>
      </c>
      <c r="C63" s="232" t="s">
        <v>3401</v>
      </c>
      <c r="D63" s="622" t="s">
        <v>810</v>
      </c>
      <c r="E63" s="622" t="s">
        <v>972</v>
      </c>
      <c r="F63" s="621"/>
      <c r="G63" s="621"/>
      <c r="H63" s="621"/>
      <c r="I63" s="621"/>
      <c r="J63" s="627" t="s">
        <v>3388</v>
      </c>
      <c r="K63" s="627" t="s">
        <v>3631</v>
      </c>
      <c r="L63" s="627"/>
      <c r="M63" s="9"/>
      <c r="N63" s="1"/>
    </row>
    <row r="64" spans="1:14" ht="59.25" customHeight="1" x14ac:dyDescent="0.2">
      <c r="A64" s="38" t="s">
        <v>1561</v>
      </c>
      <c r="B64" s="444" t="s">
        <v>3188</v>
      </c>
      <c r="C64" s="232" t="s">
        <v>3189</v>
      </c>
      <c r="D64" s="622" t="s">
        <v>810</v>
      </c>
      <c r="E64" s="622" t="s">
        <v>972</v>
      </c>
      <c r="F64" s="621"/>
      <c r="G64" s="621"/>
      <c r="H64" s="621"/>
      <c r="I64" s="628">
        <v>900</v>
      </c>
      <c r="J64" s="627" t="s">
        <v>3388</v>
      </c>
      <c r="K64" s="627" t="s">
        <v>3632</v>
      </c>
      <c r="L64" s="627"/>
      <c r="M64" s="9"/>
      <c r="N64" s="1"/>
    </row>
    <row r="65" spans="1:14" ht="61.5" customHeight="1" x14ac:dyDescent="0.2">
      <c r="A65" s="619" t="s">
        <v>1569</v>
      </c>
      <c r="B65" s="444" t="s">
        <v>2743</v>
      </c>
      <c r="C65" s="90" t="s">
        <v>3571</v>
      </c>
      <c r="D65" s="613" t="s">
        <v>810</v>
      </c>
      <c r="E65" s="613" t="s">
        <v>972</v>
      </c>
      <c r="F65" s="69">
        <f>1000+500</f>
        <v>1500</v>
      </c>
      <c r="G65" s="49"/>
      <c r="H65" s="58"/>
      <c r="I65" s="628"/>
      <c r="J65" s="627" t="s">
        <v>3633</v>
      </c>
      <c r="K65" s="627"/>
      <c r="L65" s="627"/>
      <c r="M65" s="9" t="s">
        <v>973</v>
      </c>
      <c r="N65" s="1"/>
    </row>
    <row r="66" spans="1:14" ht="78" customHeight="1" x14ac:dyDescent="0.2">
      <c r="A66" s="38" t="s">
        <v>1581</v>
      </c>
      <c r="B66" s="444" t="s">
        <v>2798</v>
      </c>
      <c r="C66" s="37" t="s">
        <v>3635</v>
      </c>
      <c r="D66" s="70" t="s">
        <v>286</v>
      </c>
      <c r="E66" s="71" t="s">
        <v>972</v>
      </c>
      <c r="F66" s="75">
        <f>500+50</f>
        <v>550</v>
      </c>
      <c r="G66" s="49"/>
      <c r="H66" s="58"/>
      <c r="I66" s="628"/>
      <c r="J66" s="627" t="s">
        <v>3112</v>
      </c>
      <c r="K66" s="627" t="s">
        <v>3634</v>
      </c>
      <c r="L66" s="627"/>
      <c r="M66" s="9" t="s">
        <v>973</v>
      </c>
      <c r="N66" s="1"/>
    </row>
    <row r="67" spans="1:14" ht="84" customHeight="1" x14ac:dyDescent="0.2">
      <c r="A67" s="38" t="s">
        <v>1584</v>
      </c>
      <c r="B67" s="444" t="s">
        <v>2815</v>
      </c>
      <c r="C67" s="37" t="s">
        <v>3637</v>
      </c>
      <c r="D67" s="70" t="s">
        <v>286</v>
      </c>
      <c r="E67" s="71" t="s">
        <v>972</v>
      </c>
      <c r="F67" s="69">
        <f>600-50</f>
        <v>550</v>
      </c>
      <c r="G67" s="49"/>
      <c r="H67" s="58"/>
      <c r="I67" s="628"/>
      <c r="J67" s="627" t="s">
        <v>3636</v>
      </c>
      <c r="K67" s="627"/>
      <c r="L67" s="627"/>
      <c r="M67" s="9" t="s">
        <v>973</v>
      </c>
      <c r="N67" s="1"/>
    </row>
    <row r="68" spans="1:14" ht="11.25" customHeight="1" x14ac:dyDescent="0.2">
      <c r="A68" s="4"/>
      <c r="B68" s="4"/>
      <c r="C68" s="4"/>
      <c r="D68" s="4"/>
      <c r="E68" s="4"/>
      <c r="F68" s="79"/>
      <c r="G68" s="79"/>
      <c r="H68" s="79"/>
      <c r="I68" s="79"/>
      <c r="J68" s="155"/>
      <c r="K68" s="155"/>
      <c r="L68" s="155"/>
      <c r="M68" s="9"/>
      <c r="N68" s="1"/>
    </row>
    <row r="69" spans="1:14" ht="15" customHeight="1" x14ac:dyDescent="0.2">
      <c r="A69" s="1686" t="s">
        <v>1597</v>
      </c>
      <c r="B69" s="1686"/>
      <c r="C69" s="1686"/>
      <c r="D69" s="1686"/>
      <c r="E69" s="1686"/>
      <c r="F69" s="1686"/>
      <c r="G69" s="1686"/>
      <c r="H69" s="1686"/>
      <c r="I69" s="1686"/>
      <c r="J69" s="140"/>
      <c r="K69" s="140"/>
      <c r="L69" s="140"/>
      <c r="M69" s="80"/>
      <c r="N69" s="1"/>
    </row>
    <row r="70" spans="1:14" ht="15" customHeight="1" x14ac:dyDescent="0.2">
      <c r="A70" s="1665" t="s">
        <v>2</v>
      </c>
      <c r="B70" s="1698" t="s">
        <v>1162</v>
      </c>
      <c r="C70" s="1699"/>
      <c r="D70" s="1665" t="s">
        <v>1163</v>
      </c>
      <c r="E70" s="1665" t="s">
        <v>5</v>
      </c>
      <c r="F70" s="1665" t="s">
        <v>1164</v>
      </c>
      <c r="G70" s="1665"/>
      <c r="H70" s="1665"/>
      <c r="I70" s="1665" t="s">
        <v>7</v>
      </c>
      <c r="J70" s="618"/>
      <c r="K70" s="618"/>
      <c r="L70" s="618"/>
      <c r="M70" s="9"/>
      <c r="N70" s="1"/>
    </row>
    <row r="71" spans="1:14" ht="11.25" customHeight="1" x14ac:dyDescent="0.2">
      <c r="A71" s="1665"/>
      <c r="B71" s="1700"/>
      <c r="C71" s="1701"/>
      <c r="D71" s="1665"/>
      <c r="E71" s="1665"/>
      <c r="F71" s="613">
        <v>2017</v>
      </c>
      <c r="G71" s="613">
        <v>2018</v>
      </c>
      <c r="H71" s="613">
        <v>2019</v>
      </c>
      <c r="I71" s="1665"/>
      <c r="J71" s="618"/>
      <c r="K71" s="618"/>
      <c r="L71" s="618"/>
      <c r="M71" s="9"/>
      <c r="N71" s="1"/>
    </row>
    <row r="72" spans="1:14" ht="11.25" customHeight="1" x14ac:dyDescent="0.2">
      <c r="A72" s="620">
        <v>1</v>
      </c>
      <c r="B72" s="1692">
        <v>2</v>
      </c>
      <c r="C72" s="1693"/>
      <c r="D72" s="613">
        <v>3</v>
      </c>
      <c r="E72" s="613">
        <v>4</v>
      </c>
      <c r="F72" s="613">
        <v>5</v>
      </c>
      <c r="G72" s="613">
        <v>6</v>
      </c>
      <c r="H72" s="34">
        <v>7</v>
      </c>
      <c r="I72" s="613">
        <v>8</v>
      </c>
      <c r="J72" s="618"/>
      <c r="K72" s="618"/>
      <c r="L72" s="618"/>
      <c r="M72" s="9"/>
      <c r="N72" s="1"/>
    </row>
    <row r="73" spans="1:14" ht="15" customHeight="1" x14ac:dyDescent="0.2">
      <c r="A73" s="1694" t="s">
        <v>1598</v>
      </c>
      <c r="B73" s="1695"/>
      <c r="C73" s="1696"/>
      <c r="D73" s="1696"/>
      <c r="E73" s="1696"/>
      <c r="F73" s="1696"/>
      <c r="G73" s="1696"/>
      <c r="H73" s="1696"/>
      <c r="I73" s="1697"/>
      <c r="J73" s="140"/>
      <c r="K73" s="140"/>
      <c r="L73" s="140"/>
      <c r="M73" s="9"/>
      <c r="N73" s="1"/>
    </row>
    <row r="74" spans="1:14" ht="116.25" customHeight="1" x14ac:dyDescent="0.2">
      <c r="A74" s="204" t="s">
        <v>1599</v>
      </c>
      <c r="B74" s="614" t="s">
        <v>2869</v>
      </c>
      <c r="C74" s="89" t="s">
        <v>1169</v>
      </c>
      <c r="D74" s="613" t="s">
        <v>304</v>
      </c>
      <c r="E74" s="81" t="s">
        <v>1166</v>
      </c>
      <c r="F74" s="13">
        <v>20622.493999999999</v>
      </c>
      <c r="G74" s="13">
        <v>10002.924999999999</v>
      </c>
      <c r="H74" s="82">
        <v>26521.254000000001</v>
      </c>
      <c r="I74" s="13"/>
      <c r="J74" s="146" t="s">
        <v>3561</v>
      </c>
      <c r="K74" s="146" t="s">
        <v>4082</v>
      </c>
      <c r="L74" s="146"/>
      <c r="M74" s="9" t="s">
        <v>1167</v>
      </c>
      <c r="N74" s="1"/>
    </row>
    <row r="75" spans="1:14" ht="11.25" customHeight="1" x14ac:dyDescent="0.2">
      <c r="F75" s="83"/>
      <c r="G75" s="83"/>
      <c r="H75" s="83"/>
      <c r="I75" s="84"/>
      <c r="J75" s="156"/>
      <c r="K75" s="156"/>
      <c r="L75" s="156"/>
      <c r="M75" s="9"/>
      <c r="N75" s="1"/>
    </row>
    <row r="76" spans="1:14" ht="12.75" customHeight="1" x14ac:dyDescent="0.2">
      <c r="A76" s="1640" t="s">
        <v>1604</v>
      </c>
      <c r="B76" s="1640"/>
      <c r="C76" s="1640"/>
      <c r="D76" s="1640"/>
      <c r="E76" s="1640"/>
      <c r="F76" s="1640"/>
      <c r="G76" s="1640"/>
      <c r="H76" s="1640"/>
      <c r="I76" s="1640"/>
      <c r="J76" s="157"/>
      <c r="K76" s="157"/>
      <c r="L76" s="157"/>
      <c r="M76" s="9" t="s">
        <v>8</v>
      </c>
      <c r="N76" s="1"/>
    </row>
    <row r="77" spans="1:14" ht="11.25" customHeight="1" x14ac:dyDescent="0.2">
      <c r="I77" s="4"/>
      <c r="J77" s="150"/>
      <c r="K77" s="150"/>
      <c r="L77" s="150"/>
      <c r="M77" s="9"/>
      <c r="N77" s="1"/>
    </row>
    <row r="78" spans="1:14" ht="24.75" customHeight="1" x14ac:dyDescent="0.2">
      <c r="A78" s="1674" t="s">
        <v>2</v>
      </c>
      <c r="B78" s="1675" t="s">
        <v>3</v>
      </c>
      <c r="C78" s="1676"/>
      <c r="D78" s="1674" t="s">
        <v>4</v>
      </c>
      <c r="E78" s="1674" t="s">
        <v>5</v>
      </c>
      <c r="F78" s="1675" t="s">
        <v>1214</v>
      </c>
      <c r="G78" s="1681"/>
      <c r="H78" s="1681"/>
      <c r="I78" s="1665" t="s">
        <v>7</v>
      </c>
      <c r="J78" s="618"/>
      <c r="K78" s="618"/>
      <c r="L78" s="618"/>
      <c r="M78" s="9"/>
      <c r="N78" s="1"/>
    </row>
    <row r="79" spans="1:14" ht="11.25" customHeight="1" x14ac:dyDescent="0.2">
      <c r="A79" s="1674"/>
      <c r="B79" s="1677"/>
      <c r="C79" s="1678"/>
      <c r="D79" s="1674"/>
      <c r="E79" s="1674"/>
      <c r="F79" s="1679"/>
      <c r="G79" s="1682"/>
      <c r="H79" s="1682"/>
      <c r="I79" s="1665"/>
      <c r="J79" s="618"/>
      <c r="K79" s="618"/>
      <c r="L79" s="618"/>
      <c r="M79" s="9"/>
      <c r="N79" s="1"/>
    </row>
    <row r="80" spans="1:14" ht="17.25" customHeight="1" x14ac:dyDescent="0.2">
      <c r="A80" s="1674"/>
      <c r="B80" s="1677"/>
      <c r="C80" s="1678"/>
      <c r="D80" s="1674"/>
      <c r="E80" s="1674"/>
      <c r="F80" s="1674">
        <v>2017</v>
      </c>
      <c r="G80" s="1683">
        <v>2018</v>
      </c>
      <c r="H80" s="1761">
        <v>2019</v>
      </c>
      <c r="I80" s="1665"/>
      <c r="J80" s="618"/>
      <c r="K80" s="618"/>
      <c r="L80" s="618"/>
      <c r="M80" s="9"/>
      <c r="N80" s="1"/>
    </row>
    <row r="81" spans="1:34" ht="3.75" customHeight="1" x14ac:dyDescent="0.2">
      <c r="A81" s="1674"/>
      <c r="B81" s="1679"/>
      <c r="C81" s="1680"/>
      <c r="D81" s="1674"/>
      <c r="E81" s="1674"/>
      <c r="F81" s="1674"/>
      <c r="G81" s="1685"/>
      <c r="H81" s="1761"/>
      <c r="I81" s="1665"/>
      <c r="J81" s="618"/>
      <c r="K81" s="618"/>
      <c r="L81" s="618"/>
      <c r="M81" s="9"/>
      <c r="N81" s="1"/>
    </row>
    <row r="82" spans="1:34" ht="11.25" customHeight="1" x14ac:dyDescent="0.2">
      <c r="A82" s="615">
        <v>1</v>
      </c>
      <c r="B82" s="1761">
        <v>2</v>
      </c>
      <c r="C82" s="1762"/>
      <c r="D82" s="615">
        <v>3</v>
      </c>
      <c r="E82" s="615">
        <v>4</v>
      </c>
      <c r="F82" s="615">
        <v>5</v>
      </c>
      <c r="G82" s="615">
        <v>6</v>
      </c>
      <c r="H82" s="617">
        <v>7</v>
      </c>
      <c r="I82" s="613">
        <v>8</v>
      </c>
      <c r="J82" s="618"/>
      <c r="K82" s="618"/>
      <c r="L82" s="618"/>
      <c r="M82" s="9"/>
      <c r="N82" s="1"/>
    </row>
    <row r="83" spans="1:34" ht="12" customHeight="1" x14ac:dyDescent="0.2">
      <c r="A83" s="1774" t="s">
        <v>1607</v>
      </c>
      <c r="B83" s="1775"/>
      <c r="C83" s="1775"/>
      <c r="D83" s="1775"/>
      <c r="E83" s="1775"/>
      <c r="F83" s="1775"/>
      <c r="G83" s="1775"/>
      <c r="H83" s="1775"/>
      <c r="I83" s="1776"/>
      <c r="J83" s="140"/>
      <c r="K83" s="140"/>
      <c r="L83" s="140"/>
      <c r="M83" s="9"/>
      <c r="N83" s="1"/>
    </row>
    <row r="84" spans="1:34" ht="133.5" customHeight="1" x14ac:dyDescent="0.2">
      <c r="A84" s="1777" t="s">
        <v>1608</v>
      </c>
      <c r="B84" s="614" t="s">
        <v>2947</v>
      </c>
      <c r="C84" s="90" t="s">
        <v>3638</v>
      </c>
      <c r="D84" s="625" t="s">
        <v>1238</v>
      </c>
      <c r="E84" s="613" t="s">
        <v>913</v>
      </c>
      <c r="F84" s="625">
        <v>200</v>
      </c>
      <c r="G84" s="10"/>
      <c r="H84" s="85"/>
      <c r="I84" s="10"/>
      <c r="J84" s="618" t="s">
        <v>3639</v>
      </c>
      <c r="K84" s="150"/>
      <c r="L84" s="150"/>
      <c r="M84" s="1" t="s">
        <v>911</v>
      </c>
      <c r="N84" s="1"/>
    </row>
    <row r="85" spans="1:34" ht="51.75" customHeight="1" x14ac:dyDescent="0.2">
      <c r="A85" s="1688"/>
      <c r="B85" s="614" t="s">
        <v>2948</v>
      </c>
      <c r="C85" s="90" t="s">
        <v>1239</v>
      </c>
      <c r="D85" s="625" t="s">
        <v>1238</v>
      </c>
      <c r="E85" s="613" t="s">
        <v>913</v>
      </c>
      <c r="F85" s="625">
        <v>100</v>
      </c>
      <c r="G85" s="10"/>
      <c r="H85" s="85"/>
      <c r="I85" s="10"/>
      <c r="J85" s="3" t="s">
        <v>3640</v>
      </c>
      <c r="K85" s="150"/>
      <c r="L85" s="150"/>
      <c r="M85" s="1" t="s">
        <v>911</v>
      </c>
      <c r="N85" s="1"/>
    </row>
    <row r="86" spans="1:34" ht="90.75" customHeight="1" x14ac:dyDescent="0.2">
      <c r="A86" s="204" t="s">
        <v>1610</v>
      </c>
      <c r="B86" s="614" t="s">
        <v>2963</v>
      </c>
      <c r="C86" s="90" t="s">
        <v>3642</v>
      </c>
      <c r="D86" s="625" t="s">
        <v>286</v>
      </c>
      <c r="E86" s="613" t="s">
        <v>913</v>
      </c>
      <c r="F86" s="625">
        <v>91.5</v>
      </c>
      <c r="G86" s="10"/>
      <c r="H86" s="85"/>
      <c r="I86" s="10"/>
      <c r="J86" s="618" t="s">
        <v>3641</v>
      </c>
      <c r="K86" s="150"/>
      <c r="L86" s="150"/>
      <c r="M86" s="1" t="s">
        <v>911</v>
      </c>
      <c r="N86" s="1"/>
    </row>
    <row r="87" spans="1:34" ht="81" customHeight="1" x14ac:dyDescent="0.2">
      <c r="A87" s="1772" t="s">
        <v>1611</v>
      </c>
      <c r="B87" s="614" t="s">
        <v>2978</v>
      </c>
      <c r="C87" s="89" t="s">
        <v>3572</v>
      </c>
      <c r="D87" s="625" t="s">
        <v>810</v>
      </c>
      <c r="E87" s="613" t="s">
        <v>945</v>
      </c>
      <c r="F87" s="625">
        <v>75</v>
      </c>
      <c r="G87" s="10"/>
      <c r="H87" s="85"/>
      <c r="I87" s="613"/>
      <c r="J87" s="618" t="s">
        <v>3643</v>
      </c>
      <c r="K87" s="618"/>
      <c r="L87" s="618"/>
      <c r="M87" s="1" t="s">
        <v>911</v>
      </c>
      <c r="N87" s="1"/>
    </row>
    <row r="88" spans="1:34" ht="33.75" customHeight="1" x14ac:dyDescent="0.2">
      <c r="A88" s="1772"/>
      <c r="B88" s="614" t="s">
        <v>2979</v>
      </c>
      <c r="C88" s="89" t="s">
        <v>3573</v>
      </c>
      <c r="D88" s="625" t="s">
        <v>810</v>
      </c>
      <c r="E88" s="613" t="s">
        <v>3574</v>
      </c>
      <c r="F88" s="625">
        <v>45</v>
      </c>
      <c r="G88" s="10"/>
      <c r="H88" s="85"/>
      <c r="I88" s="613"/>
      <c r="J88" s="618" t="s">
        <v>3644</v>
      </c>
      <c r="K88" s="618"/>
      <c r="L88" s="618"/>
      <c r="M88" s="1" t="s">
        <v>911</v>
      </c>
      <c r="N88" s="1"/>
    </row>
    <row r="89" spans="1:34" ht="145.5" customHeight="1" x14ac:dyDescent="0.2">
      <c r="A89" s="1772"/>
      <c r="B89" s="614" t="s">
        <v>2980</v>
      </c>
      <c r="C89" s="90" t="s">
        <v>3575</v>
      </c>
      <c r="D89" s="625" t="s">
        <v>1240</v>
      </c>
      <c r="E89" s="613" t="s">
        <v>3574</v>
      </c>
      <c r="F89" s="13">
        <v>224.57499999999999</v>
      </c>
      <c r="G89" s="10"/>
      <c r="H89" s="85"/>
      <c r="I89" s="613"/>
      <c r="J89" s="618" t="s">
        <v>3645</v>
      </c>
      <c r="K89" s="618"/>
      <c r="L89" s="618"/>
      <c r="M89" s="1" t="s">
        <v>911</v>
      </c>
      <c r="N89" s="1"/>
    </row>
    <row r="90" spans="1:34" ht="67.5" customHeight="1" x14ac:dyDescent="0.2">
      <c r="A90" s="1772"/>
      <c r="B90" s="614" t="s">
        <v>2981</v>
      </c>
      <c r="C90" s="90" t="s">
        <v>3576</v>
      </c>
      <c r="D90" s="625" t="s">
        <v>1240</v>
      </c>
      <c r="E90" s="613" t="s">
        <v>910</v>
      </c>
      <c r="F90" s="625">
        <v>195</v>
      </c>
      <c r="G90" s="10"/>
      <c r="H90" s="85"/>
      <c r="I90" s="613"/>
      <c r="J90" s="618" t="s">
        <v>3646</v>
      </c>
      <c r="K90" s="618"/>
      <c r="L90" s="618"/>
      <c r="M90" s="1" t="s">
        <v>911</v>
      </c>
      <c r="N90" s="1"/>
    </row>
    <row r="91" spans="1:34" ht="18" customHeight="1" x14ac:dyDescent="0.2">
      <c r="F91" s="24"/>
      <c r="G91" s="24"/>
      <c r="H91" s="24"/>
      <c r="I91" s="24"/>
      <c r="J91" s="158"/>
      <c r="K91" s="158"/>
      <c r="L91" s="158"/>
      <c r="O91" s="4"/>
      <c r="P91" s="4"/>
      <c r="Q91" s="4"/>
      <c r="R91" s="4"/>
      <c r="S91" s="4"/>
      <c r="T91" s="4"/>
      <c r="U91" s="4"/>
      <c r="V91" s="4"/>
      <c r="W91" s="4"/>
      <c r="X91" s="4"/>
      <c r="Y91" s="4"/>
      <c r="Z91" s="4"/>
      <c r="AA91" s="4"/>
      <c r="AB91" s="4"/>
      <c r="AC91" s="4"/>
      <c r="AD91" s="4"/>
      <c r="AE91" s="4"/>
      <c r="AF91" s="4"/>
      <c r="AG91" s="4"/>
      <c r="AH91" s="4"/>
    </row>
    <row r="92" spans="1:34" x14ac:dyDescent="0.2">
      <c r="O92" s="4"/>
      <c r="P92" s="4"/>
      <c r="Q92" s="4"/>
      <c r="R92" s="4"/>
      <c r="S92" s="4"/>
      <c r="T92" s="4"/>
      <c r="U92" s="4"/>
      <c r="V92" s="4"/>
      <c r="W92" s="4"/>
      <c r="X92" s="4"/>
      <c r="Y92" s="4"/>
      <c r="Z92" s="4"/>
      <c r="AA92" s="4"/>
      <c r="AB92" s="4"/>
      <c r="AC92" s="4"/>
      <c r="AD92" s="4"/>
      <c r="AE92" s="4"/>
      <c r="AF92" s="4"/>
      <c r="AG92" s="4"/>
      <c r="AH92" s="4"/>
    </row>
    <row r="93" spans="1:34" x14ac:dyDescent="0.2">
      <c r="O93" s="4"/>
      <c r="P93" s="4"/>
      <c r="Q93" s="4"/>
      <c r="R93" s="4"/>
      <c r="S93" s="4"/>
      <c r="T93" s="4"/>
      <c r="U93" s="4"/>
      <c r="V93" s="4"/>
      <c r="W93" s="4"/>
      <c r="X93" s="4"/>
      <c r="Y93" s="4"/>
      <c r="Z93" s="4"/>
      <c r="AA93" s="4"/>
      <c r="AB93" s="4"/>
      <c r="AC93" s="4"/>
      <c r="AD93" s="4"/>
      <c r="AE93" s="4"/>
      <c r="AF93" s="4"/>
      <c r="AG93" s="4"/>
      <c r="AH93" s="4"/>
    </row>
    <row r="94" spans="1:34" x14ac:dyDescent="0.2">
      <c r="O94" s="4"/>
      <c r="P94" s="4"/>
      <c r="Q94" s="4"/>
      <c r="R94" s="4"/>
      <c r="S94" s="4"/>
      <c r="T94" s="4"/>
      <c r="U94" s="4"/>
      <c r="V94" s="4"/>
      <c r="W94" s="4"/>
      <c r="X94" s="4"/>
      <c r="Y94" s="4"/>
      <c r="Z94" s="4"/>
      <c r="AA94" s="4"/>
      <c r="AB94" s="4"/>
      <c r="AC94" s="4"/>
      <c r="AD94" s="4"/>
      <c r="AE94" s="4"/>
      <c r="AF94" s="4"/>
      <c r="AG94" s="4"/>
      <c r="AH94" s="4"/>
    </row>
    <row r="95" spans="1:34" x14ac:dyDescent="0.2">
      <c r="O95" s="4"/>
      <c r="P95" s="4"/>
      <c r="Q95" s="4"/>
      <c r="R95" s="4"/>
      <c r="S95" s="4"/>
      <c r="T95" s="4"/>
      <c r="U95" s="4"/>
      <c r="V95" s="4"/>
      <c r="W95" s="4"/>
      <c r="X95" s="4"/>
      <c r="Y95" s="4"/>
      <c r="Z95" s="4"/>
      <c r="AA95" s="4"/>
      <c r="AB95" s="4"/>
      <c r="AC95" s="4"/>
      <c r="AD95" s="4"/>
      <c r="AE95" s="4"/>
      <c r="AF95" s="4"/>
      <c r="AG95" s="4"/>
      <c r="AH95" s="4"/>
    </row>
    <row r="96" spans="1:34" x14ac:dyDescent="0.2">
      <c r="O96" s="4"/>
      <c r="P96" s="4"/>
      <c r="Q96" s="4"/>
      <c r="R96" s="4"/>
      <c r="S96" s="4"/>
      <c r="T96" s="4"/>
      <c r="U96" s="4"/>
      <c r="V96" s="4"/>
      <c r="W96" s="4"/>
      <c r="X96" s="4"/>
      <c r="Y96" s="4"/>
      <c r="Z96" s="4"/>
      <c r="AA96" s="4"/>
      <c r="AB96" s="4"/>
      <c r="AC96" s="4"/>
      <c r="AD96" s="4"/>
      <c r="AE96" s="4"/>
      <c r="AF96" s="4"/>
      <c r="AG96" s="4"/>
      <c r="AH96" s="4"/>
    </row>
  </sheetData>
  <autoFilter ref="E1:E96"/>
  <mergeCells count="68">
    <mergeCell ref="H2:I4"/>
    <mergeCell ref="A6:I6"/>
    <mergeCell ref="A7:I7"/>
    <mergeCell ref="A8:M8"/>
    <mergeCell ref="H12:H13"/>
    <mergeCell ref="B14:C14"/>
    <mergeCell ref="A15:I15"/>
    <mergeCell ref="A10:A13"/>
    <mergeCell ref="B10:C13"/>
    <mergeCell ref="D10:D13"/>
    <mergeCell ref="E10:E13"/>
    <mergeCell ref="F10:H11"/>
    <mergeCell ref="I10:I13"/>
    <mergeCell ref="F12:F13"/>
    <mergeCell ref="G12:G13"/>
    <mergeCell ref="H17:H19"/>
    <mergeCell ref="I17:I19"/>
    <mergeCell ref="J17:J19"/>
    <mergeCell ref="D17:D19"/>
    <mergeCell ref="E17:E19"/>
    <mergeCell ref="F17:F19"/>
    <mergeCell ref="G17:G19"/>
    <mergeCell ref="A45:I45"/>
    <mergeCell ref="A48:A50"/>
    <mergeCell ref="A42:I42"/>
    <mergeCell ref="A29:I29"/>
    <mergeCell ref="A24:I24"/>
    <mergeCell ref="A40:A41"/>
    <mergeCell ref="A53:I53"/>
    <mergeCell ref="A54:A57"/>
    <mergeCell ref="B54:C57"/>
    <mergeCell ref="D54:D57"/>
    <mergeCell ref="E54:E57"/>
    <mergeCell ref="F54:H55"/>
    <mergeCell ref="F56:F57"/>
    <mergeCell ref="G56:G57"/>
    <mergeCell ref="H56:H57"/>
    <mergeCell ref="B58:C58"/>
    <mergeCell ref="A59:I59"/>
    <mergeCell ref="A87:A90"/>
    <mergeCell ref="G80:G81"/>
    <mergeCell ref="H80:H81"/>
    <mergeCell ref="B82:C82"/>
    <mergeCell ref="A83:I83"/>
    <mergeCell ref="A78:A81"/>
    <mergeCell ref="B78:C81"/>
    <mergeCell ref="D78:D81"/>
    <mergeCell ref="E78:E81"/>
    <mergeCell ref="F78:H79"/>
    <mergeCell ref="I78:I81"/>
    <mergeCell ref="F80:F81"/>
    <mergeCell ref="A84:A85"/>
    <mergeCell ref="A17:A20"/>
    <mergeCell ref="A22:A23"/>
    <mergeCell ref="A25:A28"/>
    <mergeCell ref="A30:A38"/>
    <mergeCell ref="A76:I76"/>
    <mergeCell ref="B72:C72"/>
    <mergeCell ref="A73:I73"/>
    <mergeCell ref="A69:I69"/>
    <mergeCell ref="A70:A71"/>
    <mergeCell ref="B70:C71"/>
    <mergeCell ref="D70:D71"/>
    <mergeCell ref="E70:E71"/>
    <mergeCell ref="F70:H70"/>
    <mergeCell ref="I70:I71"/>
    <mergeCell ref="A61:I61"/>
    <mergeCell ref="I54:I57"/>
  </mergeCells>
  <pageMargins left="0.70866141732283472" right="0.70866141732283472" top="0.74803149606299213" bottom="0.74803149606299213" header="0.31496062992125984" footer="0.31496062992125984"/>
  <pageSetup paperSize="9" scale="41" fitToHeight="0" orientation="landscape" r:id="rId1"/>
  <rowBreaks count="1" manualBreakCount="1">
    <brk id="91"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07"/>
  <sheetViews>
    <sheetView view="pageBreakPreview" zoomScale="80" zoomScaleNormal="100" zoomScaleSheetLayoutView="80" workbookViewId="0">
      <selection activeCell="J1" sqref="J1:M1048576"/>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2" width="46.85546875" style="243" customWidth="1"/>
    <col min="13" max="13" width="26.42578125" style="243" customWidth="1"/>
    <col min="14" max="14" width="6.7109375" style="127" hidden="1" customWidth="1"/>
    <col min="15" max="15" width="21.85546875" style="128"/>
    <col min="16" max="16384" width="21.85546875" style="96"/>
  </cols>
  <sheetData>
    <row r="1" spans="1:15" ht="13.5" customHeight="1" x14ac:dyDescent="0.2">
      <c r="H1" s="242"/>
    </row>
    <row r="2" spans="1:15" ht="14.25" customHeight="1" x14ac:dyDescent="0.2">
      <c r="G2" s="244"/>
      <c r="H2" s="1743" t="s">
        <v>3860</v>
      </c>
      <c r="I2" s="1743"/>
      <c r="J2" s="245"/>
      <c r="K2" s="245"/>
      <c r="L2" s="245"/>
      <c r="M2" s="245"/>
    </row>
    <row r="3" spans="1:15" ht="12.75" customHeight="1" x14ac:dyDescent="0.2">
      <c r="G3" s="244"/>
      <c r="H3" s="1743"/>
      <c r="I3" s="1743"/>
      <c r="J3" s="245"/>
      <c r="K3" s="245"/>
      <c r="L3" s="245"/>
      <c r="M3" s="245"/>
    </row>
    <row r="4" spans="1:15" ht="12.75" customHeight="1" x14ac:dyDescent="0.2">
      <c r="G4" s="244"/>
      <c r="H4" s="1743"/>
      <c r="I4" s="1743"/>
      <c r="J4" s="245"/>
      <c r="K4" s="245"/>
      <c r="L4" s="245"/>
      <c r="M4" s="245"/>
    </row>
    <row r="5" spans="1:15" ht="11.25" customHeight="1" x14ac:dyDescent="0.2"/>
    <row r="6" spans="1:15" s="249" customFormat="1" ht="12.75" customHeight="1" x14ac:dyDescent="0.2">
      <c r="A6" s="1602" t="s">
        <v>0</v>
      </c>
      <c r="B6" s="1602"/>
      <c r="C6" s="1602"/>
      <c r="D6" s="1602"/>
      <c r="E6" s="1602"/>
      <c r="F6" s="1602"/>
      <c r="G6" s="1602"/>
      <c r="H6" s="1602"/>
      <c r="I6" s="1602"/>
      <c r="J6" s="246"/>
      <c r="K6" s="246"/>
      <c r="L6" s="246"/>
      <c r="M6" s="246"/>
      <c r="N6" s="247"/>
      <c r="O6" s="248"/>
    </row>
    <row r="7" spans="1:15" s="249" customFormat="1" ht="12.75" customHeight="1" x14ac:dyDescent="0.2">
      <c r="A7" s="1602" t="s">
        <v>1</v>
      </c>
      <c r="B7" s="1602"/>
      <c r="C7" s="1602"/>
      <c r="D7" s="1602"/>
      <c r="E7" s="1602"/>
      <c r="F7" s="1602"/>
      <c r="G7" s="1602"/>
      <c r="H7" s="1602"/>
      <c r="I7" s="1602"/>
      <c r="J7" s="246"/>
      <c r="K7" s="246"/>
      <c r="L7" s="246"/>
      <c r="M7" s="246"/>
      <c r="N7" s="246"/>
    </row>
    <row r="8" spans="1:15" ht="6.75" customHeight="1" x14ac:dyDescent="0.2">
      <c r="A8" s="1744"/>
      <c r="B8" s="1744"/>
      <c r="C8" s="1744"/>
      <c r="D8" s="1744"/>
      <c r="E8" s="1744"/>
      <c r="F8" s="1744"/>
      <c r="G8" s="1744"/>
      <c r="H8" s="1744"/>
      <c r="I8" s="1744"/>
      <c r="J8" s="1744"/>
      <c r="K8" s="1744"/>
      <c r="L8" s="1744"/>
      <c r="M8" s="1744"/>
      <c r="N8" s="1744"/>
      <c r="O8" s="96"/>
    </row>
    <row r="9" spans="1:15" ht="15.75" customHeight="1" x14ac:dyDescent="0.2">
      <c r="A9" s="1744"/>
      <c r="B9" s="1744"/>
      <c r="C9" s="1744"/>
      <c r="D9" s="1744"/>
      <c r="E9" s="1744"/>
      <c r="F9" s="1744"/>
      <c r="G9" s="1744"/>
      <c r="H9" s="1744"/>
      <c r="I9" s="1744"/>
      <c r="J9" s="467"/>
      <c r="K9" s="467"/>
      <c r="L9" s="467"/>
      <c r="M9" s="467"/>
      <c r="N9" s="467"/>
      <c r="O9" s="96"/>
    </row>
    <row r="10" spans="1:15" ht="15" customHeight="1" x14ac:dyDescent="0.2">
      <c r="A10" s="250"/>
      <c r="B10" s="250"/>
      <c r="C10" s="250"/>
      <c r="D10" s="251" t="s">
        <v>1381</v>
      </c>
      <c r="E10" s="251"/>
      <c r="F10" s="250"/>
      <c r="G10" s="250"/>
      <c r="H10" s="250"/>
      <c r="I10" s="250"/>
      <c r="J10" s="252"/>
      <c r="K10" s="252"/>
      <c r="L10" s="252"/>
      <c r="M10" s="252"/>
      <c r="N10" s="95"/>
      <c r="O10" s="96"/>
    </row>
    <row r="11" spans="1:15" ht="15" customHeight="1" x14ac:dyDescent="0.2">
      <c r="A11" s="1601" t="s">
        <v>2</v>
      </c>
      <c r="B11" s="1634" t="s">
        <v>3</v>
      </c>
      <c r="C11" s="1635"/>
      <c r="D11" s="1601" t="s">
        <v>4</v>
      </c>
      <c r="E11" s="1601" t="s">
        <v>5</v>
      </c>
      <c r="F11" s="1601" t="s">
        <v>6</v>
      </c>
      <c r="G11" s="1601"/>
      <c r="H11" s="1601"/>
      <c r="I11" s="1601" t="s">
        <v>7</v>
      </c>
      <c r="J11" s="152"/>
      <c r="K11" s="152"/>
      <c r="L11" s="152"/>
      <c r="M11" s="152"/>
      <c r="N11" s="95"/>
      <c r="O11" s="96"/>
    </row>
    <row r="12" spans="1:15" ht="11.25" customHeight="1" x14ac:dyDescent="0.2">
      <c r="A12" s="1601"/>
      <c r="B12" s="1636"/>
      <c r="C12" s="1637"/>
      <c r="D12" s="1601"/>
      <c r="E12" s="1601"/>
      <c r="F12" s="1601"/>
      <c r="G12" s="1601"/>
      <c r="H12" s="1601"/>
      <c r="I12" s="1601"/>
      <c r="J12" s="152"/>
      <c r="K12" s="152"/>
      <c r="L12" s="152"/>
      <c r="M12" s="152"/>
      <c r="N12" s="95"/>
      <c r="O12" s="96"/>
    </row>
    <row r="13" spans="1:15" ht="11.25" customHeight="1" x14ac:dyDescent="0.2">
      <c r="A13" s="1601"/>
      <c r="B13" s="1636"/>
      <c r="C13" s="1637"/>
      <c r="D13" s="1601"/>
      <c r="E13" s="1601"/>
      <c r="F13" s="1601">
        <v>2017</v>
      </c>
      <c r="G13" s="1601">
        <v>2018</v>
      </c>
      <c r="H13" s="1601">
        <v>2019</v>
      </c>
      <c r="I13" s="1601"/>
      <c r="J13" s="152"/>
      <c r="K13" s="152"/>
      <c r="L13" s="152"/>
      <c r="M13" s="152"/>
      <c r="N13" s="95"/>
      <c r="O13" s="96"/>
    </row>
    <row r="14" spans="1:15" ht="3.75" customHeight="1" x14ac:dyDescent="0.2">
      <c r="A14" s="1601"/>
      <c r="B14" s="1638"/>
      <c r="C14" s="1639"/>
      <c r="D14" s="1601"/>
      <c r="E14" s="1601"/>
      <c r="F14" s="1601"/>
      <c r="G14" s="1601"/>
      <c r="H14" s="1601"/>
      <c r="I14" s="1601"/>
      <c r="J14" s="152"/>
      <c r="K14" s="152"/>
      <c r="L14" s="152"/>
      <c r="M14" s="152"/>
      <c r="N14" s="95"/>
      <c r="O14" s="96"/>
    </row>
    <row r="15" spans="1:15" ht="11.25" customHeight="1" x14ac:dyDescent="0.2">
      <c r="A15" s="253">
        <v>1</v>
      </c>
      <c r="B15" s="1644">
        <v>2</v>
      </c>
      <c r="C15" s="1645"/>
      <c r="D15" s="253">
        <v>3</v>
      </c>
      <c r="E15" s="253">
        <v>4</v>
      </c>
      <c r="F15" s="253">
        <v>5</v>
      </c>
      <c r="G15" s="253">
        <v>6</v>
      </c>
      <c r="H15" s="253">
        <v>7</v>
      </c>
      <c r="I15" s="253">
        <v>8</v>
      </c>
      <c r="J15" s="152"/>
      <c r="K15" s="152"/>
      <c r="L15" s="152"/>
      <c r="M15" s="152"/>
      <c r="N15" s="95"/>
      <c r="O15" s="96"/>
    </row>
    <row r="16" spans="1:15" ht="12.75" customHeight="1" thickBot="1" x14ac:dyDescent="0.25">
      <c r="A16" s="1742" t="s">
        <v>1382</v>
      </c>
      <c r="B16" s="1742"/>
      <c r="C16" s="1742"/>
      <c r="D16" s="1742"/>
      <c r="E16" s="1742"/>
      <c r="F16" s="1742"/>
      <c r="G16" s="1742"/>
      <c r="H16" s="1742"/>
      <c r="I16" s="1742"/>
      <c r="J16" s="254"/>
      <c r="K16" s="254"/>
      <c r="L16" s="254"/>
      <c r="M16" s="254"/>
      <c r="N16" s="95" t="s">
        <v>8</v>
      </c>
      <c r="O16" s="96"/>
    </row>
    <row r="17" spans="1:36" ht="96.75" customHeight="1" thickBot="1" x14ac:dyDescent="0.25">
      <c r="A17" s="1788" t="s">
        <v>1402</v>
      </c>
      <c r="B17" s="477" t="s">
        <v>1403</v>
      </c>
      <c r="C17" s="478" t="s">
        <v>28</v>
      </c>
      <c r="D17" s="479" t="s">
        <v>13</v>
      </c>
      <c r="E17" s="479" t="s">
        <v>29</v>
      </c>
      <c r="F17" s="480">
        <v>10800</v>
      </c>
      <c r="G17" s="480">
        <v>10000</v>
      </c>
      <c r="H17" s="480">
        <v>10000</v>
      </c>
      <c r="I17" s="481"/>
      <c r="J17" s="152" t="s">
        <v>3649</v>
      </c>
      <c r="K17" s="152"/>
      <c r="L17" s="152"/>
      <c r="M17" s="152"/>
      <c r="N17" s="127" t="s">
        <v>11</v>
      </c>
    </row>
    <row r="18" spans="1:36" ht="34.5" customHeight="1" x14ac:dyDescent="0.2">
      <c r="A18" s="1748"/>
      <c r="B18" s="477" t="s">
        <v>1404</v>
      </c>
      <c r="C18" s="267" t="s">
        <v>30</v>
      </c>
      <c r="D18" s="1781" t="s">
        <v>10</v>
      </c>
      <c r="E18" s="1782" t="s">
        <v>31</v>
      </c>
      <c r="F18" s="1783">
        <v>3938.8413999999998</v>
      </c>
      <c r="G18" s="1783"/>
      <c r="H18" s="1783"/>
      <c r="I18" s="1786">
        <f>7623+1000</f>
        <v>8623</v>
      </c>
      <c r="J18" s="1787" t="s">
        <v>3578</v>
      </c>
      <c r="K18" s="1597" t="s">
        <v>3650</v>
      </c>
      <c r="L18" s="144"/>
      <c r="M18" s="144"/>
      <c r="N18" s="127" t="s">
        <v>11</v>
      </c>
    </row>
    <row r="19" spans="1:36" ht="21" customHeight="1" x14ac:dyDescent="0.2">
      <c r="A19" s="1748"/>
      <c r="B19" s="475"/>
      <c r="C19" s="257" t="s">
        <v>32</v>
      </c>
      <c r="D19" s="1781"/>
      <c r="E19" s="1782"/>
      <c r="F19" s="1783"/>
      <c r="G19" s="1783"/>
      <c r="H19" s="1783"/>
      <c r="I19" s="1786"/>
      <c r="J19" s="1787"/>
      <c r="K19" s="1597"/>
      <c r="L19" s="144"/>
      <c r="M19" s="144"/>
      <c r="N19" s="127" t="s">
        <v>11</v>
      </c>
    </row>
    <row r="20" spans="1:36" ht="67.5" customHeight="1" x14ac:dyDescent="0.2">
      <c r="A20" s="1748"/>
      <c r="B20" s="475"/>
      <c r="C20" s="257" t="s">
        <v>33</v>
      </c>
      <c r="D20" s="1781"/>
      <c r="E20" s="1782"/>
      <c r="F20" s="1783"/>
      <c r="G20" s="1783"/>
      <c r="H20" s="1783"/>
      <c r="I20" s="1786"/>
      <c r="J20" s="1787"/>
      <c r="K20" s="1597"/>
      <c r="L20" s="144"/>
      <c r="M20" s="144"/>
      <c r="N20" s="127" t="s">
        <v>11</v>
      </c>
    </row>
    <row r="21" spans="1:36" ht="102.75" customHeight="1" x14ac:dyDescent="0.2">
      <c r="A21" s="1748"/>
      <c r="B21" s="475" t="s">
        <v>1408</v>
      </c>
      <c r="C21" s="257" t="s">
        <v>38</v>
      </c>
      <c r="D21" s="255" t="s">
        <v>10</v>
      </c>
      <c r="E21" s="258" t="s">
        <v>31</v>
      </c>
      <c r="F21" s="482">
        <v>366.16</v>
      </c>
      <c r="G21" s="483"/>
      <c r="H21" s="483"/>
      <c r="I21" s="484">
        <v>505</v>
      </c>
      <c r="J21" s="144" t="s">
        <v>3651</v>
      </c>
      <c r="K21" s="485"/>
      <c r="L21" s="485"/>
      <c r="M21" s="485"/>
      <c r="N21" s="127" t="s">
        <v>11</v>
      </c>
      <c r="O21" s="96"/>
    </row>
    <row r="22" spans="1:36" ht="83.25" customHeight="1" x14ac:dyDescent="0.2">
      <c r="A22" s="1748"/>
      <c r="B22" s="475" t="s">
        <v>1428</v>
      </c>
      <c r="C22" s="257" t="s">
        <v>3653</v>
      </c>
      <c r="D22" s="255" t="s">
        <v>10</v>
      </c>
      <c r="E22" s="258" t="s">
        <v>60</v>
      </c>
      <c r="F22" s="110">
        <v>350</v>
      </c>
      <c r="G22" s="267"/>
      <c r="H22" s="267"/>
      <c r="I22" s="486"/>
      <c r="J22" s="152" t="s">
        <v>3652</v>
      </c>
      <c r="K22" s="152"/>
      <c r="L22" s="152"/>
      <c r="M22" s="152"/>
      <c r="N22" s="127" t="s">
        <v>11</v>
      </c>
    </row>
    <row r="23" spans="1:36" s="128" customFormat="1" ht="68.25" customHeight="1" x14ac:dyDescent="0.2">
      <c r="A23" s="1748"/>
      <c r="B23" s="475" t="s">
        <v>1462</v>
      </c>
      <c r="C23" s="257" t="s">
        <v>101</v>
      </c>
      <c r="D23" s="255" t="s">
        <v>102</v>
      </c>
      <c r="E23" s="255" t="s">
        <v>103</v>
      </c>
      <c r="F23" s="110"/>
      <c r="G23" s="468"/>
      <c r="H23" s="468"/>
      <c r="I23" s="487"/>
      <c r="J23" s="152" t="s">
        <v>3654</v>
      </c>
      <c r="K23" s="152"/>
      <c r="L23" s="152"/>
      <c r="M23" s="152"/>
      <c r="N23" s="127" t="s">
        <v>11</v>
      </c>
      <c r="P23" s="96"/>
      <c r="Q23" s="96"/>
      <c r="R23" s="96"/>
      <c r="S23" s="96"/>
      <c r="T23" s="96"/>
      <c r="U23" s="96"/>
      <c r="V23" s="96"/>
      <c r="W23" s="96"/>
      <c r="X23" s="96"/>
      <c r="Y23" s="96"/>
      <c r="Z23" s="96"/>
      <c r="AA23" s="96"/>
      <c r="AB23" s="96"/>
      <c r="AC23" s="96"/>
      <c r="AD23" s="96"/>
      <c r="AE23" s="96"/>
      <c r="AF23" s="96"/>
      <c r="AG23" s="96"/>
      <c r="AH23" s="96"/>
      <c r="AI23" s="96"/>
      <c r="AJ23" s="96"/>
    </row>
    <row r="24" spans="1:36" s="128" customFormat="1" ht="79.5" customHeight="1" x14ac:dyDescent="0.2">
      <c r="A24" s="1748"/>
      <c r="B24" s="475" t="s">
        <v>1463</v>
      </c>
      <c r="C24" s="257" t="s">
        <v>104</v>
      </c>
      <c r="D24" s="255" t="s">
        <v>102</v>
      </c>
      <c r="E24" s="255" t="s">
        <v>103</v>
      </c>
      <c r="F24" s="110"/>
      <c r="G24" s="468"/>
      <c r="H24" s="468"/>
      <c r="I24" s="487"/>
      <c r="J24" s="152" t="s">
        <v>3655</v>
      </c>
      <c r="K24" s="152"/>
      <c r="L24" s="152"/>
      <c r="M24" s="152"/>
      <c r="N24" s="127" t="s">
        <v>11</v>
      </c>
      <c r="P24" s="96"/>
      <c r="Q24" s="96"/>
      <c r="R24" s="96"/>
      <c r="S24" s="96"/>
      <c r="T24" s="96"/>
      <c r="U24" s="96"/>
      <c r="V24" s="96"/>
      <c r="W24" s="96"/>
      <c r="X24" s="96"/>
      <c r="Y24" s="96"/>
      <c r="Z24" s="96"/>
      <c r="AA24" s="96"/>
      <c r="AB24" s="96"/>
      <c r="AC24" s="96"/>
      <c r="AD24" s="96"/>
      <c r="AE24" s="96"/>
      <c r="AF24" s="96"/>
      <c r="AG24" s="96"/>
      <c r="AH24" s="96"/>
      <c r="AI24" s="96"/>
      <c r="AJ24" s="96"/>
    </row>
    <row r="25" spans="1:36" s="128" customFormat="1" ht="78.75" customHeight="1" x14ac:dyDescent="0.2">
      <c r="A25" s="1748"/>
      <c r="B25" s="475" t="s">
        <v>1464</v>
      </c>
      <c r="C25" s="257" t="s">
        <v>105</v>
      </c>
      <c r="D25" s="255" t="s">
        <v>102</v>
      </c>
      <c r="E25" s="255" t="s">
        <v>103</v>
      </c>
      <c r="F25" s="110"/>
      <c r="G25" s="468"/>
      <c r="H25" s="468"/>
      <c r="I25" s="487"/>
      <c r="J25" s="152" t="s">
        <v>3656</v>
      </c>
      <c r="K25" s="152"/>
      <c r="L25" s="152"/>
      <c r="M25" s="152"/>
      <c r="N25" s="127" t="s">
        <v>11</v>
      </c>
      <c r="P25" s="96"/>
      <c r="Q25" s="96"/>
      <c r="R25" s="96"/>
      <c r="S25" s="96"/>
      <c r="T25" s="96"/>
      <c r="U25" s="96"/>
      <c r="V25" s="96"/>
      <c r="W25" s="96"/>
      <c r="X25" s="96"/>
      <c r="Y25" s="96"/>
      <c r="Z25" s="96"/>
      <c r="AA25" s="96"/>
      <c r="AB25" s="96"/>
      <c r="AC25" s="96"/>
      <c r="AD25" s="96"/>
      <c r="AE25" s="96"/>
      <c r="AF25" s="96"/>
      <c r="AG25" s="96"/>
      <c r="AH25" s="96"/>
      <c r="AI25" s="96"/>
      <c r="AJ25" s="96"/>
    </row>
    <row r="26" spans="1:36" s="128" customFormat="1" ht="79.5" customHeight="1" x14ac:dyDescent="0.2">
      <c r="A26" s="1748"/>
      <c r="B26" s="475" t="s">
        <v>1465</v>
      </c>
      <c r="C26" s="257" t="s">
        <v>106</v>
      </c>
      <c r="D26" s="255" t="s">
        <v>102</v>
      </c>
      <c r="E26" s="255" t="s">
        <v>103</v>
      </c>
      <c r="F26" s="110"/>
      <c r="G26" s="468"/>
      <c r="H26" s="468"/>
      <c r="I26" s="487"/>
      <c r="J26" s="152" t="s">
        <v>3656</v>
      </c>
      <c r="K26" s="152"/>
      <c r="L26" s="152"/>
      <c r="M26" s="152"/>
      <c r="N26" s="127" t="s">
        <v>11</v>
      </c>
      <c r="P26" s="96"/>
      <c r="Q26" s="96"/>
      <c r="R26" s="96"/>
      <c r="S26" s="96"/>
      <c r="T26" s="96"/>
      <c r="U26" s="96"/>
      <c r="V26" s="96"/>
      <c r="W26" s="96"/>
      <c r="X26" s="96"/>
      <c r="Y26" s="96"/>
      <c r="Z26" s="96"/>
      <c r="AA26" s="96"/>
      <c r="AB26" s="96"/>
      <c r="AC26" s="96"/>
      <c r="AD26" s="96"/>
      <c r="AE26" s="96"/>
      <c r="AF26" s="96"/>
      <c r="AG26" s="96"/>
      <c r="AH26" s="96"/>
      <c r="AI26" s="96"/>
      <c r="AJ26" s="96"/>
    </row>
    <row r="27" spans="1:36" s="128" customFormat="1" ht="69.75" customHeight="1" x14ac:dyDescent="0.2">
      <c r="A27" s="1748"/>
      <c r="B27" s="475" t="s">
        <v>1466</v>
      </c>
      <c r="C27" s="257" t="s">
        <v>107</v>
      </c>
      <c r="D27" s="255" t="s">
        <v>102</v>
      </c>
      <c r="E27" s="255" t="s">
        <v>103</v>
      </c>
      <c r="F27" s="110"/>
      <c r="G27" s="468"/>
      <c r="H27" s="468"/>
      <c r="I27" s="487"/>
      <c r="J27" s="152" t="s">
        <v>3656</v>
      </c>
      <c r="K27" s="152"/>
      <c r="L27" s="152"/>
      <c r="M27" s="152"/>
      <c r="N27" s="127" t="s">
        <v>11</v>
      </c>
      <c r="P27" s="96"/>
      <c r="Q27" s="96"/>
      <c r="R27" s="96"/>
      <c r="S27" s="96"/>
      <c r="T27" s="96"/>
      <c r="U27" s="96"/>
      <c r="V27" s="96"/>
      <c r="W27" s="96"/>
      <c r="X27" s="96"/>
      <c r="Y27" s="96"/>
      <c r="Z27" s="96"/>
      <c r="AA27" s="96"/>
      <c r="AB27" s="96"/>
      <c r="AC27" s="96"/>
      <c r="AD27" s="96"/>
      <c r="AE27" s="96"/>
      <c r="AF27" s="96"/>
      <c r="AG27" s="96"/>
      <c r="AH27" s="96"/>
      <c r="AI27" s="96"/>
      <c r="AJ27" s="96"/>
    </row>
    <row r="28" spans="1:36" s="128" customFormat="1" ht="81" customHeight="1" x14ac:dyDescent="0.2">
      <c r="A28" s="1748"/>
      <c r="B28" s="475" t="s">
        <v>1467</v>
      </c>
      <c r="C28" s="257" t="s">
        <v>108</v>
      </c>
      <c r="D28" s="255" t="s">
        <v>102</v>
      </c>
      <c r="E28" s="255" t="s">
        <v>103</v>
      </c>
      <c r="F28" s="110"/>
      <c r="G28" s="468"/>
      <c r="H28" s="468"/>
      <c r="I28" s="487"/>
      <c r="J28" s="152" t="s">
        <v>3656</v>
      </c>
      <c r="K28" s="152"/>
      <c r="L28" s="152"/>
      <c r="M28" s="152"/>
      <c r="N28" s="127" t="s">
        <v>11</v>
      </c>
      <c r="P28" s="96"/>
      <c r="Q28" s="96"/>
      <c r="R28" s="96"/>
      <c r="S28" s="96"/>
      <c r="T28" s="96"/>
      <c r="U28" s="96"/>
      <c r="V28" s="96"/>
      <c r="W28" s="96"/>
      <c r="X28" s="96"/>
      <c r="Y28" s="96"/>
      <c r="Z28" s="96"/>
      <c r="AA28" s="96"/>
      <c r="AB28" s="96"/>
      <c r="AC28" s="96"/>
      <c r="AD28" s="96"/>
      <c r="AE28" s="96"/>
      <c r="AF28" s="96"/>
      <c r="AG28" s="96"/>
      <c r="AH28" s="96"/>
      <c r="AI28" s="96"/>
      <c r="AJ28" s="96"/>
    </row>
    <row r="29" spans="1:36" ht="128.25" customHeight="1" x14ac:dyDescent="0.2">
      <c r="A29" s="1748"/>
      <c r="B29" s="475" t="s">
        <v>1622</v>
      </c>
      <c r="C29" s="268" t="s">
        <v>3168</v>
      </c>
      <c r="D29" s="269" t="s">
        <v>121</v>
      </c>
      <c r="E29" s="269" t="s">
        <v>122</v>
      </c>
      <c r="F29" s="110">
        <v>1057</v>
      </c>
      <c r="G29" s="110">
        <v>7000</v>
      </c>
      <c r="H29" s="110">
        <v>6500</v>
      </c>
      <c r="I29" s="256"/>
      <c r="J29" s="152" t="s">
        <v>3196</v>
      </c>
      <c r="K29" s="152" t="s">
        <v>3657</v>
      </c>
      <c r="L29" s="152"/>
      <c r="M29" s="152"/>
      <c r="N29" s="95" t="s">
        <v>123</v>
      </c>
      <c r="O29" s="96"/>
    </row>
    <row r="30" spans="1:36" s="128" customFormat="1" ht="54" customHeight="1" x14ac:dyDescent="0.2">
      <c r="A30" s="1748"/>
      <c r="B30" s="568" t="s">
        <v>3658</v>
      </c>
      <c r="C30" s="493" t="s">
        <v>3659</v>
      </c>
      <c r="D30" s="492" t="s">
        <v>810</v>
      </c>
      <c r="E30" s="492" t="s">
        <v>3435</v>
      </c>
      <c r="F30" s="494">
        <v>523</v>
      </c>
      <c r="G30" s="494">
        <v>0</v>
      </c>
      <c r="H30" s="494">
        <v>0</v>
      </c>
      <c r="I30" s="494">
        <v>0</v>
      </c>
      <c r="J30" s="152" t="s">
        <v>3660</v>
      </c>
      <c r="K30" s="152"/>
      <c r="L30" s="152"/>
      <c r="M30" s="152"/>
      <c r="N30" s="127"/>
      <c r="P30" s="96"/>
      <c r="Q30" s="96"/>
      <c r="R30" s="96"/>
      <c r="S30" s="96"/>
      <c r="T30" s="96"/>
      <c r="U30" s="96"/>
      <c r="V30" s="96"/>
      <c r="W30" s="96"/>
      <c r="X30" s="96"/>
      <c r="Y30" s="96"/>
      <c r="Z30" s="96"/>
      <c r="AA30" s="96"/>
      <c r="AB30" s="96"/>
      <c r="AC30" s="96"/>
      <c r="AD30" s="96"/>
      <c r="AE30" s="96"/>
      <c r="AF30" s="96"/>
      <c r="AG30" s="96"/>
      <c r="AH30" s="96"/>
      <c r="AI30" s="96"/>
      <c r="AJ30" s="96"/>
    </row>
    <row r="31" spans="1:36" s="128" customFormat="1" ht="102.75" customHeight="1" x14ac:dyDescent="0.2">
      <c r="A31" s="1560" t="s">
        <v>1475</v>
      </c>
      <c r="B31" s="97" t="s">
        <v>1654</v>
      </c>
      <c r="C31" s="267" t="s">
        <v>145</v>
      </c>
      <c r="D31" s="255" t="s">
        <v>10</v>
      </c>
      <c r="E31" s="258" t="s">
        <v>91</v>
      </c>
      <c r="F31" s="110">
        <v>143.52000000000001</v>
      </c>
      <c r="G31" s="110"/>
      <c r="H31" s="267"/>
      <c r="I31" s="488"/>
      <c r="J31" s="152" t="s">
        <v>3661</v>
      </c>
      <c r="K31" s="152"/>
      <c r="L31" s="152"/>
      <c r="M31" s="152"/>
      <c r="N31" s="127" t="s">
        <v>11</v>
      </c>
      <c r="P31" s="96"/>
      <c r="Q31" s="96"/>
      <c r="R31" s="96"/>
      <c r="S31" s="96"/>
      <c r="T31" s="96"/>
      <c r="U31" s="96"/>
      <c r="V31" s="96"/>
      <c r="W31" s="96"/>
      <c r="X31" s="96"/>
      <c r="Y31" s="96"/>
      <c r="Z31" s="96"/>
      <c r="AA31" s="96"/>
      <c r="AB31" s="96"/>
      <c r="AC31" s="96"/>
      <c r="AD31" s="96"/>
      <c r="AE31" s="96"/>
      <c r="AF31" s="96"/>
      <c r="AG31" s="96"/>
      <c r="AH31" s="96"/>
      <c r="AI31" s="96"/>
      <c r="AJ31" s="96"/>
    </row>
    <row r="32" spans="1:36" s="128" customFormat="1" ht="91.5" customHeight="1" x14ac:dyDescent="0.2">
      <c r="A32" s="1727"/>
      <c r="B32" s="97" t="s">
        <v>1662</v>
      </c>
      <c r="C32" s="257" t="s">
        <v>3663</v>
      </c>
      <c r="D32" s="291" t="s">
        <v>10</v>
      </c>
      <c r="E32" s="258" t="s">
        <v>1303</v>
      </c>
      <c r="F32" s="489"/>
      <c r="G32" s="264"/>
      <c r="H32" s="490"/>
      <c r="I32" s="488"/>
      <c r="J32" s="152" t="s">
        <v>3662</v>
      </c>
      <c r="K32" s="152"/>
      <c r="L32" s="152"/>
      <c r="M32" s="152"/>
      <c r="N32" s="127" t="s">
        <v>11</v>
      </c>
      <c r="P32" s="96"/>
      <c r="Q32" s="96"/>
      <c r="R32" s="96"/>
      <c r="S32" s="96"/>
      <c r="T32" s="96"/>
      <c r="U32" s="96"/>
      <c r="V32" s="96"/>
      <c r="W32" s="96"/>
      <c r="X32" s="96"/>
      <c r="Y32" s="96"/>
      <c r="Z32" s="96"/>
      <c r="AA32" s="96"/>
      <c r="AB32" s="96"/>
      <c r="AC32" s="96"/>
      <c r="AD32" s="96"/>
      <c r="AE32" s="96"/>
      <c r="AF32" s="96"/>
      <c r="AG32" s="96"/>
      <c r="AH32" s="96"/>
      <c r="AI32" s="96"/>
      <c r="AJ32" s="96"/>
    </row>
    <row r="33" spans="1:36" s="128" customFormat="1" ht="81.75" customHeight="1" x14ac:dyDescent="0.2">
      <c r="A33" s="1727"/>
      <c r="B33" s="97" t="s">
        <v>1664</v>
      </c>
      <c r="C33" s="257" t="s">
        <v>3665</v>
      </c>
      <c r="D33" s="291" t="s">
        <v>10</v>
      </c>
      <c r="E33" s="258" t="s">
        <v>1303</v>
      </c>
      <c r="F33" s="489">
        <v>143</v>
      </c>
      <c r="G33" s="264"/>
      <c r="H33" s="490"/>
      <c r="I33" s="488"/>
      <c r="J33" s="152" t="s">
        <v>3664</v>
      </c>
      <c r="K33" s="152"/>
      <c r="L33" s="152"/>
      <c r="M33" s="152"/>
      <c r="N33" s="127" t="s">
        <v>11</v>
      </c>
      <c r="P33" s="96"/>
      <c r="Q33" s="96"/>
      <c r="R33" s="96"/>
      <c r="S33" s="96"/>
      <c r="T33" s="96"/>
      <c r="U33" s="96"/>
      <c r="V33" s="96"/>
      <c r="W33" s="96"/>
      <c r="X33" s="96"/>
      <c r="Y33" s="96"/>
      <c r="Z33" s="96"/>
      <c r="AA33" s="96"/>
      <c r="AB33" s="96"/>
      <c r="AC33" s="96"/>
      <c r="AD33" s="96"/>
      <c r="AE33" s="96"/>
      <c r="AF33" s="96"/>
      <c r="AG33" s="96"/>
      <c r="AH33" s="96"/>
      <c r="AI33" s="96"/>
      <c r="AJ33" s="96"/>
    </row>
    <row r="34" spans="1:36" s="128" customFormat="1" ht="85.5" customHeight="1" x14ac:dyDescent="0.2">
      <c r="A34" s="1727"/>
      <c r="B34" s="97" t="s">
        <v>1668</v>
      </c>
      <c r="C34" s="257" t="s">
        <v>3667</v>
      </c>
      <c r="D34" s="291" t="s">
        <v>10</v>
      </c>
      <c r="E34" s="258" t="s">
        <v>1303</v>
      </c>
      <c r="F34" s="489">
        <v>232</v>
      </c>
      <c r="G34" s="264"/>
      <c r="H34" s="490"/>
      <c r="I34" s="488"/>
      <c r="J34" s="152" t="s">
        <v>3666</v>
      </c>
      <c r="K34" s="152"/>
      <c r="L34" s="152"/>
      <c r="M34" s="152"/>
      <c r="N34" s="127" t="s">
        <v>11</v>
      </c>
      <c r="P34" s="96"/>
      <c r="Q34" s="96"/>
      <c r="R34" s="96"/>
      <c r="S34" s="96"/>
      <c r="T34" s="96"/>
      <c r="U34" s="96"/>
      <c r="V34" s="96"/>
      <c r="W34" s="96"/>
      <c r="X34" s="96"/>
      <c r="Y34" s="96"/>
      <c r="Z34" s="96"/>
      <c r="AA34" s="96"/>
      <c r="AB34" s="96"/>
      <c r="AC34" s="96"/>
      <c r="AD34" s="96"/>
      <c r="AE34" s="96"/>
      <c r="AF34" s="96"/>
      <c r="AG34" s="96"/>
      <c r="AH34" s="96"/>
      <c r="AI34" s="96"/>
      <c r="AJ34" s="96"/>
    </row>
    <row r="35" spans="1:36" s="128" customFormat="1" ht="76.5" customHeight="1" x14ac:dyDescent="0.2">
      <c r="A35" s="1727"/>
      <c r="B35" s="97" t="s">
        <v>1670</v>
      </c>
      <c r="C35" s="267" t="s">
        <v>158</v>
      </c>
      <c r="D35" s="255" t="s">
        <v>10</v>
      </c>
      <c r="E35" s="258" t="s">
        <v>159</v>
      </c>
      <c r="F35" s="110"/>
      <c r="G35" s="110"/>
      <c r="H35" s="110"/>
      <c r="I35" s="209"/>
      <c r="J35" s="152" t="s">
        <v>3255</v>
      </c>
      <c r="K35" s="152" t="s">
        <v>3668</v>
      </c>
      <c r="L35" s="152"/>
      <c r="M35" s="152"/>
      <c r="N35" s="127" t="s">
        <v>11</v>
      </c>
      <c r="P35" s="96"/>
      <c r="Q35" s="96"/>
      <c r="R35" s="96"/>
      <c r="S35" s="96"/>
      <c r="T35" s="96"/>
      <c r="U35" s="96"/>
      <c r="V35" s="96"/>
      <c r="W35" s="96"/>
      <c r="X35" s="96"/>
      <c r="Y35" s="96"/>
      <c r="Z35" s="96"/>
      <c r="AA35" s="96"/>
      <c r="AB35" s="96"/>
      <c r="AC35" s="96"/>
      <c r="AD35" s="96"/>
      <c r="AE35" s="96"/>
      <c r="AF35" s="96"/>
      <c r="AG35" s="96"/>
      <c r="AH35" s="96"/>
      <c r="AI35" s="96"/>
      <c r="AJ35" s="96"/>
    </row>
    <row r="36" spans="1:36" s="128" customFormat="1" ht="81" customHeight="1" x14ac:dyDescent="0.2">
      <c r="A36" s="1727"/>
      <c r="B36" s="97" t="s">
        <v>1678</v>
      </c>
      <c r="C36" s="267" t="s">
        <v>162</v>
      </c>
      <c r="D36" s="255" t="s">
        <v>10</v>
      </c>
      <c r="E36" s="258" t="s">
        <v>159</v>
      </c>
      <c r="F36" s="110"/>
      <c r="G36" s="110"/>
      <c r="H36" s="110"/>
      <c r="I36" s="488"/>
      <c r="J36" s="152" t="s">
        <v>4050</v>
      </c>
      <c r="K36" s="152"/>
      <c r="L36" s="152"/>
      <c r="M36" s="152"/>
      <c r="N36" s="127" t="s">
        <v>11</v>
      </c>
      <c r="P36" s="96"/>
      <c r="Q36" s="96"/>
      <c r="R36" s="96"/>
      <c r="S36" s="96"/>
      <c r="T36" s="96"/>
      <c r="U36" s="96"/>
      <c r="V36" s="96"/>
      <c r="W36" s="96"/>
      <c r="X36" s="96"/>
      <c r="Y36" s="96"/>
      <c r="Z36" s="96"/>
      <c r="AA36" s="96"/>
      <c r="AB36" s="96"/>
      <c r="AC36" s="96"/>
      <c r="AD36" s="96"/>
      <c r="AE36" s="96"/>
      <c r="AF36" s="96"/>
      <c r="AG36" s="96"/>
      <c r="AH36" s="96"/>
      <c r="AI36" s="96"/>
      <c r="AJ36" s="96"/>
    </row>
    <row r="37" spans="1:36" s="128" customFormat="1" ht="92.25" customHeight="1" x14ac:dyDescent="0.2">
      <c r="A37" s="1727"/>
      <c r="B37" s="97" t="s">
        <v>1679</v>
      </c>
      <c r="C37" s="267" t="s">
        <v>3670</v>
      </c>
      <c r="D37" s="255" t="s">
        <v>10</v>
      </c>
      <c r="E37" s="258" t="s">
        <v>159</v>
      </c>
      <c r="F37" s="110">
        <v>232</v>
      </c>
      <c r="G37" s="110"/>
      <c r="H37" s="110"/>
      <c r="I37" s="488"/>
      <c r="J37" s="152" t="s">
        <v>3669</v>
      </c>
      <c r="K37" s="152"/>
      <c r="L37" s="152"/>
      <c r="M37" s="152"/>
      <c r="N37" s="127" t="s">
        <v>11</v>
      </c>
      <c r="P37" s="96"/>
      <c r="Q37" s="96"/>
      <c r="R37" s="96"/>
      <c r="S37" s="96"/>
      <c r="T37" s="96"/>
      <c r="U37" s="96"/>
      <c r="V37" s="96"/>
      <c r="W37" s="96"/>
      <c r="X37" s="96"/>
      <c r="Y37" s="96"/>
      <c r="Z37" s="96"/>
      <c r="AA37" s="96"/>
      <c r="AB37" s="96"/>
      <c r="AC37" s="96"/>
      <c r="AD37" s="96"/>
      <c r="AE37" s="96"/>
      <c r="AF37" s="96"/>
      <c r="AG37" s="96"/>
      <c r="AH37" s="96"/>
      <c r="AI37" s="96"/>
      <c r="AJ37" s="96"/>
    </row>
    <row r="38" spans="1:36" s="128" customFormat="1" ht="87.75" customHeight="1" x14ac:dyDescent="0.2">
      <c r="A38" s="1727"/>
      <c r="B38" s="97" t="s">
        <v>1681</v>
      </c>
      <c r="C38" s="267" t="s">
        <v>163</v>
      </c>
      <c r="D38" s="255" t="s">
        <v>10</v>
      </c>
      <c r="E38" s="258" t="s">
        <v>159</v>
      </c>
      <c r="F38" s="110">
        <v>326.5</v>
      </c>
      <c r="G38" s="110"/>
      <c r="H38" s="110"/>
      <c r="I38" s="488"/>
      <c r="J38" s="152" t="s">
        <v>3671</v>
      </c>
      <c r="K38" s="152"/>
      <c r="L38" s="152"/>
      <c r="M38" s="152"/>
      <c r="N38" s="127" t="s">
        <v>11</v>
      </c>
      <c r="P38" s="96"/>
      <c r="Q38" s="96"/>
      <c r="R38" s="96"/>
      <c r="S38" s="96"/>
      <c r="T38" s="96"/>
      <c r="U38" s="96"/>
      <c r="V38" s="96"/>
      <c r="W38" s="96"/>
      <c r="X38" s="96"/>
      <c r="Y38" s="96"/>
      <c r="Z38" s="96"/>
      <c r="AA38" s="96"/>
      <c r="AB38" s="96"/>
      <c r="AC38" s="96"/>
      <c r="AD38" s="96"/>
      <c r="AE38" s="96"/>
      <c r="AF38" s="96"/>
      <c r="AG38" s="96"/>
      <c r="AH38" s="96"/>
      <c r="AI38" s="96"/>
      <c r="AJ38" s="96"/>
    </row>
    <row r="39" spans="1:36" s="128" customFormat="1" ht="87" customHeight="1" x14ac:dyDescent="0.2">
      <c r="A39" s="1727"/>
      <c r="B39" s="97" t="s">
        <v>1683</v>
      </c>
      <c r="C39" s="267" t="s">
        <v>165</v>
      </c>
      <c r="D39" s="255" t="s">
        <v>10</v>
      </c>
      <c r="E39" s="258" t="s">
        <v>159</v>
      </c>
      <c r="F39" s="110">
        <v>85</v>
      </c>
      <c r="G39" s="110"/>
      <c r="H39" s="110"/>
      <c r="I39" s="488"/>
      <c r="J39" s="152" t="s">
        <v>3672</v>
      </c>
      <c r="K39" s="152"/>
      <c r="L39" s="152"/>
      <c r="M39" s="152"/>
      <c r="N39" s="127" t="s">
        <v>11</v>
      </c>
      <c r="P39" s="96"/>
      <c r="Q39" s="96"/>
      <c r="R39" s="96"/>
      <c r="S39" s="96"/>
      <c r="T39" s="96"/>
      <c r="U39" s="96"/>
      <c r="V39" s="96"/>
      <c r="W39" s="96"/>
      <c r="X39" s="96"/>
      <c r="Y39" s="96"/>
      <c r="Z39" s="96"/>
      <c r="AA39" s="96"/>
      <c r="AB39" s="96"/>
      <c r="AC39" s="96"/>
      <c r="AD39" s="96"/>
      <c r="AE39" s="96"/>
      <c r="AF39" s="96"/>
      <c r="AG39" s="96"/>
      <c r="AH39" s="96"/>
      <c r="AI39" s="96"/>
      <c r="AJ39" s="96"/>
    </row>
    <row r="40" spans="1:36" s="128" customFormat="1" ht="90" customHeight="1" x14ac:dyDescent="0.2">
      <c r="A40" s="1727"/>
      <c r="B40" s="97" t="s">
        <v>1685</v>
      </c>
      <c r="C40" s="267" t="s">
        <v>167</v>
      </c>
      <c r="D40" s="255" t="s">
        <v>10</v>
      </c>
      <c r="E40" s="258" t="s">
        <v>159</v>
      </c>
      <c r="F40" s="110">
        <v>309</v>
      </c>
      <c r="G40" s="110"/>
      <c r="H40" s="110"/>
      <c r="I40" s="488"/>
      <c r="J40" s="152" t="s">
        <v>3673</v>
      </c>
      <c r="K40" s="152"/>
      <c r="L40" s="152"/>
      <c r="M40" s="152"/>
      <c r="N40" s="127" t="s">
        <v>11</v>
      </c>
      <c r="P40" s="96"/>
      <c r="Q40" s="96"/>
      <c r="R40" s="96"/>
      <c r="S40" s="96"/>
      <c r="T40" s="96"/>
      <c r="U40" s="96"/>
      <c r="V40" s="96"/>
      <c r="W40" s="96"/>
      <c r="X40" s="96"/>
      <c r="Y40" s="96"/>
      <c r="Z40" s="96"/>
      <c r="AA40" s="96"/>
      <c r="AB40" s="96"/>
      <c r="AC40" s="96"/>
      <c r="AD40" s="96"/>
      <c r="AE40" s="96"/>
      <c r="AF40" s="96"/>
      <c r="AG40" s="96"/>
      <c r="AH40" s="96"/>
      <c r="AI40" s="96"/>
      <c r="AJ40" s="96"/>
    </row>
    <row r="41" spans="1:36" s="128" customFormat="1" ht="103.5" customHeight="1" x14ac:dyDescent="0.2">
      <c r="A41" s="1727"/>
      <c r="B41" s="97" t="s">
        <v>1693</v>
      </c>
      <c r="C41" s="257" t="s">
        <v>175</v>
      </c>
      <c r="D41" s="291" t="s">
        <v>10</v>
      </c>
      <c r="E41" s="491" t="s">
        <v>31</v>
      </c>
      <c r="F41" s="489">
        <v>75.5</v>
      </c>
      <c r="G41" s="110"/>
      <c r="H41" s="110"/>
      <c r="I41" s="488"/>
      <c r="J41" s="152" t="s">
        <v>3674</v>
      </c>
      <c r="K41" s="152"/>
      <c r="L41" s="152"/>
      <c r="M41" s="152"/>
      <c r="N41" s="127" t="s">
        <v>11</v>
      </c>
      <c r="P41" s="96"/>
      <c r="Q41" s="96"/>
      <c r="R41" s="96"/>
      <c r="S41" s="96"/>
      <c r="T41" s="96"/>
      <c r="U41" s="96"/>
      <c r="V41" s="96"/>
      <c r="W41" s="96"/>
      <c r="X41" s="96"/>
      <c r="Y41" s="96"/>
      <c r="Z41" s="96"/>
      <c r="AA41" s="96"/>
      <c r="AB41" s="96"/>
      <c r="AC41" s="96"/>
      <c r="AD41" s="96"/>
      <c r="AE41" s="96"/>
      <c r="AF41" s="96"/>
      <c r="AG41" s="96"/>
      <c r="AH41" s="96"/>
      <c r="AI41" s="96"/>
      <c r="AJ41" s="96"/>
    </row>
    <row r="42" spans="1:36" s="128" customFormat="1" ht="90" customHeight="1" x14ac:dyDescent="0.2">
      <c r="A42" s="1727"/>
      <c r="B42" s="97" t="s">
        <v>1694</v>
      </c>
      <c r="C42" s="257" t="s">
        <v>176</v>
      </c>
      <c r="D42" s="291" t="s">
        <v>10</v>
      </c>
      <c r="E42" s="491" t="s">
        <v>31</v>
      </c>
      <c r="F42" s="489">
        <v>102.11</v>
      </c>
      <c r="G42" s="110"/>
      <c r="H42" s="110"/>
      <c r="I42" s="488"/>
      <c r="J42" s="152" t="s">
        <v>3675</v>
      </c>
      <c r="K42" s="152"/>
      <c r="L42" s="152"/>
      <c r="M42" s="152"/>
      <c r="N42" s="127" t="s">
        <v>11</v>
      </c>
      <c r="P42" s="96"/>
      <c r="Q42" s="96"/>
      <c r="R42" s="96"/>
      <c r="S42" s="96"/>
      <c r="T42" s="96"/>
      <c r="U42" s="96"/>
      <c r="V42" s="96"/>
      <c r="W42" s="96"/>
      <c r="X42" s="96"/>
      <c r="Y42" s="96"/>
      <c r="Z42" s="96"/>
      <c r="AA42" s="96"/>
      <c r="AB42" s="96"/>
      <c r="AC42" s="96"/>
      <c r="AD42" s="96"/>
      <c r="AE42" s="96"/>
      <c r="AF42" s="96"/>
      <c r="AG42" s="96"/>
      <c r="AH42" s="96"/>
      <c r="AI42" s="96"/>
      <c r="AJ42" s="96"/>
    </row>
    <row r="43" spans="1:36" s="128" customFormat="1" ht="82.5" customHeight="1" x14ac:dyDescent="0.2">
      <c r="A43" s="1727"/>
      <c r="B43" s="97" t="s">
        <v>1695</v>
      </c>
      <c r="C43" s="257" t="s">
        <v>177</v>
      </c>
      <c r="D43" s="291" t="s">
        <v>10</v>
      </c>
      <c r="E43" s="491" t="s">
        <v>31</v>
      </c>
      <c r="F43" s="489"/>
      <c r="G43" s="110"/>
      <c r="H43" s="110"/>
      <c r="I43" s="488"/>
      <c r="J43" s="152" t="s">
        <v>3676</v>
      </c>
      <c r="K43" s="152"/>
      <c r="L43" s="152"/>
      <c r="M43" s="152"/>
      <c r="N43" s="127" t="s">
        <v>11</v>
      </c>
      <c r="P43" s="96"/>
      <c r="Q43" s="96"/>
      <c r="R43" s="96"/>
      <c r="S43" s="96"/>
      <c r="T43" s="96"/>
      <c r="U43" s="96"/>
      <c r="V43" s="96"/>
      <c r="W43" s="96"/>
      <c r="X43" s="96"/>
      <c r="Y43" s="96"/>
      <c r="Z43" s="96"/>
      <c r="AA43" s="96"/>
      <c r="AB43" s="96"/>
      <c r="AC43" s="96"/>
      <c r="AD43" s="96"/>
      <c r="AE43" s="96"/>
      <c r="AF43" s="96"/>
      <c r="AG43" s="96"/>
      <c r="AH43" s="96"/>
      <c r="AI43" s="96"/>
      <c r="AJ43" s="96"/>
    </row>
    <row r="44" spans="1:36" s="128" customFormat="1" ht="57.75" customHeight="1" x14ac:dyDescent="0.2">
      <c r="A44" s="1727"/>
      <c r="B44" s="97" t="s">
        <v>1696</v>
      </c>
      <c r="C44" s="257" t="s">
        <v>178</v>
      </c>
      <c r="D44" s="291" t="s">
        <v>10</v>
      </c>
      <c r="E44" s="491" t="s">
        <v>31</v>
      </c>
      <c r="F44" s="489"/>
      <c r="G44" s="110"/>
      <c r="H44" s="110"/>
      <c r="I44" s="488"/>
      <c r="J44" s="152" t="s">
        <v>3677</v>
      </c>
      <c r="K44" s="152"/>
      <c r="L44" s="152"/>
      <c r="M44" s="152"/>
      <c r="N44" s="127" t="s">
        <v>11</v>
      </c>
      <c r="P44" s="96"/>
      <c r="Q44" s="96"/>
      <c r="R44" s="96"/>
      <c r="S44" s="96"/>
      <c r="T44" s="96"/>
      <c r="U44" s="96"/>
      <c r="V44" s="96"/>
      <c r="W44" s="96"/>
      <c r="X44" s="96"/>
      <c r="Y44" s="96"/>
      <c r="Z44" s="96"/>
      <c r="AA44" s="96"/>
      <c r="AB44" s="96"/>
      <c r="AC44" s="96"/>
      <c r="AD44" s="96"/>
      <c r="AE44" s="96"/>
      <c r="AF44" s="96"/>
      <c r="AG44" s="96"/>
      <c r="AH44" s="96"/>
      <c r="AI44" s="96"/>
      <c r="AJ44" s="96"/>
    </row>
    <row r="45" spans="1:36" s="128" customFormat="1" ht="63.75" customHeight="1" x14ac:dyDescent="0.2">
      <c r="A45" s="1727"/>
      <c r="B45" s="97" t="s">
        <v>1697</v>
      </c>
      <c r="C45" s="257" t="s">
        <v>179</v>
      </c>
      <c r="D45" s="291" t="s">
        <v>10</v>
      </c>
      <c r="E45" s="491" t="s">
        <v>31</v>
      </c>
      <c r="F45" s="489"/>
      <c r="G45" s="110"/>
      <c r="H45" s="110"/>
      <c r="I45" s="488"/>
      <c r="J45" s="152" t="s">
        <v>3678</v>
      </c>
      <c r="K45" s="152"/>
      <c r="L45" s="152"/>
      <c r="M45" s="152"/>
      <c r="N45" s="127" t="s">
        <v>11</v>
      </c>
      <c r="P45" s="96"/>
      <c r="Q45" s="96"/>
      <c r="R45" s="96"/>
      <c r="S45" s="96"/>
      <c r="T45" s="96"/>
      <c r="U45" s="96"/>
      <c r="V45" s="96"/>
      <c r="W45" s="96"/>
      <c r="X45" s="96"/>
      <c r="Y45" s="96"/>
      <c r="Z45" s="96"/>
      <c r="AA45" s="96"/>
      <c r="AB45" s="96"/>
      <c r="AC45" s="96"/>
      <c r="AD45" s="96"/>
      <c r="AE45" s="96"/>
      <c r="AF45" s="96"/>
      <c r="AG45" s="96"/>
      <c r="AH45" s="96"/>
      <c r="AI45" s="96"/>
      <c r="AJ45" s="96"/>
    </row>
    <row r="46" spans="1:36" s="128" customFormat="1" ht="74.25" customHeight="1" x14ac:dyDescent="0.2">
      <c r="A46" s="1727"/>
      <c r="B46" s="97" t="s">
        <v>1698</v>
      </c>
      <c r="C46" s="257" t="s">
        <v>180</v>
      </c>
      <c r="D46" s="291" t="s">
        <v>10</v>
      </c>
      <c r="E46" s="491" t="s">
        <v>31</v>
      </c>
      <c r="F46" s="489"/>
      <c r="G46" s="110"/>
      <c r="H46" s="110"/>
      <c r="I46" s="488"/>
      <c r="J46" s="152" t="s">
        <v>3679</v>
      </c>
      <c r="K46" s="152"/>
      <c r="L46" s="152"/>
      <c r="M46" s="152"/>
      <c r="N46" s="127" t="s">
        <v>11</v>
      </c>
      <c r="P46" s="96"/>
      <c r="Q46" s="96"/>
      <c r="R46" s="96"/>
      <c r="S46" s="96"/>
      <c r="T46" s="96"/>
      <c r="U46" s="96"/>
      <c r="V46" s="96"/>
      <c r="W46" s="96"/>
      <c r="X46" s="96"/>
      <c r="Y46" s="96"/>
      <c r="Z46" s="96"/>
      <c r="AA46" s="96"/>
      <c r="AB46" s="96"/>
      <c r="AC46" s="96"/>
      <c r="AD46" s="96"/>
      <c r="AE46" s="96"/>
      <c r="AF46" s="96"/>
      <c r="AG46" s="96"/>
      <c r="AH46" s="96"/>
      <c r="AI46" s="96"/>
      <c r="AJ46" s="96"/>
    </row>
    <row r="47" spans="1:36" s="128" customFormat="1" ht="96" customHeight="1" x14ac:dyDescent="0.2">
      <c r="A47" s="1727"/>
      <c r="B47" s="97" t="s">
        <v>1700</v>
      </c>
      <c r="C47" s="257" t="s">
        <v>182</v>
      </c>
      <c r="D47" s="291" t="s">
        <v>10</v>
      </c>
      <c r="E47" s="491" t="s">
        <v>31</v>
      </c>
      <c r="F47" s="489"/>
      <c r="G47" s="110"/>
      <c r="H47" s="110"/>
      <c r="I47" s="488"/>
      <c r="J47" s="152" t="s">
        <v>3680</v>
      </c>
      <c r="K47" s="152"/>
      <c r="L47" s="152"/>
      <c r="M47" s="152"/>
      <c r="N47" s="127" t="s">
        <v>11</v>
      </c>
      <c r="P47" s="96"/>
      <c r="Q47" s="96"/>
      <c r="R47" s="96"/>
      <c r="S47" s="96"/>
      <c r="T47" s="96"/>
      <c r="U47" s="96"/>
      <c r="V47" s="96"/>
      <c r="W47" s="96"/>
      <c r="X47" s="96"/>
      <c r="Y47" s="96"/>
      <c r="Z47" s="96"/>
      <c r="AA47" s="96"/>
      <c r="AB47" s="96"/>
      <c r="AC47" s="96"/>
      <c r="AD47" s="96"/>
      <c r="AE47" s="96"/>
      <c r="AF47" s="96"/>
      <c r="AG47" s="96"/>
      <c r="AH47" s="96"/>
      <c r="AI47" s="96"/>
      <c r="AJ47" s="96"/>
    </row>
    <row r="48" spans="1:36" s="128" customFormat="1" ht="78" customHeight="1" x14ac:dyDescent="0.2">
      <c r="A48" s="1727"/>
      <c r="B48" s="97" t="s">
        <v>1701</v>
      </c>
      <c r="C48" s="257" t="s">
        <v>183</v>
      </c>
      <c r="D48" s="291" t="s">
        <v>10</v>
      </c>
      <c r="E48" s="491" t="s">
        <v>31</v>
      </c>
      <c r="F48" s="489"/>
      <c r="G48" s="110"/>
      <c r="H48" s="110"/>
      <c r="I48" s="488"/>
      <c r="J48" s="152" t="s">
        <v>3681</v>
      </c>
      <c r="K48" s="152"/>
      <c r="L48" s="152"/>
      <c r="M48" s="152"/>
      <c r="N48" s="127" t="s">
        <v>11</v>
      </c>
      <c r="P48" s="96"/>
      <c r="Q48" s="96"/>
      <c r="R48" s="96"/>
      <c r="S48" s="96"/>
      <c r="T48" s="96"/>
      <c r="U48" s="96"/>
      <c r="V48" s="96"/>
      <c r="W48" s="96"/>
      <c r="X48" s="96"/>
      <c r="Y48" s="96"/>
      <c r="Z48" s="96"/>
      <c r="AA48" s="96"/>
      <c r="AB48" s="96"/>
      <c r="AC48" s="96"/>
      <c r="AD48" s="96"/>
      <c r="AE48" s="96"/>
      <c r="AF48" s="96"/>
      <c r="AG48" s="96"/>
      <c r="AH48" s="96"/>
      <c r="AI48" s="96"/>
      <c r="AJ48" s="96"/>
    </row>
    <row r="49" spans="1:36" s="128" customFormat="1" ht="77.25" customHeight="1" x14ac:dyDescent="0.2">
      <c r="A49" s="1727"/>
      <c r="B49" s="97" t="s">
        <v>1702</v>
      </c>
      <c r="C49" s="257" t="s">
        <v>184</v>
      </c>
      <c r="D49" s="291" t="s">
        <v>10</v>
      </c>
      <c r="E49" s="491" t="s">
        <v>31</v>
      </c>
      <c r="F49" s="489">
        <v>177.5</v>
      </c>
      <c r="G49" s="110"/>
      <c r="H49" s="110"/>
      <c r="I49" s="488"/>
      <c r="J49" s="152" t="s">
        <v>3682</v>
      </c>
      <c r="K49" s="152"/>
      <c r="L49" s="152"/>
      <c r="M49" s="152"/>
      <c r="N49" s="127" t="s">
        <v>11</v>
      </c>
      <c r="P49" s="96"/>
      <c r="Q49" s="96"/>
      <c r="R49" s="96"/>
      <c r="S49" s="96"/>
      <c r="T49" s="96"/>
      <c r="U49" s="96"/>
      <c r="V49" s="96"/>
      <c r="W49" s="96"/>
      <c r="X49" s="96"/>
      <c r="Y49" s="96"/>
      <c r="Z49" s="96"/>
      <c r="AA49" s="96"/>
      <c r="AB49" s="96"/>
      <c r="AC49" s="96"/>
      <c r="AD49" s="96"/>
      <c r="AE49" s="96"/>
      <c r="AF49" s="96"/>
      <c r="AG49" s="96"/>
      <c r="AH49" s="96"/>
      <c r="AI49" s="96"/>
      <c r="AJ49" s="96"/>
    </row>
    <row r="50" spans="1:36" s="128" customFormat="1" ht="102" customHeight="1" x14ac:dyDescent="0.2">
      <c r="A50" s="1727"/>
      <c r="B50" s="97" t="s">
        <v>1703</v>
      </c>
      <c r="C50" s="257" t="s">
        <v>3684</v>
      </c>
      <c r="D50" s="291" t="s">
        <v>10</v>
      </c>
      <c r="E50" s="491" t="s">
        <v>31</v>
      </c>
      <c r="F50" s="489"/>
      <c r="G50" s="110"/>
      <c r="H50" s="110"/>
      <c r="I50" s="488"/>
      <c r="J50" s="152" t="s">
        <v>3683</v>
      </c>
      <c r="K50" s="152"/>
      <c r="L50" s="152"/>
      <c r="M50" s="152"/>
      <c r="N50" s="127" t="s">
        <v>11</v>
      </c>
      <c r="P50" s="96"/>
      <c r="Q50" s="96"/>
      <c r="R50" s="96"/>
      <c r="S50" s="96"/>
      <c r="T50" s="96"/>
      <c r="U50" s="96"/>
      <c r="V50" s="96"/>
      <c r="W50" s="96"/>
      <c r="X50" s="96"/>
      <c r="Y50" s="96"/>
      <c r="Z50" s="96"/>
      <c r="AA50" s="96"/>
      <c r="AB50" s="96"/>
      <c r="AC50" s="96"/>
      <c r="AD50" s="96"/>
      <c r="AE50" s="96"/>
      <c r="AF50" s="96"/>
      <c r="AG50" s="96"/>
      <c r="AH50" s="96"/>
      <c r="AI50" s="96"/>
      <c r="AJ50" s="96"/>
    </row>
    <row r="51" spans="1:36" s="128" customFormat="1" ht="93.75" customHeight="1" x14ac:dyDescent="0.2">
      <c r="A51" s="1727"/>
      <c r="B51" s="97" t="s">
        <v>1705</v>
      </c>
      <c r="C51" s="257" t="s">
        <v>186</v>
      </c>
      <c r="D51" s="291" t="s">
        <v>10</v>
      </c>
      <c r="E51" s="491" t="s">
        <v>31</v>
      </c>
      <c r="F51" s="489">
        <v>375</v>
      </c>
      <c r="G51" s="110"/>
      <c r="H51" s="110"/>
      <c r="I51" s="488"/>
      <c r="J51" s="152" t="s">
        <v>3685</v>
      </c>
      <c r="K51" s="152"/>
      <c r="L51" s="152"/>
      <c r="M51" s="152"/>
      <c r="N51" s="127" t="s">
        <v>11</v>
      </c>
      <c r="P51" s="96"/>
      <c r="Q51" s="96"/>
      <c r="R51" s="96"/>
      <c r="S51" s="96"/>
      <c r="T51" s="96"/>
      <c r="U51" s="96"/>
      <c r="V51" s="96"/>
      <c r="W51" s="96"/>
      <c r="X51" s="96"/>
      <c r="Y51" s="96"/>
      <c r="Z51" s="96"/>
      <c r="AA51" s="96"/>
      <c r="AB51" s="96"/>
      <c r="AC51" s="96"/>
      <c r="AD51" s="96"/>
      <c r="AE51" s="96"/>
      <c r="AF51" s="96"/>
      <c r="AG51" s="96"/>
      <c r="AH51" s="96"/>
      <c r="AI51" s="96"/>
      <c r="AJ51" s="96"/>
    </row>
    <row r="52" spans="1:36" s="128" customFormat="1" ht="71.25" customHeight="1" x14ac:dyDescent="0.2">
      <c r="A52" s="1727"/>
      <c r="B52" s="97" t="s">
        <v>1707</v>
      </c>
      <c r="C52" s="257" t="s">
        <v>188</v>
      </c>
      <c r="D52" s="291" t="s">
        <v>10</v>
      </c>
      <c r="E52" s="491" t="s">
        <v>31</v>
      </c>
      <c r="F52" s="489"/>
      <c r="G52" s="110"/>
      <c r="H52" s="110"/>
      <c r="I52" s="488"/>
      <c r="J52" s="152" t="s">
        <v>3686</v>
      </c>
      <c r="K52" s="152"/>
      <c r="L52" s="152"/>
      <c r="M52" s="152"/>
      <c r="N52" s="127" t="s">
        <v>11</v>
      </c>
      <c r="P52" s="96"/>
      <c r="Q52" s="96"/>
      <c r="R52" s="96"/>
      <c r="S52" s="96"/>
      <c r="T52" s="96"/>
      <c r="U52" s="96"/>
      <c r="V52" s="96"/>
      <c r="W52" s="96"/>
      <c r="X52" s="96"/>
      <c r="Y52" s="96"/>
      <c r="Z52" s="96"/>
      <c r="AA52" s="96"/>
      <c r="AB52" s="96"/>
      <c r="AC52" s="96"/>
      <c r="AD52" s="96"/>
      <c r="AE52" s="96"/>
      <c r="AF52" s="96"/>
      <c r="AG52" s="96"/>
      <c r="AH52" s="96"/>
      <c r="AI52" s="96"/>
      <c r="AJ52" s="96"/>
    </row>
    <row r="53" spans="1:36" s="128" customFormat="1" ht="66" customHeight="1" x14ac:dyDescent="0.2">
      <c r="A53" s="1727"/>
      <c r="B53" s="97" t="s">
        <v>1708</v>
      </c>
      <c r="C53" s="257" t="s">
        <v>3688</v>
      </c>
      <c r="D53" s="291" t="s">
        <v>10</v>
      </c>
      <c r="E53" s="258" t="s">
        <v>1305</v>
      </c>
      <c r="F53" s="489">
        <v>143</v>
      </c>
      <c r="G53" s="110"/>
      <c r="H53" s="110"/>
      <c r="I53" s="488"/>
      <c r="J53" s="152" t="s">
        <v>3687</v>
      </c>
      <c r="K53" s="152"/>
      <c r="L53" s="152"/>
      <c r="M53" s="152"/>
      <c r="N53" s="127" t="s">
        <v>11</v>
      </c>
      <c r="P53" s="96"/>
      <c r="Q53" s="96"/>
      <c r="R53" s="96"/>
      <c r="S53" s="96"/>
      <c r="T53" s="96"/>
      <c r="U53" s="96"/>
      <c r="V53" s="96"/>
      <c r="W53" s="96"/>
      <c r="X53" s="96"/>
      <c r="Y53" s="96"/>
      <c r="Z53" s="96"/>
      <c r="AA53" s="96"/>
      <c r="AB53" s="96"/>
      <c r="AC53" s="96"/>
      <c r="AD53" s="96"/>
      <c r="AE53" s="96"/>
      <c r="AF53" s="96"/>
      <c r="AG53" s="96"/>
      <c r="AH53" s="96"/>
      <c r="AI53" s="96"/>
      <c r="AJ53" s="96"/>
    </row>
    <row r="54" spans="1:36" ht="86.25" customHeight="1" x14ac:dyDescent="0.2">
      <c r="A54" s="1727"/>
      <c r="B54" s="472" t="s">
        <v>3136</v>
      </c>
      <c r="C54" s="209" t="s">
        <v>3135</v>
      </c>
      <c r="D54" s="210" t="s">
        <v>3137</v>
      </c>
      <c r="E54" s="223" t="s">
        <v>3138</v>
      </c>
      <c r="F54" s="224"/>
      <c r="G54" s="225"/>
      <c r="H54" s="225"/>
      <c r="I54" s="224"/>
      <c r="J54" s="144" t="s">
        <v>3264</v>
      </c>
      <c r="K54" s="144" t="s">
        <v>3689</v>
      </c>
      <c r="L54" s="144"/>
      <c r="M54" s="144"/>
      <c r="P54" s="128"/>
    </row>
    <row r="55" spans="1:36" ht="61.5" customHeight="1" x14ac:dyDescent="0.2">
      <c r="A55" s="1727"/>
      <c r="B55" s="492" t="s">
        <v>3693</v>
      </c>
      <c r="C55" s="493" t="s">
        <v>3694</v>
      </c>
      <c r="D55" s="492" t="s">
        <v>286</v>
      </c>
      <c r="E55" s="492" t="s">
        <v>972</v>
      </c>
      <c r="F55" s="494">
        <v>143</v>
      </c>
      <c r="G55" s="494">
        <v>0</v>
      </c>
      <c r="H55" s="494">
        <v>0</v>
      </c>
      <c r="I55" s="494">
        <v>0</v>
      </c>
      <c r="J55" s="144" t="s">
        <v>3695</v>
      </c>
      <c r="K55" s="144"/>
      <c r="L55" s="144"/>
      <c r="M55" s="144"/>
      <c r="P55" s="128"/>
    </row>
    <row r="56" spans="1:36" ht="61.5" customHeight="1" x14ac:dyDescent="0.2">
      <c r="A56" s="1727"/>
      <c r="B56" s="492" t="s">
        <v>3696</v>
      </c>
      <c r="C56" s="493" t="s">
        <v>3697</v>
      </c>
      <c r="D56" s="492" t="s">
        <v>810</v>
      </c>
      <c r="E56" s="492" t="s">
        <v>3698</v>
      </c>
      <c r="F56" s="494">
        <v>287</v>
      </c>
      <c r="G56" s="494">
        <v>0</v>
      </c>
      <c r="H56" s="494">
        <v>0</v>
      </c>
      <c r="I56" s="494">
        <v>0</v>
      </c>
      <c r="J56" s="144" t="s">
        <v>3699</v>
      </c>
      <c r="K56" s="144"/>
      <c r="L56" s="144"/>
      <c r="M56" s="144"/>
      <c r="P56" s="128"/>
    </row>
    <row r="57" spans="1:36" ht="61.5" customHeight="1" x14ac:dyDescent="0.2">
      <c r="A57" s="1727"/>
      <c r="B57" s="492" t="s">
        <v>3700</v>
      </c>
      <c r="C57" s="493" t="s">
        <v>3701</v>
      </c>
      <c r="D57" s="492" t="s">
        <v>810</v>
      </c>
      <c r="E57" s="492" t="s">
        <v>3435</v>
      </c>
      <c r="F57" s="494">
        <v>200</v>
      </c>
      <c r="G57" s="494">
        <v>0</v>
      </c>
      <c r="H57" s="494">
        <v>0</v>
      </c>
      <c r="I57" s="494">
        <v>0</v>
      </c>
      <c r="J57" s="144" t="s">
        <v>3702</v>
      </c>
      <c r="K57" s="144"/>
      <c r="L57" s="144"/>
      <c r="M57" s="144"/>
      <c r="P57" s="128"/>
    </row>
    <row r="58" spans="1:36" ht="61.5" customHeight="1" x14ac:dyDescent="0.2">
      <c r="A58" s="1727"/>
      <c r="B58" s="492" t="s">
        <v>3703</v>
      </c>
      <c r="C58" s="493" t="s">
        <v>3704</v>
      </c>
      <c r="D58" s="492" t="s">
        <v>810</v>
      </c>
      <c r="E58" s="492" t="s">
        <v>3435</v>
      </c>
      <c r="F58" s="494">
        <v>51</v>
      </c>
      <c r="G58" s="494">
        <v>0</v>
      </c>
      <c r="H58" s="494">
        <v>0</v>
      </c>
      <c r="I58" s="494">
        <v>0</v>
      </c>
      <c r="J58" s="144" t="s">
        <v>3705</v>
      </c>
      <c r="K58" s="144"/>
      <c r="L58" s="144"/>
      <c r="M58" s="144"/>
      <c r="P58" s="128"/>
    </row>
    <row r="59" spans="1:36" ht="61.5" customHeight="1" x14ac:dyDescent="0.2">
      <c r="A59" s="1727"/>
      <c r="B59" s="492" t="s">
        <v>3706</v>
      </c>
      <c r="C59" s="493" t="s">
        <v>3707</v>
      </c>
      <c r="D59" s="492" t="s">
        <v>810</v>
      </c>
      <c r="E59" s="492" t="s">
        <v>3435</v>
      </c>
      <c r="F59" s="494">
        <v>68.400000000000006</v>
      </c>
      <c r="G59" s="494">
        <v>0</v>
      </c>
      <c r="H59" s="494">
        <v>0</v>
      </c>
      <c r="I59" s="494">
        <v>0</v>
      </c>
      <c r="J59" s="144" t="s">
        <v>3708</v>
      </c>
      <c r="K59" s="144"/>
      <c r="L59" s="144"/>
      <c r="M59" s="144"/>
      <c r="P59" s="128"/>
    </row>
    <row r="60" spans="1:36" ht="61.5" customHeight="1" x14ac:dyDescent="0.2">
      <c r="A60" s="1728"/>
      <c r="B60" s="492" t="s">
        <v>3690</v>
      </c>
      <c r="C60" s="493" t="s">
        <v>3691</v>
      </c>
      <c r="D60" s="492" t="s">
        <v>810</v>
      </c>
      <c r="E60" s="492" t="s">
        <v>3435</v>
      </c>
      <c r="F60" s="492">
        <v>329.3</v>
      </c>
      <c r="G60" s="494">
        <v>0</v>
      </c>
      <c r="H60" s="494">
        <v>0</v>
      </c>
      <c r="I60" s="494">
        <v>0</v>
      </c>
      <c r="J60" s="144" t="s">
        <v>3692</v>
      </c>
      <c r="K60" s="144"/>
      <c r="L60" s="144"/>
      <c r="M60" s="144"/>
      <c r="P60" s="128"/>
    </row>
    <row r="61" spans="1:36" s="277" customFormat="1" ht="12" customHeight="1" x14ac:dyDescent="0.2">
      <c r="A61" s="1732" t="s">
        <v>1476</v>
      </c>
      <c r="B61" s="1732"/>
      <c r="C61" s="1732"/>
      <c r="D61" s="1732"/>
      <c r="E61" s="1732"/>
      <c r="F61" s="1732"/>
      <c r="G61" s="1732"/>
      <c r="H61" s="1732"/>
      <c r="I61" s="1732"/>
      <c r="J61" s="254"/>
      <c r="K61" s="254"/>
      <c r="L61" s="254"/>
      <c r="M61" s="254"/>
      <c r="N61" s="127" t="s">
        <v>11</v>
      </c>
    </row>
    <row r="62" spans="1:36" s="128" customFormat="1" ht="55.5" customHeight="1" x14ac:dyDescent="0.2">
      <c r="A62" s="1564" t="s">
        <v>1477</v>
      </c>
      <c r="B62" s="472" t="s">
        <v>1758</v>
      </c>
      <c r="C62" s="472" t="s">
        <v>3710</v>
      </c>
      <c r="D62" s="225" t="s">
        <v>224</v>
      </c>
      <c r="E62" s="210" t="s">
        <v>22</v>
      </c>
      <c r="F62" s="224">
        <v>1720</v>
      </c>
      <c r="G62" s="224"/>
      <c r="H62" s="224">
        <v>1630</v>
      </c>
      <c r="I62" s="225"/>
      <c r="J62" s="152" t="s">
        <v>3284</v>
      </c>
      <c r="K62" s="152" t="s">
        <v>3709</v>
      </c>
      <c r="L62" s="152"/>
      <c r="M62" s="152"/>
      <c r="N62" s="127" t="s">
        <v>11</v>
      </c>
      <c r="P62" s="96"/>
      <c r="Q62" s="96"/>
      <c r="R62" s="96"/>
      <c r="S62" s="96"/>
      <c r="T62" s="96"/>
      <c r="U62" s="96"/>
      <c r="V62" s="96"/>
      <c r="W62" s="96"/>
      <c r="X62" s="96"/>
      <c r="Y62" s="96"/>
      <c r="Z62" s="96"/>
      <c r="AA62" s="96"/>
      <c r="AB62" s="96"/>
      <c r="AC62" s="96"/>
      <c r="AD62" s="96"/>
      <c r="AE62" s="96"/>
      <c r="AF62" s="96"/>
      <c r="AG62" s="96"/>
      <c r="AH62" s="96"/>
      <c r="AI62" s="96"/>
      <c r="AJ62" s="96"/>
    </row>
    <row r="63" spans="1:36" ht="130.5" customHeight="1" x14ac:dyDescent="0.2">
      <c r="A63" s="1564"/>
      <c r="B63" s="472" t="s">
        <v>1814</v>
      </c>
      <c r="C63" s="209" t="s">
        <v>299</v>
      </c>
      <c r="D63" s="225" t="s">
        <v>286</v>
      </c>
      <c r="E63" s="210" t="s">
        <v>300</v>
      </c>
      <c r="F63" s="224">
        <v>0</v>
      </c>
      <c r="G63" s="224">
        <v>2800</v>
      </c>
      <c r="H63" s="224">
        <v>2800</v>
      </c>
      <c r="I63" s="224">
        <f>2800+1000</f>
        <v>3800</v>
      </c>
      <c r="J63" s="144" t="s">
        <v>3711</v>
      </c>
      <c r="K63" s="144"/>
      <c r="L63" s="144"/>
      <c r="M63" s="144"/>
      <c r="N63" s="127" t="s">
        <v>11</v>
      </c>
      <c r="O63" s="96"/>
    </row>
    <row r="64" spans="1:36" ht="112.5" customHeight="1" x14ac:dyDescent="0.2">
      <c r="A64" s="1564"/>
      <c r="B64" s="472" t="s">
        <v>1828</v>
      </c>
      <c r="C64" s="495" t="s">
        <v>323</v>
      </c>
      <c r="D64" s="225" t="s">
        <v>286</v>
      </c>
      <c r="E64" s="351" t="s">
        <v>312</v>
      </c>
      <c r="F64" s="309">
        <v>320</v>
      </c>
      <c r="G64" s="496"/>
      <c r="H64" s="225"/>
      <c r="I64" s="225"/>
      <c r="J64" s="152" t="s">
        <v>3712</v>
      </c>
      <c r="K64" s="152"/>
      <c r="L64" s="152"/>
      <c r="M64" s="152"/>
      <c r="N64" s="127" t="s">
        <v>11</v>
      </c>
    </row>
    <row r="65" spans="1:32" ht="107.25" customHeight="1" x14ac:dyDescent="0.2">
      <c r="A65" s="1564"/>
      <c r="B65" s="472" t="s">
        <v>1829</v>
      </c>
      <c r="C65" s="495" t="s">
        <v>1356</v>
      </c>
      <c r="D65" s="225" t="s">
        <v>286</v>
      </c>
      <c r="E65" s="351" t="s">
        <v>312</v>
      </c>
      <c r="F65" s="330">
        <v>434.14</v>
      </c>
      <c r="G65" s="496"/>
      <c r="H65" s="225"/>
      <c r="I65" s="225"/>
      <c r="J65" s="152" t="s">
        <v>3713</v>
      </c>
      <c r="K65" s="152"/>
      <c r="L65" s="152"/>
      <c r="M65" s="152"/>
    </row>
    <row r="66" spans="1:32" ht="38.25" customHeight="1" x14ac:dyDescent="0.2">
      <c r="A66" s="1564"/>
      <c r="B66" s="225" t="s">
        <v>3714</v>
      </c>
      <c r="C66" s="497" t="s">
        <v>3715</v>
      </c>
      <c r="D66" s="225" t="s">
        <v>810</v>
      </c>
      <c r="E66" s="225" t="s">
        <v>3435</v>
      </c>
      <c r="F66" s="224">
        <v>477</v>
      </c>
      <c r="G66" s="224">
        <v>0</v>
      </c>
      <c r="H66" s="224">
        <v>0</v>
      </c>
      <c r="I66" s="224">
        <v>0</v>
      </c>
      <c r="J66" s="152" t="s">
        <v>3716</v>
      </c>
      <c r="K66" s="152"/>
      <c r="L66" s="152"/>
      <c r="M66" s="152"/>
      <c r="N66" s="95"/>
      <c r="O66" s="96"/>
    </row>
    <row r="67" spans="1:32" ht="38.25" customHeight="1" x14ac:dyDescent="0.2">
      <c r="A67" s="1564"/>
      <c r="B67" s="225" t="s">
        <v>3717</v>
      </c>
      <c r="C67" s="497" t="s">
        <v>3718</v>
      </c>
      <c r="D67" s="225" t="s">
        <v>810</v>
      </c>
      <c r="E67" s="225" t="s">
        <v>3584</v>
      </c>
      <c r="F67" s="225">
        <v>72.918000000000006</v>
      </c>
      <c r="G67" s="224">
        <v>0</v>
      </c>
      <c r="H67" s="224">
        <v>0</v>
      </c>
      <c r="I67" s="224">
        <v>0</v>
      </c>
      <c r="J67" s="152" t="s">
        <v>3719</v>
      </c>
      <c r="K67" s="152"/>
      <c r="L67" s="152"/>
      <c r="M67" s="152"/>
      <c r="N67" s="95"/>
      <c r="O67" s="96"/>
    </row>
    <row r="68" spans="1:32" ht="15.75" customHeight="1" x14ac:dyDescent="0.2">
      <c r="A68" s="1785" t="s">
        <v>1478</v>
      </c>
      <c r="B68" s="1785"/>
      <c r="C68" s="1785"/>
      <c r="D68" s="1785"/>
      <c r="E68" s="1785"/>
      <c r="F68" s="1785"/>
      <c r="G68" s="1785"/>
      <c r="H68" s="1785"/>
      <c r="I68" s="1785"/>
      <c r="J68" s="254"/>
      <c r="K68" s="254"/>
      <c r="L68" s="254"/>
      <c r="M68" s="254"/>
      <c r="P68" s="128"/>
      <c r="Q68" s="128"/>
      <c r="R68" s="128"/>
      <c r="S68" s="128"/>
      <c r="T68" s="128"/>
      <c r="U68" s="128"/>
      <c r="V68" s="128"/>
      <c r="W68" s="128"/>
      <c r="X68" s="128"/>
      <c r="Y68" s="128"/>
      <c r="Z68" s="128"/>
      <c r="AA68" s="128"/>
      <c r="AB68" s="128"/>
      <c r="AC68" s="128"/>
      <c r="AD68" s="128"/>
      <c r="AE68" s="128"/>
    </row>
    <row r="69" spans="1:32" s="285" customFormat="1" ht="114" customHeight="1" thickBot="1" x14ac:dyDescent="0.25">
      <c r="A69" s="498" t="s">
        <v>1479</v>
      </c>
      <c r="B69" s="152" t="s">
        <v>1837</v>
      </c>
      <c r="C69" s="499" t="s">
        <v>3052</v>
      </c>
      <c r="D69" s="500" t="s">
        <v>333</v>
      </c>
      <c r="E69" s="500" t="s">
        <v>334</v>
      </c>
      <c r="F69" s="501">
        <v>4587</v>
      </c>
      <c r="G69" s="502"/>
      <c r="H69" s="503"/>
      <c r="I69" s="504">
        <v>5000</v>
      </c>
      <c r="J69" s="144" t="s">
        <v>3051</v>
      </c>
      <c r="K69" s="144" t="s">
        <v>3720</v>
      </c>
      <c r="L69" s="144"/>
      <c r="M69" s="144"/>
      <c r="N69" s="127" t="s">
        <v>11</v>
      </c>
      <c r="O69" s="128"/>
      <c r="P69" s="128"/>
      <c r="Q69" s="128"/>
      <c r="R69" s="128"/>
      <c r="S69" s="128"/>
      <c r="T69" s="128"/>
      <c r="U69" s="128"/>
      <c r="V69" s="128"/>
      <c r="W69" s="128"/>
      <c r="X69" s="128"/>
      <c r="Y69" s="128"/>
      <c r="Z69" s="128"/>
      <c r="AA69" s="128"/>
      <c r="AB69" s="128"/>
      <c r="AC69" s="128"/>
      <c r="AD69" s="128"/>
      <c r="AE69" s="128"/>
      <c r="AF69" s="505"/>
    </row>
    <row r="70" spans="1:32" ht="73.5" customHeight="1" x14ac:dyDescent="0.2">
      <c r="A70" s="1789" t="s">
        <v>1480</v>
      </c>
      <c r="B70" s="97" t="s">
        <v>1845</v>
      </c>
      <c r="C70" s="506" t="s">
        <v>3060</v>
      </c>
      <c r="D70" s="357" t="s">
        <v>275</v>
      </c>
      <c r="E70" s="507" t="s">
        <v>340</v>
      </c>
      <c r="F70" s="508">
        <v>1187.2</v>
      </c>
      <c r="G70" s="323"/>
      <c r="H70" s="110"/>
      <c r="I70" s="509"/>
      <c r="J70" s="283" t="s">
        <v>3059</v>
      </c>
      <c r="K70" s="283" t="s">
        <v>3721</v>
      </c>
      <c r="L70" s="283"/>
      <c r="M70" s="283"/>
      <c r="N70" s="95" t="s">
        <v>11</v>
      </c>
    </row>
    <row r="71" spans="1:32" ht="105" customHeight="1" x14ac:dyDescent="0.2">
      <c r="A71" s="1790"/>
      <c r="B71" s="97" t="s">
        <v>1846</v>
      </c>
      <c r="C71" s="281" t="s">
        <v>341</v>
      </c>
      <c r="D71" s="468" t="s">
        <v>275</v>
      </c>
      <c r="E71" s="255" t="s">
        <v>340</v>
      </c>
      <c r="F71" s="282">
        <v>173.04</v>
      </c>
      <c r="G71" s="110"/>
      <c r="H71" s="110"/>
      <c r="I71" s="509"/>
      <c r="J71" s="283" t="s">
        <v>3722</v>
      </c>
      <c r="K71" s="283"/>
      <c r="L71" s="283"/>
      <c r="M71" s="283"/>
      <c r="N71" s="95" t="s">
        <v>11</v>
      </c>
    </row>
    <row r="72" spans="1:32" ht="115.5" customHeight="1" x14ac:dyDescent="0.2">
      <c r="A72" s="1790"/>
      <c r="B72" s="97" t="s">
        <v>1847</v>
      </c>
      <c r="C72" s="281" t="s">
        <v>3604</v>
      </c>
      <c r="D72" s="468" t="s">
        <v>275</v>
      </c>
      <c r="E72" s="255" t="s">
        <v>340</v>
      </c>
      <c r="F72" s="282">
        <v>226.48</v>
      </c>
      <c r="G72" s="110"/>
      <c r="H72" s="110"/>
      <c r="I72" s="509"/>
      <c r="J72" s="283" t="s">
        <v>3061</v>
      </c>
      <c r="K72" s="283" t="s">
        <v>3450</v>
      </c>
      <c r="L72" s="283" t="s">
        <v>3603</v>
      </c>
      <c r="M72" s="283" t="s">
        <v>3723</v>
      </c>
      <c r="N72" s="95" t="s">
        <v>11</v>
      </c>
      <c r="O72" s="96"/>
    </row>
    <row r="73" spans="1:32" ht="105.75" customHeight="1" x14ac:dyDescent="0.2">
      <c r="A73" s="1790"/>
      <c r="B73" s="97" t="s">
        <v>1848</v>
      </c>
      <c r="C73" s="281" t="s">
        <v>3007</v>
      </c>
      <c r="D73" s="468" t="s">
        <v>275</v>
      </c>
      <c r="E73" s="255" t="s">
        <v>340</v>
      </c>
      <c r="F73" s="282">
        <v>174.26</v>
      </c>
      <c r="G73" s="110"/>
      <c r="H73" s="110"/>
      <c r="I73" s="509"/>
      <c r="J73" s="283" t="s">
        <v>3724</v>
      </c>
      <c r="K73" s="283"/>
      <c r="L73" s="283"/>
      <c r="M73" s="283"/>
      <c r="N73" s="95" t="s">
        <v>11</v>
      </c>
      <c r="O73" s="96"/>
    </row>
    <row r="74" spans="1:32" ht="99" customHeight="1" x14ac:dyDescent="0.2">
      <c r="A74" s="1790"/>
      <c r="B74" s="97" t="s">
        <v>1849</v>
      </c>
      <c r="C74" s="281" t="s">
        <v>342</v>
      </c>
      <c r="D74" s="468" t="s">
        <v>275</v>
      </c>
      <c r="E74" s="255" t="s">
        <v>340</v>
      </c>
      <c r="F74" s="282">
        <v>362.97</v>
      </c>
      <c r="G74" s="110"/>
      <c r="H74" s="110"/>
      <c r="I74" s="509"/>
      <c r="J74" s="283" t="s">
        <v>3725</v>
      </c>
      <c r="K74" s="283"/>
      <c r="L74" s="283"/>
      <c r="M74" s="283"/>
      <c r="N74" s="95" t="s">
        <v>11</v>
      </c>
    </row>
    <row r="75" spans="1:32" ht="132.75" customHeight="1" x14ac:dyDescent="0.2">
      <c r="A75" s="1790"/>
      <c r="B75" s="97" t="s">
        <v>1853</v>
      </c>
      <c r="C75" s="281" t="s">
        <v>346</v>
      </c>
      <c r="D75" s="468" t="s">
        <v>275</v>
      </c>
      <c r="E75" s="255" t="s">
        <v>340</v>
      </c>
      <c r="F75" s="282">
        <v>128.63999999999999</v>
      </c>
      <c r="G75" s="110"/>
      <c r="H75" s="110"/>
      <c r="I75" s="509"/>
      <c r="J75" s="283" t="s">
        <v>3063</v>
      </c>
      <c r="K75" s="283" t="s">
        <v>3726</v>
      </c>
      <c r="L75" s="283"/>
      <c r="M75" s="283"/>
      <c r="N75" s="95" t="s">
        <v>11</v>
      </c>
      <c r="P75" s="128"/>
      <c r="Q75" s="128"/>
      <c r="R75" s="128"/>
      <c r="S75" s="128"/>
      <c r="T75" s="128"/>
      <c r="U75" s="128"/>
      <c r="V75" s="128"/>
      <c r="W75" s="128"/>
      <c r="X75" s="128"/>
      <c r="Y75" s="128"/>
      <c r="Z75" s="128"/>
      <c r="AA75" s="128"/>
      <c r="AB75" s="128"/>
    </row>
    <row r="76" spans="1:32" s="285" customFormat="1" ht="93" customHeight="1" x14ac:dyDescent="0.2">
      <c r="A76" s="1790"/>
      <c r="B76" s="97" t="s">
        <v>1855</v>
      </c>
      <c r="C76" s="281" t="s">
        <v>348</v>
      </c>
      <c r="D76" s="468" t="s">
        <v>275</v>
      </c>
      <c r="E76" s="255" t="s">
        <v>340</v>
      </c>
      <c r="F76" s="282">
        <v>130.46</v>
      </c>
      <c r="G76" s="110"/>
      <c r="H76" s="110"/>
      <c r="I76" s="509"/>
      <c r="J76" s="283" t="s">
        <v>3727</v>
      </c>
      <c r="K76" s="283"/>
      <c r="L76" s="283"/>
      <c r="M76" s="283"/>
      <c r="N76" s="95" t="s">
        <v>11</v>
      </c>
      <c r="O76" s="128"/>
      <c r="P76" s="128"/>
      <c r="Q76" s="128"/>
      <c r="R76" s="128"/>
      <c r="S76" s="128"/>
      <c r="T76" s="128"/>
      <c r="U76" s="128"/>
      <c r="V76" s="128"/>
      <c r="W76" s="128"/>
      <c r="X76" s="128"/>
      <c r="Y76" s="128"/>
      <c r="Z76" s="128"/>
      <c r="AA76" s="128"/>
      <c r="AB76" s="128"/>
      <c r="AC76" s="289"/>
    </row>
    <row r="77" spans="1:32" s="285" customFormat="1" ht="92.25" customHeight="1" x14ac:dyDescent="0.2">
      <c r="A77" s="1790"/>
      <c r="B77" s="97" t="s">
        <v>1856</v>
      </c>
      <c r="C77" s="281" t="s">
        <v>349</v>
      </c>
      <c r="D77" s="468" t="s">
        <v>275</v>
      </c>
      <c r="E77" s="255" t="s">
        <v>340</v>
      </c>
      <c r="F77" s="282">
        <v>195.29</v>
      </c>
      <c r="G77" s="110"/>
      <c r="H77" s="110"/>
      <c r="I77" s="509"/>
      <c r="J77" s="283" t="s">
        <v>3728</v>
      </c>
      <c r="K77" s="283"/>
      <c r="L77" s="283"/>
      <c r="M77" s="283"/>
      <c r="N77" s="95" t="s">
        <v>11</v>
      </c>
      <c r="O77" s="128"/>
      <c r="P77" s="128"/>
      <c r="Q77" s="128"/>
      <c r="R77" s="128"/>
      <c r="S77" s="128"/>
      <c r="T77" s="128"/>
      <c r="U77" s="128"/>
      <c r="V77" s="128"/>
      <c r="W77" s="128"/>
      <c r="X77" s="128"/>
      <c r="Y77" s="128"/>
      <c r="Z77" s="128"/>
      <c r="AA77" s="128"/>
      <c r="AB77" s="128"/>
      <c r="AC77" s="289"/>
    </row>
    <row r="78" spans="1:32" s="285" customFormat="1" ht="92.25" customHeight="1" x14ac:dyDescent="0.2">
      <c r="A78" s="1790"/>
      <c r="B78" s="97" t="s">
        <v>1857</v>
      </c>
      <c r="C78" s="281" t="s">
        <v>350</v>
      </c>
      <c r="D78" s="468" t="s">
        <v>275</v>
      </c>
      <c r="E78" s="255" t="s">
        <v>340</v>
      </c>
      <c r="F78" s="282">
        <v>105.04</v>
      </c>
      <c r="G78" s="110"/>
      <c r="H78" s="110"/>
      <c r="I78" s="509"/>
      <c r="J78" s="283" t="s">
        <v>3729</v>
      </c>
      <c r="K78" s="283"/>
      <c r="L78" s="283"/>
      <c r="M78" s="283"/>
      <c r="N78" s="95" t="s">
        <v>11</v>
      </c>
      <c r="O78" s="128"/>
      <c r="P78" s="128"/>
      <c r="Q78" s="128"/>
      <c r="R78" s="128"/>
      <c r="S78" s="128"/>
      <c r="T78" s="128"/>
      <c r="U78" s="128"/>
      <c r="V78" s="128"/>
      <c r="W78" s="128"/>
      <c r="X78" s="128"/>
      <c r="Y78" s="128"/>
      <c r="Z78" s="128"/>
      <c r="AA78" s="128"/>
      <c r="AB78" s="128"/>
      <c r="AC78" s="289"/>
    </row>
    <row r="79" spans="1:32" s="285" customFormat="1" ht="91.5" customHeight="1" x14ac:dyDescent="0.2">
      <c r="A79" s="1790"/>
      <c r="B79" s="97" t="s">
        <v>1858</v>
      </c>
      <c r="C79" s="281" t="s">
        <v>3065</v>
      </c>
      <c r="D79" s="468" t="s">
        <v>275</v>
      </c>
      <c r="E79" s="255" t="s">
        <v>340</v>
      </c>
      <c r="F79" s="282"/>
      <c r="G79" s="110"/>
      <c r="H79" s="110"/>
      <c r="I79" s="509"/>
      <c r="J79" s="283" t="s">
        <v>3064</v>
      </c>
      <c r="K79" s="283" t="s">
        <v>3730</v>
      </c>
      <c r="L79" s="283"/>
      <c r="M79" s="283"/>
      <c r="N79" s="95" t="s">
        <v>11</v>
      </c>
      <c r="O79" s="128"/>
      <c r="P79" s="128"/>
      <c r="Q79" s="128"/>
      <c r="R79" s="128"/>
      <c r="S79" s="128"/>
      <c r="T79" s="128"/>
      <c r="U79" s="128"/>
      <c r="V79" s="128"/>
      <c r="W79" s="128"/>
      <c r="X79" s="128"/>
      <c r="Y79" s="128"/>
      <c r="Z79" s="128"/>
      <c r="AA79" s="128"/>
      <c r="AB79" s="128"/>
      <c r="AC79" s="289"/>
    </row>
    <row r="80" spans="1:32" s="285" customFormat="1" ht="66" customHeight="1" x14ac:dyDescent="0.2">
      <c r="A80" s="1790"/>
      <c r="B80" s="97" t="s">
        <v>1861</v>
      </c>
      <c r="C80" s="281" t="s">
        <v>353</v>
      </c>
      <c r="D80" s="468" t="s">
        <v>275</v>
      </c>
      <c r="E80" s="255" t="s">
        <v>340</v>
      </c>
      <c r="F80" s="282"/>
      <c r="G80" s="110"/>
      <c r="H80" s="110"/>
      <c r="I80" s="509"/>
      <c r="J80" s="283" t="s">
        <v>3731</v>
      </c>
      <c r="K80" s="283"/>
      <c r="L80" s="283"/>
      <c r="M80" s="283"/>
      <c r="N80" s="95" t="s">
        <v>11</v>
      </c>
      <c r="O80" s="128"/>
      <c r="P80" s="128"/>
      <c r="Q80" s="128"/>
      <c r="R80" s="128"/>
      <c r="S80" s="128"/>
      <c r="T80" s="128"/>
      <c r="U80" s="128"/>
      <c r="V80" s="128"/>
      <c r="W80" s="128"/>
      <c r="X80" s="510"/>
      <c r="Y80" s="511"/>
      <c r="Z80" s="511"/>
      <c r="AA80" s="511"/>
      <c r="AB80" s="511"/>
    </row>
    <row r="81" spans="1:25" s="285" customFormat="1" ht="105" customHeight="1" x14ac:dyDescent="0.2">
      <c r="A81" s="1790"/>
      <c r="B81" s="97" t="s">
        <v>1865</v>
      </c>
      <c r="C81" s="512" t="s">
        <v>354</v>
      </c>
      <c r="D81" s="468" t="s">
        <v>275</v>
      </c>
      <c r="E81" s="255" t="s">
        <v>340</v>
      </c>
      <c r="F81" s="282">
        <v>297.52</v>
      </c>
      <c r="G81" s="110"/>
      <c r="H81" s="110"/>
      <c r="I81" s="509"/>
      <c r="J81" s="283" t="s">
        <v>3732</v>
      </c>
      <c r="K81" s="283"/>
      <c r="L81" s="283"/>
      <c r="M81" s="283"/>
      <c r="N81" s="95" t="s">
        <v>11</v>
      </c>
      <c r="O81" s="128"/>
      <c r="P81" s="128"/>
      <c r="Q81" s="128"/>
      <c r="R81" s="128"/>
      <c r="S81" s="128"/>
      <c r="T81" s="128"/>
      <c r="U81" s="128"/>
      <c r="V81" s="128"/>
      <c r="W81" s="128"/>
      <c r="X81" s="289"/>
    </row>
    <row r="82" spans="1:25" s="285" customFormat="1" ht="102.75" customHeight="1" x14ac:dyDescent="0.2">
      <c r="A82" s="1790"/>
      <c r="B82" s="97" t="s">
        <v>1867</v>
      </c>
      <c r="C82" s="512" t="s">
        <v>356</v>
      </c>
      <c r="D82" s="468" t="s">
        <v>275</v>
      </c>
      <c r="E82" s="255" t="s">
        <v>340</v>
      </c>
      <c r="F82" s="282">
        <v>699</v>
      </c>
      <c r="G82" s="110"/>
      <c r="H82" s="110"/>
      <c r="I82" s="509"/>
      <c r="J82" s="283" t="s">
        <v>3733</v>
      </c>
      <c r="K82" s="283"/>
      <c r="L82" s="283"/>
      <c r="M82" s="283"/>
      <c r="N82" s="95" t="s">
        <v>11</v>
      </c>
      <c r="O82" s="128"/>
      <c r="P82" s="128"/>
      <c r="Q82" s="128"/>
      <c r="R82" s="128"/>
      <c r="S82" s="128"/>
      <c r="T82" s="128"/>
      <c r="U82" s="128"/>
      <c r="V82" s="128"/>
      <c r="W82" s="128"/>
      <c r="X82" s="289"/>
    </row>
    <row r="83" spans="1:25" s="285" customFormat="1" ht="76.5" customHeight="1" x14ac:dyDescent="0.2">
      <c r="A83" s="1790"/>
      <c r="B83" s="97" t="s">
        <v>1883</v>
      </c>
      <c r="C83" s="257" t="s">
        <v>3071</v>
      </c>
      <c r="D83" s="290" t="s">
        <v>275</v>
      </c>
      <c r="E83" s="291" t="s">
        <v>358</v>
      </c>
      <c r="F83" s="292">
        <v>224.63</v>
      </c>
      <c r="G83" s="513"/>
      <c r="H83" s="513"/>
      <c r="I83" s="514"/>
      <c r="J83" s="283" t="s">
        <v>3070</v>
      </c>
      <c r="K83" s="283" t="s">
        <v>3734</v>
      </c>
      <c r="L83" s="283"/>
      <c r="M83" s="283"/>
      <c r="N83" s="95" t="s">
        <v>11</v>
      </c>
      <c r="O83" s="128"/>
      <c r="P83" s="128"/>
      <c r="Q83" s="128"/>
      <c r="R83" s="128"/>
      <c r="S83" s="128"/>
      <c r="T83" s="128"/>
      <c r="U83" s="128"/>
      <c r="V83" s="128"/>
      <c r="W83" s="128"/>
      <c r="X83" s="128"/>
      <c r="Y83" s="289"/>
    </row>
    <row r="84" spans="1:25" s="285" customFormat="1" ht="86.25" customHeight="1" x14ac:dyDescent="0.2">
      <c r="A84" s="1790"/>
      <c r="B84" s="97" t="s">
        <v>1884</v>
      </c>
      <c r="C84" s="257" t="s">
        <v>3073</v>
      </c>
      <c r="D84" s="290" t="s">
        <v>275</v>
      </c>
      <c r="E84" s="291" t="s">
        <v>358</v>
      </c>
      <c r="F84" s="292">
        <v>113.78</v>
      </c>
      <c r="G84" s="513"/>
      <c r="H84" s="513"/>
      <c r="I84" s="514"/>
      <c r="J84" s="283" t="s">
        <v>3072</v>
      </c>
      <c r="K84" s="283" t="s">
        <v>3735</v>
      </c>
      <c r="L84" s="283"/>
      <c r="M84" s="283"/>
      <c r="N84" s="95" t="s">
        <v>11</v>
      </c>
      <c r="O84" s="128"/>
      <c r="P84" s="128"/>
      <c r="Q84" s="128"/>
      <c r="R84" s="128"/>
      <c r="S84" s="128"/>
      <c r="T84" s="128"/>
      <c r="U84" s="128"/>
      <c r="V84" s="128"/>
      <c r="W84" s="128"/>
      <c r="X84" s="128"/>
      <c r="Y84" s="289"/>
    </row>
    <row r="85" spans="1:25" s="285" customFormat="1" ht="82.5" customHeight="1" x14ac:dyDescent="0.2">
      <c r="A85" s="1790"/>
      <c r="B85" s="97" t="s">
        <v>1885</v>
      </c>
      <c r="C85" s="257" t="s">
        <v>368</v>
      </c>
      <c r="D85" s="290" t="s">
        <v>275</v>
      </c>
      <c r="E85" s="291" t="s">
        <v>358</v>
      </c>
      <c r="F85" s="292"/>
      <c r="G85" s="513"/>
      <c r="H85" s="513"/>
      <c r="I85" s="514"/>
      <c r="J85" s="283" t="s">
        <v>3736</v>
      </c>
      <c r="K85" s="283"/>
      <c r="L85" s="283"/>
      <c r="M85" s="283"/>
      <c r="N85" s="95" t="s">
        <v>11</v>
      </c>
      <c r="O85" s="128"/>
      <c r="P85" s="128"/>
      <c r="Q85" s="128"/>
      <c r="R85" s="128"/>
      <c r="S85" s="128"/>
      <c r="T85" s="128"/>
      <c r="U85" s="128"/>
      <c r="V85" s="128"/>
      <c r="W85" s="128"/>
      <c r="X85" s="128"/>
      <c r="Y85" s="289"/>
    </row>
    <row r="86" spans="1:25" s="285" customFormat="1" ht="176.25" customHeight="1" x14ac:dyDescent="0.2">
      <c r="A86" s="1790"/>
      <c r="B86" s="97" t="s">
        <v>1887</v>
      </c>
      <c r="C86" s="257" t="s">
        <v>3738</v>
      </c>
      <c r="D86" s="290" t="s">
        <v>275</v>
      </c>
      <c r="E86" s="291" t="s">
        <v>340</v>
      </c>
      <c r="F86" s="292">
        <v>175.04</v>
      </c>
      <c r="G86" s="513"/>
      <c r="H86" s="513"/>
      <c r="I86" s="514"/>
      <c r="J86" s="283" t="s">
        <v>3737</v>
      </c>
      <c r="K86" s="283"/>
      <c r="L86" s="283"/>
      <c r="M86" s="283"/>
      <c r="N86" s="95" t="s">
        <v>11</v>
      </c>
      <c r="O86" s="128"/>
      <c r="P86" s="128"/>
      <c r="Q86" s="128"/>
      <c r="R86" s="128"/>
      <c r="S86" s="128"/>
      <c r="T86" s="128"/>
      <c r="U86" s="128"/>
      <c r="V86" s="128"/>
      <c r="W86" s="128"/>
      <c r="X86" s="128"/>
      <c r="Y86" s="289"/>
    </row>
    <row r="87" spans="1:25" s="285" customFormat="1" ht="119.25" customHeight="1" x14ac:dyDescent="0.2">
      <c r="A87" s="1790"/>
      <c r="B87" s="97" t="s">
        <v>1889</v>
      </c>
      <c r="C87" s="257" t="s">
        <v>371</v>
      </c>
      <c r="D87" s="290" t="s">
        <v>275</v>
      </c>
      <c r="E87" s="291" t="s">
        <v>340</v>
      </c>
      <c r="F87" s="292">
        <v>120.33</v>
      </c>
      <c r="G87" s="513"/>
      <c r="H87" s="513"/>
      <c r="I87" s="514"/>
      <c r="J87" s="283" t="s">
        <v>3739</v>
      </c>
      <c r="K87" s="283"/>
      <c r="L87" s="283"/>
      <c r="M87" s="283"/>
      <c r="N87" s="95" t="s">
        <v>11</v>
      </c>
      <c r="O87" s="128"/>
      <c r="P87" s="128"/>
      <c r="Q87" s="128"/>
      <c r="R87" s="128"/>
      <c r="S87" s="128"/>
      <c r="T87" s="128"/>
      <c r="U87" s="128"/>
      <c r="V87" s="128"/>
      <c r="W87" s="128"/>
      <c r="X87" s="128"/>
      <c r="Y87" s="289"/>
    </row>
    <row r="88" spans="1:25" s="285" customFormat="1" ht="93.75" customHeight="1" x14ac:dyDescent="0.2">
      <c r="A88" s="1790"/>
      <c r="B88" s="97" t="s">
        <v>1890</v>
      </c>
      <c r="C88" s="257" t="s">
        <v>3611</v>
      </c>
      <c r="D88" s="290" t="s">
        <v>275</v>
      </c>
      <c r="E88" s="291" t="s">
        <v>340</v>
      </c>
      <c r="F88" s="292">
        <v>1018.4</v>
      </c>
      <c r="G88" s="513"/>
      <c r="H88" s="513"/>
      <c r="I88" s="514"/>
      <c r="J88" s="283" t="s">
        <v>3610</v>
      </c>
      <c r="K88" s="283" t="s">
        <v>3740</v>
      </c>
      <c r="L88" s="283"/>
      <c r="M88" s="283"/>
      <c r="N88" s="95" t="s">
        <v>11</v>
      </c>
      <c r="O88" s="128"/>
      <c r="P88" s="128"/>
      <c r="Q88" s="128"/>
      <c r="R88" s="128"/>
      <c r="S88" s="128"/>
      <c r="T88" s="128"/>
      <c r="U88" s="128"/>
      <c r="V88" s="128"/>
      <c r="W88" s="128"/>
      <c r="X88" s="128"/>
      <c r="Y88" s="289"/>
    </row>
    <row r="89" spans="1:25" s="285" customFormat="1" ht="109.5" customHeight="1" x14ac:dyDescent="0.2">
      <c r="A89" s="1790"/>
      <c r="B89" s="97" t="s">
        <v>1891</v>
      </c>
      <c r="C89" s="257" t="s">
        <v>372</v>
      </c>
      <c r="D89" s="290" t="s">
        <v>275</v>
      </c>
      <c r="E89" s="291" t="s">
        <v>340</v>
      </c>
      <c r="F89" s="292">
        <v>247.16</v>
      </c>
      <c r="G89" s="513"/>
      <c r="H89" s="513"/>
      <c r="I89" s="514"/>
      <c r="J89" s="283" t="s">
        <v>3741</v>
      </c>
      <c r="K89" s="283"/>
      <c r="L89" s="283"/>
      <c r="M89" s="283"/>
      <c r="N89" s="95" t="s">
        <v>11</v>
      </c>
      <c r="O89" s="128"/>
      <c r="P89" s="128"/>
      <c r="Q89" s="128"/>
      <c r="R89" s="128"/>
      <c r="S89" s="128"/>
      <c r="T89" s="128"/>
      <c r="U89" s="128"/>
      <c r="V89" s="128"/>
      <c r="W89" s="128"/>
      <c r="X89" s="128"/>
      <c r="Y89" s="289"/>
    </row>
    <row r="90" spans="1:25" s="285" customFormat="1" ht="96.75" customHeight="1" x14ac:dyDescent="0.2">
      <c r="A90" s="1790"/>
      <c r="B90" s="97" t="s">
        <v>1892</v>
      </c>
      <c r="C90" s="257" t="s">
        <v>373</v>
      </c>
      <c r="D90" s="290" t="s">
        <v>275</v>
      </c>
      <c r="E90" s="255" t="s">
        <v>340</v>
      </c>
      <c r="F90" s="292">
        <v>220.86</v>
      </c>
      <c r="G90" s="513"/>
      <c r="H90" s="513"/>
      <c r="I90" s="514"/>
      <c r="J90" s="283" t="s">
        <v>3742</v>
      </c>
      <c r="K90" s="283"/>
      <c r="L90" s="283"/>
      <c r="M90" s="283"/>
      <c r="N90" s="95" t="s">
        <v>11</v>
      </c>
      <c r="O90" s="128"/>
      <c r="P90" s="128"/>
      <c r="Q90" s="128"/>
      <c r="R90" s="128"/>
      <c r="S90" s="128"/>
      <c r="T90" s="128"/>
      <c r="U90" s="128"/>
      <c r="V90" s="128"/>
      <c r="W90" s="128"/>
      <c r="X90" s="128"/>
      <c r="Y90" s="289"/>
    </row>
    <row r="91" spans="1:25" s="285" customFormat="1" ht="78" customHeight="1" x14ac:dyDescent="0.2">
      <c r="A91" s="1790"/>
      <c r="B91" s="97" t="s">
        <v>1893</v>
      </c>
      <c r="C91" s="257" t="s">
        <v>3075</v>
      </c>
      <c r="D91" s="290" t="s">
        <v>275</v>
      </c>
      <c r="E91" s="255" t="s">
        <v>340</v>
      </c>
      <c r="F91" s="292">
        <v>275.26</v>
      </c>
      <c r="G91" s="513"/>
      <c r="H91" s="513"/>
      <c r="I91" s="514"/>
      <c r="J91" s="283" t="s">
        <v>3074</v>
      </c>
      <c r="K91" s="283" t="s">
        <v>3743</v>
      </c>
      <c r="L91" s="283"/>
      <c r="M91" s="283"/>
      <c r="N91" s="95" t="s">
        <v>11</v>
      </c>
      <c r="O91" s="128"/>
      <c r="P91" s="128"/>
      <c r="Q91" s="128"/>
      <c r="R91" s="128"/>
      <c r="S91" s="128"/>
      <c r="T91" s="128"/>
      <c r="U91" s="128"/>
      <c r="V91" s="128"/>
      <c r="W91" s="128"/>
      <c r="X91" s="128"/>
      <c r="Y91" s="289"/>
    </row>
    <row r="92" spans="1:25" s="285" customFormat="1" ht="74.25" customHeight="1" x14ac:dyDescent="0.2">
      <c r="A92" s="1790"/>
      <c r="B92" s="97" t="s">
        <v>1895</v>
      </c>
      <c r="C92" s="257" t="s">
        <v>3077</v>
      </c>
      <c r="D92" s="290" t="s">
        <v>275</v>
      </c>
      <c r="E92" s="255" t="s">
        <v>340</v>
      </c>
      <c r="F92" s="292">
        <v>147.80000000000001</v>
      </c>
      <c r="G92" s="513"/>
      <c r="H92" s="513"/>
      <c r="I92" s="514"/>
      <c r="J92" s="283" t="s">
        <v>3076</v>
      </c>
      <c r="K92" s="283" t="s">
        <v>3744</v>
      </c>
      <c r="L92" s="283"/>
      <c r="M92" s="283"/>
      <c r="N92" s="95" t="s">
        <v>11</v>
      </c>
      <c r="O92" s="128"/>
      <c r="P92" s="128"/>
      <c r="Q92" s="128"/>
      <c r="R92" s="128"/>
      <c r="S92" s="128"/>
      <c r="T92" s="128"/>
      <c r="U92" s="128"/>
      <c r="V92" s="128"/>
      <c r="W92" s="128"/>
      <c r="X92" s="128"/>
      <c r="Y92" s="289"/>
    </row>
    <row r="93" spans="1:25" s="285" customFormat="1" ht="86.25" customHeight="1" x14ac:dyDescent="0.2">
      <c r="A93" s="1790"/>
      <c r="B93" s="97" t="s">
        <v>1896</v>
      </c>
      <c r="C93" s="257" t="s">
        <v>375</v>
      </c>
      <c r="D93" s="290" t="s">
        <v>275</v>
      </c>
      <c r="E93" s="255" t="s">
        <v>340</v>
      </c>
      <c r="F93" s="292">
        <v>194.76</v>
      </c>
      <c r="G93" s="513"/>
      <c r="H93" s="513"/>
      <c r="I93" s="514"/>
      <c r="J93" s="283" t="s">
        <v>3745</v>
      </c>
      <c r="K93" s="283"/>
      <c r="L93" s="283"/>
      <c r="M93" s="283"/>
      <c r="N93" s="95" t="s">
        <v>11</v>
      </c>
      <c r="O93" s="128"/>
      <c r="P93" s="128"/>
      <c r="Q93" s="128"/>
      <c r="R93" s="128"/>
      <c r="S93" s="128"/>
      <c r="T93" s="128"/>
      <c r="U93" s="128"/>
      <c r="V93" s="128"/>
      <c r="W93" s="128"/>
      <c r="X93" s="128"/>
      <c r="Y93" s="289"/>
    </row>
    <row r="94" spans="1:25" s="285" customFormat="1" ht="84.75" customHeight="1" x14ac:dyDescent="0.2">
      <c r="A94" s="1790"/>
      <c r="B94" s="97" t="s">
        <v>1897</v>
      </c>
      <c r="C94" s="257" t="s">
        <v>376</v>
      </c>
      <c r="D94" s="290" t="s">
        <v>275</v>
      </c>
      <c r="E94" s="255" t="s">
        <v>340</v>
      </c>
      <c r="F94" s="292">
        <v>168.68</v>
      </c>
      <c r="G94" s="513"/>
      <c r="H94" s="513"/>
      <c r="I94" s="514"/>
      <c r="J94" s="283" t="s">
        <v>3746</v>
      </c>
      <c r="K94" s="283"/>
      <c r="L94" s="283"/>
      <c r="M94" s="283"/>
      <c r="N94" s="95" t="s">
        <v>11</v>
      </c>
      <c r="O94" s="128"/>
      <c r="P94" s="128"/>
      <c r="Q94" s="128"/>
      <c r="R94" s="128"/>
      <c r="S94" s="128"/>
      <c r="T94" s="128"/>
      <c r="U94" s="128"/>
      <c r="V94" s="128"/>
      <c r="W94" s="128"/>
      <c r="X94" s="128"/>
      <c r="Y94" s="289"/>
    </row>
    <row r="95" spans="1:25" s="285" customFormat="1" ht="100.5" customHeight="1" x14ac:dyDescent="0.2">
      <c r="A95" s="1790"/>
      <c r="B95" s="97" t="s">
        <v>1898</v>
      </c>
      <c r="C95" s="257" t="s">
        <v>377</v>
      </c>
      <c r="D95" s="290" t="s">
        <v>275</v>
      </c>
      <c r="E95" s="255" t="s">
        <v>340</v>
      </c>
      <c r="F95" s="292">
        <v>182.23</v>
      </c>
      <c r="G95" s="513"/>
      <c r="H95" s="513"/>
      <c r="I95" s="514"/>
      <c r="J95" s="283" t="s">
        <v>3747</v>
      </c>
      <c r="K95" s="283"/>
      <c r="L95" s="283"/>
      <c r="M95" s="283"/>
      <c r="N95" s="95" t="s">
        <v>11</v>
      </c>
      <c r="O95" s="128"/>
      <c r="P95" s="128"/>
      <c r="Q95" s="128"/>
      <c r="R95" s="128"/>
      <c r="S95" s="128"/>
      <c r="T95" s="128"/>
      <c r="U95" s="128"/>
      <c r="V95" s="128"/>
      <c r="W95" s="128"/>
      <c r="X95" s="128"/>
      <c r="Y95" s="289"/>
    </row>
    <row r="96" spans="1:25" s="285" customFormat="1" ht="81.75" customHeight="1" x14ac:dyDescent="0.2">
      <c r="A96" s="1790"/>
      <c r="B96" s="97" t="s">
        <v>1900</v>
      </c>
      <c r="C96" s="257" t="s">
        <v>378</v>
      </c>
      <c r="D96" s="290" t="s">
        <v>275</v>
      </c>
      <c r="E96" s="255" t="s">
        <v>340</v>
      </c>
      <c r="F96" s="292">
        <v>129.56</v>
      </c>
      <c r="G96" s="513"/>
      <c r="H96" s="513"/>
      <c r="I96" s="514"/>
      <c r="J96" s="283" t="s">
        <v>3748</v>
      </c>
      <c r="K96" s="283"/>
      <c r="L96" s="283"/>
      <c r="M96" s="283"/>
      <c r="N96" s="95" t="s">
        <v>11</v>
      </c>
      <c r="O96" s="128"/>
      <c r="P96" s="128"/>
      <c r="Q96" s="128"/>
      <c r="R96" s="128"/>
      <c r="S96" s="128"/>
      <c r="T96" s="128"/>
      <c r="U96" s="128"/>
      <c r="V96" s="128"/>
      <c r="W96" s="128"/>
      <c r="X96" s="128"/>
      <c r="Y96" s="289"/>
    </row>
    <row r="97" spans="1:36" s="285" customFormat="1" ht="104.25" customHeight="1" x14ac:dyDescent="0.2">
      <c r="A97" s="1790"/>
      <c r="B97" s="97" t="s">
        <v>1902</v>
      </c>
      <c r="C97" s="257" t="s">
        <v>380</v>
      </c>
      <c r="D97" s="290" t="s">
        <v>275</v>
      </c>
      <c r="E97" s="255" t="s">
        <v>340</v>
      </c>
      <c r="F97" s="292">
        <v>113.71</v>
      </c>
      <c r="G97" s="513"/>
      <c r="H97" s="513"/>
      <c r="I97" s="514"/>
      <c r="J97" s="283" t="s">
        <v>3749</v>
      </c>
      <c r="K97" s="283"/>
      <c r="L97" s="283"/>
      <c r="M97" s="283"/>
      <c r="N97" s="95" t="s">
        <v>11</v>
      </c>
      <c r="O97" s="128"/>
      <c r="P97" s="128"/>
      <c r="Q97" s="128"/>
      <c r="R97" s="128"/>
      <c r="S97" s="128"/>
      <c r="T97" s="128"/>
      <c r="U97" s="128"/>
      <c r="V97" s="128"/>
      <c r="W97" s="128"/>
      <c r="X97" s="128"/>
      <c r="Y97" s="128"/>
      <c r="Z97" s="128"/>
      <c r="AA97" s="128"/>
      <c r="AB97" s="128"/>
      <c r="AC97" s="128"/>
      <c r="AD97" s="128"/>
      <c r="AE97" s="128"/>
      <c r="AF97" s="128"/>
      <c r="AG97" s="128"/>
      <c r="AH97" s="128"/>
      <c r="AI97" s="128"/>
      <c r="AJ97" s="289"/>
    </row>
    <row r="98" spans="1:36" s="285" customFormat="1" ht="95.25" customHeight="1" x14ac:dyDescent="0.2">
      <c r="A98" s="1790"/>
      <c r="B98" s="97" t="s">
        <v>2079</v>
      </c>
      <c r="C98" s="515" t="s">
        <v>530</v>
      </c>
      <c r="D98" s="468" t="s">
        <v>275</v>
      </c>
      <c r="E98" s="468" t="s">
        <v>276</v>
      </c>
      <c r="F98" s="516">
        <v>522</v>
      </c>
      <c r="G98" s="474"/>
      <c r="H98" s="469"/>
      <c r="I98" s="313">
        <v>407.2</v>
      </c>
      <c r="J98" s="283" t="s">
        <v>3750</v>
      </c>
      <c r="K98" s="283"/>
      <c r="L98" s="283"/>
      <c r="M98" s="283"/>
      <c r="N98" s="95" t="s">
        <v>11</v>
      </c>
      <c r="O98" s="128"/>
      <c r="P98" s="128"/>
      <c r="Q98" s="128"/>
      <c r="R98" s="128"/>
      <c r="S98" s="128"/>
      <c r="T98" s="128"/>
      <c r="U98" s="128"/>
      <c r="V98" s="128"/>
      <c r="W98" s="505"/>
    </row>
    <row r="99" spans="1:36" s="518" customFormat="1" ht="85.5" customHeight="1" x14ac:dyDescent="0.2">
      <c r="A99" s="1790"/>
      <c r="B99" s="262" t="s">
        <v>3078</v>
      </c>
      <c r="C99" s="275" t="s">
        <v>3081</v>
      </c>
      <c r="D99" s="276" t="s">
        <v>275</v>
      </c>
      <c r="E99" s="276" t="s">
        <v>340</v>
      </c>
      <c r="F99" s="516">
        <v>107.19</v>
      </c>
      <c r="G99" s="276"/>
      <c r="H99" s="276"/>
      <c r="I99" s="313"/>
      <c r="J99" s="1784" t="s">
        <v>3082</v>
      </c>
      <c r="K99" s="283" t="s">
        <v>3751</v>
      </c>
      <c r="L99" s="283"/>
      <c r="M99" s="283"/>
      <c r="N99" s="95"/>
      <c r="O99" s="128"/>
      <c r="P99" s="128"/>
      <c r="Q99" s="128"/>
      <c r="R99" s="128"/>
      <c r="S99" s="128"/>
      <c r="T99" s="128"/>
      <c r="U99" s="128"/>
      <c r="V99" s="128"/>
      <c r="W99" s="128"/>
      <c r="X99" s="128"/>
      <c r="Y99" s="128"/>
      <c r="Z99" s="128"/>
      <c r="AA99" s="128"/>
      <c r="AB99" s="128"/>
      <c r="AC99" s="128"/>
      <c r="AD99" s="128"/>
      <c r="AE99" s="128"/>
      <c r="AF99" s="517"/>
    </row>
    <row r="100" spans="1:36" s="518" customFormat="1" ht="95.25" customHeight="1" x14ac:dyDescent="0.2">
      <c r="A100" s="1790"/>
      <c r="B100" s="262" t="s">
        <v>3079</v>
      </c>
      <c r="C100" s="275" t="s">
        <v>3083</v>
      </c>
      <c r="D100" s="276" t="s">
        <v>275</v>
      </c>
      <c r="E100" s="276" t="s">
        <v>340</v>
      </c>
      <c r="F100" s="516">
        <v>111.52</v>
      </c>
      <c r="G100" s="276"/>
      <c r="H100" s="276"/>
      <c r="I100" s="313"/>
      <c r="J100" s="1784"/>
      <c r="K100" s="283" t="s">
        <v>3752</v>
      </c>
      <c r="L100" s="283"/>
      <c r="M100" s="283"/>
      <c r="N100" s="95"/>
      <c r="O100" s="128"/>
      <c r="P100" s="128"/>
      <c r="Q100" s="128"/>
      <c r="R100" s="128"/>
      <c r="S100" s="128"/>
      <c r="T100" s="128"/>
      <c r="U100" s="128"/>
      <c r="V100" s="128"/>
      <c r="W100" s="128"/>
      <c r="X100" s="128"/>
      <c r="Y100" s="128"/>
      <c r="Z100" s="128"/>
      <c r="AA100" s="128"/>
      <c r="AB100" s="128"/>
      <c r="AC100" s="128"/>
      <c r="AD100" s="128"/>
      <c r="AE100" s="128"/>
      <c r="AF100" s="517"/>
    </row>
    <row r="101" spans="1:36" s="294" customFormat="1" ht="57" customHeight="1" x14ac:dyDescent="0.2">
      <c r="A101" s="1790"/>
      <c r="B101" s="225" t="s">
        <v>3753</v>
      </c>
      <c r="C101" s="497" t="s">
        <v>3754</v>
      </c>
      <c r="D101" s="225" t="s">
        <v>810</v>
      </c>
      <c r="E101" s="225" t="s">
        <v>3435</v>
      </c>
      <c r="F101" s="224">
        <v>294</v>
      </c>
      <c r="G101" s="224">
        <v>0</v>
      </c>
      <c r="H101" s="224">
        <v>0</v>
      </c>
      <c r="I101" s="224">
        <v>0</v>
      </c>
      <c r="J101" s="283" t="s">
        <v>3755</v>
      </c>
      <c r="K101" s="283"/>
      <c r="L101" s="283"/>
      <c r="M101" s="283"/>
      <c r="N101" s="95"/>
      <c r="O101" s="128"/>
      <c r="P101" s="128"/>
      <c r="Q101" s="128"/>
      <c r="R101" s="128"/>
      <c r="S101" s="128"/>
      <c r="T101" s="128"/>
      <c r="U101" s="128"/>
      <c r="V101" s="128"/>
      <c r="W101" s="128"/>
      <c r="X101" s="128"/>
      <c r="Y101" s="128"/>
      <c r="Z101" s="128"/>
      <c r="AA101" s="128"/>
      <c r="AB101" s="128"/>
      <c r="AC101" s="128"/>
      <c r="AD101" s="128"/>
      <c r="AE101" s="128"/>
      <c r="AF101" s="519"/>
    </row>
    <row r="102" spans="1:36" s="294" customFormat="1" ht="57" customHeight="1" x14ac:dyDescent="0.2">
      <c r="A102" s="1790"/>
      <c r="B102" s="225" t="s">
        <v>3757</v>
      </c>
      <c r="C102" s="497" t="s">
        <v>3758</v>
      </c>
      <c r="D102" s="225" t="s">
        <v>810</v>
      </c>
      <c r="E102" s="225" t="s">
        <v>3435</v>
      </c>
      <c r="F102" s="224">
        <v>50</v>
      </c>
      <c r="G102" s="224">
        <v>0</v>
      </c>
      <c r="H102" s="224">
        <v>0</v>
      </c>
      <c r="I102" s="224">
        <v>0</v>
      </c>
      <c r="J102" s="283" t="s">
        <v>3756</v>
      </c>
      <c r="K102" s="283"/>
      <c r="L102" s="283"/>
      <c r="M102" s="283"/>
      <c r="N102" s="95"/>
      <c r="O102" s="128"/>
      <c r="P102" s="128"/>
      <c r="Q102" s="128"/>
      <c r="R102" s="128"/>
      <c r="S102" s="128"/>
      <c r="T102" s="128"/>
      <c r="U102" s="128"/>
      <c r="V102" s="128"/>
      <c r="W102" s="128"/>
      <c r="X102" s="128"/>
      <c r="Y102" s="128"/>
      <c r="Z102" s="128"/>
      <c r="AA102" s="128"/>
      <c r="AB102" s="128"/>
      <c r="AC102" s="128"/>
      <c r="AD102" s="128"/>
      <c r="AE102" s="128"/>
      <c r="AF102" s="519"/>
    </row>
    <row r="103" spans="1:36" ht="106.5" customHeight="1" thickBot="1" x14ac:dyDescent="0.25">
      <c r="A103" s="209" t="s">
        <v>1481</v>
      </c>
      <c r="B103" s="97" t="s">
        <v>2108</v>
      </c>
      <c r="C103" s="520" t="s">
        <v>555</v>
      </c>
      <c r="D103" s="521" t="s">
        <v>213</v>
      </c>
      <c r="E103" s="522" t="s">
        <v>551</v>
      </c>
      <c r="F103" s="523">
        <v>2900</v>
      </c>
      <c r="G103" s="524">
        <v>5000</v>
      </c>
      <c r="H103" s="525">
        <v>7000</v>
      </c>
      <c r="I103" s="526"/>
      <c r="J103" s="152" t="s">
        <v>3759</v>
      </c>
      <c r="K103" s="152"/>
      <c r="L103" s="152"/>
      <c r="M103" s="152"/>
      <c r="N103" s="95" t="s">
        <v>11</v>
      </c>
      <c r="O103" s="96"/>
    </row>
    <row r="104" spans="1:36" ht="83.25" customHeight="1" x14ac:dyDescent="0.2">
      <c r="A104" s="527" t="s">
        <v>1482</v>
      </c>
      <c r="B104" s="97" t="s">
        <v>2110</v>
      </c>
      <c r="C104" s="296" t="s">
        <v>557</v>
      </c>
      <c r="D104" s="528" t="s">
        <v>558</v>
      </c>
      <c r="E104" s="528" t="s">
        <v>216</v>
      </c>
      <c r="F104" s="529">
        <v>21500</v>
      </c>
      <c r="G104" s="530">
        <v>10000</v>
      </c>
      <c r="H104" s="374"/>
      <c r="I104" s="531"/>
      <c r="J104" s="152" t="s">
        <v>3760</v>
      </c>
      <c r="K104" s="152"/>
      <c r="L104" s="152"/>
      <c r="M104" s="152"/>
      <c r="N104" s="127" t="s">
        <v>123</v>
      </c>
    </row>
    <row r="105" spans="1:36" ht="97.5" customHeight="1" x14ac:dyDescent="0.2">
      <c r="A105" s="1797" t="s">
        <v>1485</v>
      </c>
      <c r="B105" s="97" t="s">
        <v>2118</v>
      </c>
      <c r="C105" s="296" t="s">
        <v>566</v>
      </c>
      <c r="D105" s="297" t="s">
        <v>275</v>
      </c>
      <c r="E105" s="308" t="s">
        <v>340</v>
      </c>
      <c r="F105" s="298">
        <v>474.1</v>
      </c>
      <c r="G105" s="298"/>
      <c r="H105" s="298"/>
      <c r="I105" s="316"/>
      <c r="J105" s="317" t="s">
        <v>3761</v>
      </c>
      <c r="K105" s="317"/>
      <c r="L105" s="317"/>
      <c r="M105" s="317"/>
      <c r="N105" s="95" t="s">
        <v>11</v>
      </c>
      <c r="O105" s="96"/>
    </row>
    <row r="106" spans="1:36" ht="117.75" customHeight="1" x14ac:dyDescent="0.2">
      <c r="A106" s="1790"/>
      <c r="B106" s="97" t="s">
        <v>2139</v>
      </c>
      <c r="C106" s="296" t="s">
        <v>587</v>
      </c>
      <c r="D106" s="297" t="s">
        <v>558</v>
      </c>
      <c r="E106" s="297" t="s">
        <v>216</v>
      </c>
      <c r="F106" s="298">
        <v>42500</v>
      </c>
      <c r="G106" s="299">
        <v>29899</v>
      </c>
      <c r="H106" s="225"/>
      <c r="I106" s="279"/>
      <c r="J106" s="283" t="s">
        <v>3303</v>
      </c>
      <c r="K106" s="532" t="s">
        <v>3762</v>
      </c>
      <c r="L106" s="532"/>
      <c r="M106" s="532"/>
      <c r="N106" s="95" t="s">
        <v>123</v>
      </c>
      <c r="O106" s="96"/>
    </row>
    <row r="107" spans="1:36" ht="58.5" customHeight="1" thickBot="1" x14ac:dyDescent="0.25">
      <c r="A107" s="1798"/>
      <c r="B107" s="225" t="s">
        <v>3763</v>
      </c>
      <c r="C107" s="497" t="s">
        <v>3764</v>
      </c>
      <c r="D107" s="225" t="s">
        <v>810</v>
      </c>
      <c r="E107" s="225" t="s">
        <v>3435</v>
      </c>
      <c r="F107" s="224">
        <v>150</v>
      </c>
      <c r="G107" s="224">
        <v>0</v>
      </c>
      <c r="H107" s="224">
        <v>0</v>
      </c>
      <c r="I107" s="224">
        <v>0</v>
      </c>
      <c r="J107" s="144" t="s">
        <v>3765</v>
      </c>
      <c r="K107" s="144"/>
      <c r="L107" s="144"/>
      <c r="M107" s="144"/>
      <c r="N107" s="128"/>
    </row>
    <row r="108" spans="1:36" ht="85.5" customHeight="1" x14ac:dyDescent="0.2">
      <c r="A108" s="1789" t="s">
        <v>1486</v>
      </c>
      <c r="B108" s="466" t="s">
        <v>2176</v>
      </c>
      <c r="C108" s="355" t="s">
        <v>621</v>
      </c>
      <c r="D108" s="347" t="s">
        <v>213</v>
      </c>
      <c r="E108" s="533" t="s">
        <v>551</v>
      </c>
      <c r="F108" s="266">
        <v>13813</v>
      </c>
      <c r="G108" s="266">
        <v>40000</v>
      </c>
      <c r="H108" s="266">
        <v>40000</v>
      </c>
      <c r="I108" s="319"/>
      <c r="J108" s="317" t="s">
        <v>3766</v>
      </c>
      <c r="K108" s="317"/>
      <c r="L108" s="317"/>
      <c r="M108" s="317"/>
      <c r="N108" s="128" t="s">
        <v>11</v>
      </c>
    </row>
    <row r="109" spans="1:36" ht="133.5" customHeight="1" x14ac:dyDescent="0.2">
      <c r="A109" s="1790"/>
      <c r="B109" s="97" t="s">
        <v>2180</v>
      </c>
      <c r="C109" s="303" t="s">
        <v>625</v>
      </c>
      <c r="D109" s="297" t="s">
        <v>213</v>
      </c>
      <c r="E109" s="304" t="s">
        <v>551</v>
      </c>
      <c r="F109" s="305">
        <v>6345.6</v>
      </c>
      <c r="G109" s="279"/>
      <c r="H109" s="306"/>
      <c r="I109" s="279"/>
      <c r="J109" s="283" t="s">
        <v>3306</v>
      </c>
      <c r="K109" s="317" t="s">
        <v>3767</v>
      </c>
      <c r="L109" s="317"/>
      <c r="M109" s="317"/>
      <c r="N109" s="128" t="s">
        <v>11</v>
      </c>
    </row>
    <row r="110" spans="1:36" ht="131.25" customHeight="1" x14ac:dyDescent="0.2">
      <c r="A110" s="1790"/>
      <c r="B110" s="97" t="s">
        <v>2181</v>
      </c>
      <c r="C110" s="303" t="s">
        <v>626</v>
      </c>
      <c r="D110" s="297" t="s">
        <v>213</v>
      </c>
      <c r="E110" s="304" t="s">
        <v>551</v>
      </c>
      <c r="F110" s="298">
        <v>6986.7</v>
      </c>
      <c r="G110" s="298"/>
      <c r="H110" s="298"/>
      <c r="I110" s="316"/>
      <c r="J110" s="317" t="s">
        <v>3768</v>
      </c>
      <c r="K110" s="317"/>
      <c r="L110" s="317"/>
      <c r="M110" s="317"/>
      <c r="N110" s="128" t="s">
        <v>11</v>
      </c>
    </row>
    <row r="111" spans="1:36" ht="108" customHeight="1" x14ac:dyDescent="0.2">
      <c r="A111" s="1790"/>
      <c r="B111" s="97" t="s">
        <v>2187</v>
      </c>
      <c r="C111" s="303" t="s">
        <v>3088</v>
      </c>
      <c r="D111" s="308" t="s">
        <v>213</v>
      </c>
      <c r="E111" s="308" t="s">
        <v>551</v>
      </c>
      <c r="F111" s="298">
        <v>1540</v>
      </c>
      <c r="G111" s="298"/>
      <c r="H111" s="298"/>
      <c r="I111" s="316"/>
      <c r="J111" s="317" t="s">
        <v>3087</v>
      </c>
      <c r="K111" s="317" t="s">
        <v>3769</v>
      </c>
      <c r="L111" s="317"/>
      <c r="M111" s="317"/>
      <c r="N111" s="128" t="s">
        <v>11</v>
      </c>
    </row>
    <row r="112" spans="1:36" s="128" customFormat="1" ht="106.5" customHeight="1" x14ac:dyDescent="0.2">
      <c r="A112" s="1790"/>
      <c r="B112" s="97" t="s">
        <v>2188</v>
      </c>
      <c r="C112" s="303" t="s">
        <v>630</v>
      </c>
      <c r="D112" s="308" t="s">
        <v>213</v>
      </c>
      <c r="E112" s="308" t="s">
        <v>551</v>
      </c>
      <c r="F112" s="298">
        <v>1360</v>
      </c>
      <c r="G112" s="298"/>
      <c r="H112" s="298"/>
      <c r="I112" s="316"/>
      <c r="J112" s="317" t="s">
        <v>3770</v>
      </c>
      <c r="K112" s="317"/>
      <c r="L112" s="317"/>
      <c r="M112" s="317"/>
      <c r="N112" s="128" t="s">
        <v>11</v>
      </c>
    </row>
    <row r="113" spans="1:36" s="128" customFormat="1" ht="108" customHeight="1" x14ac:dyDescent="0.2">
      <c r="A113" s="1790"/>
      <c r="B113" s="97" t="s">
        <v>2190</v>
      </c>
      <c r="C113" s="303" t="s">
        <v>3176</v>
      </c>
      <c r="D113" s="297" t="s">
        <v>213</v>
      </c>
      <c r="E113" s="304" t="s">
        <v>551</v>
      </c>
      <c r="F113" s="298">
        <v>1579.5</v>
      </c>
      <c r="G113" s="279"/>
      <c r="H113" s="225"/>
      <c r="I113" s="279"/>
      <c r="J113" s="283" t="s">
        <v>3312</v>
      </c>
      <c r="K113" s="317" t="s">
        <v>3771</v>
      </c>
      <c r="L113" s="317"/>
      <c r="M113" s="317"/>
      <c r="N113" s="128" t="s">
        <v>11</v>
      </c>
    </row>
    <row r="114" spans="1:36" s="128" customFormat="1" ht="97.5" customHeight="1" x14ac:dyDescent="0.2">
      <c r="A114" s="1790"/>
      <c r="B114" s="97" t="s">
        <v>2195</v>
      </c>
      <c r="C114" s="303" t="s">
        <v>636</v>
      </c>
      <c r="D114" s="308" t="s">
        <v>213</v>
      </c>
      <c r="E114" s="308" t="s">
        <v>551</v>
      </c>
      <c r="F114" s="298">
        <v>1021</v>
      </c>
      <c r="G114" s="298">
        <v>1500</v>
      </c>
      <c r="H114" s="298">
        <v>2000</v>
      </c>
      <c r="I114" s="316"/>
      <c r="J114" s="317" t="s">
        <v>3772</v>
      </c>
      <c r="K114" s="317"/>
      <c r="L114" s="317"/>
      <c r="M114" s="317"/>
      <c r="N114" s="128" t="s">
        <v>11</v>
      </c>
    </row>
    <row r="115" spans="1:36" s="128" customFormat="1" ht="89.25" customHeight="1" x14ac:dyDescent="0.2">
      <c r="A115" s="1790"/>
      <c r="B115" s="97" t="s">
        <v>2197</v>
      </c>
      <c r="C115" s="303" t="s">
        <v>638</v>
      </c>
      <c r="D115" s="297" t="s">
        <v>558</v>
      </c>
      <c r="E115" s="297" t="s">
        <v>216</v>
      </c>
      <c r="F115" s="301">
        <v>300</v>
      </c>
      <c r="G115" s="534">
        <v>13000</v>
      </c>
      <c r="H115" s="308"/>
      <c r="I115" s="535"/>
      <c r="J115" s="152" t="s">
        <v>3773</v>
      </c>
      <c r="K115" s="152"/>
      <c r="L115" s="152"/>
      <c r="M115" s="152"/>
      <c r="N115" s="127" t="s">
        <v>123</v>
      </c>
    </row>
    <row r="116" spans="1:36" s="128" customFormat="1" ht="78.75" customHeight="1" x14ac:dyDescent="0.2">
      <c r="A116" s="1790"/>
      <c r="B116" s="97" t="s">
        <v>2227</v>
      </c>
      <c r="C116" s="303" t="s">
        <v>669</v>
      </c>
      <c r="D116" s="297" t="s">
        <v>213</v>
      </c>
      <c r="E116" s="304" t="s">
        <v>551</v>
      </c>
      <c r="F116" s="264">
        <v>3403.8</v>
      </c>
      <c r="G116" s="314"/>
      <c r="H116" s="308"/>
      <c r="I116" s="197">
        <v>1010.9</v>
      </c>
      <c r="J116" s="283" t="s">
        <v>3427</v>
      </c>
      <c r="K116" s="144" t="s">
        <v>3774</v>
      </c>
      <c r="L116" s="144"/>
      <c r="M116" s="144"/>
      <c r="N116" s="127" t="s">
        <v>11</v>
      </c>
      <c r="P116" s="96"/>
      <c r="Q116" s="96"/>
      <c r="R116" s="96"/>
      <c r="S116" s="96"/>
      <c r="T116" s="96"/>
      <c r="U116" s="96"/>
      <c r="V116" s="96"/>
      <c r="W116" s="96"/>
      <c r="X116" s="96"/>
      <c r="Y116" s="96"/>
      <c r="Z116" s="96"/>
      <c r="AA116" s="96"/>
      <c r="AB116" s="96"/>
      <c r="AC116" s="96"/>
      <c r="AD116" s="96"/>
      <c r="AE116" s="96"/>
      <c r="AF116" s="96"/>
      <c r="AG116" s="96"/>
      <c r="AH116" s="96"/>
      <c r="AI116" s="96"/>
      <c r="AJ116" s="96"/>
    </row>
    <row r="117" spans="1:36" s="128" customFormat="1" ht="109.5" customHeight="1" x14ac:dyDescent="0.2">
      <c r="A117" s="1790"/>
      <c r="B117" s="97" t="s">
        <v>2229</v>
      </c>
      <c r="C117" s="303" t="s">
        <v>671</v>
      </c>
      <c r="D117" s="297" t="s">
        <v>213</v>
      </c>
      <c r="E117" s="304" t="s">
        <v>551</v>
      </c>
      <c r="F117" s="536">
        <v>1409.5</v>
      </c>
      <c r="G117" s="298"/>
      <c r="H117" s="308"/>
      <c r="I117" s="537"/>
      <c r="J117" s="152" t="s">
        <v>3775</v>
      </c>
      <c r="K117" s="538"/>
      <c r="L117" s="538"/>
      <c r="M117" s="538"/>
      <c r="N117" s="127" t="s">
        <v>11</v>
      </c>
      <c r="P117" s="96"/>
      <c r="Q117" s="96"/>
      <c r="R117" s="96"/>
      <c r="S117" s="96"/>
      <c r="T117" s="96"/>
      <c r="U117" s="96"/>
      <c r="V117" s="96"/>
      <c r="W117" s="96"/>
      <c r="X117" s="96"/>
      <c r="Y117" s="96"/>
      <c r="Z117" s="96"/>
      <c r="AA117" s="96"/>
      <c r="AB117" s="96"/>
      <c r="AC117" s="96"/>
      <c r="AD117" s="96"/>
      <c r="AE117" s="96"/>
      <c r="AF117" s="96"/>
      <c r="AG117" s="96"/>
      <c r="AH117" s="96"/>
      <c r="AI117" s="96"/>
      <c r="AJ117" s="96"/>
    </row>
    <row r="118" spans="1:36" s="128" customFormat="1" ht="76.5" customHeight="1" x14ac:dyDescent="0.2">
      <c r="A118" s="1790"/>
      <c r="B118" s="97" t="s">
        <v>2263</v>
      </c>
      <c r="C118" s="303" t="s">
        <v>701</v>
      </c>
      <c r="D118" s="308" t="s">
        <v>213</v>
      </c>
      <c r="E118" s="308" t="s">
        <v>551</v>
      </c>
      <c r="F118" s="298"/>
      <c r="G118" s="298"/>
      <c r="H118" s="298"/>
      <c r="I118" s="316"/>
      <c r="J118" s="317" t="s">
        <v>3776</v>
      </c>
      <c r="K118" s="317"/>
      <c r="L118" s="317"/>
      <c r="M118" s="317"/>
      <c r="N118" s="127" t="s">
        <v>11</v>
      </c>
      <c r="P118" s="96"/>
      <c r="Q118" s="96"/>
      <c r="R118" s="96"/>
      <c r="S118" s="96"/>
      <c r="T118" s="96"/>
      <c r="U118" s="96"/>
      <c r="V118" s="96"/>
      <c r="W118" s="96"/>
      <c r="X118" s="96"/>
      <c r="Y118" s="96"/>
      <c r="Z118" s="96"/>
      <c r="AA118" s="96"/>
      <c r="AB118" s="96"/>
      <c r="AC118" s="96"/>
      <c r="AD118" s="96"/>
      <c r="AE118" s="96"/>
      <c r="AF118" s="96"/>
      <c r="AG118" s="96"/>
      <c r="AH118" s="96"/>
      <c r="AI118" s="96"/>
      <c r="AJ118" s="96"/>
    </row>
    <row r="119" spans="1:36" s="128" customFormat="1" ht="74.25" customHeight="1" x14ac:dyDescent="0.2">
      <c r="A119" s="1790"/>
      <c r="B119" s="97" t="s">
        <v>2264</v>
      </c>
      <c r="C119" s="303" t="s">
        <v>702</v>
      </c>
      <c r="D119" s="311" t="s">
        <v>213</v>
      </c>
      <c r="E119" s="311" t="s">
        <v>551</v>
      </c>
      <c r="F119" s="298"/>
      <c r="G119" s="298"/>
      <c r="H119" s="298"/>
      <c r="I119" s="316"/>
      <c r="J119" s="317" t="s">
        <v>3777</v>
      </c>
      <c r="K119" s="317"/>
      <c r="L119" s="317"/>
      <c r="M119" s="317"/>
      <c r="N119" s="127" t="s">
        <v>11</v>
      </c>
      <c r="P119" s="96"/>
      <c r="Q119" s="96"/>
      <c r="R119" s="96"/>
      <c r="S119" s="96"/>
      <c r="T119" s="96"/>
      <c r="U119" s="96"/>
      <c r="V119" s="96"/>
      <c r="W119" s="96"/>
      <c r="X119" s="96"/>
      <c r="Y119" s="96"/>
      <c r="Z119" s="96"/>
      <c r="AA119" s="96"/>
      <c r="AB119" s="96"/>
      <c r="AC119" s="96"/>
      <c r="AD119" s="96"/>
      <c r="AE119" s="96"/>
      <c r="AF119" s="96"/>
      <c r="AG119" s="96"/>
      <c r="AH119" s="96"/>
      <c r="AI119" s="96"/>
      <c r="AJ119" s="96"/>
    </row>
    <row r="120" spans="1:36" s="128" customFormat="1" ht="70.5" customHeight="1" x14ac:dyDescent="0.2">
      <c r="A120" s="1790"/>
      <c r="B120" s="97" t="s">
        <v>2265</v>
      </c>
      <c r="C120" s="303" t="s">
        <v>703</v>
      </c>
      <c r="D120" s="311" t="s">
        <v>213</v>
      </c>
      <c r="E120" s="311" t="s">
        <v>551</v>
      </c>
      <c r="F120" s="298"/>
      <c r="G120" s="298"/>
      <c r="H120" s="298"/>
      <c r="I120" s="316"/>
      <c r="J120" s="317" t="s">
        <v>3777</v>
      </c>
      <c r="K120" s="317"/>
      <c r="L120" s="317"/>
      <c r="M120" s="317"/>
      <c r="N120" s="127" t="s">
        <v>11</v>
      </c>
      <c r="P120" s="96"/>
      <c r="Q120" s="96"/>
      <c r="R120" s="96"/>
      <c r="S120" s="96"/>
      <c r="T120" s="96"/>
      <c r="U120" s="96"/>
      <c r="V120" s="96"/>
      <c r="W120" s="96"/>
      <c r="X120" s="96"/>
      <c r="Y120" s="96"/>
      <c r="Z120" s="96"/>
      <c r="AA120" s="96"/>
      <c r="AB120" s="96"/>
      <c r="AC120" s="96"/>
      <c r="AD120" s="96"/>
      <c r="AE120" s="96"/>
      <c r="AF120" s="96"/>
      <c r="AG120" s="96"/>
      <c r="AH120" s="96"/>
      <c r="AI120" s="96"/>
      <c r="AJ120" s="96"/>
    </row>
    <row r="121" spans="1:36" s="128" customFormat="1" ht="72.75" customHeight="1" x14ac:dyDescent="0.2">
      <c r="A121" s="1790"/>
      <c r="B121" s="97" t="s">
        <v>2284</v>
      </c>
      <c r="C121" s="303" t="s">
        <v>715</v>
      </c>
      <c r="D121" s="308" t="s">
        <v>213</v>
      </c>
      <c r="E121" s="308" t="s">
        <v>551</v>
      </c>
      <c r="F121" s="298"/>
      <c r="G121" s="318"/>
      <c r="H121" s="318"/>
      <c r="I121" s="319"/>
      <c r="J121" s="317" t="s">
        <v>3323</v>
      </c>
      <c r="K121" s="144" t="s">
        <v>3778</v>
      </c>
      <c r="L121" s="144"/>
      <c r="M121" s="144"/>
      <c r="N121" s="127" t="s">
        <v>11</v>
      </c>
    </row>
    <row r="122" spans="1:36" s="128" customFormat="1" ht="77.25" customHeight="1" x14ac:dyDescent="0.2">
      <c r="A122" s="1790"/>
      <c r="B122" s="97" t="s">
        <v>2285</v>
      </c>
      <c r="C122" s="303" t="s">
        <v>716</v>
      </c>
      <c r="D122" s="308" t="s">
        <v>213</v>
      </c>
      <c r="E122" s="308" t="s">
        <v>551</v>
      </c>
      <c r="F122" s="298"/>
      <c r="G122" s="302"/>
      <c r="H122" s="308"/>
      <c r="I122" s="197"/>
      <c r="J122" s="144" t="s">
        <v>3779</v>
      </c>
      <c r="K122" s="144"/>
      <c r="L122" s="144"/>
      <c r="M122" s="144"/>
      <c r="N122" s="127" t="s">
        <v>11</v>
      </c>
    </row>
    <row r="123" spans="1:36" s="128" customFormat="1" ht="66.75" customHeight="1" x14ac:dyDescent="0.2">
      <c r="A123" s="1790"/>
      <c r="B123" s="97" t="s">
        <v>2286</v>
      </c>
      <c r="C123" s="303" t="s">
        <v>3090</v>
      </c>
      <c r="D123" s="308" t="s">
        <v>213</v>
      </c>
      <c r="E123" s="308" t="s">
        <v>551</v>
      </c>
      <c r="F123" s="298"/>
      <c r="G123" s="302"/>
      <c r="H123" s="308"/>
      <c r="I123" s="197"/>
      <c r="J123" s="144" t="s">
        <v>3089</v>
      </c>
      <c r="K123" s="144" t="s">
        <v>3780</v>
      </c>
      <c r="L123" s="144"/>
      <c r="M123" s="144"/>
      <c r="N123" s="127" t="s">
        <v>11</v>
      </c>
    </row>
    <row r="124" spans="1:36" s="128" customFormat="1" ht="159.75" customHeight="1" x14ac:dyDescent="0.2">
      <c r="A124" s="1790"/>
      <c r="B124" s="97" t="s">
        <v>2287</v>
      </c>
      <c r="C124" s="310" t="s">
        <v>3781</v>
      </c>
      <c r="D124" s="539" t="s">
        <v>213</v>
      </c>
      <c r="E124" s="540" t="s">
        <v>551</v>
      </c>
      <c r="F124" s="298">
        <v>100</v>
      </c>
      <c r="G124" s="302"/>
      <c r="H124" s="308"/>
      <c r="I124" s="197"/>
      <c r="J124" s="144" t="s">
        <v>3471</v>
      </c>
      <c r="K124" s="144" t="s">
        <v>3782</v>
      </c>
      <c r="L124" s="144"/>
      <c r="M124" s="144"/>
      <c r="N124" s="127" t="s">
        <v>11</v>
      </c>
    </row>
    <row r="125" spans="1:36" s="128" customFormat="1" ht="75" customHeight="1" x14ac:dyDescent="0.2">
      <c r="A125" s="1790"/>
      <c r="B125" s="97" t="s">
        <v>2288</v>
      </c>
      <c r="C125" s="310" t="s">
        <v>717</v>
      </c>
      <c r="D125" s="539" t="s">
        <v>213</v>
      </c>
      <c r="E125" s="540" t="s">
        <v>551</v>
      </c>
      <c r="F125" s="298"/>
      <c r="G125" s="302"/>
      <c r="H125" s="308"/>
      <c r="I125" s="197"/>
      <c r="J125" s="144" t="s">
        <v>3779</v>
      </c>
      <c r="K125" s="144"/>
      <c r="L125" s="144"/>
      <c r="M125" s="144"/>
      <c r="N125" s="127" t="s">
        <v>11</v>
      </c>
    </row>
    <row r="126" spans="1:36" s="128" customFormat="1" ht="101.25" customHeight="1" x14ac:dyDescent="0.2">
      <c r="A126" s="1790"/>
      <c r="B126" s="97" t="s">
        <v>2290</v>
      </c>
      <c r="C126" s="310" t="s">
        <v>718</v>
      </c>
      <c r="D126" s="539" t="s">
        <v>213</v>
      </c>
      <c r="E126" s="540" t="s">
        <v>551</v>
      </c>
      <c r="F126" s="298">
        <v>200</v>
      </c>
      <c r="G126" s="302"/>
      <c r="H126" s="308"/>
      <c r="I126" s="197"/>
      <c r="J126" s="144" t="s">
        <v>3783</v>
      </c>
      <c r="K126" s="144"/>
      <c r="L126" s="144"/>
      <c r="M126" s="144"/>
      <c r="N126" s="127" t="s">
        <v>11</v>
      </c>
    </row>
    <row r="127" spans="1:36" s="128" customFormat="1" ht="80.25" customHeight="1" x14ac:dyDescent="0.2">
      <c r="A127" s="1790"/>
      <c r="B127" s="97" t="s">
        <v>2293</v>
      </c>
      <c r="C127" s="310" t="s">
        <v>719</v>
      </c>
      <c r="D127" s="539" t="s">
        <v>213</v>
      </c>
      <c r="E127" s="540" t="s">
        <v>551</v>
      </c>
      <c r="F127" s="298"/>
      <c r="G127" s="302"/>
      <c r="H127" s="308"/>
      <c r="I127" s="197"/>
      <c r="J127" s="144" t="s">
        <v>3784</v>
      </c>
      <c r="K127" s="144"/>
      <c r="L127" s="144"/>
      <c r="M127" s="144"/>
      <c r="N127" s="127" t="s">
        <v>11</v>
      </c>
    </row>
    <row r="128" spans="1:36" s="128" customFormat="1" ht="81.75" customHeight="1" x14ac:dyDescent="0.2">
      <c r="A128" s="1790"/>
      <c r="B128" s="97" t="s">
        <v>2294</v>
      </c>
      <c r="C128" s="310" t="s">
        <v>720</v>
      </c>
      <c r="D128" s="539" t="s">
        <v>213</v>
      </c>
      <c r="E128" s="540" t="s">
        <v>551</v>
      </c>
      <c r="F128" s="298"/>
      <c r="G128" s="302"/>
      <c r="H128" s="308"/>
      <c r="I128" s="197"/>
      <c r="J128" s="144" t="s">
        <v>3785</v>
      </c>
      <c r="K128" s="144"/>
      <c r="L128" s="144"/>
      <c r="M128" s="144"/>
      <c r="N128" s="127" t="s">
        <v>11</v>
      </c>
    </row>
    <row r="129" spans="1:36" s="128" customFormat="1" ht="60" customHeight="1" x14ac:dyDescent="0.2">
      <c r="A129" s="1790"/>
      <c r="B129" s="97" t="s">
        <v>2295</v>
      </c>
      <c r="C129" s="310" t="s">
        <v>3787</v>
      </c>
      <c r="D129" s="539" t="s">
        <v>213</v>
      </c>
      <c r="E129" s="540" t="s">
        <v>551</v>
      </c>
      <c r="F129" s="298">
        <v>100</v>
      </c>
      <c r="G129" s="302"/>
      <c r="H129" s="308"/>
      <c r="I129" s="197"/>
      <c r="J129" s="144" t="s">
        <v>3786</v>
      </c>
      <c r="K129" s="144"/>
      <c r="L129" s="144"/>
      <c r="M129" s="144"/>
      <c r="N129" s="127" t="s">
        <v>11</v>
      </c>
    </row>
    <row r="130" spans="1:36" s="128" customFormat="1" ht="78.75" customHeight="1" x14ac:dyDescent="0.2">
      <c r="A130" s="1790"/>
      <c r="B130" s="97" t="s">
        <v>2298</v>
      </c>
      <c r="C130" s="310" t="s">
        <v>3738</v>
      </c>
      <c r="D130" s="539" t="s">
        <v>213</v>
      </c>
      <c r="E130" s="540" t="s">
        <v>551</v>
      </c>
      <c r="F130" s="298">
        <v>767</v>
      </c>
      <c r="G130" s="302"/>
      <c r="H130" s="308"/>
      <c r="I130" s="197"/>
      <c r="J130" s="144" t="s">
        <v>3788</v>
      </c>
      <c r="K130" s="144"/>
      <c r="L130" s="144"/>
      <c r="M130" s="144"/>
      <c r="N130" s="127" t="s">
        <v>11</v>
      </c>
    </row>
    <row r="131" spans="1:36" s="128" customFormat="1" ht="91.5" customHeight="1" x14ac:dyDescent="0.2">
      <c r="A131" s="1790"/>
      <c r="B131" s="97" t="s">
        <v>2327</v>
      </c>
      <c r="C131" s="303" t="s">
        <v>3328</v>
      </c>
      <c r="D131" s="297" t="s">
        <v>213</v>
      </c>
      <c r="E131" s="304" t="s">
        <v>551</v>
      </c>
      <c r="F131" s="298"/>
      <c r="G131" s="318"/>
      <c r="H131" s="318"/>
      <c r="I131" s="319"/>
      <c r="J131" s="317" t="s">
        <v>3327</v>
      </c>
      <c r="K131" s="317" t="s">
        <v>3789</v>
      </c>
      <c r="L131" s="317"/>
      <c r="M131" s="317"/>
      <c r="N131" s="127" t="s">
        <v>11</v>
      </c>
    </row>
    <row r="132" spans="1:36" s="128" customFormat="1" ht="100.5" customHeight="1" x14ac:dyDescent="0.2">
      <c r="A132" s="1790"/>
      <c r="B132" s="472" t="s">
        <v>3335</v>
      </c>
      <c r="C132" s="472" t="s">
        <v>3791</v>
      </c>
      <c r="D132" s="286" t="s">
        <v>986</v>
      </c>
      <c r="E132" s="328" t="s">
        <v>60</v>
      </c>
      <c r="F132" s="224">
        <v>66</v>
      </c>
      <c r="G132" s="224"/>
      <c r="H132" s="224"/>
      <c r="I132" s="235"/>
      <c r="J132" s="317" t="s">
        <v>3337</v>
      </c>
      <c r="K132" s="144" t="s">
        <v>3790</v>
      </c>
      <c r="L132" s="485"/>
      <c r="M132" s="485"/>
      <c r="N132" s="127"/>
      <c r="P132" s="96"/>
      <c r="Q132" s="96"/>
      <c r="R132" s="96"/>
      <c r="S132" s="96"/>
      <c r="T132" s="96"/>
      <c r="U132" s="96"/>
      <c r="V132" s="96"/>
      <c r="W132" s="96"/>
      <c r="X132" s="96"/>
      <c r="Y132" s="96"/>
      <c r="Z132" s="96"/>
      <c r="AA132" s="96"/>
      <c r="AB132" s="96"/>
      <c r="AC132" s="96"/>
      <c r="AD132" s="96"/>
      <c r="AE132" s="96"/>
      <c r="AF132" s="96"/>
      <c r="AG132" s="96"/>
      <c r="AH132" s="96"/>
      <c r="AI132" s="96"/>
      <c r="AJ132" s="96"/>
    </row>
    <row r="133" spans="1:36" s="128" customFormat="1" ht="104.25" customHeight="1" x14ac:dyDescent="0.2">
      <c r="A133" s="1790"/>
      <c r="B133" s="472" t="s">
        <v>3342</v>
      </c>
      <c r="C133" s="472" t="s">
        <v>3343</v>
      </c>
      <c r="D133" s="286" t="s">
        <v>986</v>
      </c>
      <c r="E133" s="328" t="s">
        <v>60</v>
      </c>
      <c r="F133" s="224">
        <v>167</v>
      </c>
      <c r="G133" s="224"/>
      <c r="H133" s="224"/>
      <c r="I133" s="235"/>
      <c r="J133" s="317" t="s">
        <v>3344</v>
      </c>
      <c r="K133" s="144" t="s">
        <v>3792</v>
      </c>
      <c r="L133" s="485"/>
      <c r="M133" s="485"/>
      <c r="N133" s="127"/>
      <c r="P133" s="96"/>
      <c r="Q133" s="96"/>
      <c r="R133" s="96"/>
      <c r="S133" s="96"/>
      <c r="T133" s="96"/>
      <c r="U133" s="96"/>
      <c r="V133" s="96"/>
      <c r="W133" s="96"/>
      <c r="X133" s="96"/>
      <c r="Y133" s="96"/>
      <c r="Z133" s="96"/>
      <c r="AA133" s="96"/>
      <c r="AB133" s="96"/>
      <c r="AC133" s="96"/>
      <c r="AD133" s="96"/>
      <c r="AE133" s="96"/>
      <c r="AF133" s="96"/>
      <c r="AG133" s="96"/>
      <c r="AH133" s="96"/>
      <c r="AI133" s="96"/>
      <c r="AJ133" s="96"/>
    </row>
    <row r="134" spans="1:36" ht="64.5" customHeight="1" x14ac:dyDescent="0.2">
      <c r="A134" s="1790"/>
      <c r="B134" s="472" t="s">
        <v>3348</v>
      </c>
      <c r="C134" s="472" t="s">
        <v>3619</v>
      </c>
      <c r="D134" s="286" t="s">
        <v>986</v>
      </c>
      <c r="E134" s="328" t="s">
        <v>60</v>
      </c>
      <c r="F134" s="224"/>
      <c r="G134" s="224"/>
      <c r="H134" s="224"/>
      <c r="I134" s="235"/>
      <c r="J134" s="317" t="s">
        <v>3350</v>
      </c>
      <c r="K134" s="144" t="s">
        <v>3618</v>
      </c>
      <c r="L134" s="541" t="s">
        <v>3778</v>
      </c>
      <c r="M134" s="485"/>
    </row>
    <row r="135" spans="1:36" ht="94.5" customHeight="1" x14ac:dyDescent="0.2">
      <c r="A135" s="1790"/>
      <c r="B135" s="497" t="s">
        <v>3476</v>
      </c>
      <c r="C135" s="497" t="s">
        <v>3477</v>
      </c>
      <c r="D135" s="225" t="s">
        <v>275</v>
      </c>
      <c r="E135" s="225" t="s">
        <v>3435</v>
      </c>
      <c r="F135" s="224"/>
      <c r="G135" s="224">
        <v>0</v>
      </c>
      <c r="H135" s="224">
        <v>0</v>
      </c>
      <c r="I135" s="224">
        <v>0</v>
      </c>
      <c r="J135" s="317" t="s">
        <v>3478</v>
      </c>
      <c r="K135" s="144" t="s">
        <v>3793</v>
      </c>
      <c r="L135" s="485"/>
      <c r="M135" s="485"/>
    </row>
    <row r="136" spans="1:36" ht="49.5" customHeight="1" x14ac:dyDescent="0.2">
      <c r="A136" s="1790"/>
      <c r="B136" s="225" t="s">
        <v>3794</v>
      </c>
      <c r="C136" s="497" t="s">
        <v>3795</v>
      </c>
      <c r="D136" s="225" t="s">
        <v>810</v>
      </c>
      <c r="E136" s="225" t="s">
        <v>902</v>
      </c>
      <c r="F136" s="224">
        <v>1000</v>
      </c>
      <c r="G136" s="224">
        <v>0</v>
      </c>
      <c r="H136" s="224">
        <v>0</v>
      </c>
      <c r="I136" s="224">
        <v>0</v>
      </c>
      <c r="J136" s="317" t="s">
        <v>3796</v>
      </c>
      <c r="K136" s="485"/>
      <c r="L136" s="485"/>
      <c r="M136" s="485"/>
    </row>
    <row r="137" spans="1:36" ht="49.5" customHeight="1" x14ac:dyDescent="0.2">
      <c r="A137" s="1793"/>
      <c r="B137" s="225" t="s">
        <v>3797</v>
      </c>
      <c r="C137" s="497" t="s">
        <v>3798</v>
      </c>
      <c r="D137" s="225" t="s">
        <v>810</v>
      </c>
      <c r="E137" s="225" t="s">
        <v>3435</v>
      </c>
      <c r="F137" s="224">
        <v>444</v>
      </c>
      <c r="G137" s="224">
        <v>0</v>
      </c>
      <c r="H137" s="224">
        <v>0</v>
      </c>
      <c r="I137" s="224">
        <v>0</v>
      </c>
      <c r="J137" s="317" t="s">
        <v>3756</v>
      </c>
      <c r="K137" s="485"/>
      <c r="L137" s="485"/>
      <c r="M137" s="485"/>
    </row>
    <row r="138" spans="1:36" ht="96.75" customHeight="1" x14ac:dyDescent="0.2">
      <c r="A138" s="262" t="s">
        <v>1489</v>
      </c>
      <c r="B138" s="262" t="s">
        <v>2404</v>
      </c>
      <c r="C138" s="275" t="s">
        <v>819</v>
      </c>
      <c r="D138" s="276" t="s">
        <v>213</v>
      </c>
      <c r="E138" s="542" t="s">
        <v>820</v>
      </c>
      <c r="F138" s="543">
        <v>645.14</v>
      </c>
      <c r="G138" s="276"/>
      <c r="H138" s="276"/>
      <c r="I138" s="212"/>
      <c r="J138" s="152" t="s">
        <v>3799</v>
      </c>
      <c r="K138" s="152"/>
      <c r="L138" s="152"/>
      <c r="M138" s="152"/>
      <c r="N138" s="95" t="s">
        <v>11</v>
      </c>
    </row>
    <row r="139" spans="1:36" ht="84" customHeight="1" x14ac:dyDescent="0.2">
      <c r="A139" s="544" t="s">
        <v>2408</v>
      </c>
      <c r="B139" s="208" t="s">
        <v>2409</v>
      </c>
      <c r="C139" s="209" t="s">
        <v>825</v>
      </c>
      <c r="D139" s="210" t="s">
        <v>213</v>
      </c>
      <c r="E139" s="210" t="s">
        <v>551</v>
      </c>
      <c r="F139" s="211">
        <v>3723.8</v>
      </c>
      <c r="G139" s="211">
        <f>8000+2000</f>
        <v>10000</v>
      </c>
      <c r="H139" s="211">
        <v>8000</v>
      </c>
      <c r="I139" s="212"/>
      <c r="J139" s="152" t="s">
        <v>3800</v>
      </c>
      <c r="K139" s="152"/>
      <c r="L139" s="152"/>
      <c r="M139" s="152"/>
      <c r="N139" s="95" t="s">
        <v>11</v>
      </c>
      <c r="O139" s="96"/>
    </row>
    <row r="140" spans="1:36" s="128" customFormat="1" ht="14.25" customHeight="1" x14ac:dyDescent="0.2">
      <c r="A140" s="1603" t="s">
        <v>1490</v>
      </c>
      <c r="B140" s="1603"/>
      <c r="C140" s="1603"/>
      <c r="D140" s="1603"/>
      <c r="E140" s="1603"/>
      <c r="F140" s="1603"/>
      <c r="G140" s="1603"/>
      <c r="H140" s="1603"/>
      <c r="I140" s="1603"/>
      <c r="J140" s="254"/>
      <c r="K140" s="254"/>
      <c r="L140" s="254"/>
      <c r="M140" s="254"/>
      <c r="N140" s="127" t="s">
        <v>8</v>
      </c>
    </row>
    <row r="141" spans="1:36" ht="107.25" customHeight="1" x14ac:dyDescent="0.2">
      <c r="A141" s="209" t="s">
        <v>1491</v>
      </c>
      <c r="B141" s="472" t="s">
        <v>2455</v>
      </c>
      <c r="C141" s="472" t="s">
        <v>868</v>
      </c>
      <c r="D141" s="210" t="s">
        <v>13</v>
      </c>
      <c r="E141" s="210" t="s">
        <v>312</v>
      </c>
      <c r="F141" s="224">
        <v>884.94</v>
      </c>
      <c r="G141" s="211"/>
      <c r="H141" s="210"/>
      <c r="I141" s="210"/>
      <c r="J141" s="152" t="s">
        <v>3801</v>
      </c>
      <c r="K141" s="152"/>
      <c r="L141" s="152"/>
      <c r="M141" s="152"/>
      <c r="N141" s="127" t="s">
        <v>11</v>
      </c>
      <c r="O141" s="96"/>
    </row>
    <row r="142" spans="1:36" s="546" customFormat="1" ht="15" customHeight="1" x14ac:dyDescent="0.25">
      <c r="A142" s="1785" t="s">
        <v>1494</v>
      </c>
      <c r="B142" s="1785"/>
      <c r="C142" s="1785"/>
      <c r="D142" s="1785"/>
      <c r="E142" s="1785"/>
      <c r="F142" s="1785"/>
      <c r="G142" s="1785"/>
      <c r="H142" s="1785"/>
      <c r="I142" s="1785"/>
      <c r="J142" s="254"/>
      <c r="K142" s="254"/>
      <c r="L142" s="254"/>
      <c r="M142" s="254"/>
      <c r="N142" s="545" t="s">
        <v>8</v>
      </c>
      <c r="O142" s="545"/>
    </row>
    <row r="143" spans="1:36" ht="91.5" customHeight="1" x14ac:dyDescent="0.2">
      <c r="A143" s="1564" t="s">
        <v>1496</v>
      </c>
      <c r="B143" s="472" t="s">
        <v>2512</v>
      </c>
      <c r="C143" s="209" t="s">
        <v>922</v>
      </c>
      <c r="D143" s="336" t="s">
        <v>810</v>
      </c>
      <c r="E143" s="336" t="s">
        <v>325</v>
      </c>
      <c r="F143" s="224">
        <v>2074.3000000000002</v>
      </c>
      <c r="G143" s="224">
        <v>2750</v>
      </c>
      <c r="H143" s="210"/>
      <c r="I143" s="225"/>
      <c r="J143" s="152" t="s">
        <v>3802</v>
      </c>
      <c r="K143" s="152"/>
      <c r="L143" s="152"/>
      <c r="M143" s="152"/>
      <c r="N143" s="127" t="s">
        <v>326</v>
      </c>
    </row>
    <row r="144" spans="1:36" ht="85.5" customHeight="1" x14ac:dyDescent="0.2">
      <c r="A144" s="1564"/>
      <c r="B144" s="472" t="s">
        <v>2518</v>
      </c>
      <c r="C144" s="209" t="s">
        <v>928</v>
      </c>
      <c r="D144" s="336" t="s">
        <v>810</v>
      </c>
      <c r="E144" s="210" t="s">
        <v>325</v>
      </c>
      <c r="F144" s="224">
        <v>398</v>
      </c>
      <c r="G144" s="224"/>
      <c r="H144" s="210"/>
      <c r="I144" s="210"/>
      <c r="J144" s="152" t="s">
        <v>3803</v>
      </c>
      <c r="K144" s="152"/>
      <c r="L144" s="152"/>
      <c r="M144" s="152"/>
      <c r="N144" s="127" t="s">
        <v>326</v>
      </c>
      <c r="O144" s="96"/>
    </row>
    <row r="145" spans="1:15" ht="135" customHeight="1" x14ac:dyDescent="0.2">
      <c r="A145" s="1564"/>
      <c r="B145" s="472" t="s">
        <v>2522</v>
      </c>
      <c r="C145" s="209" t="s">
        <v>932</v>
      </c>
      <c r="D145" s="336" t="s">
        <v>810</v>
      </c>
      <c r="E145" s="210" t="s">
        <v>325</v>
      </c>
      <c r="F145" s="224">
        <v>1056.3</v>
      </c>
      <c r="G145" s="309"/>
      <c r="H145" s="210"/>
      <c r="I145" s="224">
        <v>1000</v>
      </c>
      <c r="J145" s="144" t="s">
        <v>3804</v>
      </c>
      <c r="K145" s="144"/>
      <c r="L145" s="144"/>
      <c r="M145" s="144"/>
      <c r="N145" s="95" t="s">
        <v>326</v>
      </c>
      <c r="O145" s="96"/>
    </row>
    <row r="146" spans="1:15" ht="102" customHeight="1" x14ac:dyDescent="0.2">
      <c r="A146" s="1564"/>
      <c r="B146" s="472" t="s">
        <v>2523</v>
      </c>
      <c r="C146" s="547" t="s">
        <v>933</v>
      </c>
      <c r="D146" s="225" t="s">
        <v>121</v>
      </c>
      <c r="E146" s="225" t="s">
        <v>216</v>
      </c>
      <c r="F146" s="309">
        <v>1050</v>
      </c>
      <c r="G146" s="309"/>
      <c r="H146" s="210"/>
      <c r="I146" s="210"/>
      <c r="J146" s="152" t="s">
        <v>3805</v>
      </c>
      <c r="K146" s="152"/>
      <c r="L146" s="152"/>
      <c r="M146" s="152"/>
      <c r="N146" s="95" t="s">
        <v>123</v>
      </c>
      <c r="O146" s="96"/>
    </row>
    <row r="147" spans="1:15" ht="193.5" customHeight="1" x14ac:dyDescent="0.2">
      <c r="A147" s="1564"/>
      <c r="B147" s="472" t="s">
        <v>2524</v>
      </c>
      <c r="C147" s="209" t="s">
        <v>3622</v>
      </c>
      <c r="D147" s="336" t="s">
        <v>810</v>
      </c>
      <c r="E147" s="336" t="s">
        <v>325</v>
      </c>
      <c r="F147" s="224">
        <v>8584</v>
      </c>
      <c r="G147" s="309">
        <v>9050</v>
      </c>
      <c r="H147" s="210"/>
      <c r="I147" s="210"/>
      <c r="J147" s="152" t="s">
        <v>3623</v>
      </c>
      <c r="K147" s="152" t="s">
        <v>3806</v>
      </c>
      <c r="L147" s="152"/>
      <c r="M147" s="152"/>
      <c r="N147" s="95" t="s">
        <v>326</v>
      </c>
      <c r="O147" s="96"/>
    </row>
    <row r="148" spans="1:15" ht="47.25" customHeight="1" x14ac:dyDescent="0.2">
      <c r="A148" s="548"/>
      <c r="B148" s="471" t="s">
        <v>3807</v>
      </c>
      <c r="C148" s="549" t="s">
        <v>3808</v>
      </c>
      <c r="D148" s="471" t="s">
        <v>3809</v>
      </c>
      <c r="E148" s="471" t="s">
        <v>3810</v>
      </c>
      <c r="F148" s="471">
        <v>19.004000000000001</v>
      </c>
      <c r="G148" s="104">
        <v>0</v>
      </c>
      <c r="H148" s="104">
        <v>0</v>
      </c>
      <c r="I148" s="104">
        <v>0</v>
      </c>
      <c r="J148" s="144" t="s">
        <v>3811</v>
      </c>
      <c r="K148" s="152"/>
      <c r="L148" s="152"/>
      <c r="M148" s="152"/>
      <c r="N148" s="95"/>
      <c r="O148" s="96"/>
    </row>
    <row r="149" spans="1:15" ht="114" customHeight="1" x14ac:dyDescent="0.2">
      <c r="A149" s="1791" t="s">
        <v>1497</v>
      </c>
      <c r="B149" s="466" t="s">
        <v>2525</v>
      </c>
      <c r="C149" s="550" t="s">
        <v>934</v>
      </c>
      <c r="D149" s="551" t="s">
        <v>810</v>
      </c>
      <c r="E149" s="552" t="s">
        <v>325</v>
      </c>
      <c r="F149" s="104">
        <v>1030</v>
      </c>
      <c r="G149" s="104"/>
      <c r="H149" s="553"/>
      <c r="I149" s="106">
        <v>600</v>
      </c>
      <c r="J149" s="144" t="s">
        <v>3812</v>
      </c>
      <c r="K149" s="144"/>
      <c r="L149" s="144"/>
      <c r="M149" s="144"/>
      <c r="N149" s="127" t="s">
        <v>326</v>
      </c>
    </row>
    <row r="150" spans="1:15" ht="76.5" customHeight="1" x14ac:dyDescent="0.2">
      <c r="A150" s="1792"/>
      <c r="B150" s="97" t="s">
        <v>2526</v>
      </c>
      <c r="C150" s="296" t="s">
        <v>935</v>
      </c>
      <c r="D150" s="554" t="s">
        <v>810</v>
      </c>
      <c r="E150" s="374" t="s">
        <v>325</v>
      </c>
      <c r="F150" s="104">
        <v>427.4</v>
      </c>
      <c r="G150" s="104"/>
      <c r="H150" s="553"/>
      <c r="I150" s="555"/>
      <c r="J150" s="152" t="s">
        <v>3813</v>
      </c>
      <c r="K150" s="152"/>
      <c r="L150" s="152"/>
      <c r="M150" s="152"/>
      <c r="N150" s="127" t="s">
        <v>326</v>
      </c>
    </row>
    <row r="151" spans="1:15" ht="84.75" customHeight="1" x14ac:dyDescent="0.2">
      <c r="A151" s="209" t="s">
        <v>2563</v>
      </c>
      <c r="B151" s="466" t="s">
        <v>2568</v>
      </c>
      <c r="C151" s="345" t="s">
        <v>3178</v>
      </c>
      <c r="D151" s="346" t="s">
        <v>21</v>
      </c>
      <c r="E151" s="476" t="s">
        <v>1292</v>
      </c>
      <c r="F151" s="347">
        <v>100.55</v>
      </c>
      <c r="G151" s="266">
        <v>500</v>
      </c>
      <c r="H151" s="331"/>
      <c r="I151" s="331"/>
      <c r="J151" s="144" t="s">
        <v>3368</v>
      </c>
      <c r="K151" s="152" t="s">
        <v>3814</v>
      </c>
      <c r="L151" s="152"/>
      <c r="M151" s="152"/>
      <c r="N151" s="95" t="s">
        <v>123</v>
      </c>
      <c r="O151" s="96"/>
    </row>
    <row r="152" spans="1:15" ht="11.25" customHeight="1" x14ac:dyDescent="0.2">
      <c r="F152" s="348"/>
      <c r="G152" s="348"/>
      <c r="H152" s="348"/>
      <c r="I152" s="348"/>
      <c r="N152" s="95"/>
      <c r="O152" s="96"/>
    </row>
    <row r="153" spans="1:15" ht="12.75" customHeight="1" x14ac:dyDescent="0.2">
      <c r="A153" s="1642" t="s">
        <v>1505</v>
      </c>
      <c r="B153" s="1642"/>
      <c r="C153" s="1642"/>
      <c r="D153" s="1642"/>
      <c r="E153" s="1642"/>
      <c r="F153" s="1642"/>
      <c r="G153" s="1642"/>
      <c r="H153" s="1642"/>
      <c r="I153" s="1642"/>
      <c r="J153" s="349"/>
      <c r="K153" s="349"/>
      <c r="L153" s="349"/>
      <c r="M153" s="349"/>
      <c r="N153" s="350" t="s">
        <v>8</v>
      </c>
      <c r="O153" s="96"/>
    </row>
    <row r="154" spans="1:15" ht="15" customHeight="1" x14ac:dyDescent="0.2">
      <c r="A154" s="1576" t="s">
        <v>2</v>
      </c>
      <c r="B154" s="1617" t="s">
        <v>3</v>
      </c>
      <c r="C154" s="1621"/>
      <c r="D154" s="1576" t="s">
        <v>4</v>
      </c>
      <c r="E154" s="1576" t="s">
        <v>5</v>
      </c>
      <c r="F154" s="1617" t="s">
        <v>6</v>
      </c>
      <c r="G154" s="1618"/>
      <c r="H154" s="1621"/>
      <c r="I154" s="1625" t="s">
        <v>7</v>
      </c>
      <c r="J154" s="152"/>
      <c r="K154" s="152"/>
      <c r="L154" s="152"/>
      <c r="M154" s="152"/>
      <c r="N154" s="95"/>
      <c r="O154" s="96"/>
    </row>
    <row r="155" spans="1:15" ht="6.75" customHeight="1" x14ac:dyDescent="0.2">
      <c r="A155" s="1576"/>
      <c r="B155" s="1622"/>
      <c r="C155" s="1623"/>
      <c r="D155" s="1576"/>
      <c r="E155" s="1576"/>
      <c r="F155" s="1619"/>
      <c r="G155" s="1620"/>
      <c r="H155" s="1624"/>
      <c r="I155" s="1740"/>
      <c r="J155" s="152"/>
      <c r="K155" s="152"/>
      <c r="L155" s="152"/>
      <c r="M155" s="152"/>
      <c r="N155" s="95"/>
      <c r="O155" s="96"/>
    </row>
    <row r="156" spans="1:15" ht="11.25" customHeight="1" x14ac:dyDescent="0.2">
      <c r="A156" s="1576"/>
      <c r="B156" s="1622"/>
      <c r="C156" s="1623"/>
      <c r="D156" s="1576"/>
      <c r="E156" s="1576"/>
      <c r="F156" s="1601">
        <v>2017</v>
      </c>
      <c r="G156" s="1601">
        <v>2018</v>
      </c>
      <c r="H156" s="1601">
        <v>2019</v>
      </c>
      <c r="I156" s="1740"/>
      <c r="J156" s="152"/>
      <c r="K156" s="152"/>
      <c r="L156" s="152"/>
      <c r="M156" s="152"/>
      <c r="N156" s="95"/>
      <c r="O156" s="96"/>
    </row>
    <row r="157" spans="1:15" ht="3.75" customHeight="1" x14ac:dyDescent="0.2">
      <c r="A157" s="1576"/>
      <c r="B157" s="1619"/>
      <c r="C157" s="1624"/>
      <c r="D157" s="1576"/>
      <c r="E157" s="1576"/>
      <c r="F157" s="1601"/>
      <c r="G157" s="1601"/>
      <c r="H157" s="1601"/>
      <c r="I157" s="1626"/>
      <c r="J157" s="152"/>
      <c r="K157" s="152"/>
      <c r="L157" s="152"/>
      <c r="M157" s="152"/>
      <c r="N157" s="95"/>
      <c r="O157" s="96"/>
    </row>
    <row r="158" spans="1:15" ht="13.5" customHeight="1" x14ac:dyDescent="0.2">
      <c r="A158" s="470">
        <v>1</v>
      </c>
      <c r="B158" s="1794">
        <v>2</v>
      </c>
      <c r="C158" s="1795"/>
      <c r="D158" s="470">
        <v>3</v>
      </c>
      <c r="E158" s="470">
        <v>4</v>
      </c>
      <c r="F158" s="468">
        <v>5</v>
      </c>
      <c r="G158" s="468">
        <v>6</v>
      </c>
      <c r="H158" s="468">
        <v>7</v>
      </c>
      <c r="I158" s="470">
        <v>8</v>
      </c>
      <c r="J158" s="152"/>
      <c r="K158" s="152"/>
      <c r="L158" s="152"/>
      <c r="M158" s="152"/>
      <c r="N158" s="95"/>
      <c r="O158" s="96"/>
    </row>
    <row r="159" spans="1:15" s="556" customFormat="1" ht="12.75" customHeight="1" x14ac:dyDescent="0.2">
      <c r="A159" s="1796" t="s">
        <v>1506</v>
      </c>
      <c r="B159" s="1796"/>
      <c r="C159" s="1796"/>
      <c r="D159" s="1796"/>
      <c r="E159" s="1796"/>
      <c r="F159" s="1796"/>
      <c r="G159" s="1796"/>
      <c r="H159" s="1796"/>
      <c r="I159" s="1796"/>
      <c r="J159" s="349"/>
      <c r="K159" s="349"/>
      <c r="L159" s="349"/>
      <c r="M159" s="349"/>
    </row>
    <row r="160" spans="1:15" ht="82.5" customHeight="1" x14ac:dyDescent="0.2">
      <c r="A160" s="209" t="s">
        <v>1507</v>
      </c>
      <c r="B160" s="472" t="s">
        <v>2574</v>
      </c>
      <c r="C160" s="209" t="s">
        <v>3180</v>
      </c>
      <c r="D160" s="351" t="s">
        <v>213</v>
      </c>
      <c r="E160" s="210" t="s">
        <v>1290</v>
      </c>
      <c r="F160" s="211">
        <v>130</v>
      </c>
      <c r="G160" s="211">
        <v>1000</v>
      </c>
      <c r="H160" s="211"/>
      <c r="I160" s="211"/>
      <c r="J160" s="152" t="s">
        <v>3370</v>
      </c>
      <c r="K160" s="144" t="s">
        <v>3815</v>
      </c>
      <c r="L160" s="144"/>
      <c r="M160" s="144"/>
      <c r="N160" s="127" t="s">
        <v>123</v>
      </c>
      <c r="O160" s="96"/>
    </row>
    <row r="161" spans="1:15" ht="12.75" customHeight="1" x14ac:dyDescent="0.2">
      <c r="A161" s="1741" t="s">
        <v>1508</v>
      </c>
      <c r="B161" s="1741"/>
      <c r="C161" s="1741"/>
      <c r="D161" s="1741"/>
      <c r="E161" s="1741"/>
      <c r="F161" s="1741"/>
      <c r="G161" s="1741"/>
      <c r="H161" s="1741"/>
      <c r="I161" s="1741"/>
      <c r="J161" s="254"/>
      <c r="K161" s="254"/>
      <c r="L161" s="254"/>
      <c r="M161" s="254"/>
      <c r="N161" s="95"/>
      <c r="O161" s="96"/>
    </row>
    <row r="162" spans="1:15" ht="87" customHeight="1" x14ac:dyDescent="0.2">
      <c r="A162" s="209" t="s">
        <v>1509</v>
      </c>
      <c r="B162" s="472" t="s">
        <v>2582</v>
      </c>
      <c r="C162" s="472" t="s">
        <v>1323</v>
      </c>
      <c r="D162" s="225" t="s">
        <v>891</v>
      </c>
      <c r="E162" s="225" t="s">
        <v>972</v>
      </c>
      <c r="F162" s="557">
        <v>250</v>
      </c>
      <c r="G162" s="235"/>
      <c r="H162" s="224"/>
      <c r="I162" s="224"/>
      <c r="J162" s="144" t="s">
        <v>3816</v>
      </c>
      <c r="K162" s="144"/>
      <c r="L162" s="144"/>
      <c r="M162" s="144"/>
      <c r="N162" s="95"/>
      <c r="O162" s="96"/>
    </row>
    <row r="163" spans="1:15" ht="84.75" customHeight="1" x14ac:dyDescent="0.2">
      <c r="A163" s="209" t="s">
        <v>1519</v>
      </c>
      <c r="B163" s="209" t="s">
        <v>2621</v>
      </c>
      <c r="C163" s="209" t="s">
        <v>1334</v>
      </c>
      <c r="D163" s="225" t="s">
        <v>810</v>
      </c>
      <c r="E163" s="225" t="s">
        <v>972</v>
      </c>
      <c r="F163" s="224">
        <v>540</v>
      </c>
      <c r="G163" s="224"/>
      <c r="H163" s="224"/>
      <c r="I163" s="224"/>
      <c r="J163" s="144" t="s">
        <v>3817</v>
      </c>
      <c r="K163" s="144"/>
      <c r="L163" s="144"/>
      <c r="M163" s="144"/>
      <c r="N163" s="95" t="s">
        <v>973</v>
      </c>
      <c r="O163" s="96"/>
    </row>
    <row r="164" spans="1:15" ht="93" customHeight="1" x14ac:dyDescent="0.2">
      <c r="A164" s="209" t="s">
        <v>1523</v>
      </c>
      <c r="B164" s="472" t="s">
        <v>2628</v>
      </c>
      <c r="C164" s="209" t="s">
        <v>1009</v>
      </c>
      <c r="D164" s="225" t="s">
        <v>810</v>
      </c>
      <c r="E164" s="225" t="s">
        <v>972</v>
      </c>
      <c r="F164" s="224"/>
      <c r="G164" s="224"/>
      <c r="H164" s="224"/>
      <c r="I164" s="224"/>
      <c r="J164" s="144" t="s">
        <v>3818</v>
      </c>
      <c r="K164" s="144"/>
      <c r="L164" s="144"/>
      <c r="M164" s="144"/>
      <c r="N164" s="95" t="s">
        <v>973</v>
      </c>
      <c r="O164" s="96"/>
    </row>
    <row r="165" spans="1:15" ht="56.25" customHeight="1" x14ac:dyDescent="0.2">
      <c r="A165" s="209" t="s">
        <v>1530</v>
      </c>
      <c r="B165" s="225" t="s">
        <v>3819</v>
      </c>
      <c r="C165" s="497" t="s">
        <v>3820</v>
      </c>
      <c r="D165" s="225" t="s">
        <v>810</v>
      </c>
      <c r="E165" s="225" t="s">
        <v>972</v>
      </c>
      <c r="F165" s="235">
        <v>142.43</v>
      </c>
      <c r="G165" s="235">
        <v>0</v>
      </c>
      <c r="H165" s="235">
        <v>0</v>
      </c>
      <c r="I165" s="235">
        <v>0</v>
      </c>
      <c r="J165" s="144" t="s">
        <v>3821</v>
      </c>
      <c r="K165" s="144"/>
      <c r="L165" s="144"/>
      <c r="M165" s="144"/>
      <c r="N165" s="95"/>
      <c r="O165" s="96"/>
    </row>
    <row r="166" spans="1:15" ht="124.5" customHeight="1" x14ac:dyDescent="0.2">
      <c r="A166" s="209" t="s">
        <v>1533</v>
      </c>
      <c r="B166" s="472" t="s">
        <v>3513</v>
      </c>
      <c r="C166" s="209" t="s">
        <v>3514</v>
      </c>
      <c r="D166" s="225" t="s">
        <v>810</v>
      </c>
      <c r="E166" s="225" t="s">
        <v>972</v>
      </c>
      <c r="F166" s="330">
        <v>700</v>
      </c>
      <c r="G166" s="224"/>
      <c r="H166" s="224"/>
      <c r="I166" s="224"/>
      <c r="J166" s="144" t="s">
        <v>3515</v>
      </c>
      <c r="K166" s="144" t="s">
        <v>3822</v>
      </c>
      <c r="L166" s="144"/>
      <c r="M166" s="144"/>
      <c r="N166" s="95"/>
      <c r="O166" s="96"/>
    </row>
    <row r="167" spans="1:15" ht="97.5" customHeight="1" x14ac:dyDescent="0.2">
      <c r="A167" s="472" t="s">
        <v>1535</v>
      </c>
      <c r="B167" s="472" t="s">
        <v>2659</v>
      </c>
      <c r="C167" s="209" t="s">
        <v>1027</v>
      </c>
      <c r="D167" s="210" t="s">
        <v>986</v>
      </c>
      <c r="E167" s="210" t="s">
        <v>987</v>
      </c>
      <c r="F167" s="224">
        <v>750</v>
      </c>
      <c r="G167" s="224"/>
      <c r="H167" s="224"/>
      <c r="I167" s="224"/>
      <c r="J167" s="144" t="s">
        <v>3823</v>
      </c>
      <c r="K167" s="144"/>
      <c r="L167" s="144"/>
      <c r="M167" s="144"/>
      <c r="N167" s="95" t="s">
        <v>973</v>
      </c>
      <c r="O167" s="96"/>
    </row>
    <row r="168" spans="1:15" ht="75.75" customHeight="1" x14ac:dyDescent="0.2">
      <c r="A168" s="209" t="s">
        <v>1543</v>
      </c>
      <c r="B168" s="472" t="s">
        <v>2680</v>
      </c>
      <c r="C168" s="209" t="s">
        <v>3825</v>
      </c>
      <c r="D168" s="225" t="s">
        <v>810</v>
      </c>
      <c r="E168" s="225" t="s">
        <v>972</v>
      </c>
      <c r="F168" s="558">
        <v>650</v>
      </c>
      <c r="G168" s="224"/>
      <c r="H168" s="224"/>
      <c r="I168" s="224"/>
      <c r="J168" s="144" t="s">
        <v>3826</v>
      </c>
      <c r="K168" s="144" t="s">
        <v>3824</v>
      </c>
      <c r="L168" s="144"/>
      <c r="M168" s="144"/>
      <c r="N168" s="95" t="s">
        <v>973</v>
      </c>
      <c r="O168" s="96"/>
    </row>
    <row r="169" spans="1:15" ht="94.5" customHeight="1" x14ac:dyDescent="0.2">
      <c r="A169" s="472" t="s">
        <v>1544</v>
      </c>
      <c r="B169" s="472" t="s">
        <v>2683</v>
      </c>
      <c r="C169" s="209" t="s">
        <v>1343</v>
      </c>
      <c r="D169" s="225" t="s">
        <v>810</v>
      </c>
      <c r="E169" s="225" t="s">
        <v>972</v>
      </c>
      <c r="F169" s="224">
        <v>500</v>
      </c>
      <c r="G169" s="224"/>
      <c r="H169" s="224"/>
      <c r="I169" s="224"/>
      <c r="J169" s="144" t="s">
        <v>3827</v>
      </c>
      <c r="K169" s="144"/>
      <c r="L169" s="144"/>
      <c r="M169" s="144"/>
      <c r="N169" s="95" t="s">
        <v>973</v>
      </c>
      <c r="O169" s="96"/>
    </row>
    <row r="170" spans="1:15" ht="84.75" customHeight="1" x14ac:dyDescent="0.2">
      <c r="A170" s="1560" t="s">
        <v>1571</v>
      </c>
      <c r="B170" s="472" t="s">
        <v>2746</v>
      </c>
      <c r="C170" s="547" t="s">
        <v>1082</v>
      </c>
      <c r="D170" s="225" t="s">
        <v>810</v>
      </c>
      <c r="E170" s="225" t="s">
        <v>972</v>
      </c>
      <c r="F170" s="558">
        <v>440</v>
      </c>
      <c r="G170" s="224"/>
      <c r="H170" s="224"/>
      <c r="I170" s="224"/>
      <c r="J170" s="144" t="s">
        <v>3828</v>
      </c>
      <c r="K170" s="144"/>
      <c r="L170" s="144"/>
      <c r="M170" s="144"/>
      <c r="N170" s="95" t="s">
        <v>973</v>
      </c>
      <c r="O170" s="96"/>
    </row>
    <row r="171" spans="1:15" ht="81" customHeight="1" x14ac:dyDescent="0.2">
      <c r="A171" s="1728"/>
      <c r="B171" s="472" t="s">
        <v>2749</v>
      </c>
      <c r="C171" s="209" t="s">
        <v>3829</v>
      </c>
      <c r="D171" s="225" t="s">
        <v>810</v>
      </c>
      <c r="E171" s="225" t="s">
        <v>972</v>
      </c>
      <c r="F171" s="558">
        <v>768</v>
      </c>
      <c r="G171" s="224"/>
      <c r="H171" s="224"/>
      <c r="I171" s="224"/>
      <c r="J171" s="144" t="s">
        <v>3830</v>
      </c>
      <c r="K171" s="144"/>
      <c r="L171" s="144"/>
      <c r="M171" s="144"/>
      <c r="N171" s="95" t="s">
        <v>973</v>
      </c>
      <c r="O171" s="96"/>
    </row>
    <row r="172" spans="1:15" ht="57" customHeight="1" x14ac:dyDescent="0.2">
      <c r="A172" s="472" t="s">
        <v>1575</v>
      </c>
      <c r="B172" s="225" t="s">
        <v>3831</v>
      </c>
      <c r="C172" s="497" t="s">
        <v>3832</v>
      </c>
      <c r="D172" s="225" t="s">
        <v>810</v>
      </c>
      <c r="E172" s="225" t="s">
        <v>972</v>
      </c>
      <c r="F172" s="224">
        <v>100</v>
      </c>
      <c r="G172" s="224">
        <v>0</v>
      </c>
      <c r="H172" s="224">
        <v>0</v>
      </c>
      <c r="I172" s="224">
        <v>0</v>
      </c>
      <c r="J172" s="144" t="s">
        <v>3833</v>
      </c>
      <c r="K172" s="144"/>
      <c r="L172" s="144"/>
      <c r="M172" s="144"/>
      <c r="N172" s="95"/>
      <c r="O172" s="96"/>
    </row>
    <row r="173" spans="1:15" ht="94.5" customHeight="1" x14ac:dyDescent="0.2">
      <c r="A173" s="1560" t="s">
        <v>1576</v>
      </c>
      <c r="B173" s="472" t="s">
        <v>2770</v>
      </c>
      <c r="C173" s="209" t="s">
        <v>1103</v>
      </c>
      <c r="D173" s="225" t="s">
        <v>810</v>
      </c>
      <c r="E173" s="225" t="s">
        <v>972</v>
      </c>
      <c r="F173" s="557">
        <v>40</v>
      </c>
      <c r="G173" s="224"/>
      <c r="H173" s="224"/>
      <c r="I173" s="224"/>
      <c r="J173" s="144" t="s">
        <v>3540</v>
      </c>
      <c r="K173" s="144" t="s">
        <v>3834</v>
      </c>
      <c r="L173" s="144"/>
      <c r="M173" s="144"/>
      <c r="N173" s="95" t="s">
        <v>973</v>
      </c>
      <c r="O173" s="96"/>
    </row>
    <row r="174" spans="1:15" ht="114" customHeight="1" x14ac:dyDescent="0.2">
      <c r="A174" s="1727"/>
      <c r="B174" s="472" t="s">
        <v>2780</v>
      </c>
      <c r="C174" s="209" t="s">
        <v>3836</v>
      </c>
      <c r="D174" s="225" t="s">
        <v>810</v>
      </c>
      <c r="E174" s="225" t="s">
        <v>972</v>
      </c>
      <c r="F174" s="558">
        <v>985.34</v>
      </c>
      <c r="G174" s="224"/>
      <c r="H174" s="224"/>
      <c r="I174" s="224"/>
      <c r="J174" s="144" t="s">
        <v>3835</v>
      </c>
      <c r="K174" s="144"/>
      <c r="L174" s="144"/>
      <c r="M174" s="144"/>
      <c r="N174" s="95" t="s">
        <v>973</v>
      </c>
      <c r="O174" s="96"/>
    </row>
    <row r="175" spans="1:15" ht="117" customHeight="1" x14ac:dyDescent="0.2">
      <c r="A175" s="1728"/>
      <c r="B175" s="472" t="s">
        <v>2781</v>
      </c>
      <c r="C175" s="209" t="s">
        <v>1112</v>
      </c>
      <c r="D175" s="225" t="s">
        <v>810</v>
      </c>
      <c r="E175" s="225" t="s">
        <v>972</v>
      </c>
      <c r="F175" s="558">
        <v>800</v>
      </c>
      <c r="G175" s="224"/>
      <c r="H175" s="224"/>
      <c r="I175" s="224"/>
      <c r="J175" s="144" t="s">
        <v>3837</v>
      </c>
      <c r="K175" s="144"/>
      <c r="L175" s="144"/>
      <c r="M175" s="144"/>
      <c r="N175" s="95" t="s">
        <v>973</v>
      </c>
      <c r="O175" s="96"/>
    </row>
    <row r="176" spans="1:15" ht="114" customHeight="1" x14ac:dyDescent="0.2">
      <c r="A176" s="1560" t="s">
        <v>1578</v>
      </c>
      <c r="B176" s="472" t="s">
        <v>2788</v>
      </c>
      <c r="C176" s="209" t="s">
        <v>3163</v>
      </c>
      <c r="D176" s="225" t="s">
        <v>810</v>
      </c>
      <c r="E176" s="225" t="s">
        <v>972</v>
      </c>
      <c r="F176" s="224">
        <v>1258</v>
      </c>
      <c r="G176" s="224"/>
      <c r="H176" s="224"/>
      <c r="I176" s="224"/>
      <c r="J176" s="144" t="s">
        <v>3412</v>
      </c>
      <c r="K176" s="144" t="s">
        <v>3544</v>
      </c>
      <c r="L176" s="144" t="s">
        <v>3838</v>
      </c>
      <c r="M176" s="144"/>
      <c r="N176" s="95" t="s">
        <v>973</v>
      </c>
      <c r="O176" s="96"/>
    </row>
    <row r="177" spans="1:15" ht="54" customHeight="1" x14ac:dyDescent="0.2">
      <c r="A177" s="1728"/>
      <c r="B177" s="225" t="s">
        <v>3839</v>
      </c>
      <c r="C177" s="497" t="s">
        <v>3840</v>
      </c>
      <c r="D177" s="225" t="s">
        <v>810</v>
      </c>
      <c r="E177" s="225" t="s">
        <v>972</v>
      </c>
      <c r="F177" s="224">
        <v>226</v>
      </c>
      <c r="G177" s="224">
        <v>0</v>
      </c>
      <c r="H177" s="224">
        <v>0</v>
      </c>
      <c r="I177" s="224">
        <v>0</v>
      </c>
      <c r="J177" s="144" t="s">
        <v>3841</v>
      </c>
      <c r="K177" s="144"/>
      <c r="L177" s="144"/>
      <c r="M177" s="144"/>
      <c r="N177" s="95"/>
      <c r="O177" s="96"/>
    </row>
    <row r="178" spans="1:15" ht="115.5" customHeight="1" x14ac:dyDescent="0.2">
      <c r="A178" s="209" t="s">
        <v>1582</v>
      </c>
      <c r="B178" s="472" t="s">
        <v>2801</v>
      </c>
      <c r="C178" s="209" t="s">
        <v>3843</v>
      </c>
      <c r="D178" s="225" t="s">
        <v>13</v>
      </c>
      <c r="E178" s="225" t="s">
        <v>972</v>
      </c>
      <c r="F178" s="224">
        <v>340</v>
      </c>
      <c r="G178" s="224"/>
      <c r="H178" s="224"/>
      <c r="I178" s="224"/>
      <c r="J178" s="144" t="s">
        <v>3116</v>
      </c>
      <c r="K178" s="144" t="s">
        <v>3415</v>
      </c>
      <c r="L178" s="144" t="s">
        <v>3842</v>
      </c>
      <c r="M178" s="144"/>
      <c r="N178" s="95" t="s">
        <v>973</v>
      </c>
      <c r="O178" s="96"/>
    </row>
    <row r="179" spans="1:15" ht="117.75" customHeight="1" x14ac:dyDescent="0.2">
      <c r="A179" s="472" t="s">
        <v>1587</v>
      </c>
      <c r="B179" s="472" t="s">
        <v>2824</v>
      </c>
      <c r="C179" s="209" t="s">
        <v>1136</v>
      </c>
      <c r="D179" s="225" t="s">
        <v>810</v>
      </c>
      <c r="E179" s="225" t="s">
        <v>972</v>
      </c>
      <c r="F179" s="224">
        <v>1360</v>
      </c>
      <c r="G179" s="224"/>
      <c r="H179" s="224"/>
      <c r="I179" s="224"/>
      <c r="J179" s="144" t="s">
        <v>3552</v>
      </c>
      <c r="K179" s="144" t="s">
        <v>3844</v>
      </c>
      <c r="L179" s="144"/>
      <c r="M179" s="144"/>
      <c r="N179" s="95" t="s">
        <v>973</v>
      </c>
      <c r="O179" s="96"/>
    </row>
    <row r="180" spans="1:15" ht="78" customHeight="1" x14ac:dyDescent="0.2">
      <c r="A180" s="472" t="s">
        <v>1588</v>
      </c>
      <c r="B180" s="225" t="s">
        <v>3845</v>
      </c>
      <c r="C180" s="497" t="s">
        <v>3846</v>
      </c>
      <c r="D180" s="225" t="s">
        <v>810</v>
      </c>
      <c r="E180" s="225" t="s">
        <v>972</v>
      </c>
      <c r="F180" s="224">
        <v>136</v>
      </c>
      <c r="G180" s="224"/>
      <c r="H180" s="224"/>
      <c r="I180" s="224"/>
      <c r="J180" s="144" t="s">
        <v>3847</v>
      </c>
      <c r="K180" s="144"/>
      <c r="L180" s="144"/>
      <c r="M180" s="144"/>
      <c r="N180" s="95"/>
      <c r="O180" s="96"/>
    </row>
    <row r="181" spans="1:15" ht="131.25" customHeight="1" x14ac:dyDescent="0.2">
      <c r="A181" s="209" t="s">
        <v>1592</v>
      </c>
      <c r="B181" s="472" t="s">
        <v>2835</v>
      </c>
      <c r="C181" s="209" t="s">
        <v>1368</v>
      </c>
      <c r="D181" s="225" t="s">
        <v>810</v>
      </c>
      <c r="E181" s="225" t="s">
        <v>972</v>
      </c>
      <c r="F181" s="235">
        <v>1137.5</v>
      </c>
      <c r="G181" s="224"/>
      <c r="H181" s="224"/>
      <c r="I181" s="224"/>
      <c r="J181" s="144" t="s">
        <v>3554</v>
      </c>
      <c r="K181" s="144" t="s">
        <v>3848</v>
      </c>
      <c r="L181" s="144"/>
      <c r="M181" s="144"/>
      <c r="N181" s="95" t="s">
        <v>973</v>
      </c>
      <c r="O181" s="96"/>
    </row>
    <row r="182" spans="1:15" ht="119.25" customHeight="1" x14ac:dyDescent="0.2">
      <c r="A182" s="1560" t="s">
        <v>1594</v>
      </c>
      <c r="B182" s="472" t="s">
        <v>2838</v>
      </c>
      <c r="C182" s="209" t="s">
        <v>3125</v>
      </c>
      <c r="D182" s="225" t="s">
        <v>810</v>
      </c>
      <c r="E182" s="225" t="s">
        <v>972</v>
      </c>
      <c r="F182" s="224">
        <v>1894</v>
      </c>
      <c r="G182" s="224"/>
      <c r="H182" s="224"/>
      <c r="I182" s="224"/>
      <c r="J182" s="144" t="s">
        <v>3124</v>
      </c>
      <c r="K182" s="144" t="s">
        <v>3849</v>
      </c>
      <c r="L182" s="144"/>
      <c r="M182" s="144"/>
      <c r="N182" s="95" t="s">
        <v>973</v>
      </c>
      <c r="O182" s="96"/>
    </row>
    <row r="183" spans="1:15" ht="102.75" customHeight="1" x14ac:dyDescent="0.2">
      <c r="A183" s="1728"/>
      <c r="B183" s="472" t="s">
        <v>2839</v>
      </c>
      <c r="C183" s="472" t="s">
        <v>1142</v>
      </c>
      <c r="D183" s="225" t="s">
        <v>810</v>
      </c>
      <c r="E183" s="225" t="s">
        <v>972</v>
      </c>
      <c r="F183" s="224">
        <v>7600</v>
      </c>
      <c r="G183" s="224"/>
      <c r="H183" s="224"/>
      <c r="I183" s="224"/>
      <c r="J183" s="144" t="s">
        <v>3850</v>
      </c>
      <c r="K183" s="144"/>
      <c r="L183" s="144"/>
      <c r="M183" s="144"/>
      <c r="N183" s="95" t="s">
        <v>973</v>
      </c>
      <c r="O183" s="96"/>
    </row>
    <row r="184" spans="1:15" ht="84.75" customHeight="1" x14ac:dyDescent="0.2">
      <c r="A184" s="209" t="s">
        <v>1596</v>
      </c>
      <c r="B184" s="472" t="s">
        <v>2846</v>
      </c>
      <c r="C184" s="209" t="s">
        <v>1156</v>
      </c>
      <c r="D184" s="225" t="s">
        <v>1000</v>
      </c>
      <c r="E184" s="225" t="s">
        <v>972</v>
      </c>
      <c r="F184" s="235"/>
      <c r="G184" s="344"/>
      <c r="H184" s="344"/>
      <c r="I184" s="344"/>
      <c r="J184" s="144" t="s">
        <v>3419</v>
      </c>
      <c r="K184" s="144" t="s">
        <v>3851</v>
      </c>
      <c r="L184" s="144"/>
      <c r="M184" s="144"/>
      <c r="N184" s="95" t="s">
        <v>973</v>
      </c>
      <c r="O184" s="96"/>
    </row>
    <row r="185" spans="1:15" ht="87" customHeight="1" x14ac:dyDescent="0.2">
      <c r="A185" s="1560" t="s">
        <v>2854</v>
      </c>
      <c r="B185" s="472" t="s">
        <v>2856</v>
      </c>
      <c r="C185" s="547" t="s">
        <v>1148</v>
      </c>
      <c r="D185" s="225" t="s">
        <v>810</v>
      </c>
      <c r="E185" s="225" t="s">
        <v>972</v>
      </c>
      <c r="F185" s="558"/>
      <c r="G185" s="344"/>
      <c r="H185" s="344"/>
      <c r="I185" s="344"/>
      <c r="J185" s="144" t="s">
        <v>3852</v>
      </c>
      <c r="K185" s="144"/>
      <c r="L185" s="144"/>
      <c r="M185" s="144"/>
      <c r="N185" s="95" t="s">
        <v>973</v>
      </c>
      <c r="O185" s="96"/>
    </row>
    <row r="186" spans="1:15" ht="75" customHeight="1" x14ac:dyDescent="0.2">
      <c r="A186" s="1728"/>
      <c r="B186" s="472" t="s">
        <v>2857</v>
      </c>
      <c r="C186" s="547" t="s">
        <v>1149</v>
      </c>
      <c r="D186" s="225" t="s">
        <v>810</v>
      </c>
      <c r="E186" s="225" t="s">
        <v>972</v>
      </c>
      <c r="F186" s="558"/>
      <c r="G186" s="344"/>
      <c r="H186" s="344"/>
      <c r="I186" s="344"/>
      <c r="J186" s="144" t="s">
        <v>3853</v>
      </c>
      <c r="K186" s="144"/>
      <c r="L186" s="144"/>
      <c r="M186" s="144"/>
      <c r="N186" s="95" t="s">
        <v>973</v>
      </c>
      <c r="O186" s="96"/>
    </row>
    <row r="187" spans="1:15" ht="94.5" customHeight="1" x14ac:dyDescent="0.2">
      <c r="A187" s="1560" t="s">
        <v>2862</v>
      </c>
      <c r="B187" s="472" t="s">
        <v>2864</v>
      </c>
      <c r="C187" s="209" t="s">
        <v>1159</v>
      </c>
      <c r="D187" s="225" t="s">
        <v>810</v>
      </c>
      <c r="E187" s="225" t="s">
        <v>972</v>
      </c>
      <c r="F187" s="224">
        <v>840</v>
      </c>
      <c r="G187" s="344"/>
      <c r="H187" s="344"/>
      <c r="I187" s="344"/>
      <c r="J187" s="144" t="s">
        <v>3854</v>
      </c>
      <c r="K187" s="144"/>
      <c r="L187" s="144"/>
      <c r="M187" s="144"/>
      <c r="N187" s="95" t="s">
        <v>973</v>
      </c>
      <c r="O187" s="96"/>
    </row>
    <row r="188" spans="1:15" ht="101.25" customHeight="1" x14ac:dyDescent="0.2">
      <c r="A188" s="1728"/>
      <c r="B188" s="472" t="s">
        <v>2865</v>
      </c>
      <c r="C188" s="547" t="s">
        <v>1160</v>
      </c>
      <c r="D188" s="225" t="s">
        <v>810</v>
      </c>
      <c r="E188" s="225" t="s">
        <v>972</v>
      </c>
      <c r="F188" s="224"/>
      <c r="G188" s="344"/>
      <c r="H188" s="344"/>
      <c r="I188" s="344"/>
      <c r="J188" s="144" t="s">
        <v>3855</v>
      </c>
      <c r="K188" s="144"/>
      <c r="L188" s="144"/>
      <c r="M188" s="144"/>
      <c r="N188" s="95" t="s">
        <v>973</v>
      </c>
      <c r="O188" s="96"/>
    </row>
    <row r="189" spans="1:15" ht="11.25" customHeight="1" x14ac:dyDescent="0.2">
      <c r="A189" s="128"/>
      <c r="B189" s="128"/>
      <c r="C189" s="128"/>
      <c r="D189" s="128"/>
      <c r="E189" s="128"/>
      <c r="F189" s="395"/>
      <c r="G189" s="395"/>
      <c r="H189" s="395"/>
      <c r="I189" s="395"/>
      <c r="J189" s="396"/>
      <c r="K189" s="396"/>
      <c r="L189" s="396"/>
      <c r="M189" s="396"/>
      <c r="N189" s="95"/>
      <c r="O189" s="96"/>
    </row>
    <row r="190" spans="1:15" ht="11.25" customHeight="1" x14ac:dyDescent="0.2">
      <c r="F190" s="559"/>
      <c r="G190" s="559"/>
      <c r="H190" s="559"/>
      <c r="I190" s="560"/>
      <c r="J190" s="561"/>
      <c r="K190" s="561"/>
      <c r="L190" s="561"/>
      <c r="M190" s="561"/>
      <c r="N190" s="95"/>
      <c r="O190" s="96"/>
    </row>
    <row r="191" spans="1:15" ht="12.75" customHeight="1" x14ac:dyDescent="0.2">
      <c r="A191" s="1602" t="s">
        <v>1604</v>
      </c>
      <c r="B191" s="1602"/>
      <c r="C191" s="1602"/>
      <c r="D191" s="1602"/>
      <c r="E191" s="1602"/>
      <c r="F191" s="1602"/>
      <c r="G191" s="1602"/>
      <c r="H191" s="1602"/>
      <c r="I191" s="1602"/>
      <c r="J191" s="562"/>
      <c r="K191" s="562"/>
      <c r="L191" s="562"/>
      <c r="M191" s="562"/>
      <c r="N191" s="95" t="s">
        <v>8</v>
      </c>
      <c r="O191" s="96"/>
    </row>
    <row r="192" spans="1:15" ht="11.25" customHeight="1" x14ac:dyDescent="0.2">
      <c r="I192" s="128"/>
      <c r="J192" s="538"/>
      <c r="K192" s="538"/>
      <c r="L192" s="538"/>
      <c r="M192" s="538"/>
      <c r="N192" s="95"/>
      <c r="O192" s="96"/>
    </row>
    <row r="193" spans="1:35" ht="24.75" customHeight="1" x14ac:dyDescent="0.2">
      <c r="A193" s="1576" t="s">
        <v>2</v>
      </c>
      <c r="B193" s="1617" t="s">
        <v>3</v>
      </c>
      <c r="C193" s="1621"/>
      <c r="D193" s="1576" t="s">
        <v>4</v>
      </c>
      <c r="E193" s="1576" t="s">
        <v>5</v>
      </c>
      <c r="F193" s="1617" t="s">
        <v>1214</v>
      </c>
      <c r="G193" s="1618"/>
      <c r="H193" s="1618"/>
      <c r="I193" s="1601" t="s">
        <v>7</v>
      </c>
      <c r="J193" s="152"/>
      <c r="K193" s="152"/>
      <c r="L193" s="152"/>
      <c r="M193" s="152"/>
      <c r="N193" s="95"/>
      <c r="O193" s="96"/>
    </row>
    <row r="194" spans="1:35" ht="11.25" customHeight="1" x14ac:dyDescent="0.2">
      <c r="A194" s="1576"/>
      <c r="B194" s="1622"/>
      <c r="C194" s="1623"/>
      <c r="D194" s="1576"/>
      <c r="E194" s="1576"/>
      <c r="F194" s="1619"/>
      <c r="G194" s="1620"/>
      <c r="H194" s="1620"/>
      <c r="I194" s="1601"/>
      <c r="J194" s="152"/>
      <c r="K194" s="152"/>
      <c r="L194" s="152"/>
      <c r="M194" s="152"/>
      <c r="N194" s="95"/>
      <c r="O194" s="96"/>
    </row>
    <row r="195" spans="1:35" ht="17.25" customHeight="1" x14ac:dyDescent="0.2">
      <c r="A195" s="1576"/>
      <c r="B195" s="1622"/>
      <c r="C195" s="1623"/>
      <c r="D195" s="1576"/>
      <c r="E195" s="1576"/>
      <c r="F195" s="1576">
        <v>2017</v>
      </c>
      <c r="G195" s="1625">
        <v>2018</v>
      </c>
      <c r="H195" s="1586">
        <v>2019</v>
      </c>
      <c r="I195" s="1601"/>
      <c r="J195" s="152"/>
      <c r="K195" s="152"/>
      <c r="L195" s="152"/>
      <c r="M195" s="152"/>
      <c r="N195" s="95"/>
      <c r="O195" s="96"/>
    </row>
    <row r="196" spans="1:35" ht="3.75" customHeight="1" x14ac:dyDescent="0.2">
      <c r="A196" s="1576"/>
      <c r="B196" s="1619"/>
      <c r="C196" s="1624"/>
      <c r="D196" s="1576"/>
      <c r="E196" s="1576"/>
      <c r="F196" s="1576"/>
      <c r="G196" s="1626"/>
      <c r="H196" s="1586"/>
      <c r="I196" s="1601"/>
      <c r="J196" s="152"/>
      <c r="K196" s="152"/>
      <c r="L196" s="152"/>
      <c r="M196" s="152"/>
      <c r="N196" s="95"/>
      <c r="O196" s="96"/>
    </row>
    <row r="197" spans="1:35" ht="11.25" customHeight="1" x14ac:dyDescent="0.2">
      <c r="A197" s="469">
        <v>1</v>
      </c>
      <c r="B197" s="1586">
        <v>2</v>
      </c>
      <c r="C197" s="1587"/>
      <c r="D197" s="469">
        <v>3</v>
      </c>
      <c r="E197" s="469">
        <v>4</v>
      </c>
      <c r="F197" s="469">
        <v>5</v>
      </c>
      <c r="G197" s="469">
        <v>6</v>
      </c>
      <c r="H197" s="473">
        <v>7</v>
      </c>
      <c r="I197" s="468">
        <v>8</v>
      </c>
      <c r="J197" s="152"/>
      <c r="K197" s="152"/>
      <c r="L197" s="152"/>
      <c r="M197" s="152"/>
      <c r="N197" s="95"/>
      <c r="O197" s="96"/>
    </row>
    <row r="198" spans="1:35" ht="12" customHeight="1" x14ac:dyDescent="0.2">
      <c r="A198" s="1799" t="s">
        <v>1607</v>
      </c>
      <c r="B198" s="1800"/>
      <c r="C198" s="1800"/>
      <c r="D198" s="1800"/>
      <c r="E198" s="1800"/>
      <c r="F198" s="1800"/>
      <c r="G198" s="1800"/>
      <c r="H198" s="1800"/>
      <c r="I198" s="1801"/>
      <c r="J198" s="254"/>
      <c r="K198" s="254"/>
      <c r="L198" s="254"/>
      <c r="M198" s="254"/>
      <c r="N198" s="95"/>
      <c r="O198" s="96"/>
    </row>
    <row r="199" spans="1:35" ht="98.25" customHeight="1" x14ac:dyDescent="0.2">
      <c r="A199" s="1564" t="s">
        <v>1610</v>
      </c>
      <c r="B199" s="97" t="s">
        <v>2969</v>
      </c>
      <c r="C199" s="113" t="s">
        <v>1265</v>
      </c>
      <c r="D199" s="468" t="s">
        <v>304</v>
      </c>
      <c r="E199" s="399" t="s">
        <v>1259</v>
      </c>
      <c r="F199" s="563">
        <v>47</v>
      </c>
      <c r="G199" s="400"/>
      <c r="H199" s="401"/>
      <c r="I199" s="468"/>
      <c r="J199" s="152" t="s">
        <v>3856</v>
      </c>
      <c r="K199" s="152"/>
      <c r="L199" s="152"/>
      <c r="M199" s="152"/>
      <c r="N199" s="96" t="s">
        <v>326</v>
      </c>
      <c r="O199" s="96"/>
    </row>
    <row r="200" spans="1:35" ht="57.75" customHeight="1" x14ac:dyDescent="0.2">
      <c r="A200" s="1564"/>
      <c r="B200" s="225" t="s">
        <v>3857</v>
      </c>
      <c r="C200" s="497" t="s">
        <v>3858</v>
      </c>
      <c r="D200" s="225" t="s">
        <v>810</v>
      </c>
      <c r="E200" s="225" t="s">
        <v>3810</v>
      </c>
      <c r="F200" s="224">
        <v>104</v>
      </c>
      <c r="G200" s="224">
        <v>0</v>
      </c>
      <c r="H200" s="224">
        <v>0</v>
      </c>
      <c r="I200" s="224">
        <v>0</v>
      </c>
      <c r="J200" s="144" t="s">
        <v>3692</v>
      </c>
      <c r="K200" s="144"/>
      <c r="L200" s="144"/>
      <c r="M200" s="144"/>
      <c r="N200" s="96"/>
      <c r="O200" s="96"/>
    </row>
    <row r="201" spans="1:35" ht="102.75" customHeight="1" x14ac:dyDescent="0.2">
      <c r="A201" s="209" t="s">
        <v>1612</v>
      </c>
      <c r="B201" s="97" t="s">
        <v>2989</v>
      </c>
      <c r="C201" s="296" t="s">
        <v>1322</v>
      </c>
      <c r="D201" s="110" t="s">
        <v>1240</v>
      </c>
      <c r="E201" s="564" t="s">
        <v>972</v>
      </c>
      <c r="F201" s="120">
        <v>1000</v>
      </c>
      <c r="G201" s="565"/>
      <c r="H201" s="566"/>
      <c r="I201" s="565"/>
      <c r="J201" s="152" t="s">
        <v>3859</v>
      </c>
      <c r="K201" s="538"/>
      <c r="L201" s="538"/>
      <c r="M201" s="538"/>
      <c r="N201" s="96"/>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1:35" ht="18" customHeight="1" x14ac:dyDescent="0.2">
      <c r="F202" s="277"/>
      <c r="G202" s="277"/>
      <c r="H202" s="277"/>
      <c r="I202" s="277"/>
      <c r="J202" s="567"/>
      <c r="K202" s="567"/>
      <c r="L202" s="567"/>
      <c r="M202" s="567"/>
      <c r="P202" s="128"/>
      <c r="Q202" s="128"/>
      <c r="R202" s="128"/>
      <c r="S202" s="128"/>
      <c r="T202" s="128"/>
      <c r="U202" s="128"/>
      <c r="V202" s="128"/>
      <c r="W202" s="128"/>
      <c r="X202" s="128"/>
      <c r="Y202" s="128"/>
      <c r="Z202" s="128"/>
      <c r="AA202" s="128"/>
      <c r="AB202" s="128"/>
      <c r="AC202" s="128"/>
      <c r="AD202" s="128"/>
      <c r="AE202" s="128"/>
      <c r="AF202" s="128"/>
      <c r="AG202" s="128"/>
      <c r="AH202" s="128"/>
      <c r="AI202" s="128"/>
    </row>
    <row r="203" spans="1:35" x14ac:dyDescent="0.2">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1:35" x14ac:dyDescent="0.2">
      <c r="P204" s="128"/>
      <c r="Q204" s="128"/>
      <c r="R204" s="128"/>
      <c r="S204" s="128"/>
      <c r="T204" s="128"/>
      <c r="U204" s="128"/>
      <c r="V204" s="128"/>
      <c r="W204" s="128"/>
      <c r="X204" s="128"/>
      <c r="Y204" s="128"/>
      <c r="Z204" s="128"/>
      <c r="AA204" s="128"/>
      <c r="AB204" s="128"/>
      <c r="AC204" s="128"/>
      <c r="AD204" s="128"/>
      <c r="AE204" s="128"/>
      <c r="AF204" s="128"/>
      <c r="AG204" s="128"/>
      <c r="AH204" s="128"/>
      <c r="AI204" s="128"/>
    </row>
    <row r="205" spans="1:35" x14ac:dyDescent="0.2">
      <c r="P205" s="128"/>
      <c r="Q205" s="128"/>
      <c r="R205" s="128"/>
      <c r="S205" s="128"/>
      <c r="T205" s="128"/>
      <c r="U205" s="128"/>
      <c r="V205" s="128"/>
      <c r="W205" s="128"/>
      <c r="X205" s="128"/>
      <c r="Y205" s="128"/>
      <c r="Z205" s="128"/>
      <c r="AA205" s="128"/>
      <c r="AB205" s="128"/>
      <c r="AC205" s="128"/>
      <c r="AD205" s="128"/>
      <c r="AE205" s="128"/>
      <c r="AF205" s="128"/>
      <c r="AG205" s="128"/>
      <c r="AH205" s="128"/>
      <c r="AI205" s="128"/>
    </row>
    <row r="206" spans="1:35" x14ac:dyDescent="0.2">
      <c r="P206" s="128"/>
      <c r="Q206" s="128"/>
      <c r="R206" s="128"/>
      <c r="S206" s="128"/>
      <c r="T206" s="128"/>
      <c r="U206" s="128"/>
      <c r="V206" s="128"/>
      <c r="W206" s="128"/>
      <c r="X206" s="128"/>
      <c r="Y206" s="128"/>
      <c r="Z206" s="128"/>
      <c r="AA206" s="128"/>
      <c r="AB206" s="128"/>
      <c r="AC206" s="128"/>
      <c r="AD206" s="128"/>
      <c r="AE206" s="128"/>
      <c r="AF206" s="128"/>
      <c r="AG206" s="128"/>
      <c r="AH206" s="128"/>
      <c r="AI206" s="128"/>
    </row>
    <row r="207" spans="1:35" x14ac:dyDescent="0.2">
      <c r="P207" s="128"/>
      <c r="Q207" s="128"/>
      <c r="R207" s="128"/>
      <c r="S207" s="128"/>
      <c r="T207" s="128"/>
      <c r="U207" s="128"/>
      <c r="V207" s="128"/>
      <c r="W207" s="128"/>
      <c r="X207" s="128"/>
      <c r="Y207" s="128"/>
      <c r="Z207" s="128"/>
      <c r="AA207" s="128"/>
      <c r="AB207" s="128"/>
      <c r="AC207" s="128"/>
      <c r="AD207" s="128"/>
      <c r="AE207" s="128"/>
      <c r="AF207" s="128"/>
      <c r="AG207" s="128"/>
      <c r="AH207" s="128"/>
      <c r="AI207" s="128"/>
    </row>
  </sheetData>
  <autoFilter ref="E1:E207"/>
  <mergeCells count="69">
    <mergeCell ref="A105:A107"/>
    <mergeCell ref="G195:G196"/>
    <mergeCell ref="H195:H196"/>
    <mergeCell ref="B197:C197"/>
    <mergeCell ref="A198:I198"/>
    <mergeCell ref="A191:I191"/>
    <mergeCell ref="A193:A196"/>
    <mergeCell ref="B193:C196"/>
    <mergeCell ref="D193:D196"/>
    <mergeCell ref="E193:E196"/>
    <mergeCell ref="F193:H194"/>
    <mergeCell ref="I193:I196"/>
    <mergeCell ref="F195:F196"/>
    <mergeCell ref="A187:A188"/>
    <mergeCell ref="A182:A183"/>
    <mergeCell ref="A185:A186"/>
    <mergeCell ref="A199:A200"/>
    <mergeCell ref="A176:A177"/>
    <mergeCell ref="A173:A175"/>
    <mergeCell ref="A170:A171"/>
    <mergeCell ref="B158:C158"/>
    <mergeCell ref="A159:I159"/>
    <mergeCell ref="A161:I161"/>
    <mergeCell ref="I154:I157"/>
    <mergeCell ref="F156:F157"/>
    <mergeCell ref="G156:G157"/>
    <mergeCell ref="H156:H157"/>
    <mergeCell ref="A153:I153"/>
    <mergeCell ref="A154:A157"/>
    <mergeCell ref="B154:C157"/>
    <mergeCell ref="D154:D157"/>
    <mergeCell ref="E154:E157"/>
    <mergeCell ref="F154:H155"/>
    <mergeCell ref="A142:I142"/>
    <mergeCell ref="A143:A147"/>
    <mergeCell ref="A149:A150"/>
    <mergeCell ref="A140:I140"/>
    <mergeCell ref="A108:A137"/>
    <mergeCell ref="J99:J100"/>
    <mergeCell ref="A68:I68"/>
    <mergeCell ref="A61:I61"/>
    <mergeCell ref="H18:H20"/>
    <mergeCell ref="I18:I20"/>
    <mergeCell ref="J18:J20"/>
    <mergeCell ref="A17:A30"/>
    <mergeCell ref="A31:A60"/>
    <mergeCell ref="A62:A67"/>
    <mergeCell ref="A70:A102"/>
    <mergeCell ref="K18:K20"/>
    <mergeCell ref="D18:D20"/>
    <mergeCell ref="E18:E20"/>
    <mergeCell ref="F18:F20"/>
    <mergeCell ref="G18:G20"/>
    <mergeCell ref="B15:C15"/>
    <mergeCell ref="A16:I16"/>
    <mergeCell ref="A9:I9"/>
    <mergeCell ref="A11:A14"/>
    <mergeCell ref="B11:C14"/>
    <mergeCell ref="D11:D14"/>
    <mergeCell ref="E11:E14"/>
    <mergeCell ref="F11:H12"/>
    <mergeCell ref="I11:I14"/>
    <mergeCell ref="F13:F14"/>
    <mergeCell ref="H2:I4"/>
    <mergeCell ref="A6:I6"/>
    <mergeCell ref="A7:I7"/>
    <mergeCell ref="A8:N8"/>
    <mergeCell ref="G13:G14"/>
    <mergeCell ref="H13:H14"/>
  </mergeCells>
  <pageMargins left="0.70866141732283472" right="0.70866141732283472" top="0.74803149606299213" bottom="0.74803149606299213" header="0.31496062992125984" footer="0.31496062992125984"/>
  <pageSetup paperSize="9" scale="38" fitToHeight="0" orientation="landscape" r:id="rId1"/>
  <rowBreaks count="1" manualBreakCount="1">
    <brk id="202"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3"/>
  <sheetViews>
    <sheetView view="pageBreakPreview" zoomScale="80" zoomScaleNormal="100" zoomScaleSheetLayoutView="80" workbookViewId="0"/>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2" width="46.85546875" style="243" customWidth="1"/>
    <col min="13" max="13" width="26.42578125" style="243" customWidth="1"/>
    <col min="14" max="14" width="6.7109375" style="127" hidden="1" customWidth="1"/>
    <col min="15" max="15" width="21.85546875" style="128"/>
    <col min="16" max="16384" width="21.85546875" style="96"/>
  </cols>
  <sheetData>
    <row r="1" spans="1:15" ht="13.5" customHeight="1" x14ac:dyDescent="0.2">
      <c r="H1" s="242"/>
    </row>
    <row r="2" spans="1:15" ht="14.25" customHeight="1" x14ac:dyDescent="0.2">
      <c r="G2" s="244"/>
      <c r="H2" s="1743" t="s">
        <v>4041</v>
      </c>
      <c r="I2" s="1743"/>
      <c r="J2" s="245"/>
      <c r="K2" s="245"/>
      <c r="L2" s="245"/>
      <c r="M2" s="245"/>
    </row>
    <row r="3" spans="1:15" ht="12.75" customHeight="1" x14ac:dyDescent="0.2">
      <c r="G3" s="244"/>
      <c r="H3" s="1743"/>
      <c r="I3" s="1743"/>
      <c r="J3" s="245"/>
      <c r="K3" s="245"/>
      <c r="L3" s="245"/>
      <c r="M3" s="245"/>
    </row>
    <row r="4" spans="1:15" ht="12.75" customHeight="1" x14ac:dyDescent="0.2">
      <c r="G4" s="244"/>
      <c r="H4" s="1743"/>
      <c r="I4" s="1743"/>
      <c r="J4" s="245"/>
      <c r="K4" s="245"/>
      <c r="L4" s="245"/>
      <c r="M4" s="245"/>
    </row>
    <row r="5" spans="1:15" ht="11.25" customHeight="1" x14ac:dyDescent="0.2"/>
    <row r="6" spans="1:15" s="249" customFormat="1" ht="12.75" customHeight="1" x14ac:dyDescent="0.2">
      <c r="A6" s="1602" t="s">
        <v>0</v>
      </c>
      <c r="B6" s="1602"/>
      <c r="C6" s="1602"/>
      <c r="D6" s="1602"/>
      <c r="E6" s="1602"/>
      <c r="F6" s="1602"/>
      <c r="G6" s="1602"/>
      <c r="H6" s="1602"/>
      <c r="I6" s="1602"/>
      <c r="J6" s="246"/>
      <c r="K6" s="246"/>
      <c r="L6" s="246"/>
      <c r="M6" s="246"/>
      <c r="N6" s="247"/>
      <c r="O6" s="248"/>
    </row>
    <row r="7" spans="1:15" s="249" customFormat="1" ht="12.75" customHeight="1" x14ac:dyDescent="0.2">
      <c r="A7" s="1602" t="s">
        <v>1</v>
      </c>
      <c r="B7" s="1602"/>
      <c r="C7" s="1602"/>
      <c r="D7" s="1602"/>
      <c r="E7" s="1602"/>
      <c r="F7" s="1602"/>
      <c r="G7" s="1602"/>
      <c r="H7" s="1602"/>
      <c r="I7" s="1602"/>
      <c r="J7" s="246"/>
      <c r="K7" s="246"/>
      <c r="L7" s="246"/>
      <c r="M7" s="246"/>
      <c r="N7" s="246"/>
    </row>
    <row r="8" spans="1:15" ht="6.75" customHeight="1" x14ac:dyDescent="0.2">
      <c r="A8" s="1744"/>
      <c r="B8" s="1744"/>
      <c r="C8" s="1744"/>
      <c r="D8" s="1744"/>
      <c r="E8" s="1744"/>
      <c r="F8" s="1744"/>
      <c r="G8" s="1744"/>
      <c r="H8" s="1744"/>
      <c r="I8" s="1744"/>
      <c r="J8" s="1744"/>
      <c r="K8" s="1744"/>
      <c r="L8" s="1744"/>
      <c r="M8" s="1744"/>
      <c r="N8" s="1744"/>
      <c r="O8" s="96"/>
    </row>
    <row r="9" spans="1:15" ht="15.75" customHeight="1" x14ac:dyDescent="0.2">
      <c r="A9" s="1744"/>
      <c r="B9" s="1744"/>
      <c r="C9" s="1744"/>
      <c r="D9" s="1744"/>
      <c r="E9" s="1744"/>
      <c r="F9" s="1744"/>
      <c r="G9" s="1744"/>
      <c r="H9" s="1744"/>
      <c r="I9" s="1744"/>
      <c r="J9" s="632"/>
      <c r="K9" s="632"/>
      <c r="L9" s="632"/>
      <c r="M9" s="632"/>
      <c r="N9" s="632"/>
      <c r="O9" s="96"/>
    </row>
    <row r="10" spans="1:15" ht="15" customHeight="1" x14ac:dyDescent="0.2">
      <c r="A10" s="250"/>
      <c r="B10" s="250"/>
      <c r="C10" s="250"/>
      <c r="D10" s="251" t="s">
        <v>1381</v>
      </c>
      <c r="E10" s="251"/>
      <c r="F10" s="250"/>
      <c r="G10" s="250"/>
      <c r="H10" s="250"/>
      <c r="I10" s="250"/>
      <c r="J10" s="252"/>
      <c r="K10" s="252"/>
      <c r="L10" s="252"/>
      <c r="M10" s="252"/>
      <c r="N10" s="95"/>
      <c r="O10" s="96"/>
    </row>
    <row r="11" spans="1:15" ht="15" customHeight="1" x14ac:dyDescent="0.2">
      <c r="A11" s="1601" t="s">
        <v>2</v>
      </c>
      <c r="B11" s="1634" t="s">
        <v>3</v>
      </c>
      <c r="C11" s="1635"/>
      <c r="D11" s="1601" t="s">
        <v>4</v>
      </c>
      <c r="E11" s="1601" t="s">
        <v>5</v>
      </c>
      <c r="F11" s="1601" t="s">
        <v>6</v>
      </c>
      <c r="G11" s="1601"/>
      <c r="H11" s="1601"/>
      <c r="I11" s="1601" t="s">
        <v>7</v>
      </c>
      <c r="J11" s="152"/>
      <c r="K11" s="152"/>
      <c r="L11" s="152"/>
      <c r="M11" s="152"/>
      <c r="N11" s="95"/>
      <c r="O11" s="96"/>
    </row>
    <row r="12" spans="1:15" ht="11.25" customHeight="1" x14ac:dyDescent="0.2">
      <c r="A12" s="1601"/>
      <c r="B12" s="1636"/>
      <c r="C12" s="1637"/>
      <c r="D12" s="1601"/>
      <c r="E12" s="1601"/>
      <c r="F12" s="1601"/>
      <c r="G12" s="1601"/>
      <c r="H12" s="1601"/>
      <c r="I12" s="1601"/>
      <c r="J12" s="152"/>
      <c r="K12" s="152"/>
      <c r="L12" s="152"/>
      <c r="M12" s="152"/>
      <c r="N12" s="95"/>
      <c r="O12" s="96"/>
    </row>
    <row r="13" spans="1:15" ht="11.25" customHeight="1" x14ac:dyDescent="0.2">
      <c r="A13" s="1601"/>
      <c r="B13" s="1636"/>
      <c r="C13" s="1637"/>
      <c r="D13" s="1601"/>
      <c r="E13" s="1601"/>
      <c r="F13" s="1601">
        <v>2017</v>
      </c>
      <c r="G13" s="1601">
        <v>2018</v>
      </c>
      <c r="H13" s="1601">
        <v>2019</v>
      </c>
      <c r="I13" s="1601"/>
      <c r="J13" s="152"/>
      <c r="K13" s="152"/>
      <c r="L13" s="152"/>
      <c r="M13" s="152"/>
      <c r="N13" s="95"/>
      <c r="O13" s="96"/>
    </row>
    <row r="14" spans="1:15" ht="3.75" customHeight="1" x14ac:dyDescent="0.2">
      <c r="A14" s="1601"/>
      <c r="B14" s="1638"/>
      <c r="C14" s="1639"/>
      <c r="D14" s="1601"/>
      <c r="E14" s="1601"/>
      <c r="F14" s="1601"/>
      <c r="G14" s="1601"/>
      <c r="H14" s="1601"/>
      <c r="I14" s="1601"/>
      <c r="J14" s="152"/>
      <c r="K14" s="152"/>
      <c r="L14" s="152"/>
      <c r="M14" s="152"/>
      <c r="N14" s="95"/>
      <c r="O14" s="96"/>
    </row>
    <row r="15" spans="1:15" ht="11.25" customHeight="1" x14ac:dyDescent="0.2">
      <c r="A15" s="253">
        <v>1</v>
      </c>
      <c r="B15" s="1644">
        <v>2</v>
      </c>
      <c r="C15" s="1645"/>
      <c r="D15" s="253">
        <v>3</v>
      </c>
      <c r="E15" s="253">
        <v>4</v>
      </c>
      <c r="F15" s="253">
        <v>5</v>
      </c>
      <c r="G15" s="253">
        <v>6</v>
      </c>
      <c r="H15" s="253">
        <v>7</v>
      </c>
      <c r="I15" s="253">
        <v>8</v>
      </c>
      <c r="J15" s="152"/>
      <c r="K15" s="152"/>
      <c r="L15" s="152"/>
      <c r="M15" s="152"/>
      <c r="N15" s="95"/>
      <c r="O15" s="96"/>
    </row>
    <row r="16" spans="1:15" ht="12.75" customHeight="1" x14ac:dyDescent="0.2">
      <c r="A16" s="1742" t="s">
        <v>1382</v>
      </c>
      <c r="B16" s="1742"/>
      <c r="C16" s="1742"/>
      <c r="D16" s="1742"/>
      <c r="E16" s="1742"/>
      <c r="F16" s="1742"/>
      <c r="G16" s="1742"/>
      <c r="H16" s="1742"/>
      <c r="I16" s="1742"/>
      <c r="J16" s="254"/>
      <c r="K16" s="254"/>
      <c r="L16" s="254"/>
      <c r="M16" s="254"/>
      <c r="N16" s="95" t="s">
        <v>8</v>
      </c>
      <c r="O16" s="96"/>
    </row>
    <row r="17" spans="1:36" ht="105.75" customHeight="1" x14ac:dyDescent="0.2">
      <c r="A17" s="1564" t="s">
        <v>1402</v>
      </c>
      <c r="B17" s="210" t="s">
        <v>1429</v>
      </c>
      <c r="C17" s="637" t="s">
        <v>61</v>
      </c>
      <c r="D17" s="287" t="s">
        <v>10</v>
      </c>
      <c r="E17" s="569" t="s">
        <v>62</v>
      </c>
      <c r="F17" s="224">
        <v>361.44828000000001</v>
      </c>
      <c r="G17" s="209"/>
      <c r="H17" s="209"/>
      <c r="I17" s="209"/>
      <c r="J17" s="152" t="s">
        <v>3862</v>
      </c>
      <c r="K17" s="152"/>
      <c r="L17" s="152"/>
      <c r="M17" s="152"/>
      <c r="N17" s="127" t="s">
        <v>11</v>
      </c>
    </row>
    <row r="18" spans="1:36" s="128" customFormat="1" ht="84.75" customHeight="1" x14ac:dyDescent="0.2">
      <c r="A18" s="1564"/>
      <c r="B18" s="210" t="s">
        <v>1461</v>
      </c>
      <c r="C18" s="209" t="s">
        <v>100</v>
      </c>
      <c r="D18" s="210" t="s">
        <v>10</v>
      </c>
      <c r="E18" s="223" t="s">
        <v>99</v>
      </c>
      <c r="F18" s="224"/>
      <c r="G18" s="225"/>
      <c r="H18" s="225"/>
      <c r="I18" s="225"/>
      <c r="J18" s="152" t="s">
        <v>3863</v>
      </c>
      <c r="K18" s="152"/>
      <c r="L18" s="152"/>
      <c r="M18" s="152"/>
      <c r="N18" s="127" t="s">
        <v>11</v>
      </c>
      <c r="P18" s="96"/>
      <c r="Q18" s="96"/>
      <c r="R18" s="96"/>
      <c r="S18" s="96"/>
      <c r="T18" s="96"/>
      <c r="U18" s="96"/>
      <c r="V18" s="96"/>
      <c r="W18" s="96"/>
      <c r="X18" s="96"/>
      <c r="Y18" s="96"/>
      <c r="Z18" s="96"/>
      <c r="AA18" s="96"/>
      <c r="AB18" s="96"/>
      <c r="AC18" s="96"/>
      <c r="AD18" s="96"/>
      <c r="AE18" s="96"/>
      <c r="AF18" s="96"/>
      <c r="AG18" s="96"/>
      <c r="AH18" s="96"/>
      <c r="AI18" s="96"/>
      <c r="AJ18" s="96"/>
    </row>
    <row r="19" spans="1:36" s="128" customFormat="1" ht="104.25" customHeight="1" x14ac:dyDescent="0.2">
      <c r="A19" s="1564"/>
      <c r="B19" s="570" t="s">
        <v>3658</v>
      </c>
      <c r="C19" s="497" t="s">
        <v>3659</v>
      </c>
      <c r="D19" s="225" t="s">
        <v>810</v>
      </c>
      <c r="E19" s="225" t="s">
        <v>3435</v>
      </c>
      <c r="F19" s="224">
        <v>923</v>
      </c>
      <c r="G19" s="224">
        <v>0</v>
      </c>
      <c r="H19" s="224">
        <v>0</v>
      </c>
      <c r="I19" s="224">
        <v>0</v>
      </c>
      <c r="J19" s="152" t="s">
        <v>3660</v>
      </c>
      <c r="K19" s="152" t="s">
        <v>3971</v>
      </c>
      <c r="L19" s="152"/>
      <c r="M19" s="152"/>
      <c r="N19" s="127"/>
      <c r="P19" s="96"/>
      <c r="Q19" s="96"/>
      <c r="R19" s="96"/>
      <c r="S19" s="96"/>
      <c r="T19" s="96"/>
      <c r="U19" s="96"/>
      <c r="V19" s="96"/>
      <c r="W19" s="96"/>
      <c r="X19" s="96"/>
      <c r="Y19" s="96"/>
      <c r="Z19" s="96"/>
      <c r="AA19" s="96"/>
      <c r="AB19" s="96"/>
      <c r="AC19" s="96"/>
      <c r="AD19" s="96"/>
      <c r="AE19" s="96"/>
      <c r="AF19" s="96"/>
      <c r="AG19" s="96"/>
      <c r="AH19" s="96"/>
      <c r="AI19" s="96"/>
      <c r="AJ19" s="96"/>
    </row>
    <row r="20" spans="1:36" ht="99.75" customHeight="1" x14ac:dyDescent="0.2">
      <c r="A20" s="1564" t="s">
        <v>1475</v>
      </c>
      <c r="B20" s="637" t="s">
        <v>1655</v>
      </c>
      <c r="C20" s="209" t="s">
        <v>146</v>
      </c>
      <c r="D20" s="210" t="s">
        <v>10</v>
      </c>
      <c r="E20" s="223" t="s">
        <v>1302</v>
      </c>
      <c r="F20" s="224">
        <v>112</v>
      </c>
      <c r="G20" s="224"/>
      <c r="H20" s="571"/>
      <c r="I20" s="209"/>
      <c r="J20" s="152" t="s">
        <v>3864</v>
      </c>
      <c r="K20" s="152"/>
      <c r="L20" s="152"/>
      <c r="M20" s="152"/>
      <c r="N20" s="127" t="s">
        <v>11</v>
      </c>
    </row>
    <row r="21" spans="1:36" ht="78.75" customHeight="1" x14ac:dyDescent="0.2">
      <c r="A21" s="1564"/>
      <c r="B21" s="637" t="s">
        <v>1656</v>
      </c>
      <c r="C21" s="209" t="s">
        <v>147</v>
      </c>
      <c r="D21" s="210" t="s">
        <v>10</v>
      </c>
      <c r="E21" s="223" t="s">
        <v>1303</v>
      </c>
      <c r="F21" s="224">
        <v>92</v>
      </c>
      <c r="G21" s="224"/>
      <c r="H21" s="571"/>
      <c r="I21" s="209"/>
      <c r="J21" s="152" t="s">
        <v>3865</v>
      </c>
      <c r="K21" s="152"/>
      <c r="L21" s="152"/>
      <c r="M21" s="152"/>
      <c r="N21" s="127" t="s">
        <v>11</v>
      </c>
    </row>
    <row r="22" spans="1:36" ht="78.75" customHeight="1" x14ac:dyDescent="0.2">
      <c r="A22" s="1564"/>
      <c r="B22" s="637" t="s">
        <v>1657</v>
      </c>
      <c r="C22" s="209" t="s">
        <v>148</v>
      </c>
      <c r="D22" s="210" t="s">
        <v>10</v>
      </c>
      <c r="E22" s="223" t="s">
        <v>1303</v>
      </c>
      <c r="F22" s="224">
        <v>137</v>
      </c>
      <c r="G22" s="224"/>
      <c r="H22" s="571"/>
      <c r="I22" s="209"/>
      <c r="J22" s="152" t="s">
        <v>3866</v>
      </c>
      <c r="K22" s="152"/>
      <c r="L22" s="152"/>
      <c r="M22" s="152"/>
      <c r="N22" s="127" t="s">
        <v>11</v>
      </c>
    </row>
    <row r="23" spans="1:36" ht="119.25" customHeight="1" x14ac:dyDescent="0.2">
      <c r="A23" s="1564"/>
      <c r="B23" s="637" t="s">
        <v>1658</v>
      </c>
      <c r="C23" s="209" t="s">
        <v>149</v>
      </c>
      <c r="D23" s="210" t="s">
        <v>10</v>
      </c>
      <c r="E23" s="223" t="s">
        <v>1303</v>
      </c>
      <c r="F23" s="224">
        <v>86</v>
      </c>
      <c r="G23" s="224"/>
      <c r="H23" s="571"/>
      <c r="I23" s="209"/>
      <c r="J23" s="152" t="s">
        <v>3867</v>
      </c>
      <c r="K23" s="152"/>
      <c r="L23" s="152"/>
      <c r="M23" s="152"/>
      <c r="N23" s="127" t="s">
        <v>11</v>
      </c>
    </row>
    <row r="24" spans="1:36" ht="105.75" customHeight="1" x14ac:dyDescent="0.2">
      <c r="A24" s="1564"/>
      <c r="B24" s="637" t="s">
        <v>1659</v>
      </c>
      <c r="C24" s="209" t="s">
        <v>150</v>
      </c>
      <c r="D24" s="210" t="s">
        <v>10</v>
      </c>
      <c r="E24" s="223" t="s">
        <v>1303</v>
      </c>
      <c r="F24" s="224">
        <v>123</v>
      </c>
      <c r="G24" s="224"/>
      <c r="H24" s="571"/>
      <c r="I24" s="209"/>
      <c r="J24" s="152" t="s">
        <v>3868</v>
      </c>
      <c r="K24" s="152"/>
      <c r="L24" s="152"/>
      <c r="M24" s="152"/>
      <c r="N24" s="127" t="s">
        <v>11</v>
      </c>
    </row>
    <row r="25" spans="1:36" ht="112.5" customHeight="1" x14ac:dyDescent="0.2">
      <c r="A25" s="1564"/>
      <c r="B25" s="637" t="s">
        <v>1660</v>
      </c>
      <c r="C25" s="209" t="s">
        <v>151</v>
      </c>
      <c r="D25" s="210" t="s">
        <v>10</v>
      </c>
      <c r="E25" s="223" t="s">
        <v>1303</v>
      </c>
      <c r="F25" s="224">
        <v>92</v>
      </c>
      <c r="G25" s="224"/>
      <c r="H25" s="571"/>
      <c r="I25" s="209"/>
      <c r="J25" s="152" t="s">
        <v>3869</v>
      </c>
      <c r="K25" s="152"/>
      <c r="L25" s="152"/>
      <c r="M25" s="152"/>
      <c r="N25" s="127" t="s">
        <v>11</v>
      </c>
    </row>
    <row r="26" spans="1:36" ht="114.75" customHeight="1" x14ac:dyDescent="0.2">
      <c r="A26" s="1564"/>
      <c r="B26" s="637" t="s">
        <v>1669</v>
      </c>
      <c r="C26" s="637" t="s">
        <v>157</v>
      </c>
      <c r="D26" s="287" t="s">
        <v>10</v>
      </c>
      <c r="E26" s="223" t="s">
        <v>1303</v>
      </c>
      <c r="F26" s="572">
        <v>170</v>
      </c>
      <c r="G26" s="224"/>
      <c r="H26" s="571"/>
      <c r="I26" s="209"/>
      <c r="J26" s="152" t="s">
        <v>3972</v>
      </c>
      <c r="K26" s="152"/>
      <c r="L26" s="152"/>
      <c r="M26" s="152"/>
      <c r="N26" s="127" t="s">
        <v>11</v>
      </c>
    </row>
    <row r="27" spans="1:36" ht="88.5" customHeight="1" x14ac:dyDescent="0.2">
      <c r="A27" s="1564"/>
      <c r="B27" s="637" t="s">
        <v>1710</v>
      </c>
      <c r="C27" s="637" t="s">
        <v>1360</v>
      </c>
      <c r="D27" s="287" t="s">
        <v>10</v>
      </c>
      <c r="E27" s="223" t="s">
        <v>31</v>
      </c>
      <c r="F27" s="572">
        <v>1577</v>
      </c>
      <c r="G27" s="224"/>
      <c r="H27" s="224"/>
      <c r="I27" s="209"/>
      <c r="J27" s="152" t="s">
        <v>3973</v>
      </c>
      <c r="K27" s="152"/>
      <c r="L27" s="152"/>
      <c r="M27" s="152"/>
    </row>
    <row r="28" spans="1:36" ht="108.75" customHeight="1" x14ac:dyDescent="0.2">
      <c r="A28" s="1564"/>
      <c r="B28" s="225" t="s">
        <v>3696</v>
      </c>
      <c r="C28" s="497" t="s">
        <v>3871</v>
      </c>
      <c r="D28" s="225" t="s">
        <v>810</v>
      </c>
      <c r="E28" s="225" t="s">
        <v>3698</v>
      </c>
      <c r="F28" s="224">
        <v>287</v>
      </c>
      <c r="G28" s="224">
        <v>0</v>
      </c>
      <c r="H28" s="224">
        <v>0</v>
      </c>
      <c r="I28" s="224">
        <v>0</v>
      </c>
      <c r="J28" s="641" t="s">
        <v>3699</v>
      </c>
      <c r="K28" s="641" t="s">
        <v>3870</v>
      </c>
      <c r="L28" s="641"/>
      <c r="M28" s="641"/>
      <c r="P28" s="128"/>
    </row>
    <row r="29" spans="1:36" ht="44.25" customHeight="1" x14ac:dyDescent="0.2">
      <c r="A29" s="1564"/>
      <c r="B29" s="225" t="s">
        <v>3974</v>
      </c>
      <c r="C29" s="497" t="s">
        <v>3975</v>
      </c>
      <c r="D29" s="225" t="s">
        <v>810</v>
      </c>
      <c r="E29" s="225" t="s">
        <v>3435</v>
      </c>
      <c r="F29" s="224">
        <v>200</v>
      </c>
      <c r="G29" s="224"/>
      <c r="H29" s="224"/>
      <c r="I29" s="224"/>
      <c r="J29" s="1597" t="s">
        <v>3976</v>
      </c>
      <c r="K29" s="641"/>
      <c r="L29" s="641"/>
      <c r="M29" s="641"/>
      <c r="P29" s="128"/>
    </row>
    <row r="30" spans="1:36" ht="44.25" customHeight="1" x14ac:dyDescent="0.2">
      <c r="A30" s="1564"/>
      <c r="B30" s="225" t="s">
        <v>3977</v>
      </c>
      <c r="C30" s="497" t="s">
        <v>3978</v>
      </c>
      <c r="D30" s="225" t="s">
        <v>810</v>
      </c>
      <c r="E30" s="225" t="s">
        <v>3435</v>
      </c>
      <c r="F30" s="224">
        <v>250</v>
      </c>
      <c r="G30" s="224"/>
      <c r="H30" s="224"/>
      <c r="I30" s="224"/>
      <c r="J30" s="1597"/>
      <c r="K30" s="641"/>
      <c r="L30" s="641"/>
      <c r="M30" s="641"/>
      <c r="P30" s="128"/>
    </row>
    <row r="31" spans="1:36" s="277" customFormat="1" ht="12" customHeight="1" x14ac:dyDescent="0.2">
      <c r="A31" s="1741" t="s">
        <v>1476</v>
      </c>
      <c r="B31" s="1741"/>
      <c r="C31" s="1741"/>
      <c r="D31" s="1741"/>
      <c r="E31" s="1741"/>
      <c r="F31" s="1741"/>
      <c r="G31" s="1741"/>
      <c r="H31" s="1741"/>
      <c r="I31" s="1741"/>
      <c r="J31" s="254"/>
      <c r="K31" s="254"/>
      <c r="L31" s="254"/>
      <c r="M31" s="254"/>
      <c r="N31" s="127" t="s">
        <v>11</v>
      </c>
    </row>
    <row r="32" spans="1:36" ht="71.25" customHeight="1" x14ac:dyDescent="0.2">
      <c r="A32" s="1564" t="s">
        <v>1477</v>
      </c>
      <c r="B32" s="637" t="s">
        <v>1833</v>
      </c>
      <c r="C32" s="339" t="s">
        <v>1358</v>
      </c>
      <c r="D32" s="351" t="s">
        <v>327</v>
      </c>
      <c r="E32" s="336" t="s">
        <v>328</v>
      </c>
      <c r="F32" s="211"/>
      <c r="G32" s="210"/>
      <c r="H32" s="210"/>
      <c r="I32" s="210"/>
      <c r="J32" s="152" t="s">
        <v>3872</v>
      </c>
      <c r="K32" s="152"/>
      <c r="L32" s="152"/>
      <c r="M32" s="152"/>
      <c r="N32" s="95" t="s">
        <v>329</v>
      </c>
      <c r="O32" s="96"/>
    </row>
    <row r="33" spans="1:31" ht="124.5" customHeight="1" x14ac:dyDescent="0.2">
      <c r="A33" s="1564"/>
      <c r="B33" s="497" t="s">
        <v>3600</v>
      </c>
      <c r="C33" s="497" t="s">
        <v>3874</v>
      </c>
      <c r="D33" s="225" t="s">
        <v>810</v>
      </c>
      <c r="E33" s="225" t="s">
        <v>3435</v>
      </c>
      <c r="F33" s="224">
        <v>200</v>
      </c>
      <c r="G33" s="224">
        <v>0</v>
      </c>
      <c r="H33" s="224">
        <v>0</v>
      </c>
      <c r="I33" s="224">
        <v>0</v>
      </c>
      <c r="J33" s="152" t="s">
        <v>3602</v>
      </c>
      <c r="K33" s="152" t="s">
        <v>3873</v>
      </c>
      <c r="L33" s="152"/>
      <c r="M33" s="152"/>
      <c r="N33" s="95"/>
      <c r="O33" s="96"/>
    </row>
    <row r="34" spans="1:31" ht="15.75" customHeight="1" x14ac:dyDescent="0.2">
      <c r="A34" s="1785" t="s">
        <v>1478</v>
      </c>
      <c r="B34" s="1785"/>
      <c r="C34" s="1785"/>
      <c r="D34" s="1785"/>
      <c r="E34" s="1785"/>
      <c r="F34" s="1785"/>
      <c r="G34" s="1785"/>
      <c r="H34" s="1785"/>
      <c r="I34" s="1785"/>
      <c r="J34" s="254"/>
      <c r="K34" s="254"/>
      <c r="L34" s="254"/>
      <c r="M34" s="254"/>
      <c r="P34" s="128"/>
      <c r="Q34" s="128"/>
      <c r="R34" s="128"/>
      <c r="S34" s="128"/>
      <c r="T34" s="128"/>
      <c r="U34" s="128"/>
      <c r="V34" s="128"/>
      <c r="W34" s="128"/>
      <c r="X34" s="128"/>
      <c r="Y34" s="128"/>
      <c r="Z34" s="128"/>
      <c r="AA34" s="128"/>
      <c r="AB34" s="128"/>
      <c r="AC34" s="128"/>
      <c r="AD34" s="128"/>
      <c r="AE34" s="128"/>
    </row>
    <row r="35" spans="1:31" ht="108" customHeight="1" x14ac:dyDescent="0.2">
      <c r="A35" s="1564" t="s">
        <v>1480</v>
      </c>
      <c r="B35" s="637" t="s">
        <v>1841</v>
      </c>
      <c r="C35" s="637" t="s">
        <v>3056</v>
      </c>
      <c r="D35" s="210" t="s">
        <v>213</v>
      </c>
      <c r="E35" s="210" t="s">
        <v>337</v>
      </c>
      <c r="F35" s="279">
        <v>460</v>
      </c>
      <c r="G35" s="224"/>
      <c r="H35" s="224"/>
      <c r="I35" s="279"/>
      <c r="J35" s="283" t="s">
        <v>3055</v>
      </c>
      <c r="K35" s="283" t="s">
        <v>3979</v>
      </c>
      <c r="L35" s="283"/>
      <c r="M35" s="283"/>
      <c r="N35" s="95" t="s">
        <v>11</v>
      </c>
      <c r="O35" s="96"/>
    </row>
    <row r="36" spans="1:31" ht="114" customHeight="1" x14ac:dyDescent="0.2">
      <c r="A36" s="1564"/>
      <c r="B36" s="637" t="s">
        <v>1842</v>
      </c>
      <c r="C36" s="637" t="s">
        <v>338</v>
      </c>
      <c r="D36" s="210" t="s">
        <v>213</v>
      </c>
      <c r="E36" s="210" t="s">
        <v>337</v>
      </c>
      <c r="F36" s="279">
        <v>161</v>
      </c>
      <c r="G36" s="224"/>
      <c r="H36" s="224"/>
      <c r="I36" s="279"/>
      <c r="J36" s="283" t="s">
        <v>3980</v>
      </c>
      <c r="K36" s="283"/>
      <c r="L36" s="283"/>
      <c r="M36" s="283"/>
      <c r="N36" s="95" t="s">
        <v>11</v>
      </c>
      <c r="O36" s="96"/>
    </row>
    <row r="37" spans="1:31" ht="115.5" customHeight="1" x14ac:dyDescent="0.2">
      <c r="A37" s="1564"/>
      <c r="B37" s="637" t="s">
        <v>1843</v>
      </c>
      <c r="C37" s="637" t="s">
        <v>3293</v>
      </c>
      <c r="D37" s="210" t="s">
        <v>213</v>
      </c>
      <c r="E37" s="210" t="s">
        <v>337</v>
      </c>
      <c r="F37" s="279">
        <v>130</v>
      </c>
      <c r="G37" s="224"/>
      <c r="H37" s="224"/>
      <c r="I37" s="279"/>
      <c r="J37" s="283" t="s">
        <v>3057</v>
      </c>
      <c r="K37" s="283" t="s">
        <v>3292</v>
      </c>
      <c r="L37" s="283" t="s">
        <v>3981</v>
      </c>
      <c r="M37" s="283"/>
      <c r="N37" s="95" t="s">
        <v>11</v>
      </c>
      <c r="O37" s="96"/>
    </row>
    <row r="38" spans="1:31" ht="109.5" customHeight="1" x14ac:dyDescent="0.2">
      <c r="A38" s="1564"/>
      <c r="B38" s="637" t="s">
        <v>1844</v>
      </c>
      <c r="C38" s="637" t="s">
        <v>339</v>
      </c>
      <c r="D38" s="210" t="s">
        <v>213</v>
      </c>
      <c r="E38" s="210" t="s">
        <v>337</v>
      </c>
      <c r="F38" s="279">
        <v>213</v>
      </c>
      <c r="G38" s="224"/>
      <c r="H38" s="224"/>
      <c r="I38" s="279"/>
      <c r="J38" s="283" t="s">
        <v>3982</v>
      </c>
      <c r="K38" s="283"/>
      <c r="L38" s="283"/>
      <c r="M38" s="283"/>
      <c r="N38" s="95" t="s">
        <v>11</v>
      </c>
      <c r="O38" s="96"/>
    </row>
    <row r="39" spans="1:31" ht="105.75" customHeight="1" x14ac:dyDescent="0.2">
      <c r="A39" s="1564"/>
      <c r="B39" s="637" t="s">
        <v>1848</v>
      </c>
      <c r="C39" s="637" t="s">
        <v>3007</v>
      </c>
      <c r="D39" s="225" t="s">
        <v>275</v>
      </c>
      <c r="E39" s="210" t="s">
        <v>340</v>
      </c>
      <c r="F39" s="279" t="s">
        <v>3983</v>
      </c>
      <c r="G39" s="224"/>
      <c r="H39" s="224"/>
      <c r="I39" s="279"/>
      <c r="J39" s="283" t="s">
        <v>3724</v>
      </c>
      <c r="K39" s="283" t="s">
        <v>3877</v>
      </c>
      <c r="L39" s="283"/>
      <c r="M39" s="283"/>
      <c r="N39" s="95" t="s">
        <v>11</v>
      </c>
      <c r="O39" s="96"/>
    </row>
    <row r="40" spans="1:31" s="285" customFormat="1" ht="108" customHeight="1" x14ac:dyDescent="0.2">
      <c r="A40" s="1564"/>
      <c r="B40" s="637" t="s">
        <v>1862</v>
      </c>
      <c r="C40" s="637" t="s">
        <v>3069</v>
      </c>
      <c r="D40" s="225" t="s">
        <v>275</v>
      </c>
      <c r="E40" s="210" t="s">
        <v>340</v>
      </c>
      <c r="F40" s="279">
        <v>266</v>
      </c>
      <c r="G40" s="224"/>
      <c r="H40" s="224"/>
      <c r="I40" s="279"/>
      <c r="J40" s="283" t="s">
        <v>3068</v>
      </c>
      <c r="K40" s="283" t="s">
        <v>3878</v>
      </c>
      <c r="L40" s="283"/>
      <c r="M40" s="283"/>
      <c r="N40" s="95" t="s">
        <v>11</v>
      </c>
      <c r="O40" s="128"/>
      <c r="P40" s="128"/>
      <c r="Q40" s="128"/>
      <c r="R40" s="128"/>
      <c r="S40" s="128"/>
      <c r="T40" s="128"/>
      <c r="U40" s="128"/>
      <c r="V40" s="128"/>
      <c r="W40" s="128"/>
      <c r="X40" s="289"/>
    </row>
    <row r="41" spans="1:31" s="285" customFormat="1" ht="105" customHeight="1" x14ac:dyDescent="0.2">
      <c r="A41" s="1564"/>
      <c r="B41" s="637" t="s">
        <v>1865</v>
      </c>
      <c r="C41" s="637" t="s">
        <v>354</v>
      </c>
      <c r="D41" s="225" t="s">
        <v>275</v>
      </c>
      <c r="E41" s="210" t="s">
        <v>340</v>
      </c>
      <c r="F41" s="279" t="s">
        <v>3984</v>
      </c>
      <c r="G41" s="224"/>
      <c r="H41" s="224"/>
      <c r="I41" s="279"/>
      <c r="J41" s="283" t="s">
        <v>3732</v>
      </c>
      <c r="K41" s="283" t="s">
        <v>3985</v>
      </c>
      <c r="L41" s="283"/>
      <c r="M41" s="283"/>
      <c r="N41" s="95" t="s">
        <v>11</v>
      </c>
      <c r="O41" s="128"/>
      <c r="P41" s="128"/>
      <c r="Q41" s="128"/>
      <c r="R41" s="128"/>
      <c r="S41" s="128"/>
      <c r="T41" s="128"/>
      <c r="U41" s="128"/>
      <c r="V41" s="128"/>
      <c r="W41" s="128"/>
      <c r="X41" s="289"/>
    </row>
    <row r="42" spans="1:31" s="285" customFormat="1" ht="165.75" customHeight="1" x14ac:dyDescent="0.2">
      <c r="A42" s="1564"/>
      <c r="B42" s="637" t="s">
        <v>1869</v>
      </c>
      <c r="C42" s="637" t="s">
        <v>359</v>
      </c>
      <c r="D42" s="225" t="s">
        <v>275</v>
      </c>
      <c r="E42" s="210" t="s">
        <v>358</v>
      </c>
      <c r="F42" s="279" t="s">
        <v>3986</v>
      </c>
      <c r="G42" s="224"/>
      <c r="H42" s="224"/>
      <c r="I42" s="279"/>
      <c r="J42" s="283" t="s">
        <v>3987</v>
      </c>
      <c r="K42" s="283" t="s">
        <v>3988</v>
      </c>
      <c r="L42" s="283"/>
      <c r="M42" s="283"/>
      <c r="N42" s="95" t="s">
        <v>11</v>
      </c>
      <c r="O42" s="128"/>
      <c r="P42" s="128"/>
      <c r="Q42" s="128"/>
      <c r="R42" s="128"/>
      <c r="S42" s="128"/>
      <c r="T42" s="128"/>
      <c r="U42" s="128"/>
      <c r="V42" s="128"/>
      <c r="W42" s="128"/>
      <c r="X42" s="289"/>
    </row>
    <row r="43" spans="1:31" s="285" customFormat="1" ht="82.5" customHeight="1" x14ac:dyDescent="0.2">
      <c r="A43" s="1564"/>
      <c r="B43" s="637" t="s">
        <v>1871</v>
      </c>
      <c r="C43" s="637" t="s">
        <v>360</v>
      </c>
      <c r="D43" s="225" t="s">
        <v>275</v>
      </c>
      <c r="E43" s="210" t="s">
        <v>358</v>
      </c>
      <c r="F43" s="279">
        <v>143.1</v>
      </c>
      <c r="G43" s="224"/>
      <c r="H43" s="224"/>
      <c r="I43" s="279"/>
      <c r="J43" s="283" t="s">
        <v>3879</v>
      </c>
      <c r="K43" s="283"/>
      <c r="L43" s="283"/>
      <c r="M43" s="283"/>
      <c r="N43" s="95" t="s">
        <v>11</v>
      </c>
      <c r="O43" s="128"/>
      <c r="P43" s="128"/>
      <c r="Q43" s="128"/>
      <c r="R43" s="128"/>
      <c r="S43" s="128"/>
      <c r="T43" s="128"/>
      <c r="U43" s="128"/>
      <c r="V43" s="128"/>
      <c r="W43" s="128"/>
      <c r="X43" s="128"/>
      <c r="Y43" s="289"/>
    </row>
    <row r="44" spans="1:31" s="285" customFormat="1" ht="90" customHeight="1" x14ac:dyDescent="0.2">
      <c r="A44" s="1564"/>
      <c r="B44" s="637" t="s">
        <v>1873</v>
      </c>
      <c r="C44" s="637" t="s">
        <v>363</v>
      </c>
      <c r="D44" s="286" t="s">
        <v>275</v>
      </c>
      <c r="E44" s="287" t="s">
        <v>358</v>
      </c>
      <c r="F44" s="288">
        <v>220.3</v>
      </c>
      <c r="G44" s="224"/>
      <c r="H44" s="224"/>
      <c r="I44" s="279"/>
      <c r="J44" s="283" t="s">
        <v>3880</v>
      </c>
      <c r="K44" s="283"/>
      <c r="L44" s="283"/>
      <c r="M44" s="283"/>
      <c r="N44" s="95" t="s">
        <v>11</v>
      </c>
      <c r="O44" s="128"/>
      <c r="P44" s="128"/>
      <c r="Q44" s="128"/>
      <c r="R44" s="128"/>
      <c r="S44" s="128"/>
      <c r="T44" s="128"/>
      <c r="U44" s="128"/>
      <c r="V44" s="128"/>
      <c r="W44" s="128"/>
      <c r="X44" s="128"/>
      <c r="Y44" s="289"/>
    </row>
    <row r="45" spans="1:31" s="285" customFormat="1" ht="118.5" customHeight="1" x14ac:dyDescent="0.2">
      <c r="A45" s="1564"/>
      <c r="B45" s="637" t="s">
        <v>1878</v>
      </c>
      <c r="C45" s="637" t="s">
        <v>365</v>
      </c>
      <c r="D45" s="286" t="s">
        <v>275</v>
      </c>
      <c r="E45" s="287" t="s">
        <v>358</v>
      </c>
      <c r="F45" s="288">
        <v>135.1</v>
      </c>
      <c r="G45" s="224"/>
      <c r="H45" s="224"/>
      <c r="I45" s="279"/>
      <c r="J45" s="283" t="s">
        <v>3458</v>
      </c>
      <c r="K45" s="283" t="s">
        <v>3881</v>
      </c>
      <c r="L45" s="283"/>
      <c r="M45" s="283"/>
      <c r="N45" s="95" t="s">
        <v>11</v>
      </c>
      <c r="O45" s="128"/>
      <c r="P45" s="128"/>
      <c r="Q45" s="128"/>
      <c r="R45" s="128"/>
      <c r="S45" s="128"/>
      <c r="T45" s="128"/>
      <c r="U45" s="128"/>
      <c r="V45" s="128"/>
      <c r="W45" s="128"/>
      <c r="X45" s="128"/>
      <c r="Y45" s="289"/>
    </row>
    <row r="46" spans="1:31" s="285" customFormat="1" ht="73.5" customHeight="1" x14ac:dyDescent="0.2">
      <c r="A46" s="1564"/>
      <c r="B46" s="637" t="s">
        <v>1881</v>
      </c>
      <c r="C46" s="637" t="s">
        <v>3883</v>
      </c>
      <c r="D46" s="286" t="s">
        <v>275</v>
      </c>
      <c r="E46" s="287" t="s">
        <v>358</v>
      </c>
      <c r="F46" s="288">
        <v>232</v>
      </c>
      <c r="G46" s="224"/>
      <c r="H46" s="224"/>
      <c r="I46" s="279"/>
      <c r="J46" s="283" t="s">
        <v>3882</v>
      </c>
      <c r="K46" s="283"/>
      <c r="L46" s="283"/>
      <c r="M46" s="283"/>
      <c r="N46" s="95" t="s">
        <v>11</v>
      </c>
      <c r="O46" s="128"/>
      <c r="P46" s="128"/>
      <c r="Q46" s="128"/>
      <c r="R46" s="128"/>
      <c r="S46" s="128"/>
      <c r="T46" s="128"/>
      <c r="U46" s="128"/>
      <c r="V46" s="128"/>
      <c r="W46" s="128"/>
      <c r="X46" s="128"/>
      <c r="Y46" s="289"/>
    </row>
    <row r="47" spans="1:31" s="285" customFormat="1" ht="150" customHeight="1" x14ac:dyDescent="0.2">
      <c r="A47" s="1564"/>
      <c r="B47" s="637" t="s">
        <v>1888</v>
      </c>
      <c r="C47" s="637" t="s">
        <v>370</v>
      </c>
      <c r="D47" s="286" t="s">
        <v>275</v>
      </c>
      <c r="E47" s="287" t="s">
        <v>340</v>
      </c>
      <c r="F47" s="288">
        <v>165.79361</v>
      </c>
      <c r="G47" s="224"/>
      <c r="H47" s="224"/>
      <c r="I47" s="279"/>
      <c r="J47" s="283" t="s">
        <v>3989</v>
      </c>
      <c r="K47" s="283"/>
      <c r="L47" s="283"/>
      <c r="M47" s="283"/>
      <c r="N47" s="95" t="s">
        <v>11</v>
      </c>
      <c r="O47" s="128"/>
      <c r="P47" s="128"/>
      <c r="Q47" s="128"/>
      <c r="R47" s="128"/>
      <c r="S47" s="128"/>
      <c r="T47" s="128"/>
      <c r="U47" s="128"/>
      <c r="V47" s="128"/>
      <c r="W47" s="128"/>
      <c r="X47" s="128"/>
      <c r="Y47" s="289"/>
    </row>
    <row r="48" spans="1:31" s="285" customFormat="1" ht="117.75" customHeight="1" x14ac:dyDescent="0.2">
      <c r="A48" s="1564"/>
      <c r="B48" s="637" t="s">
        <v>1895</v>
      </c>
      <c r="C48" s="637" t="s">
        <v>3077</v>
      </c>
      <c r="D48" s="286" t="s">
        <v>275</v>
      </c>
      <c r="E48" s="210" t="s">
        <v>340</v>
      </c>
      <c r="F48" s="288">
        <v>153.99809999999999</v>
      </c>
      <c r="G48" s="224"/>
      <c r="H48" s="224"/>
      <c r="I48" s="279"/>
      <c r="J48" s="283" t="s">
        <v>3076</v>
      </c>
      <c r="K48" s="283" t="s">
        <v>3744</v>
      </c>
      <c r="L48" s="283" t="s">
        <v>3990</v>
      </c>
      <c r="M48" s="283"/>
      <c r="N48" s="95" t="s">
        <v>11</v>
      </c>
      <c r="O48" s="128"/>
      <c r="P48" s="128"/>
      <c r="Q48" s="128"/>
      <c r="R48" s="128"/>
      <c r="S48" s="128"/>
      <c r="T48" s="128"/>
      <c r="U48" s="128"/>
      <c r="V48" s="128"/>
      <c r="W48" s="128"/>
      <c r="X48" s="128"/>
      <c r="Y48" s="289"/>
    </row>
    <row r="49" spans="1:32" s="285" customFormat="1" ht="113.25" customHeight="1" x14ac:dyDescent="0.2">
      <c r="A49" s="1564"/>
      <c r="B49" s="637" t="s">
        <v>1896</v>
      </c>
      <c r="C49" s="637" t="s">
        <v>375</v>
      </c>
      <c r="D49" s="286" t="s">
        <v>275</v>
      </c>
      <c r="E49" s="210" t="s">
        <v>340</v>
      </c>
      <c r="F49" s="288">
        <v>199.75532999999999</v>
      </c>
      <c r="G49" s="224"/>
      <c r="H49" s="224"/>
      <c r="I49" s="279"/>
      <c r="J49" s="283" t="s">
        <v>3745</v>
      </c>
      <c r="K49" s="283" t="s">
        <v>3991</v>
      </c>
      <c r="L49" s="283"/>
      <c r="M49" s="283"/>
      <c r="N49" s="95" t="s">
        <v>11</v>
      </c>
      <c r="O49" s="128"/>
      <c r="P49" s="128"/>
      <c r="Q49" s="128"/>
      <c r="R49" s="128"/>
      <c r="S49" s="128"/>
      <c r="T49" s="128"/>
      <c r="U49" s="128"/>
      <c r="V49" s="128"/>
      <c r="W49" s="128"/>
      <c r="X49" s="128"/>
      <c r="Y49" s="289"/>
    </row>
    <row r="50" spans="1:32" s="294" customFormat="1" ht="97.5" customHeight="1" x14ac:dyDescent="0.2">
      <c r="A50" s="1564"/>
      <c r="B50" s="637" t="s">
        <v>3147</v>
      </c>
      <c r="C50" s="209" t="s">
        <v>3150</v>
      </c>
      <c r="D50" s="225" t="s">
        <v>275</v>
      </c>
      <c r="E50" s="225" t="s">
        <v>3085</v>
      </c>
      <c r="F50" s="279">
        <v>188.85953000000001</v>
      </c>
      <c r="G50" s="225"/>
      <c r="H50" s="225"/>
      <c r="I50" s="279"/>
      <c r="J50" s="283" t="s">
        <v>3151</v>
      </c>
      <c r="K50" s="283" t="s">
        <v>3992</v>
      </c>
      <c r="L50" s="283"/>
      <c r="M50" s="283"/>
      <c r="N50" s="95"/>
      <c r="O50" s="128"/>
      <c r="P50" s="128"/>
      <c r="Q50" s="128"/>
      <c r="R50" s="128"/>
      <c r="S50" s="128"/>
      <c r="T50" s="128"/>
      <c r="U50" s="128"/>
      <c r="V50" s="128"/>
      <c r="W50" s="128"/>
      <c r="X50" s="128"/>
      <c r="Y50" s="128"/>
      <c r="Z50" s="128"/>
      <c r="AA50" s="128"/>
      <c r="AB50" s="128"/>
      <c r="AC50" s="128"/>
      <c r="AD50" s="128"/>
      <c r="AE50" s="128"/>
      <c r="AF50" s="519"/>
    </row>
    <row r="51" spans="1:32" s="294" customFormat="1" ht="95.25" customHeight="1" x14ac:dyDescent="0.2">
      <c r="A51" s="1564"/>
      <c r="B51" s="225" t="s">
        <v>3757</v>
      </c>
      <c r="C51" s="497" t="s">
        <v>3758</v>
      </c>
      <c r="D51" s="225" t="s">
        <v>810</v>
      </c>
      <c r="E51" s="225" t="s">
        <v>3435</v>
      </c>
      <c r="F51" s="224">
        <v>90</v>
      </c>
      <c r="G51" s="224">
        <v>0</v>
      </c>
      <c r="H51" s="224">
        <v>0</v>
      </c>
      <c r="I51" s="224">
        <v>0</v>
      </c>
      <c r="J51" s="283" t="s">
        <v>3756</v>
      </c>
      <c r="K51" s="283" t="s">
        <v>3884</v>
      </c>
      <c r="L51" s="283"/>
      <c r="M51" s="283"/>
      <c r="N51" s="95"/>
      <c r="O51" s="128"/>
      <c r="P51" s="128"/>
      <c r="Q51" s="128"/>
      <c r="R51" s="128"/>
      <c r="S51" s="128"/>
      <c r="T51" s="128"/>
      <c r="U51" s="128"/>
      <c r="V51" s="128"/>
      <c r="W51" s="128"/>
      <c r="X51" s="128"/>
      <c r="Y51" s="128"/>
      <c r="Z51" s="128"/>
      <c r="AA51" s="128"/>
      <c r="AB51" s="128"/>
      <c r="AC51" s="128"/>
      <c r="AD51" s="128"/>
      <c r="AE51" s="128"/>
      <c r="AF51" s="519"/>
    </row>
    <row r="52" spans="1:32" ht="107.25" customHeight="1" x14ac:dyDescent="0.2">
      <c r="A52" s="209" t="s">
        <v>1482</v>
      </c>
      <c r="B52" s="637" t="s">
        <v>2111</v>
      </c>
      <c r="C52" s="209" t="s">
        <v>559</v>
      </c>
      <c r="D52" s="225" t="s">
        <v>558</v>
      </c>
      <c r="E52" s="225" t="s">
        <v>216</v>
      </c>
      <c r="F52" s="309">
        <v>13000</v>
      </c>
      <c r="G52" s="330">
        <v>16270</v>
      </c>
      <c r="H52" s="210"/>
      <c r="I52" s="210"/>
      <c r="J52" s="152" t="s">
        <v>3993</v>
      </c>
      <c r="K52" s="152"/>
      <c r="L52" s="152"/>
      <c r="M52" s="152"/>
      <c r="N52" s="127" t="s">
        <v>123</v>
      </c>
    </row>
    <row r="53" spans="1:32" ht="117.75" customHeight="1" x14ac:dyDescent="0.2">
      <c r="A53" s="1564" t="s">
        <v>1485</v>
      </c>
      <c r="B53" s="637" t="s">
        <v>2139</v>
      </c>
      <c r="C53" s="209" t="s">
        <v>587</v>
      </c>
      <c r="D53" s="225" t="s">
        <v>558</v>
      </c>
      <c r="E53" s="225" t="s">
        <v>216</v>
      </c>
      <c r="F53" s="224">
        <v>44500</v>
      </c>
      <c r="G53" s="279">
        <v>29899</v>
      </c>
      <c r="H53" s="225"/>
      <c r="I53" s="279"/>
      <c r="J53" s="283" t="s">
        <v>3303</v>
      </c>
      <c r="K53" s="532" t="s">
        <v>3762</v>
      </c>
      <c r="L53" s="532" t="s">
        <v>3885</v>
      </c>
      <c r="M53" s="532"/>
      <c r="N53" s="95" t="s">
        <v>123</v>
      </c>
      <c r="O53" s="96"/>
    </row>
    <row r="54" spans="1:32" ht="73.5" customHeight="1" x14ac:dyDescent="0.2">
      <c r="A54" s="1564"/>
      <c r="B54" s="225" t="s">
        <v>3887</v>
      </c>
      <c r="C54" s="497" t="s">
        <v>3886</v>
      </c>
      <c r="D54" s="225" t="s">
        <v>3490</v>
      </c>
      <c r="E54" s="225" t="s">
        <v>3435</v>
      </c>
      <c r="F54" s="224">
        <v>400</v>
      </c>
      <c r="G54" s="344"/>
      <c r="H54" s="344"/>
      <c r="I54" s="344"/>
      <c r="J54" s="641" t="s">
        <v>3994</v>
      </c>
      <c r="K54" s="641"/>
      <c r="L54" s="641"/>
      <c r="M54" s="641"/>
      <c r="N54" s="128"/>
    </row>
    <row r="55" spans="1:32" ht="57" customHeight="1" x14ac:dyDescent="0.2">
      <c r="A55" s="1564"/>
      <c r="B55" s="225" t="s">
        <v>3888</v>
      </c>
      <c r="C55" s="497" t="s">
        <v>3889</v>
      </c>
      <c r="D55" s="225" t="s">
        <v>810</v>
      </c>
      <c r="E55" s="225" t="s">
        <v>3435</v>
      </c>
      <c r="F55" s="224">
        <v>950</v>
      </c>
      <c r="G55" s="344"/>
      <c r="H55" s="344"/>
      <c r="I55" s="344"/>
      <c r="J55" s="641" t="s">
        <v>3890</v>
      </c>
      <c r="K55" s="641"/>
      <c r="L55" s="641"/>
      <c r="M55" s="641"/>
      <c r="N55" s="128"/>
    </row>
    <row r="56" spans="1:32" ht="85.5" customHeight="1" x14ac:dyDescent="0.2">
      <c r="A56" s="1564" t="s">
        <v>1486</v>
      </c>
      <c r="B56" s="637" t="s">
        <v>2176</v>
      </c>
      <c r="C56" s="209" t="s">
        <v>621</v>
      </c>
      <c r="D56" s="225" t="s">
        <v>213</v>
      </c>
      <c r="E56" s="307" t="s">
        <v>551</v>
      </c>
      <c r="F56" s="224">
        <v>14747.567999999999</v>
      </c>
      <c r="G56" s="224">
        <v>40000</v>
      </c>
      <c r="H56" s="224">
        <v>40000</v>
      </c>
      <c r="I56" s="235"/>
      <c r="J56" s="317" t="s">
        <v>3766</v>
      </c>
      <c r="K56" s="317" t="s">
        <v>3995</v>
      </c>
      <c r="L56" s="317"/>
      <c r="M56" s="317"/>
      <c r="N56" s="128" t="s">
        <v>11</v>
      </c>
    </row>
    <row r="57" spans="1:32" ht="105" customHeight="1" x14ac:dyDescent="0.2">
      <c r="A57" s="1564"/>
      <c r="B57" s="637" t="s">
        <v>2185</v>
      </c>
      <c r="C57" s="209" t="s">
        <v>629</v>
      </c>
      <c r="D57" s="210" t="s">
        <v>213</v>
      </c>
      <c r="E57" s="210" t="s">
        <v>551</v>
      </c>
      <c r="F57" s="224">
        <v>2650.7449999999999</v>
      </c>
      <c r="G57" s="279"/>
      <c r="H57" s="225"/>
      <c r="I57" s="279"/>
      <c r="J57" s="283" t="s">
        <v>3309</v>
      </c>
      <c r="K57" s="317" t="s">
        <v>3891</v>
      </c>
      <c r="L57" s="317"/>
      <c r="M57" s="317"/>
      <c r="N57" s="128" t="s">
        <v>11</v>
      </c>
    </row>
    <row r="58" spans="1:32" s="128" customFormat="1" ht="106.5" customHeight="1" x14ac:dyDescent="0.2">
      <c r="A58" s="1564"/>
      <c r="B58" s="637" t="s">
        <v>2188</v>
      </c>
      <c r="C58" s="209" t="s">
        <v>630</v>
      </c>
      <c r="D58" s="210" t="s">
        <v>213</v>
      </c>
      <c r="E58" s="210" t="s">
        <v>551</v>
      </c>
      <c r="F58" s="224">
        <v>1075.26675</v>
      </c>
      <c r="G58" s="224"/>
      <c r="H58" s="224"/>
      <c r="I58" s="235"/>
      <c r="J58" s="317" t="s">
        <v>3770</v>
      </c>
      <c r="K58" s="317" t="s">
        <v>3996</v>
      </c>
      <c r="L58" s="317"/>
      <c r="M58" s="317"/>
      <c r="N58" s="128" t="s">
        <v>11</v>
      </c>
    </row>
    <row r="59" spans="1:32" s="128" customFormat="1" ht="93" customHeight="1" x14ac:dyDescent="0.2">
      <c r="A59" s="1564"/>
      <c r="B59" s="637" t="s">
        <v>2189</v>
      </c>
      <c r="C59" s="209" t="s">
        <v>631</v>
      </c>
      <c r="D59" s="210" t="s">
        <v>213</v>
      </c>
      <c r="E59" s="210" t="s">
        <v>551</v>
      </c>
      <c r="F59" s="224"/>
      <c r="G59" s="224"/>
      <c r="H59" s="224"/>
      <c r="I59" s="235"/>
      <c r="J59" s="317" t="s">
        <v>3997</v>
      </c>
      <c r="K59" s="317"/>
      <c r="L59" s="317"/>
      <c r="M59" s="317"/>
      <c r="N59" s="128" t="s">
        <v>11</v>
      </c>
    </row>
    <row r="60" spans="1:32" s="128" customFormat="1" ht="89.25" customHeight="1" x14ac:dyDescent="0.2">
      <c r="A60" s="1564"/>
      <c r="B60" s="637" t="s">
        <v>2199</v>
      </c>
      <c r="C60" s="637" t="s">
        <v>640</v>
      </c>
      <c r="D60" s="287" t="s">
        <v>213</v>
      </c>
      <c r="E60" s="287" t="s">
        <v>551</v>
      </c>
      <c r="F60" s="572">
        <v>540.73153000000002</v>
      </c>
      <c r="G60" s="224"/>
      <c r="H60" s="224"/>
      <c r="I60" s="210"/>
      <c r="J60" s="152" t="s">
        <v>3998</v>
      </c>
      <c r="K60" s="152"/>
      <c r="L60" s="152"/>
      <c r="M60" s="152"/>
      <c r="N60" s="128" t="s">
        <v>11</v>
      </c>
    </row>
    <row r="61" spans="1:32" s="128" customFormat="1" ht="102.75" customHeight="1" x14ac:dyDescent="0.2">
      <c r="A61" s="1564"/>
      <c r="B61" s="637" t="s">
        <v>2200</v>
      </c>
      <c r="C61" s="637" t="s">
        <v>641</v>
      </c>
      <c r="D61" s="287" t="s">
        <v>213</v>
      </c>
      <c r="E61" s="287" t="s">
        <v>551</v>
      </c>
      <c r="F61" s="572">
        <v>626</v>
      </c>
      <c r="G61" s="309"/>
      <c r="H61" s="225"/>
      <c r="I61" s="279"/>
      <c r="J61" s="283" t="s">
        <v>3315</v>
      </c>
      <c r="K61" s="152" t="s">
        <v>3892</v>
      </c>
      <c r="L61" s="152"/>
      <c r="M61" s="152"/>
      <c r="N61" s="128" t="s">
        <v>11</v>
      </c>
    </row>
    <row r="62" spans="1:32" ht="96.75" customHeight="1" x14ac:dyDescent="0.2">
      <c r="A62" s="1564"/>
      <c r="B62" s="637" t="s">
        <v>2257</v>
      </c>
      <c r="C62" s="209" t="s">
        <v>697</v>
      </c>
      <c r="D62" s="210" t="s">
        <v>213</v>
      </c>
      <c r="E62" s="210" t="s">
        <v>551</v>
      </c>
      <c r="F62" s="573"/>
      <c r="G62" s="306"/>
      <c r="H62" s="210"/>
      <c r="I62" s="210"/>
      <c r="J62" s="152" t="s">
        <v>3999</v>
      </c>
      <c r="K62" s="152"/>
      <c r="L62" s="152"/>
      <c r="M62" s="152"/>
      <c r="N62" s="127" t="s">
        <v>11</v>
      </c>
    </row>
    <row r="63" spans="1:32" s="128" customFormat="1" ht="99" customHeight="1" x14ac:dyDescent="0.2">
      <c r="A63" s="1564"/>
      <c r="B63" s="637" t="s">
        <v>2268</v>
      </c>
      <c r="C63" s="209" t="s">
        <v>4000</v>
      </c>
      <c r="D63" s="287" t="s">
        <v>213</v>
      </c>
      <c r="E63" s="287" t="s">
        <v>551</v>
      </c>
      <c r="F63" s="224">
        <v>200</v>
      </c>
      <c r="G63" s="224"/>
      <c r="H63" s="224"/>
      <c r="I63" s="235"/>
      <c r="J63" s="317" t="s">
        <v>3317</v>
      </c>
      <c r="K63" s="317" t="s">
        <v>3893</v>
      </c>
      <c r="L63" s="317"/>
      <c r="M63" s="317"/>
      <c r="N63" s="127" t="s">
        <v>11</v>
      </c>
    </row>
    <row r="64" spans="1:32" ht="81.75" customHeight="1" x14ac:dyDescent="0.2">
      <c r="A64" s="1564"/>
      <c r="B64" s="637" t="s">
        <v>2269</v>
      </c>
      <c r="C64" s="209" t="s">
        <v>4001</v>
      </c>
      <c r="D64" s="287" t="s">
        <v>213</v>
      </c>
      <c r="E64" s="287" t="s">
        <v>551</v>
      </c>
      <c r="F64" s="224">
        <v>200</v>
      </c>
      <c r="G64" s="224"/>
      <c r="H64" s="224"/>
      <c r="I64" s="235"/>
      <c r="J64" s="317" t="s">
        <v>3320</v>
      </c>
      <c r="K64" s="317" t="s">
        <v>3894</v>
      </c>
      <c r="L64" s="317"/>
      <c r="M64" s="317"/>
      <c r="N64" s="127" t="s">
        <v>11</v>
      </c>
      <c r="O64" s="96"/>
    </row>
    <row r="65" spans="1:15" ht="61.5" customHeight="1" x14ac:dyDescent="0.2">
      <c r="A65" s="1564"/>
      <c r="B65" s="637" t="s">
        <v>2270</v>
      </c>
      <c r="C65" s="209" t="s">
        <v>4002</v>
      </c>
      <c r="D65" s="287" t="s">
        <v>213</v>
      </c>
      <c r="E65" s="287" t="s">
        <v>551</v>
      </c>
      <c r="F65" s="224">
        <v>200</v>
      </c>
      <c r="G65" s="224"/>
      <c r="H65" s="224"/>
      <c r="I65" s="235"/>
      <c r="J65" s="317" t="s">
        <v>3895</v>
      </c>
      <c r="K65" s="317"/>
      <c r="L65" s="317"/>
      <c r="M65" s="317"/>
      <c r="N65" s="127" t="s">
        <v>11</v>
      </c>
    </row>
    <row r="66" spans="1:15" s="128" customFormat="1" ht="84.75" customHeight="1" x14ac:dyDescent="0.2">
      <c r="A66" s="1564"/>
      <c r="B66" s="637" t="s">
        <v>2276</v>
      </c>
      <c r="C66" s="209" t="s">
        <v>710</v>
      </c>
      <c r="D66" s="210" t="s">
        <v>213</v>
      </c>
      <c r="E66" s="210" t="s">
        <v>551</v>
      </c>
      <c r="F66" s="224"/>
      <c r="G66" s="224"/>
      <c r="H66" s="224"/>
      <c r="I66" s="235"/>
      <c r="J66" s="317" t="s">
        <v>3896</v>
      </c>
      <c r="K66" s="317"/>
      <c r="L66" s="317"/>
      <c r="M66" s="317"/>
      <c r="N66" s="127" t="s">
        <v>11</v>
      </c>
    </row>
    <row r="67" spans="1:15" s="128" customFormat="1" ht="74.25" customHeight="1" x14ac:dyDescent="0.2">
      <c r="A67" s="1564"/>
      <c r="B67" s="637" t="s">
        <v>2277</v>
      </c>
      <c r="C67" s="209" t="s">
        <v>711</v>
      </c>
      <c r="D67" s="210" t="s">
        <v>213</v>
      </c>
      <c r="E67" s="210" t="s">
        <v>551</v>
      </c>
      <c r="F67" s="224"/>
      <c r="G67" s="224"/>
      <c r="H67" s="224"/>
      <c r="I67" s="235"/>
      <c r="J67" s="317" t="s">
        <v>3897</v>
      </c>
      <c r="K67" s="317"/>
      <c r="L67" s="317"/>
      <c r="M67" s="317"/>
      <c r="N67" s="127" t="s">
        <v>11</v>
      </c>
    </row>
    <row r="68" spans="1:15" s="128" customFormat="1" ht="123.75" customHeight="1" x14ac:dyDescent="0.2">
      <c r="A68" s="1564"/>
      <c r="B68" s="637" t="s">
        <v>2278</v>
      </c>
      <c r="C68" s="209" t="s">
        <v>4004</v>
      </c>
      <c r="D68" s="210" t="s">
        <v>213</v>
      </c>
      <c r="E68" s="210" t="s">
        <v>551</v>
      </c>
      <c r="F68" s="224">
        <v>460.2</v>
      </c>
      <c r="G68" s="224"/>
      <c r="H68" s="224"/>
      <c r="I68" s="235"/>
      <c r="J68" s="317" t="s">
        <v>4003</v>
      </c>
      <c r="K68" s="317"/>
      <c r="L68" s="317"/>
      <c r="M68" s="317"/>
      <c r="N68" s="127" t="s">
        <v>11</v>
      </c>
    </row>
    <row r="69" spans="1:15" s="128" customFormat="1" ht="81" customHeight="1" x14ac:dyDescent="0.2">
      <c r="A69" s="1564"/>
      <c r="B69" s="637" t="s">
        <v>2279</v>
      </c>
      <c r="C69" s="209" t="s">
        <v>712</v>
      </c>
      <c r="D69" s="210" t="s">
        <v>213</v>
      </c>
      <c r="E69" s="210" t="s">
        <v>551</v>
      </c>
      <c r="F69" s="224"/>
      <c r="G69" s="224"/>
      <c r="H69" s="224"/>
      <c r="I69" s="235"/>
      <c r="J69" s="317" t="s">
        <v>3897</v>
      </c>
      <c r="K69" s="317"/>
      <c r="L69" s="317"/>
      <c r="M69" s="317"/>
      <c r="N69" s="127" t="s">
        <v>11</v>
      </c>
    </row>
    <row r="70" spans="1:15" s="128" customFormat="1" ht="144.75" customHeight="1" x14ac:dyDescent="0.2">
      <c r="A70" s="1564"/>
      <c r="B70" s="637" t="s">
        <v>2280</v>
      </c>
      <c r="C70" s="209" t="s">
        <v>3898</v>
      </c>
      <c r="D70" s="210" t="s">
        <v>213</v>
      </c>
      <c r="E70" s="210" t="s">
        <v>551</v>
      </c>
      <c r="F70" s="224">
        <v>306.8</v>
      </c>
      <c r="G70" s="224"/>
      <c r="H70" s="224"/>
      <c r="I70" s="235"/>
      <c r="J70" s="317" t="s">
        <v>3899</v>
      </c>
      <c r="K70" s="317"/>
      <c r="L70" s="317"/>
      <c r="M70" s="317"/>
      <c r="N70" s="127" t="s">
        <v>11</v>
      </c>
    </row>
    <row r="71" spans="1:15" s="128" customFormat="1" ht="78" customHeight="1" x14ac:dyDescent="0.2">
      <c r="A71" s="1564"/>
      <c r="B71" s="637" t="s">
        <v>2289</v>
      </c>
      <c r="C71" s="637" t="s">
        <v>3901</v>
      </c>
      <c r="D71" s="286" t="s">
        <v>213</v>
      </c>
      <c r="E71" s="328" t="s">
        <v>551</v>
      </c>
      <c r="F71" s="224">
        <v>100</v>
      </c>
      <c r="G71" s="306"/>
      <c r="H71" s="210"/>
      <c r="I71" s="224"/>
      <c r="J71" s="641" t="s">
        <v>3900</v>
      </c>
      <c r="K71" s="641"/>
      <c r="L71" s="641"/>
      <c r="M71" s="641"/>
      <c r="N71" s="127" t="s">
        <v>11</v>
      </c>
    </row>
    <row r="72" spans="1:15" s="128" customFormat="1" ht="67.5" customHeight="1" x14ac:dyDescent="0.2">
      <c r="A72" s="1564"/>
      <c r="B72" s="637" t="s">
        <v>2291</v>
      </c>
      <c r="C72" s="637" t="s">
        <v>3903</v>
      </c>
      <c r="D72" s="286" t="s">
        <v>213</v>
      </c>
      <c r="E72" s="328" t="s">
        <v>551</v>
      </c>
      <c r="F72" s="224">
        <v>100</v>
      </c>
      <c r="G72" s="306"/>
      <c r="H72" s="210"/>
      <c r="I72" s="224"/>
      <c r="J72" s="641" t="s">
        <v>3902</v>
      </c>
      <c r="K72" s="641"/>
      <c r="L72" s="641"/>
      <c r="M72" s="641"/>
      <c r="N72" s="127" t="s">
        <v>11</v>
      </c>
    </row>
    <row r="73" spans="1:15" s="128" customFormat="1" ht="51" customHeight="1" x14ac:dyDescent="0.2">
      <c r="A73" s="1564"/>
      <c r="B73" s="637" t="s">
        <v>2292</v>
      </c>
      <c r="C73" s="637" t="s">
        <v>3905</v>
      </c>
      <c r="D73" s="286" t="s">
        <v>213</v>
      </c>
      <c r="E73" s="328" t="s">
        <v>551</v>
      </c>
      <c r="F73" s="224">
        <v>100</v>
      </c>
      <c r="G73" s="306"/>
      <c r="H73" s="210"/>
      <c r="I73" s="224"/>
      <c r="J73" s="641" t="s">
        <v>3904</v>
      </c>
      <c r="K73" s="641"/>
      <c r="L73" s="641"/>
      <c r="M73" s="641"/>
      <c r="N73" s="127" t="s">
        <v>11</v>
      </c>
    </row>
    <row r="74" spans="1:15" s="128" customFormat="1" ht="102" customHeight="1" x14ac:dyDescent="0.2">
      <c r="A74" s="1564"/>
      <c r="B74" s="637" t="s">
        <v>2326</v>
      </c>
      <c r="C74" s="209" t="s">
        <v>746</v>
      </c>
      <c r="D74" s="225" t="s">
        <v>213</v>
      </c>
      <c r="E74" s="307" t="s">
        <v>551</v>
      </c>
      <c r="F74" s="224">
        <v>771</v>
      </c>
      <c r="G74" s="224"/>
      <c r="H74" s="224"/>
      <c r="I74" s="235"/>
      <c r="J74" s="317" t="s">
        <v>3906</v>
      </c>
      <c r="K74" s="317"/>
      <c r="L74" s="317"/>
      <c r="M74" s="317"/>
      <c r="N74" s="127" t="s">
        <v>11</v>
      </c>
    </row>
    <row r="75" spans="1:15" s="128" customFormat="1" ht="54.75" customHeight="1" x14ac:dyDescent="0.2">
      <c r="A75" s="1564"/>
      <c r="B75" s="637" t="s">
        <v>2333</v>
      </c>
      <c r="C75" s="209" t="s">
        <v>752</v>
      </c>
      <c r="D75" s="225" t="s">
        <v>213</v>
      </c>
      <c r="E75" s="307" t="s">
        <v>551</v>
      </c>
      <c r="F75" s="224"/>
      <c r="G75" s="224"/>
      <c r="H75" s="224"/>
      <c r="I75" s="235"/>
      <c r="J75" s="317" t="s">
        <v>3907</v>
      </c>
      <c r="K75" s="317"/>
      <c r="L75" s="317"/>
      <c r="M75" s="317"/>
      <c r="N75" s="127" t="s">
        <v>11</v>
      </c>
    </row>
    <row r="76" spans="1:15" s="128" customFormat="1" ht="80.25" customHeight="1" x14ac:dyDescent="0.2">
      <c r="A76" s="1564"/>
      <c r="B76" s="637" t="s">
        <v>2335</v>
      </c>
      <c r="C76" s="574" t="s">
        <v>754</v>
      </c>
      <c r="D76" s="225" t="s">
        <v>213</v>
      </c>
      <c r="E76" s="307" t="s">
        <v>551</v>
      </c>
      <c r="F76" s="224"/>
      <c r="G76" s="224"/>
      <c r="H76" s="224"/>
      <c r="I76" s="235"/>
      <c r="J76" s="317" t="s">
        <v>3908</v>
      </c>
      <c r="K76" s="317"/>
      <c r="L76" s="317"/>
      <c r="M76" s="317"/>
      <c r="N76" s="127" t="s">
        <v>11</v>
      </c>
    </row>
    <row r="77" spans="1:15" s="128" customFormat="1" ht="114.75" customHeight="1" x14ac:dyDescent="0.2">
      <c r="A77" s="1564"/>
      <c r="B77" s="637" t="s">
        <v>2360</v>
      </c>
      <c r="C77" s="209" t="s">
        <v>778</v>
      </c>
      <c r="D77" s="286" t="s">
        <v>213</v>
      </c>
      <c r="E77" s="328" t="s">
        <v>551</v>
      </c>
      <c r="F77" s="224">
        <v>140</v>
      </c>
      <c r="G77" s="575"/>
      <c r="H77" s="287"/>
      <c r="I77" s="287"/>
      <c r="J77" s="152" t="s">
        <v>4005</v>
      </c>
      <c r="K77" s="576"/>
      <c r="L77" s="576"/>
      <c r="M77" s="576"/>
      <c r="N77" s="127" t="s">
        <v>11</v>
      </c>
      <c r="O77" s="577"/>
    </row>
    <row r="78" spans="1:15" s="128" customFormat="1" ht="83.25" customHeight="1" x14ac:dyDescent="0.2">
      <c r="A78" s="1564"/>
      <c r="B78" s="637" t="s">
        <v>2381</v>
      </c>
      <c r="C78" s="637" t="s">
        <v>796</v>
      </c>
      <c r="D78" s="286" t="s">
        <v>213</v>
      </c>
      <c r="E78" s="328" t="s">
        <v>551</v>
      </c>
      <c r="F78" s="224"/>
      <c r="G78" s="224"/>
      <c r="H78" s="210"/>
      <c r="I78" s="309"/>
      <c r="J78" s="541" t="s">
        <v>3909</v>
      </c>
      <c r="K78" s="485"/>
      <c r="L78" s="485"/>
      <c r="M78" s="485"/>
      <c r="N78" s="127" t="s">
        <v>11</v>
      </c>
    </row>
    <row r="79" spans="1:15" s="128" customFormat="1" ht="109.5" customHeight="1" x14ac:dyDescent="0.2">
      <c r="A79" s="1564"/>
      <c r="B79" s="637" t="s">
        <v>2384</v>
      </c>
      <c r="C79" s="637" t="s">
        <v>799</v>
      </c>
      <c r="D79" s="286" t="s">
        <v>213</v>
      </c>
      <c r="E79" s="328" t="s">
        <v>551</v>
      </c>
      <c r="F79" s="224">
        <v>263</v>
      </c>
      <c r="G79" s="224"/>
      <c r="H79" s="210"/>
      <c r="I79" s="309"/>
      <c r="J79" s="641" t="s">
        <v>3910</v>
      </c>
      <c r="K79" s="485"/>
      <c r="L79" s="485"/>
      <c r="M79" s="485"/>
      <c r="N79" s="127" t="s">
        <v>11</v>
      </c>
    </row>
    <row r="80" spans="1:15" ht="77.25" customHeight="1" x14ac:dyDescent="0.2">
      <c r="A80" s="1564"/>
      <c r="B80" s="637" t="s">
        <v>3338</v>
      </c>
      <c r="C80" s="637" t="s">
        <v>3617</v>
      </c>
      <c r="D80" s="286" t="s">
        <v>986</v>
      </c>
      <c r="E80" s="328" t="s">
        <v>60</v>
      </c>
      <c r="F80" s="224"/>
      <c r="G80" s="224"/>
      <c r="H80" s="224"/>
      <c r="I80" s="235"/>
      <c r="J80" s="317" t="s">
        <v>3341</v>
      </c>
      <c r="K80" s="641" t="s">
        <v>3616</v>
      </c>
      <c r="L80" s="641" t="s">
        <v>3911</v>
      </c>
      <c r="M80" s="485"/>
    </row>
    <row r="81" spans="1:15" ht="99" customHeight="1" x14ac:dyDescent="0.2">
      <c r="A81" s="1564"/>
      <c r="B81" s="637" t="s">
        <v>3345</v>
      </c>
      <c r="C81" s="637" t="s">
        <v>3346</v>
      </c>
      <c r="D81" s="286" t="s">
        <v>986</v>
      </c>
      <c r="E81" s="328" t="s">
        <v>60</v>
      </c>
      <c r="F81" s="224">
        <v>527</v>
      </c>
      <c r="G81" s="224"/>
      <c r="H81" s="224"/>
      <c r="I81" s="235"/>
      <c r="J81" s="317" t="s">
        <v>3347</v>
      </c>
      <c r="K81" s="641" t="s">
        <v>4006</v>
      </c>
      <c r="L81" s="485"/>
      <c r="M81" s="485"/>
    </row>
    <row r="82" spans="1:15" ht="73.5" customHeight="1" x14ac:dyDescent="0.2">
      <c r="A82" s="1564"/>
      <c r="B82" s="225" t="s">
        <v>3797</v>
      </c>
      <c r="C82" s="497" t="s">
        <v>3798</v>
      </c>
      <c r="D82" s="225" t="s">
        <v>810</v>
      </c>
      <c r="E82" s="225" t="s">
        <v>3435</v>
      </c>
      <c r="F82" s="224">
        <v>1150</v>
      </c>
      <c r="G82" s="224">
        <v>0</v>
      </c>
      <c r="H82" s="224">
        <v>0</v>
      </c>
      <c r="I82" s="224">
        <v>0</v>
      </c>
      <c r="J82" s="317" t="s">
        <v>3756</v>
      </c>
      <c r="K82" s="641" t="s">
        <v>4007</v>
      </c>
      <c r="L82" s="485"/>
      <c r="M82" s="485"/>
    </row>
    <row r="83" spans="1:15" ht="84" customHeight="1" x14ac:dyDescent="0.2">
      <c r="A83" s="637" t="s">
        <v>2408</v>
      </c>
      <c r="B83" s="377" t="s">
        <v>2409</v>
      </c>
      <c r="C83" s="209" t="s">
        <v>825</v>
      </c>
      <c r="D83" s="210" t="s">
        <v>213</v>
      </c>
      <c r="E83" s="210" t="s">
        <v>551</v>
      </c>
      <c r="F83" s="211">
        <v>4013.2467999999999</v>
      </c>
      <c r="G83" s="211">
        <f>8000+2000</f>
        <v>10000</v>
      </c>
      <c r="H83" s="211">
        <v>8000</v>
      </c>
      <c r="I83" s="225"/>
      <c r="J83" s="152" t="s">
        <v>3800</v>
      </c>
      <c r="K83" s="152" t="s">
        <v>3912</v>
      </c>
      <c r="L83" s="152"/>
      <c r="M83" s="152"/>
      <c r="N83" s="95" t="s">
        <v>11</v>
      </c>
      <c r="O83" s="96"/>
    </row>
    <row r="84" spans="1:15" s="128" customFormat="1" ht="14.25" customHeight="1" x14ac:dyDescent="0.2">
      <c r="A84" s="1741" t="s">
        <v>1490</v>
      </c>
      <c r="B84" s="1741"/>
      <c r="C84" s="1741"/>
      <c r="D84" s="1741"/>
      <c r="E84" s="1741"/>
      <c r="F84" s="1741"/>
      <c r="G84" s="1741"/>
      <c r="H84" s="1741"/>
      <c r="I84" s="1741"/>
      <c r="J84" s="254"/>
      <c r="K84" s="254"/>
      <c r="L84" s="254"/>
      <c r="M84" s="254"/>
      <c r="N84" s="127" t="s">
        <v>8</v>
      </c>
    </row>
    <row r="85" spans="1:15" ht="114.75" customHeight="1" x14ac:dyDescent="0.2">
      <c r="A85" s="1564" t="s">
        <v>1491</v>
      </c>
      <c r="B85" s="637" t="s">
        <v>2451</v>
      </c>
      <c r="C85" s="637" t="s">
        <v>864</v>
      </c>
      <c r="D85" s="210" t="s">
        <v>13</v>
      </c>
      <c r="E85" s="210" t="s">
        <v>312</v>
      </c>
      <c r="F85" s="224">
        <v>5913.3620000000001</v>
      </c>
      <c r="G85" s="224"/>
      <c r="H85" s="210"/>
      <c r="I85" s="210"/>
      <c r="J85" s="152" t="s">
        <v>3092</v>
      </c>
      <c r="K85" s="152" t="s">
        <v>3913</v>
      </c>
      <c r="L85" s="152"/>
      <c r="M85" s="152"/>
      <c r="N85" s="127" t="s">
        <v>11</v>
      </c>
    </row>
    <row r="86" spans="1:15" ht="88.5" customHeight="1" x14ac:dyDescent="0.2">
      <c r="A86" s="1564"/>
      <c r="B86" s="637" t="s">
        <v>2452</v>
      </c>
      <c r="C86" s="637" t="s">
        <v>865</v>
      </c>
      <c r="D86" s="210" t="s">
        <v>13</v>
      </c>
      <c r="E86" s="210" t="s">
        <v>312</v>
      </c>
      <c r="F86" s="224">
        <v>1170.2380000000001</v>
      </c>
      <c r="G86" s="224"/>
      <c r="H86" s="210"/>
      <c r="I86" s="210"/>
      <c r="J86" s="152" t="s">
        <v>3914</v>
      </c>
      <c r="K86" s="152"/>
      <c r="L86" s="152"/>
      <c r="M86" s="152"/>
      <c r="N86" s="127" t="s">
        <v>11</v>
      </c>
    </row>
    <row r="87" spans="1:15" ht="108" customHeight="1" x14ac:dyDescent="0.2">
      <c r="A87" s="1564"/>
      <c r="B87" s="637" t="s">
        <v>3482</v>
      </c>
      <c r="C87" s="637" t="s">
        <v>3483</v>
      </c>
      <c r="D87" s="210" t="s">
        <v>3137</v>
      </c>
      <c r="E87" s="210" t="s">
        <v>60</v>
      </c>
      <c r="F87" s="210">
        <v>165.63184999999999</v>
      </c>
      <c r="G87" s="210"/>
      <c r="H87" s="210"/>
      <c r="I87" s="210"/>
      <c r="J87" s="641" t="s">
        <v>3484</v>
      </c>
      <c r="K87" s="641" t="s">
        <v>4008</v>
      </c>
      <c r="L87" s="641"/>
      <c r="M87" s="641"/>
    </row>
    <row r="88" spans="1:15" ht="105.75" customHeight="1" x14ac:dyDescent="0.2">
      <c r="A88" s="209" t="s">
        <v>1492</v>
      </c>
      <c r="B88" s="637" t="s">
        <v>2491</v>
      </c>
      <c r="C88" s="637" t="s">
        <v>3916</v>
      </c>
      <c r="D88" s="210" t="s">
        <v>810</v>
      </c>
      <c r="E88" s="225" t="s">
        <v>903</v>
      </c>
      <c r="F88" s="279">
        <v>96</v>
      </c>
      <c r="G88" s="279">
        <v>120</v>
      </c>
      <c r="H88" s="279"/>
      <c r="I88" s="306"/>
      <c r="J88" s="532" t="s">
        <v>3915</v>
      </c>
      <c r="K88" s="532"/>
      <c r="L88" s="532"/>
      <c r="M88" s="532"/>
      <c r="N88" s="95" t="s">
        <v>123</v>
      </c>
      <c r="O88" s="96"/>
    </row>
    <row r="89" spans="1:15" ht="112.5" customHeight="1" x14ac:dyDescent="0.2">
      <c r="A89" s="1564" t="s">
        <v>1493</v>
      </c>
      <c r="B89" s="637" t="s">
        <v>2497</v>
      </c>
      <c r="C89" s="637" t="s">
        <v>3918</v>
      </c>
      <c r="D89" s="210" t="s">
        <v>810</v>
      </c>
      <c r="E89" s="225" t="s">
        <v>901</v>
      </c>
      <c r="F89" s="279">
        <v>30</v>
      </c>
      <c r="G89" s="279">
        <v>185</v>
      </c>
      <c r="H89" s="279">
        <v>30</v>
      </c>
      <c r="I89" s="224"/>
      <c r="J89" s="641" t="s">
        <v>3917</v>
      </c>
      <c r="K89" s="641"/>
      <c r="L89" s="641"/>
      <c r="M89" s="641"/>
      <c r="N89" s="95" t="s">
        <v>123</v>
      </c>
      <c r="O89" s="96"/>
    </row>
    <row r="90" spans="1:15" ht="81" customHeight="1" x14ac:dyDescent="0.2">
      <c r="A90" s="1564"/>
      <c r="B90" s="637" t="s">
        <v>2500</v>
      </c>
      <c r="C90" s="637" t="s">
        <v>3920</v>
      </c>
      <c r="D90" s="210" t="s">
        <v>810</v>
      </c>
      <c r="E90" s="210" t="s">
        <v>1289</v>
      </c>
      <c r="F90" s="279">
        <v>45</v>
      </c>
      <c r="G90" s="279">
        <v>50</v>
      </c>
      <c r="H90" s="279"/>
      <c r="I90" s="306"/>
      <c r="J90" s="532" t="s">
        <v>3919</v>
      </c>
      <c r="K90" s="532"/>
      <c r="L90" s="532"/>
      <c r="M90" s="532"/>
      <c r="N90" s="95" t="s">
        <v>123</v>
      </c>
      <c r="O90" s="96"/>
    </row>
    <row r="91" spans="1:15" s="546" customFormat="1" ht="15" customHeight="1" x14ac:dyDescent="0.25">
      <c r="A91" s="1785" t="s">
        <v>1494</v>
      </c>
      <c r="B91" s="1785"/>
      <c r="C91" s="1785"/>
      <c r="D91" s="1785"/>
      <c r="E91" s="1785"/>
      <c r="F91" s="1785"/>
      <c r="G91" s="1785"/>
      <c r="H91" s="1785"/>
      <c r="I91" s="1785"/>
      <c r="J91" s="254"/>
      <c r="K91" s="254"/>
      <c r="L91" s="254"/>
      <c r="M91" s="254"/>
      <c r="N91" s="545" t="s">
        <v>8</v>
      </c>
      <c r="O91" s="545"/>
    </row>
    <row r="92" spans="1:15" ht="74.25" customHeight="1" x14ac:dyDescent="0.2">
      <c r="A92" s="1564" t="s">
        <v>1495</v>
      </c>
      <c r="B92" s="225" t="s">
        <v>4009</v>
      </c>
      <c r="C92" s="497" t="s">
        <v>4010</v>
      </c>
      <c r="D92" s="225" t="s">
        <v>810</v>
      </c>
      <c r="E92" s="225" t="s">
        <v>4011</v>
      </c>
      <c r="F92" s="224">
        <v>775</v>
      </c>
      <c r="G92" s="224"/>
      <c r="H92" s="636"/>
      <c r="I92" s="636"/>
      <c r="J92" s="641" t="s">
        <v>4012</v>
      </c>
      <c r="K92" s="152"/>
      <c r="L92" s="152"/>
      <c r="M92" s="152"/>
      <c r="N92" s="95"/>
      <c r="O92" s="96"/>
    </row>
    <row r="93" spans="1:15" ht="59.25" customHeight="1" x14ac:dyDescent="0.2">
      <c r="A93" s="1564"/>
      <c r="B93" s="225" t="s">
        <v>4013</v>
      </c>
      <c r="C93" s="497" t="s">
        <v>3875</v>
      </c>
      <c r="D93" s="225" t="s">
        <v>810</v>
      </c>
      <c r="E93" s="225" t="s">
        <v>1243</v>
      </c>
      <c r="F93" s="224">
        <v>1480</v>
      </c>
      <c r="G93" s="224"/>
      <c r="H93" s="636"/>
      <c r="I93" s="636"/>
      <c r="J93" s="641" t="s">
        <v>4014</v>
      </c>
      <c r="K93" s="152"/>
      <c r="L93" s="152"/>
      <c r="M93" s="152"/>
      <c r="N93" s="95"/>
      <c r="O93" s="96"/>
    </row>
    <row r="94" spans="1:15" ht="59.25" customHeight="1" x14ac:dyDescent="0.2">
      <c r="A94" s="1564"/>
      <c r="B94" s="225" t="s">
        <v>4015</v>
      </c>
      <c r="C94" s="497" t="s">
        <v>3876</v>
      </c>
      <c r="D94" s="225" t="s">
        <v>810</v>
      </c>
      <c r="E94" s="225" t="s">
        <v>1243</v>
      </c>
      <c r="F94" s="224">
        <v>1350</v>
      </c>
      <c r="G94" s="224"/>
      <c r="H94" s="636"/>
      <c r="I94" s="636"/>
      <c r="J94" s="641" t="s">
        <v>4016</v>
      </c>
      <c r="K94" s="152"/>
      <c r="L94" s="152"/>
      <c r="M94" s="152"/>
      <c r="N94" s="95"/>
      <c r="O94" s="96"/>
    </row>
    <row r="95" spans="1:15" ht="114" customHeight="1" x14ac:dyDescent="0.2">
      <c r="A95" s="637" t="s">
        <v>1497</v>
      </c>
      <c r="B95" s="637" t="s">
        <v>2525</v>
      </c>
      <c r="C95" s="209" t="s">
        <v>934</v>
      </c>
      <c r="D95" s="336" t="s">
        <v>810</v>
      </c>
      <c r="E95" s="210" t="s">
        <v>325</v>
      </c>
      <c r="F95" s="224">
        <v>1125</v>
      </c>
      <c r="G95" s="224"/>
      <c r="H95" s="210"/>
      <c r="I95" s="224">
        <v>600</v>
      </c>
      <c r="J95" s="641" t="s">
        <v>3812</v>
      </c>
      <c r="K95" s="641" t="s">
        <v>3921</v>
      </c>
      <c r="L95" s="641"/>
      <c r="M95" s="641"/>
      <c r="N95" s="127" t="s">
        <v>326</v>
      </c>
    </row>
    <row r="96" spans="1:15" ht="113.25" customHeight="1" x14ac:dyDescent="0.2">
      <c r="A96" s="1564" t="s">
        <v>2563</v>
      </c>
      <c r="B96" s="637" t="s">
        <v>2564</v>
      </c>
      <c r="C96" s="578" t="s">
        <v>964</v>
      </c>
      <c r="D96" s="225" t="s">
        <v>213</v>
      </c>
      <c r="E96" s="225" t="s">
        <v>216</v>
      </c>
      <c r="F96" s="224">
        <v>7447</v>
      </c>
      <c r="G96" s="210"/>
      <c r="H96" s="210"/>
      <c r="I96" s="210"/>
      <c r="J96" s="152" t="s">
        <v>3093</v>
      </c>
      <c r="K96" s="152" t="s">
        <v>4017</v>
      </c>
      <c r="L96" s="152"/>
      <c r="M96" s="152"/>
      <c r="N96" s="95" t="s">
        <v>123</v>
      </c>
      <c r="O96" s="96"/>
    </row>
    <row r="97" spans="1:25" ht="81.75" customHeight="1" x14ac:dyDescent="0.2">
      <c r="A97" s="1564"/>
      <c r="B97" s="637" t="s">
        <v>2570</v>
      </c>
      <c r="C97" s="339" t="s">
        <v>970</v>
      </c>
      <c r="D97" s="351" t="s">
        <v>968</v>
      </c>
      <c r="E97" s="336" t="s">
        <v>969</v>
      </c>
      <c r="F97" s="224"/>
      <c r="G97" s="210"/>
      <c r="H97" s="210"/>
      <c r="I97" s="210"/>
      <c r="J97" s="152" t="s">
        <v>4018</v>
      </c>
      <c r="K97" s="152"/>
      <c r="L97" s="152"/>
      <c r="M97" s="152"/>
      <c r="N97" s="95" t="s">
        <v>329</v>
      </c>
      <c r="P97" s="128"/>
      <c r="Q97" s="128"/>
      <c r="R97" s="128"/>
      <c r="S97" s="128"/>
      <c r="T97" s="128"/>
      <c r="U97" s="128"/>
      <c r="V97" s="128"/>
      <c r="W97" s="128"/>
      <c r="X97" s="128"/>
    </row>
    <row r="98" spans="1:25" s="285" customFormat="1" ht="90" customHeight="1" x14ac:dyDescent="0.2">
      <c r="A98" s="1564"/>
      <c r="B98" s="637" t="s">
        <v>2571</v>
      </c>
      <c r="C98" s="339" t="s">
        <v>971</v>
      </c>
      <c r="D98" s="351" t="s">
        <v>327</v>
      </c>
      <c r="E98" s="336" t="s">
        <v>1294</v>
      </c>
      <c r="F98" s="211"/>
      <c r="G98" s="210"/>
      <c r="H98" s="210"/>
      <c r="I98" s="210"/>
      <c r="J98" s="152" t="s">
        <v>4019</v>
      </c>
      <c r="K98" s="152"/>
      <c r="L98" s="152"/>
      <c r="M98" s="152"/>
      <c r="N98" s="95" t="s">
        <v>329</v>
      </c>
      <c r="O98" s="579">
        <f>SUM(F92:F98)</f>
        <v>12177</v>
      </c>
      <c r="P98" s="579">
        <f>SUM(G92:G98)</f>
        <v>0</v>
      </c>
      <c r="Q98" s="579">
        <f>SUM(H92:H98)</f>
        <v>0</v>
      </c>
      <c r="R98" s="579">
        <f>SUM(I92:I98)</f>
        <v>600</v>
      </c>
      <c r="S98" s="128"/>
      <c r="T98" s="128"/>
      <c r="U98" s="128"/>
      <c r="V98" s="128"/>
      <c r="W98" s="128"/>
      <c r="X98" s="128"/>
      <c r="Y98" s="289"/>
    </row>
    <row r="99" spans="1:25" ht="11.25" customHeight="1" x14ac:dyDescent="0.2">
      <c r="F99" s="348"/>
      <c r="G99" s="348"/>
      <c r="H99" s="348"/>
      <c r="I99" s="348"/>
      <c r="N99" s="95"/>
      <c r="O99" s="96"/>
    </row>
    <row r="100" spans="1:25" ht="12.75" customHeight="1" x14ac:dyDescent="0.2">
      <c r="A100" s="1642" t="s">
        <v>1505</v>
      </c>
      <c r="B100" s="1642"/>
      <c r="C100" s="1642"/>
      <c r="D100" s="1642"/>
      <c r="E100" s="1642"/>
      <c r="F100" s="1642"/>
      <c r="G100" s="1642"/>
      <c r="H100" s="1642"/>
      <c r="I100" s="1642"/>
      <c r="J100" s="349"/>
      <c r="K100" s="349"/>
      <c r="L100" s="349"/>
      <c r="M100" s="349"/>
      <c r="N100" s="350" t="s">
        <v>8</v>
      </c>
      <c r="O100" s="96"/>
    </row>
    <row r="101" spans="1:25" ht="15" customHeight="1" x14ac:dyDescent="0.2">
      <c r="A101" s="1576" t="s">
        <v>2</v>
      </c>
      <c r="B101" s="1617" t="s">
        <v>3</v>
      </c>
      <c r="C101" s="1621"/>
      <c r="D101" s="1576" t="s">
        <v>4</v>
      </c>
      <c r="E101" s="1576" t="s">
        <v>5</v>
      </c>
      <c r="F101" s="1617" t="s">
        <v>6</v>
      </c>
      <c r="G101" s="1618"/>
      <c r="H101" s="1621"/>
      <c r="I101" s="1625" t="s">
        <v>7</v>
      </c>
      <c r="J101" s="152"/>
      <c r="K101" s="152"/>
      <c r="L101" s="152"/>
      <c r="M101" s="152"/>
      <c r="N101" s="95"/>
      <c r="O101" s="96"/>
    </row>
    <row r="102" spans="1:25" ht="6.75" customHeight="1" x14ac:dyDescent="0.2">
      <c r="A102" s="1576"/>
      <c r="B102" s="1622"/>
      <c r="C102" s="1623"/>
      <c r="D102" s="1576"/>
      <c r="E102" s="1576"/>
      <c r="F102" s="1619"/>
      <c r="G102" s="1620"/>
      <c r="H102" s="1624"/>
      <c r="I102" s="1740"/>
      <c r="J102" s="152"/>
      <c r="K102" s="152"/>
      <c r="L102" s="152"/>
      <c r="M102" s="152"/>
      <c r="N102" s="95"/>
      <c r="O102" s="96"/>
    </row>
    <row r="103" spans="1:25" ht="11.25" customHeight="1" x14ac:dyDescent="0.2">
      <c r="A103" s="1576"/>
      <c r="B103" s="1622"/>
      <c r="C103" s="1623"/>
      <c r="D103" s="1576"/>
      <c r="E103" s="1576"/>
      <c r="F103" s="1601">
        <v>2017</v>
      </c>
      <c r="G103" s="1601">
        <v>2018</v>
      </c>
      <c r="H103" s="1601">
        <v>2019</v>
      </c>
      <c r="I103" s="1740"/>
      <c r="J103" s="152"/>
      <c r="K103" s="152"/>
      <c r="L103" s="152"/>
      <c r="M103" s="152"/>
      <c r="N103" s="95"/>
      <c r="O103" s="96"/>
    </row>
    <row r="104" spans="1:25" ht="3.75" customHeight="1" x14ac:dyDescent="0.2">
      <c r="A104" s="1576"/>
      <c r="B104" s="1619"/>
      <c r="C104" s="1624"/>
      <c r="D104" s="1576"/>
      <c r="E104" s="1576"/>
      <c r="F104" s="1601"/>
      <c r="G104" s="1601"/>
      <c r="H104" s="1601"/>
      <c r="I104" s="1626"/>
      <c r="J104" s="152"/>
      <c r="K104" s="152"/>
      <c r="L104" s="152"/>
      <c r="M104" s="152"/>
      <c r="N104" s="95"/>
      <c r="O104" s="96"/>
    </row>
    <row r="105" spans="1:25" ht="13.5" customHeight="1" x14ac:dyDescent="0.2">
      <c r="A105" s="635">
        <v>1</v>
      </c>
      <c r="B105" s="1794">
        <v>2</v>
      </c>
      <c r="C105" s="1795"/>
      <c r="D105" s="635">
        <v>3</v>
      </c>
      <c r="E105" s="635">
        <v>4</v>
      </c>
      <c r="F105" s="633">
        <v>5</v>
      </c>
      <c r="G105" s="633">
        <v>6</v>
      </c>
      <c r="H105" s="633">
        <v>7</v>
      </c>
      <c r="I105" s="635">
        <v>8</v>
      </c>
      <c r="J105" s="152"/>
      <c r="K105" s="152"/>
      <c r="L105" s="152"/>
      <c r="M105" s="152"/>
      <c r="N105" s="95"/>
      <c r="O105" s="96"/>
    </row>
    <row r="106" spans="1:25" ht="12.75" customHeight="1" x14ac:dyDescent="0.2">
      <c r="A106" s="1803" t="s">
        <v>1508</v>
      </c>
      <c r="B106" s="1732"/>
      <c r="C106" s="1804"/>
      <c r="D106" s="1804"/>
      <c r="E106" s="1804"/>
      <c r="F106" s="1804"/>
      <c r="G106" s="1804"/>
      <c r="H106" s="1804"/>
      <c r="I106" s="1804"/>
      <c r="J106" s="254"/>
      <c r="K106" s="254"/>
      <c r="L106" s="254"/>
      <c r="M106" s="254"/>
      <c r="N106" s="95"/>
      <c r="O106" s="96"/>
    </row>
    <row r="107" spans="1:25" ht="93.75" customHeight="1" x14ac:dyDescent="0.2">
      <c r="A107" s="209" t="s">
        <v>1514</v>
      </c>
      <c r="B107" s="315" t="s">
        <v>2608</v>
      </c>
      <c r="C107" s="113" t="s">
        <v>997</v>
      </c>
      <c r="D107" s="633" t="s">
        <v>975</v>
      </c>
      <c r="E107" s="633" t="s">
        <v>972</v>
      </c>
      <c r="F107" s="114"/>
      <c r="G107" s="111"/>
      <c r="H107" s="363"/>
      <c r="I107" s="197"/>
      <c r="J107" s="641" t="s">
        <v>3922</v>
      </c>
      <c r="K107" s="641"/>
      <c r="L107" s="641"/>
      <c r="M107" s="641"/>
      <c r="N107" s="95" t="s">
        <v>973</v>
      </c>
      <c r="O107" s="96"/>
    </row>
    <row r="108" spans="1:25" ht="79.5" customHeight="1" x14ac:dyDescent="0.2">
      <c r="A108" s="209" t="s">
        <v>1515</v>
      </c>
      <c r="B108" s="315" t="s">
        <v>2610</v>
      </c>
      <c r="C108" s="209" t="s">
        <v>998</v>
      </c>
      <c r="D108" s="633" t="s">
        <v>810</v>
      </c>
      <c r="E108" s="633" t="s">
        <v>972</v>
      </c>
      <c r="F108" s="111"/>
      <c r="G108" s="111"/>
      <c r="H108" s="363"/>
      <c r="I108" s="197"/>
      <c r="J108" s="641" t="s">
        <v>3382</v>
      </c>
      <c r="K108" s="641" t="s">
        <v>3923</v>
      </c>
      <c r="L108" s="641"/>
      <c r="M108" s="641"/>
      <c r="N108" s="95" t="s">
        <v>973</v>
      </c>
      <c r="O108" s="96"/>
    </row>
    <row r="109" spans="1:25" ht="103.5" customHeight="1" x14ac:dyDescent="0.2">
      <c r="A109" s="1564" t="s">
        <v>1517</v>
      </c>
      <c r="B109" s="315" t="s">
        <v>2616</v>
      </c>
      <c r="C109" s="102" t="s">
        <v>1331</v>
      </c>
      <c r="D109" s="580" t="s">
        <v>810</v>
      </c>
      <c r="E109" s="381" t="s">
        <v>972</v>
      </c>
      <c r="F109" s="640">
        <v>85.5</v>
      </c>
      <c r="G109" s="111"/>
      <c r="H109" s="363"/>
      <c r="I109" s="197"/>
      <c r="J109" s="641" t="s">
        <v>4020</v>
      </c>
      <c r="K109" s="641"/>
      <c r="L109" s="641"/>
      <c r="M109" s="641"/>
      <c r="N109" s="95" t="s">
        <v>973</v>
      </c>
      <c r="O109" s="96"/>
    </row>
    <row r="110" spans="1:25" ht="68.25" customHeight="1" x14ac:dyDescent="0.2">
      <c r="A110" s="1564"/>
      <c r="B110" s="581" t="s">
        <v>3925</v>
      </c>
      <c r="C110" s="356" t="s">
        <v>3924</v>
      </c>
      <c r="D110" s="582" t="s">
        <v>810</v>
      </c>
      <c r="E110" s="583" t="s">
        <v>972</v>
      </c>
      <c r="F110" s="609">
        <v>914.5</v>
      </c>
      <c r="G110" s="224"/>
      <c r="H110" s="366"/>
      <c r="I110" s="196"/>
      <c r="J110" s="641" t="s">
        <v>3927</v>
      </c>
      <c r="K110" s="641"/>
      <c r="L110" s="641"/>
      <c r="M110" s="641"/>
      <c r="N110" s="95"/>
      <c r="O110" s="96"/>
    </row>
    <row r="111" spans="1:25" ht="99.75" customHeight="1" x14ac:dyDescent="0.2">
      <c r="A111" s="1564" t="s">
        <v>1524</v>
      </c>
      <c r="B111" s="315" t="s">
        <v>2630</v>
      </c>
      <c r="C111" s="386" t="s">
        <v>1011</v>
      </c>
      <c r="D111" s="634" t="s">
        <v>286</v>
      </c>
      <c r="E111" s="634" t="s">
        <v>972</v>
      </c>
      <c r="F111" s="111"/>
      <c r="G111" s="111"/>
      <c r="H111" s="363"/>
      <c r="I111" s="197"/>
      <c r="J111" s="641" t="s">
        <v>3929</v>
      </c>
      <c r="K111" s="641"/>
      <c r="L111" s="641"/>
      <c r="M111" s="641"/>
      <c r="N111" s="95" t="s">
        <v>973</v>
      </c>
      <c r="O111" s="96"/>
    </row>
    <row r="112" spans="1:25" ht="94.5" customHeight="1" x14ac:dyDescent="0.2">
      <c r="A112" s="1564"/>
      <c r="B112" s="315" t="s">
        <v>2631</v>
      </c>
      <c r="C112" s="386" t="s">
        <v>1012</v>
      </c>
      <c r="D112" s="634" t="s">
        <v>286</v>
      </c>
      <c r="E112" s="634" t="s">
        <v>972</v>
      </c>
      <c r="F112" s="111"/>
      <c r="G112" s="111"/>
      <c r="H112" s="363"/>
      <c r="I112" s="197"/>
      <c r="J112" s="641" t="s">
        <v>3930</v>
      </c>
      <c r="K112" s="641"/>
      <c r="L112" s="641"/>
      <c r="M112" s="641"/>
      <c r="N112" s="95" t="s">
        <v>973</v>
      </c>
      <c r="O112" s="96"/>
    </row>
    <row r="113" spans="1:15" ht="81.75" customHeight="1" x14ac:dyDescent="0.2">
      <c r="A113" s="1564"/>
      <c r="B113" s="315" t="s">
        <v>2632</v>
      </c>
      <c r="C113" s="386" t="s">
        <v>1013</v>
      </c>
      <c r="D113" s="634" t="s">
        <v>286</v>
      </c>
      <c r="E113" s="634" t="s">
        <v>972</v>
      </c>
      <c r="F113" s="111"/>
      <c r="G113" s="111"/>
      <c r="H113" s="363"/>
      <c r="I113" s="197"/>
      <c r="J113" s="641" t="s">
        <v>3922</v>
      </c>
      <c r="K113" s="641"/>
      <c r="L113" s="641"/>
      <c r="M113" s="641"/>
      <c r="N113" s="95" t="s">
        <v>973</v>
      </c>
      <c r="O113" s="96"/>
    </row>
    <row r="114" spans="1:15" ht="81.75" customHeight="1" x14ac:dyDescent="0.2">
      <c r="A114" s="1564"/>
      <c r="B114" s="315" t="s">
        <v>2633</v>
      </c>
      <c r="C114" s="386" t="s">
        <v>1014</v>
      </c>
      <c r="D114" s="634" t="s">
        <v>286</v>
      </c>
      <c r="E114" s="634" t="s">
        <v>972</v>
      </c>
      <c r="F114" s="111"/>
      <c r="G114" s="111"/>
      <c r="H114" s="363"/>
      <c r="I114" s="197"/>
      <c r="J114" s="641" t="s">
        <v>3931</v>
      </c>
      <c r="K114" s="641"/>
      <c r="L114" s="641"/>
      <c r="M114" s="641"/>
      <c r="N114" s="95" t="s">
        <v>973</v>
      </c>
      <c r="O114" s="96"/>
    </row>
    <row r="115" spans="1:15" ht="136.5" customHeight="1" x14ac:dyDescent="0.2">
      <c r="A115" s="209" t="s">
        <v>1540</v>
      </c>
      <c r="B115" s="584" t="s">
        <v>2669</v>
      </c>
      <c r="C115" s="386" t="s">
        <v>1032</v>
      </c>
      <c r="D115" s="374" t="s">
        <v>986</v>
      </c>
      <c r="E115" s="374" t="s">
        <v>987</v>
      </c>
      <c r="F115" s="111">
        <v>788</v>
      </c>
      <c r="G115" s="111"/>
      <c r="H115" s="100"/>
      <c r="I115" s="197"/>
      <c r="J115" s="641" t="s">
        <v>4021</v>
      </c>
      <c r="K115" s="641"/>
      <c r="L115" s="641"/>
      <c r="M115" s="641"/>
      <c r="N115" s="95" t="s">
        <v>973</v>
      </c>
      <c r="O115" s="96"/>
    </row>
    <row r="116" spans="1:15" ht="60" customHeight="1" x14ac:dyDescent="0.2">
      <c r="A116" s="637" t="s">
        <v>1559</v>
      </c>
      <c r="B116" s="315" t="s">
        <v>3933</v>
      </c>
      <c r="C116" s="209" t="s">
        <v>3932</v>
      </c>
      <c r="D116" s="210" t="s">
        <v>810</v>
      </c>
      <c r="E116" s="210" t="s">
        <v>972</v>
      </c>
      <c r="F116" s="224">
        <v>500</v>
      </c>
      <c r="G116" s="111"/>
      <c r="H116" s="100"/>
      <c r="I116" s="197"/>
      <c r="J116" s="641" t="s">
        <v>3927</v>
      </c>
      <c r="K116" s="641"/>
      <c r="L116" s="641"/>
      <c r="M116" s="641"/>
      <c r="N116" s="95"/>
      <c r="O116" s="96"/>
    </row>
    <row r="117" spans="1:15" ht="78" customHeight="1" x14ac:dyDescent="0.2">
      <c r="A117" s="209" t="s">
        <v>1560</v>
      </c>
      <c r="B117" s="315" t="s">
        <v>2720</v>
      </c>
      <c r="C117" s="127" t="s">
        <v>1067</v>
      </c>
      <c r="D117" s="381" t="s">
        <v>810</v>
      </c>
      <c r="E117" s="381" t="s">
        <v>972</v>
      </c>
      <c r="F117" s="111"/>
      <c r="G117" s="111"/>
      <c r="H117" s="100"/>
      <c r="I117" s="197"/>
      <c r="J117" s="641" t="s">
        <v>3934</v>
      </c>
      <c r="K117" s="641"/>
      <c r="L117" s="641"/>
      <c r="M117" s="641"/>
      <c r="N117" s="95" t="s">
        <v>973</v>
      </c>
      <c r="O117" s="96"/>
    </row>
    <row r="118" spans="1:15" ht="64.5" customHeight="1" x14ac:dyDescent="0.2">
      <c r="A118" s="637" t="s">
        <v>1561</v>
      </c>
      <c r="B118" s="585" t="s">
        <v>4022</v>
      </c>
      <c r="C118" s="493" t="s">
        <v>4023</v>
      </c>
      <c r="D118" s="492" t="s">
        <v>810</v>
      </c>
      <c r="E118" s="492" t="s">
        <v>972</v>
      </c>
      <c r="F118" s="494">
        <v>500</v>
      </c>
      <c r="G118" s="494"/>
      <c r="H118" s="610"/>
      <c r="I118" s="197"/>
      <c r="J118" s="641" t="s">
        <v>4024</v>
      </c>
      <c r="K118" s="641"/>
      <c r="L118" s="641"/>
      <c r="M118" s="641"/>
      <c r="N118" s="95"/>
      <c r="O118" s="96"/>
    </row>
    <row r="119" spans="1:15" ht="66" customHeight="1" x14ac:dyDescent="0.2">
      <c r="A119" s="637" t="s">
        <v>1562</v>
      </c>
      <c r="B119" s="315" t="s">
        <v>3935</v>
      </c>
      <c r="C119" s="379" t="s">
        <v>3936</v>
      </c>
      <c r="D119" s="225" t="s">
        <v>810</v>
      </c>
      <c r="E119" s="225" t="s">
        <v>972</v>
      </c>
      <c r="F119" s="114">
        <v>199.9</v>
      </c>
      <c r="G119" s="114"/>
      <c r="H119" s="100"/>
      <c r="I119" s="197"/>
      <c r="J119" s="641" t="s">
        <v>3937</v>
      </c>
      <c r="K119" s="641"/>
      <c r="L119" s="641"/>
      <c r="M119" s="641"/>
      <c r="N119" s="95"/>
      <c r="O119" s="96"/>
    </row>
    <row r="120" spans="1:15" ht="76.5" customHeight="1" x14ac:dyDescent="0.2">
      <c r="A120" s="637" t="s">
        <v>1568</v>
      </c>
      <c r="B120" s="315" t="s">
        <v>3938</v>
      </c>
      <c r="C120" s="209" t="s">
        <v>4025</v>
      </c>
      <c r="D120" s="225" t="s">
        <v>810</v>
      </c>
      <c r="E120" s="225" t="s">
        <v>972</v>
      </c>
      <c r="F120" s="224">
        <v>412</v>
      </c>
      <c r="G120" s="116"/>
      <c r="H120" s="100"/>
      <c r="I120" s="197"/>
      <c r="J120" s="641" t="s">
        <v>3928</v>
      </c>
      <c r="K120" s="641"/>
      <c r="L120" s="641"/>
      <c r="M120" s="641"/>
      <c r="N120" s="95"/>
      <c r="O120" s="96"/>
    </row>
    <row r="121" spans="1:15" ht="58.5" customHeight="1" x14ac:dyDescent="0.2">
      <c r="A121" s="637" t="s">
        <v>1569</v>
      </c>
      <c r="B121" s="315" t="s">
        <v>3939</v>
      </c>
      <c r="C121" s="586" t="s">
        <v>4026</v>
      </c>
      <c r="D121" s="210" t="s">
        <v>810</v>
      </c>
      <c r="E121" s="587" t="s">
        <v>972</v>
      </c>
      <c r="F121" s="279" t="s">
        <v>4027</v>
      </c>
      <c r="G121" s="611"/>
      <c r="H121" s="100"/>
      <c r="I121" s="197"/>
      <c r="J121" s="641" t="s">
        <v>3928</v>
      </c>
      <c r="K121" s="641"/>
      <c r="L121" s="641"/>
      <c r="M121" s="641"/>
      <c r="N121" s="95"/>
      <c r="O121" s="96"/>
    </row>
    <row r="122" spans="1:15" ht="139.5" customHeight="1" x14ac:dyDescent="0.2">
      <c r="A122" s="1564" t="s">
        <v>1573</v>
      </c>
      <c r="B122" s="315" t="s">
        <v>2759</v>
      </c>
      <c r="C122" s="113" t="s">
        <v>3941</v>
      </c>
      <c r="D122" s="633" t="s">
        <v>810</v>
      </c>
      <c r="E122" s="633" t="s">
        <v>972</v>
      </c>
      <c r="F122" s="640">
        <v>511</v>
      </c>
      <c r="G122" s="114"/>
      <c r="H122" s="100"/>
      <c r="I122" s="197"/>
      <c r="J122" s="641" t="s">
        <v>3102</v>
      </c>
      <c r="K122" s="641" t="s">
        <v>3533</v>
      </c>
      <c r="L122" s="641" t="s">
        <v>3940</v>
      </c>
      <c r="M122" s="641"/>
      <c r="N122" s="95" t="s">
        <v>973</v>
      </c>
      <c r="O122" s="96"/>
    </row>
    <row r="123" spans="1:15" ht="72" customHeight="1" x14ac:dyDescent="0.2">
      <c r="A123" s="1564"/>
      <c r="B123" s="315" t="s">
        <v>2762</v>
      </c>
      <c r="C123" s="113" t="s">
        <v>1095</v>
      </c>
      <c r="D123" s="633" t="s">
        <v>810</v>
      </c>
      <c r="E123" s="633" t="s">
        <v>972</v>
      </c>
      <c r="F123" s="118"/>
      <c r="G123" s="116"/>
      <c r="H123" s="100"/>
      <c r="I123" s="197"/>
      <c r="J123" s="641" t="s">
        <v>3942</v>
      </c>
      <c r="K123" s="641"/>
      <c r="L123" s="641"/>
      <c r="M123" s="641"/>
      <c r="N123" s="95" t="s">
        <v>973</v>
      </c>
      <c r="O123" s="96"/>
    </row>
    <row r="124" spans="1:15" ht="80.25" customHeight="1" x14ac:dyDescent="0.2">
      <c r="A124" s="209" t="s">
        <v>1575</v>
      </c>
      <c r="B124" s="581" t="s">
        <v>2768</v>
      </c>
      <c r="C124" s="588" t="s">
        <v>1101</v>
      </c>
      <c r="D124" s="589" t="s">
        <v>810</v>
      </c>
      <c r="E124" s="589" t="s">
        <v>972</v>
      </c>
      <c r="F124" s="590"/>
      <c r="G124" s="342"/>
      <c r="H124" s="363"/>
      <c r="I124" s="591"/>
      <c r="J124" s="641" t="s">
        <v>3943</v>
      </c>
      <c r="K124" s="641"/>
      <c r="L124" s="641"/>
      <c r="M124" s="641"/>
      <c r="N124" s="95" t="s">
        <v>973</v>
      </c>
      <c r="O124" s="96"/>
    </row>
    <row r="125" spans="1:15" ht="81.75" customHeight="1" x14ac:dyDescent="0.2">
      <c r="A125" s="1564" t="s">
        <v>1578</v>
      </c>
      <c r="B125" s="315" t="s">
        <v>2786</v>
      </c>
      <c r="C125" s="386" t="s">
        <v>1326</v>
      </c>
      <c r="D125" s="592" t="s">
        <v>13</v>
      </c>
      <c r="E125" s="387" t="s">
        <v>972</v>
      </c>
      <c r="F125" s="114"/>
      <c r="G125" s="114"/>
      <c r="H125" s="100"/>
      <c r="I125" s="197"/>
      <c r="J125" s="641" t="s">
        <v>3944</v>
      </c>
      <c r="K125" s="641"/>
      <c r="L125" s="641"/>
      <c r="M125" s="641"/>
      <c r="N125" s="95" t="s">
        <v>973</v>
      </c>
      <c r="O125" s="96"/>
    </row>
    <row r="126" spans="1:15" ht="82.5" customHeight="1" x14ac:dyDescent="0.2">
      <c r="A126" s="1564"/>
      <c r="B126" s="315" t="s">
        <v>2787</v>
      </c>
      <c r="C126" s="386" t="s">
        <v>1327</v>
      </c>
      <c r="D126" s="592" t="s">
        <v>13</v>
      </c>
      <c r="E126" s="387" t="s">
        <v>972</v>
      </c>
      <c r="F126" s="114">
        <v>700</v>
      </c>
      <c r="G126" s="114"/>
      <c r="H126" s="100"/>
      <c r="I126" s="197"/>
      <c r="J126" s="641" t="s">
        <v>3945</v>
      </c>
      <c r="K126" s="641"/>
      <c r="L126" s="641"/>
      <c r="M126" s="641"/>
      <c r="N126" s="95"/>
      <c r="O126" s="96"/>
    </row>
    <row r="127" spans="1:15" ht="126" customHeight="1" x14ac:dyDescent="0.2">
      <c r="A127" s="1564"/>
      <c r="B127" s="315" t="s">
        <v>2791</v>
      </c>
      <c r="C127" s="113" t="s">
        <v>1116</v>
      </c>
      <c r="D127" s="593" t="s">
        <v>558</v>
      </c>
      <c r="E127" s="593" t="s">
        <v>216</v>
      </c>
      <c r="F127" s="594">
        <v>10</v>
      </c>
      <c r="G127" s="595"/>
      <c r="H127" s="100"/>
      <c r="I127" s="197"/>
      <c r="J127" s="641" t="s">
        <v>4028</v>
      </c>
      <c r="K127" s="641"/>
      <c r="L127" s="641"/>
      <c r="M127" s="641"/>
      <c r="N127" s="95" t="s">
        <v>123</v>
      </c>
      <c r="O127" s="96"/>
    </row>
    <row r="128" spans="1:15" ht="112.5" customHeight="1" x14ac:dyDescent="0.2">
      <c r="A128" s="1564"/>
      <c r="B128" s="639" t="s">
        <v>3839</v>
      </c>
      <c r="C128" s="596" t="s">
        <v>3840</v>
      </c>
      <c r="D128" s="634" t="s">
        <v>810</v>
      </c>
      <c r="E128" s="634" t="s">
        <v>972</v>
      </c>
      <c r="F128" s="114">
        <v>297</v>
      </c>
      <c r="G128" s="114">
        <v>0</v>
      </c>
      <c r="H128" s="114">
        <v>0</v>
      </c>
      <c r="I128" s="114">
        <v>0</v>
      </c>
      <c r="J128" s="641" t="s">
        <v>3841</v>
      </c>
      <c r="K128" s="641" t="s">
        <v>4029</v>
      </c>
      <c r="L128" s="641"/>
      <c r="M128" s="641"/>
      <c r="N128" s="95"/>
      <c r="O128" s="96"/>
    </row>
    <row r="129" spans="1:18" ht="103.5" customHeight="1" x14ac:dyDescent="0.2">
      <c r="A129" s="1564" t="s">
        <v>1582</v>
      </c>
      <c r="B129" s="315" t="s">
        <v>2805</v>
      </c>
      <c r="C129" s="113" t="s">
        <v>1123</v>
      </c>
      <c r="D129" s="597" t="s">
        <v>13</v>
      </c>
      <c r="E129" s="387" t="s">
        <v>972</v>
      </c>
      <c r="F129" s="598">
        <v>1195.19858</v>
      </c>
      <c r="G129" s="116"/>
      <c r="H129" s="100"/>
      <c r="I129" s="197"/>
      <c r="J129" s="641" t="s">
        <v>4030</v>
      </c>
      <c r="K129" s="641"/>
      <c r="L129" s="641"/>
      <c r="M129" s="641"/>
      <c r="N129" s="95" t="s">
        <v>973</v>
      </c>
      <c r="O129" s="96"/>
    </row>
    <row r="130" spans="1:18" ht="69.75" customHeight="1" x14ac:dyDescent="0.2">
      <c r="A130" s="1564"/>
      <c r="B130" s="315" t="s">
        <v>3014</v>
      </c>
      <c r="C130" s="113" t="s">
        <v>1124</v>
      </c>
      <c r="D130" s="597" t="s">
        <v>13</v>
      </c>
      <c r="E130" s="387" t="s">
        <v>972</v>
      </c>
      <c r="F130" s="599"/>
      <c r="G130" s="116"/>
      <c r="H130" s="100"/>
      <c r="I130" s="197"/>
      <c r="J130" s="641" t="s">
        <v>3946</v>
      </c>
      <c r="K130" s="641"/>
      <c r="L130" s="641"/>
      <c r="M130" s="641"/>
      <c r="N130" s="95" t="s">
        <v>973</v>
      </c>
      <c r="O130" s="96"/>
    </row>
    <row r="131" spans="1:18" ht="58.5" customHeight="1" x14ac:dyDescent="0.2">
      <c r="A131" s="1564" t="s">
        <v>1589</v>
      </c>
      <c r="B131" s="315" t="s">
        <v>3948</v>
      </c>
      <c r="C131" s="209" t="s">
        <v>3947</v>
      </c>
      <c r="D131" s="225" t="s">
        <v>3490</v>
      </c>
      <c r="E131" s="225" t="s">
        <v>972</v>
      </c>
      <c r="F131" s="224">
        <v>51.5</v>
      </c>
      <c r="G131" s="114"/>
      <c r="H131" s="100"/>
      <c r="I131" s="197"/>
      <c r="J131" s="1805" t="s">
        <v>3926</v>
      </c>
      <c r="K131" s="641"/>
      <c r="L131" s="641"/>
      <c r="M131" s="641"/>
      <c r="N131" s="95"/>
      <c r="O131" s="96"/>
    </row>
    <row r="132" spans="1:18" ht="58.5" customHeight="1" x14ac:dyDescent="0.2">
      <c r="A132" s="1564"/>
      <c r="B132" s="315" t="s">
        <v>3950</v>
      </c>
      <c r="C132" s="209" t="s">
        <v>3949</v>
      </c>
      <c r="D132" s="225" t="s">
        <v>3490</v>
      </c>
      <c r="E132" s="225" t="s">
        <v>972</v>
      </c>
      <c r="F132" s="224">
        <v>515</v>
      </c>
      <c r="G132" s="114"/>
      <c r="H132" s="100"/>
      <c r="I132" s="197"/>
      <c r="J132" s="1805"/>
      <c r="K132" s="641"/>
      <c r="L132" s="641"/>
      <c r="M132" s="641"/>
      <c r="N132" s="95"/>
      <c r="O132" s="96"/>
    </row>
    <row r="133" spans="1:18" ht="58.5" customHeight="1" x14ac:dyDescent="0.2">
      <c r="A133" s="1564"/>
      <c r="B133" s="315" t="s">
        <v>3952</v>
      </c>
      <c r="C133" s="209" t="s">
        <v>3951</v>
      </c>
      <c r="D133" s="225" t="s">
        <v>3490</v>
      </c>
      <c r="E133" s="225" t="s">
        <v>972</v>
      </c>
      <c r="F133" s="224">
        <v>66.95</v>
      </c>
      <c r="G133" s="114"/>
      <c r="H133" s="100"/>
      <c r="I133" s="197"/>
      <c r="J133" s="1805"/>
      <c r="K133" s="641"/>
      <c r="L133" s="641"/>
      <c r="M133" s="641"/>
      <c r="N133" s="95"/>
      <c r="O133" s="96"/>
    </row>
    <row r="134" spans="1:18" ht="58.5" customHeight="1" x14ac:dyDescent="0.2">
      <c r="A134" s="1564"/>
      <c r="B134" s="315" t="s">
        <v>3954</v>
      </c>
      <c r="C134" s="209" t="s">
        <v>3953</v>
      </c>
      <c r="D134" s="225" t="s">
        <v>3490</v>
      </c>
      <c r="E134" s="225" t="s">
        <v>972</v>
      </c>
      <c r="F134" s="224">
        <v>272.95</v>
      </c>
      <c r="G134" s="114"/>
      <c r="H134" s="100"/>
      <c r="I134" s="197"/>
      <c r="J134" s="1805"/>
      <c r="K134" s="641"/>
      <c r="L134" s="641"/>
      <c r="M134" s="641"/>
      <c r="N134" s="95"/>
      <c r="O134" s="96"/>
    </row>
    <row r="135" spans="1:18" ht="61.5" customHeight="1" x14ac:dyDescent="0.2">
      <c r="A135" s="637" t="s">
        <v>1594</v>
      </c>
      <c r="B135" s="315" t="s">
        <v>3956</v>
      </c>
      <c r="C135" s="637" t="s">
        <v>3955</v>
      </c>
      <c r="D135" s="225" t="s">
        <v>810</v>
      </c>
      <c r="E135" s="225" t="s">
        <v>972</v>
      </c>
      <c r="F135" s="114">
        <v>600</v>
      </c>
      <c r="G135" s="114"/>
      <c r="H135" s="100"/>
      <c r="I135" s="197"/>
      <c r="J135" s="641" t="s">
        <v>3957</v>
      </c>
      <c r="K135" s="641"/>
      <c r="L135" s="641"/>
      <c r="M135" s="641"/>
      <c r="N135" s="95"/>
      <c r="O135" s="96"/>
    </row>
    <row r="136" spans="1:18" ht="108.75" customHeight="1" x14ac:dyDescent="0.2">
      <c r="A136" s="1564" t="s">
        <v>1596</v>
      </c>
      <c r="B136" s="581" t="s">
        <v>2844</v>
      </c>
      <c r="C136" s="356" t="s">
        <v>1154</v>
      </c>
      <c r="D136" s="635" t="s">
        <v>1000</v>
      </c>
      <c r="E136" s="635" t="s">
        <v>972</v>
      </c>
      <c r="F136" s="104"/>
      <c r="G136" s="121"/>
      <c r="H136" s="122"/>
      <c r="I136" s="199"/>
      <c r="J136" s="641" t="s">
        <v>3958</v>
      </c>
      <c r="K136" s="641"/>
      <c r="L136" s="641"/>
      <c r="M136" s="641"/>
      <c r="N136" s="95" t="s">
        <v>973</v>
      </c>
      <c r="O136" s="96"/>
    </row>
    <row r="137" spans="1:18" ht="114" customHeight="1" x14ac:dyDescent="0.2">
      <c r="A137" s="1564"/>
      <c r="B137" s="315" t="s">
        <v>2845</v>
      </c>
      <c r="C137" s="209" t="s">
        <v>1155</v>
      </c>
      <c r="D137" s="225" t="s">
        <v>1000</v>
      </c>
      <c r="E137" s="225" t="s">
        <v>972</v>
      </c>
      <c r="F137" s="241"/>
      <c r="G137" s="121"/>
      <c r="H137" s="122"/>
      <c r="I137" s="199"/>
      <c r="J137" s="641" t="s">
        <v>3418</v>
      </c>
      <c r="K137" s="641" t="s">
        <v>4031</v>
      </c>
      <c r="L137" s="641"/>
      <c r="M137" s="641"/>
      <c r="N137" s="95" t="s">
        <v>973</v>
      </c>
      <c r="O137" s="96"/>
    </row>
    <row r="138" spans="1:18" ht="117.75" customHeight="1" x14ac:dyDescent="0.2">
      <c r="A138" s="209" t="s">
        <v>2847</v>
      </c>
      <c r="B138" s="315" t="s">
        <v>2852</v>
      </c>
      <c r="C138" s="125" t="s">
        <v>1153</v>
      </c>
      <c r="D138" s="119" t="s">
        <v>810</v>
      </c>
      <c r="E138" s="119" t="s">
        <v>972</v>
      </c>
      <c r="F138" s="120">
        <v>7450</v>
      </c>
      <c r="G138" s="126"/>
      <c r="H138" s="126"/>
      <c r="I138" s="199"/>
      <c r="J138" s="641" t="s">
        <v>4032</v>
      </c>
      <c r="K138" s="641"/>
      <c r="L138" s="641"/>
      <c r="M138" s="641"/>
      <c r="N138" s="95" t="s">
        <v>973</v>
      </c>
      <c r="O138" s="96"/>
    </row>
    <row r="139" spans="1:18" ht="75" customHeight="1" x14ac:dyDescent="0.2">
      <c r="A139" s="1564" t="s">
        <v>2854</v>
      </c>
      <c r="B139" s="600" t="s">
        <v>4033</v>
      </c>
      <c r="C139" s="601" t="s">
        <v>4034</v>
      </c>
      <c r="D139" s="253" t="s">
        <v>810</v>
      </c>
      <c r="E139" s="253" t="s">
        <v>972</v>
      </c>
      <c r="F139" s="338">
        <v>240</v>
      </c>
      <c r="G139" s="612"/>
      <c r="H139" s="344"/>
      <c r="I139" s="199"/>
      <c r="J139" s="641" t="s">
        <v>4035</v>
      </c>
      <c r="K139" s="641"/>
      <c r="L139" s="641"/>
      <c r="M139" s="641"/>
      <c r="N139" s="95"/>
      <c r="O139" s="96"/>
    </row>
    <row r="140" spans="1:18" ht="75" customHeight="1" x14ac:dyDescent="0.2">
      <c r="A140" s="1564"/>
      <c r="B140" s="585" t="s">
        <v>4036</v>
      </c>
      <c r="C140" s="497" t="s">
        <v>4037</v>
      </c>
      <c r="D140" s="225" t="s">
        <v>810</v>
      </c>
      <c r="E140" s="225" t="s">
        <v>972</v>
      </c>
      <c r="F140" s="224">
        <v>150</v>
      </c>
      <c r="G140" s="612"/>
      <c r="H140" s="344"/>
      <c r="I140" s="199"/>
      <c r="J140" s="641" t="s">
        <v>4035</v>
      </c>
      <c r="K140" s="641"/>
      <c r="L140" s="641"/>
      <c r="M140" s="641"/>
      <c r="N140" s="95"/>
      <c r="O140" s="96"/>
    </row>
    <row r="141" spans="1:18" ht="100.5" customHeight="1" x14ac:dyDescent="0.2">
      <c r="A141" s="637" t="s">
        <v>2858</v>
      </c>
      <c r="B141" s="602" t="s">
        <v>2859</v>
      </c>
      <c r="C141" s="603" t="s">
        <v>1157</v>
      </c>
      <c r="D141" s="371" t="s">
        <v>1000</v>
      </c>
      <c r="E141" s="371" t="s">
        <v>972</v>
      </c>
      <c r="F141" s="318">
        <v>500</v>
      </c>
      <c r="G141" s="126"/>
      <c r="H141" s="126"/>
      <c r="I141" s="199"/>
      <c r="J141" s="641" t="s">
        <v>3560</v>
      </c>
      <c r="K141" s="641" t="s">
        <v>3959</v>
      </c>
      <c r="L141" s="641"/>
      <c r="M141" s="641"/>
      <c r="N141" s="95" t="s">
        <v>973</v>
      </c>
      <c r="O141" s="96"/>
    </row>
    <row r="142" spans="1:18" ht="96" customHeight="1" x14ac:dyDescent="0.2">
      <c r="A142" s="209" t="s">
        <v>2862</v>
      </c>
      <c r="B142" s="315" t="s">
        <v>2866</v>
      </c>
      <c r="C142" s="604" t="s">
        <v>1161</v>
      </c>
      <c r="D142" s="119" t="s">
        <v>810</v>
      </c>
      <c r="E142" s="119" t="s">
        <v>972</v>
      </c>
      <c r="F142" s="120"/>
      <c r="G142" s="126"/>
      <c r="H142" s="126"/>
      <c r="I142" s="199"/>
      <c r="J142" s="641" t="s">
        <v>3960</v>
      </c>
      <c r="K142" s="641"/>
      <c r="L142" s="641"/>
      <c r="M142" s="641"/>
      <c r="N142" s="95" t="s">
        <v>973</v>
      </c>
      <c r="O142" s="605">
        <f>SUM(F106:F142)</f>
        <v>15959.498579999999</v>
      </c>
      <c r="P142" s="605">
        <f>SUM(G106:G142)</f>
        <v>0</v>
      </c>
      <c r="Q142" s="605">
        <f>SUM(H106:H142)</f>
        <v>0</v>
      </c>
      <c r="R142" s="605">
        <f>SUM(I106:I142)</f>
        <v>0</v>
      </c>
    </row>
    <row r="143" spans="1:18" ht="69" customHeight="1" x14ac:dyDescent="0.2">
      <c r="A143" s="637" t="s">
        <v>3962</v>
      </c>
      <c r="B143" s="315" t="s">
        <v>3961</v>
      </c>
      <c r="C143" s="547" t="s">
        <v>3963</v>
      </c>
      <c r="D143" s="225" t="s">
        <v>810</v>
      </c>
      <c r="E143" s="225" t="s">
        <v>972</v>
      </c>
      <c r="F143" s="224">
        <v>400</v>
      </c>
      <c r="G143" s="344"/>
      <c r="H143" s="344"/>
      <c r="I143" s="344"/>
      <c r="J143" s="641" t="s">
        <v>3964</v>
      </c>
      <c r="K143" s="641"/>
      <c r="L143" s="641"/>
      <c r="M143" s="641"/>
      <c r="N143" s="95"/>
      <c r="O143" s="605"/>
      <c r="P143" s="605"/>
      <c r="Q143" s="605"/>
      <c r="R143" s="605"/>
    </row>
    <row r="144" spans="1:18" ht="11.25" customHeight="1" x14ac:dyDescent="0.2">
      <c r="A144" s="128"/>
      <c r="B144" s="128"/>
      <c r="C144" s="128"/>
      <c r="D144" s="128"/>
      <c r="E144" s="128"/>
      <c r="F144" s="395"/>
      <c r="G144" s="395"/>
      <c r="H144" s="395"/>
      <c r="I144" s="395"/>
      <c r="J144" s="396"/>
      <c r="K144" s="396"/>
      <c r="L144" s="396"/>
      <c r="M144" s="396"/>
      <c r="N144" s="95"/>
      <c r="O144" s="96"/>
    </row>
    <row r="145" spans="1:15" ht="15" customHeight="1" x14ac:dyDescent="0.2">
      <c r="A145" s="1603" t="s">
        <v>1597</v>
      </c>
      <c r="B145" s="1603"/>
      <c r="C145" s="1603"/>
      <c r="D145" s="1603"/>
      <c r="E145" s="1603"/>
      <c r="F145" s="1603"/>
      <c r="G145" s="1603"/>
      <c r="H145" s="1603"/>
      <c r="I145" s="1603"/>
      <c r="J145" s="254"/>
      <c r="K145" s="254"/>
      <c r="L145" s="254"/>
      <c r="M145" s="254"/>
      <c r="N145" s="606"/>
      <c r="O145" s="96"/>
    </row>
    <row r="146" spans="1:15" ht="15" customHeight="1" x14ac:dyDescent="0.2">
      <c r="A146" s="1601" t="s">
        <v>2</v>
      </c>
      <c r="B146" s="1627" t="s">
        <v>1162</v>
      </c>
      <c r="C146" s="1628"/>
      <c r="D146" s="1601" t="s">
        <v>1163</v>
      </c>
      <c r="E146" s="1601" t="s">
        <v>5</v>
      </c>
      <c r="F146" s="1601" t="s">
        <v>1164</v>
      </c>
      <c r="G146" s="1601"/>
      <c r="H146" s="1601"/>
      <c r="I146" s="1601" t="s">
        <v>7</v>
      </c>
      <c r="J146" s="152"/>
      <c r="K146" s="152"/>
      <c r="L146" s="152"/>
      <c r="M146" s="152"/>
      <c r="N146" s="95"/>
      <c r="O146" s="96"/>
    </row>
    <row r="147" spans="1:15" ht="11.25" customHeight="1" x14ac:dyDescent="0.2">
      <c r="A147" s="1601"/>
      <c r="B147" s="1629"/>
      <c r="C147" s="1630"/>
      <c r="D147" s="1601"/>
      <c r="E147" s="1601"/>
      <c r="F147" s="633">
        <v>2017</v>
      </c>
      <c r="G147" s="633">
        <v>2018</v>
      </c>
      <c r="H147" s="633">
        <v>2019</v>
      </c>
      <c r="I147" s="1601"/>
      <c r="J147" s="152"/>
      <c r="K147" s="152"/>
      <c r="L147" s="152"/>
      <c r="M147" s="152"/>
      <c r="N147" s="95"/>
      <c r="O147" s="96"/>
    </row>
    <row r="148" spans="1:15" ht="11.25" customHeight="1" x14ac:dyDescent="0.2">
      <c r="A148" s="642">
        <v>1</v>
      </c>
      <c r="B148" s="1588">
        <v>2</v>
      </c>
      <c r="C148" s="1589"/>
      <c r="D148" s="633">
        <v>3</v>
      </c>
      <c r="E148" s="633">
        <v>4</v>
      </c>
      <c r="F148" s="633">
        <v>5</v>
      </c>
      <c r="G148" s="633">
        <v>6</v>
      </c>
      <c r="H148" s="397">
        <v>7</v>
      </c>
      <c r="I148" s="633">
        <v>8</v>
      </c>
      <c r="J148" s="152"/>
      <c r="K148" s="152"/>
      <c r="L148" s="152"/>
      <c r="M148" s="152"/>
      <c r="N148" s="95"/>
      <c r="O148" s="96"/>
    </row>
    <row r="149" spans="1:15" ht="14.25" customHeight="1" x14ac:dyDescent="0.2">
      <c r="A149" s="1736" t="s">
        <v>1602</v>
      </c>
      <c r="B149" s="1737"/>
      <c r="C149" s="1738"/>
      <c r="D149" s="1738"/>
      <c r="E149" s="1738"/>
      <c r="F149" s="1738"/>
      <c r="G149" s="1738"/>
      <c r="H149" s="1738"/>
      <c r="I149" s="1739"/>
      <c r="J149" s="254"/>
      <c r="K149" s="254"/>
      <c r="L149" s="254"/>
      <c r="M149" s="254"/>
      <c r="N149" s="95"/>
      <c r="O149" s="96"/>
    </row>
    <row r="150" spans="1:15" ht="108" customHeight="1" x14ac:dyDescent="0.2">
      <c r="A150" s="1560" t="s">
        <v>1603</v>
      </c>
      <c r="B150" s="107" t="s">
        <v>2886</v>
      </c>
      <c r="C150" s="257" t="s">
        <v>1189</v>
      </c>
      <c r="D150" s="633" t="s">
        <v>13</v>
      </c>
      <c r="E150" s="399" t="s">
        <v>1166</v>
      </c>
      <c r="F150" s="607">
        <v>578.7672</v>
      </c>
      <c r="G150" s="607">
        <f>16348.782+5725.743</f>
        <v>22074.525000000001</v>
      </c>
      <c r="H150" s="607">
        <f>6019.8+324.3</f>
        <v>6344.1</v>
      </c>
      <c r="I150" s="607"/>
      <c r="J150" s="641" t="s">
        <v>4038</v>
      </c>
      <c r="K150" s="641"/>
      <c r="L150" s="641"/>
      <c r="M150" s="641"/>
      <c r="N150" s="95" t="s">
        <v>1167</v>
      </c>
      <c r="O150" s="96"/>
    </row>
    <row r="151" spans="1:15" ht="106.5" customHeight="1" x14ac:dyDescent="0.2">
      <c r="A151" s="1727"/>
      <c r="B151" s="107" t="s">
        <v>2889</v>
      </c>
      <c r="C151" s="257" t="s">
        <v>1191</v>
      </c>
      <c r="D151" s="633" t="s">
        <v>13</v>
      </c>
      <c r="E151" s="399" t="s">
        <v>1166</v>
      </c>
      <c r="F151" s="607">
        <v>6950.5659999999998</v>
      </c>
      <c r="G151" s="607">
        <f>2486.3+4594.25-538+3410.768-1070.19</f>
        <v>8883.1279999999988</v>
      </c>
      <c r="H151" s="607">
        <f>2788.98+4615.87</f>
        <v>7404.85</v>
      </c>
      <c r="I151" s="607"/>
      <c r="J151" s="641" t="s">
        <v>4039</v>
      </c>
      <c r="K151" s="641"/>
      <c r="L151" s="641"/>
      <c r="M151" s="641"/>
      <c r="N151" s="95" t="s">
        <v>1167</v>
      </c>
      <c r="O151" s="96"/>
    </row>
    <row r="152" spans="1:15" ht="88.5" customHeight="1" x14ac:dyDescent="0.2">
      <c r="A152" s="1802"/>
      <c r="B152" s="107" t="s">
        <v>2906</v>
      </c>
      <c r="C152" s="257" t="s">
        <v>1204</v>
      </c>
      <c r="D152" s="633" t="s">
        <v>13</v>
      </c>
      <c r="E152" s="399" t="s">
        <v>1166</v>
      </c>
      <c r="F152" s="607">
        <v>109.3158</v>
      </c>
      <c r="G152" s="607"/>
      <c r="H152" s="607"/>
      <c r="I152" s="607"/>
      <c r="J152" s="641" t="s">
        <v>3965</v>
      </c>
      <c r="K152" s="641"/>
      <c r="L152" s="641"/>
      <c r="M152" s="641"/>
      <c r="N152" s="95" t="s">
        <v>1167</v>
      </c>
      <c r="O152" s="96"/>
    </row>
    <row r="153" spans="1:15" ht="11.25" customHeight="1" x14ac:dyDescent="0.2">
      <c r="F153" s="559"/>
      <c r="G153" s="559"/>
      <c r="H153" s="559"/>
      <c r="I153" s="560"/>
      <c r="J153" s="561"/>
      <c r="K153" s="561"/>
      <c r="L153" s="561"/>
      <c r="M153" s="561"/>
      <c r="N153" s="95"/>
      <c r="O153" s="96"/>
    </row>
    <row r="154" spans="1:15" ht="12.75" customHeight="1" x14ac:dyDescent="0.2">
      <c r="A154" s="1602" t="s">
        <v>1604</v>
      </c>
      <c r="B154" s="1602"/>
      <c r="C154" s="1602"/>
      <c r="D154" s="1602"/>
      <c r="E154" s="1602"/>
      <c r="F154" s="1602"/>
      <c r="G154" s="1602"/>
      <c r="H154" s="1602"/>
      <c r="I154" s="1602"/>
      <c r="J154" s="562"/>
      <c r="K154" s="562"/>
      <c r="L154" s="562"/>
      <c r="M154" s="562"/>
      <c r="N154" s="95" t="s">
        <v>8</v>
      </c>
      <c r="O154" s="96"/>
    </row>
    <row r="155" spans="1:15" ht="11.25" customHeight="1" x14ac:dyDescent="0.2">
      <c r="I155" s="128"/>
      <c r="J155" s="538"/>
      <c r="K155" s="538"/>
      <c r="L155" s="538"/>
      <c r="M155" s="538"/>
      <c r="N155" s="95"/>
      <c r="O155" s="96"/>
    </row>
    <row r="156" spans="1:15" ht="24.75" customHeight="1" x14ac:dyDescent="0.2">
      <c r="A156" s="1576" t="s">
        <v>2</v>
      </c>
      <c r="B156" s="1617" t="s">
        <v>3</v>
      </c>
      <c r="C156" s="1621"/>
      <c r="D156" s="1576" t="s">
        <v>4</v>
      </c>
      <c r="E156" s="1576" t="s">
        <v>5</v>
      </c>
      <c r="F156" s="1617" t="s">
        <v>1214</v>
      </c>
      <c r="G156" s="1618"/>
      <c r="H156" s="1618"/>
      <c r="I156" s="1601" t="s">
        <v>7</v>
      </c>
      <c r="J156" s="152"/>
      <c r="K156" s="152"/>
      <c r="L156" s="152"/>
      <c r="M156" s="152"/>
      <c r="N156" s="95"/>
      <c r="O156" s="96"/>
    </row>
    <row r="157" spans="1:15" ht="11.25" customHeight="1" x14ac:dyDescent="0.2">
      <c r="A157" s="1576"/>
      <c r="B157" s="1622"/>
      <c r="C157" s="1623"/>
      <c r="D157" s="1576"/>
      <c r="E157" s="1576"/>
      <c r="F157" s="1619"/>
      <c r="G157" s="1620"/>
      <c r="H157" s="1620"/>
      <c r="I157" s="1601"/>
      <c r="J157" s="152"/>
      <c r="K157" s="152"/>
      <c r="L157" s="152"/>
      <c r="M157" s="152"/>
      <c r="N157" s="95"/>
      <c r="O157" s="96"/>
    </row>
    <row r="158" spans="1:15" ht="17.25" customHeight="1" x14ac:dyDescent="0.2">
      <c r="A158" s="1576"/>
      <c r="B158" s="1622"/>
      <c r="C158" s="1623"/>
      <c r="D158" s="1576"/>
      <c r="E158" s="1576"/>
      <c r="F158" s="1576">
        <v>2017</v>
      </c>
      <c r="G158" s="1625">
        <v>2018</v>
      </c>
      <c r="H158" s="1586">
        <v>2019</v>
      </c>
      <c r="I158" s="1601"/>
      <c r="J158" s="152"/>
      <c r="K158" s="152"/>
      <c r="L158" s="152"/>
      <c r="M158" s="152"/>
      <c r="N158" s="95"/>
      <c r="O158" s="96"/>
    </row>
    <row r="159" spans="1:15" ht="3.75" customHeight="1" x14ac:dyDescent="0.2">
      <c r="A159" s="1576"/>
      <c r="B159" s="1619"/>
      <c r="C159" s="1624"/>
      <c r="D159" s="1576"/>
      <c r="E159" s="1576"/>
      <c r="F159" s="1576"/>
      <c r="G159" s="1626"/>
      <c r="H159" s="1586"/>
      <c r="I159" s="1601"/>
      <c r="J159" s="152"/>
      <c r="K159" s="152"/>
      <c r="L159" s="152"/>
      <c r="M159" s="152"/>
      <c r="N159" s="95"/>
      <c r="O159" s="96"/>
    </row>
    <row r="160" spans="1:15" ht="11.25" customHeight="1" x14ac:dyDescent="0.2">
      <c r="A160" s="634">
        <v>1</v>
      </c>
      <c r="B160" s="1586">
        <v>2</v>
      </c>
      <c r="C160" s="1587"/>
      <c r="D160" s="634">
        <v>3</v>
      </c>
      <c r="E160" s="634">
        <v>4</v>
      </c>
      <c r="F160" s="634">
        <v>5</v>
      </c>
      <c r="G160" s="634">
        <v>6</v>
      </c>
      <c r="H160" s="638">
        <v>7</v>
      </c>
      <c r="I160" s="633">
        <v>8</v>
      </c>
      <c r="J160" s="152"/>
      <c r="K160" s="152"/>
      <c r="L160" s="152"/>
      <c r="M160" s="152"/>
      <c r="N160" s="95"/>
      <c r="O160" s="96"/>
    </row>
    <row r="161" spans="1:35" ht="12" customHeight="1" x14ac:dyDescent="0.2">
      <c r="A161" s="1799" t="s">
        <v>1607</v>
      </c>
      <c r="B161" s="1800"/>
      <c r="C161" s="1800"/>
      <c r="D161" s="1800"/>
      <c r="E161" s="1800"/>
      <c r="F161" s="1800"/>
      <c r="G161" s="1800"/>
      <c r="H161" s="1800"/>
      <c r="I161" s="1801"/>
      <c r="J161" s="254"/>
      <c r="K161" s="254"/>
      <c r="L161" s="254"/>
      <c r="M161" s="254"/>
      <c r="N161" s="95"/>
      <c r="O161" s="96"/>
    </row>
    <row r="162" spans="1:35" ht="119.25" customHeight="1" x14ac:dyDescent="0.2">
      <c r="A162" s="209" t="s">
        <v>1608</v>
      </c>
      <c r="B162" s="637" t="s">
        <v>2941</v>
      </c>
      <c r="C162" s="209" t="s">
        <v>1232</v>
      </c>
      <c r="D162" s="225" t="s">
        <v>304</v>
      </c>
      <c r="E162" s="210" t="s">
        <v>325</v>
      </c>
      <c r="F162" s="224">
        <v>470</v>
      </c>
      <c r="G162" s="224">
        <v>1500</v>
      </c>
      <c r="H162" s="224"/>
      <c r="I162" s="225"/>
      <c r="J162" s="152" t="s">
        <v>4040</v>
      </c>
      <c r="K162" s="152"/>
      <c r="L162" s="152"/>
      <c r="M162" s="152"/>
      <c r="N162" s="96" t="s">
        <v>326</v>
      </c>
      <c r="O162" s="96"/>
    </row>
    <row r="163" spans="1:35" ht="105.75" customHeight="1" x14ac:dyDescent="0.2">
      <c r="A163" s="1564" t="s">
        <v>1609</v>
      </c>
      <c r="B163" s="637" t="s">
        <v>2951</v>
      </c>
      <c r="C163" s="209" t="s">
        <v>1244</v>
      </c>
      <c r="D163" s="225" t="s">
        <v>304</v>
      </c>
      <c r="E163" s="398" t="s">
        <v>325</v>
      </c>
      <c r="F163" s="224">
        <v>767.99766999999997</v>
      </c>
      <c r="G163" s="224">
        <v>533</v>
      </c>
      <c r="H163" s="224">
        <v>265</v>
      </c>
      <c r="I163" s="225"/>
      <c r="J163" s="152" t="s">
        <v>3966</v>
      </c>
      <c r="K163" s="152"/>
      <c r="L163" s="152"/>
      <c r="M163" s="152"/>
      <c r="N163" s="96" t="s">
        <v>326</v>
      </c>
      <c r="O163" s="96"/>
    </row>
    <row r="164" spans="1:35" ht="108" customHeight="1" x14ac:dyDescent="0.2">
      <c r="A164" s="1564"/>
      <c r="B164" s="637" t="s">
        <v>2952</v>
      </c>
      <c r="C164" s="637" t="s">
        <v>1242</v>
      </c>
      <c r="D164" s="210" t="s">
        <v>304</v>
      </c>
      <c r="E164" s="210" t="s">
        <v>1245</v>
      </c>
      <c r="F164" s="211">
        <v>277.71636000000001</v>
      </c>
      <c r="G164" s="294"/>
      <c r="H164" s="294"/>
      <c r="I164" s="225"/>
      <c r="J164" s="152" t="s">
        <v>3967</v>
      </c>
      <c r="K164" s="152"/>
      <c r="L164" s="152"/>
      <c r="M164" s="152"/>
      <c r="N164" s="95" t="s">
        <v>1246</v>
      </c>
      <c r="O164" s="96"/>
    </row>
    <row r="165" spans="1:35" ht="142.5" customHeight="1" x14ac:dyDescent="0.2">
      <c r="A165" s="1564"/>
      <c r="B165" s="637" t="s">
        <v>2953</v>
      </c>
      <c r="C165" s="637" t="s">
        <v>1247</v>
      </c>
      <c r="D165" s="210" t="s">
        <v>304</v>
      </c>
      <c r="E165" s="210" t="s">
        <v>1245</v>
      </c>
      <c r="F165" s="211">
        <v>214.66051999999999</v>
      </c>
      <c r="G165" s="294"/>
      <c r="H165" s="294"/>
      <c r="I165" s="225"/>
      <c r="J165" s="152" t="s">
        <v>3968</v>
      </c>
      <c r="K165" s="152"/>
      <c r="L165" s="152"/>
      <c r="M165" s="152"/>
      <c r="N165" s="95" t="s">
        <v>1246</v>
      </c>
      <c r="O165" s="96"/>
    </row>
    <row r="166" spans="1:35" ht="84.75" customHeight="1" x14ac:dyDescent="0.2">
      <c r="A166" s="1564" t="s">
        <v>1611</v>
      </c>
      <c r="B166" s="637" t="s">
        <v>2976</v>
      </c>
      <c r="C166" s="209" t="s">
        <v>1274</v>
      </c>
      <c r="D166" s="225" t="s">
        <v>304</v>
      </c>
      <c r="E166" s="398" t="s">
        <v>1259</v>
      </c>
      <c r="F166" s="608">
        <v>148.30099999999999</v>
      </c>
      <c r="G166" s="608">
        <v>150</v>
      </c>
      <c r="H166" s="224">
        <v>150</v>
      </c>
      <c r="I166" s="225"/>
      <c r="J166" s="152" t="s">
        <v>3969</v>
      </c>
      <c r="K166" s="152"/>
      <c r="L166" s="152"/>
      <c r="M166" s="152"/>
      <c r="N166" s="96" t="s">
        <v>326</v>
      </c>
      <c r="O166" s="96"/>
    </row>
    <row r="167" spans="1:35" ht="93" customHeight="1" x14ac:dyDescent="0.2">
      <c r="A167" s="1564"/>
      <c r="B167" s="637" t="s">
        <v>2985</v>
      </c>
      <c r="C167" s="637" t="s">
        <v>1283</v>
      </c>
      <c r="D167" s="225" t="s">
        <v>304</v>
      </c>
      <c r="E167" s="225" t="s">
        <v>1245</v>
      </c>
      <c r="F167" s="309">
        <v>13.8</v>
      </c>
      <c r="G167" s="210"/>
      <c r="H167" s="210"/>
      <c r="I167" s="210"/>
      <c r="J167" s="152" t="s">
        <v>3970</v>
      </c>
      <c r="K167" s="152"/>
      <c r="L167" s="152"/>
      <c r="M167" s="152"/>
      <c r="N167" s="95" t="s">
        <v>1246</v>
      </c>
      <c r="O167" s="96"/>
    </row>
    <row r="168" spans="1:35" ht="18" customHeight="1" x14ac:dyDescent="0.2">
      <c r="F168" s="277"/>
      <c r="G168" s="277"/>
      <c r="H168" s="277"/>
      <c r="I168" s="277"/>
      <c r="J168" s="567"/>
      <c r="K168" s="567"/>
      <c r="L168" s="567"/>
      <c r="M168" s="567"/>
      <c r="P168" s="128"/>
      <c r="Q168" s="128"/>
      <c r="R168" s="128"/>
      <c r="S168" s="128"/>
      <c r="T168" s="128"/>
      <c r="U168" s="128"/>
      <c r="V168" s="128"/>
      <c r="W168" s="128"/>
      <c r="X168" s="128"/>
      <c r="Y168" s="128"/>
      <c r="Z168" s="128"/>
      <c r="AA168" s="128"/>
      <c r="AB168" s="128"/>
      <c r="AC168" s="128"/>
      <c r="AD168" s="128"/>
      <c r="AE168" s="128"/>
      <c r="AF168" s="128"/>
      <c r="AG168" s="128"/>
      <c r="AH168" s="128"/>
      <c r="AI168" s="128"/>
    </row>
    <row r="169" spans="1:35" x14ac:dyDescent="0.2">
      <c r="P169" s="128"/>
      <c r="Q169" s="128"/>
      <c r="R169" s="128"/>
      <c r="S169" s="128"/>
      <c r="T169" s="128"/>
      <c r="U169" s="128"/>
      <c r="V169" s="128"/>
      <c r="W169" s="128"/>
      <c r="X169" s="128"/>
      <c r="Y169" s="128"/>
      <c r="Z169" s="128"/>
      <c r="AA169" s="128"/>
      <c r="AB169" s="128"/>
      <c r="AC169" s="128"/>
      <c r="AD169" s="128"/>
      <c r="AE169" s="128"/>
      <c r="AF169" s="128"/>
      <c r="AG169" s="128"/>
      <c r="AH169" s="128"/>
      <c r="AI169" s="128"/>
    </row>
    <row r="170" spans="1:35" x14ac:dyDescent="0.2">
      <c r="P170" s="128"/>
      <c r="Q170" s="128"/>
      <c r="R170" s="128"/>
      <c r="S170" s="128"/>
      <c r="T170" s="128"/>
      <c r="U170" s="128"/>
      <c r="V170" s="128"/>
      <c r="W170" s="128"/>
      <c r="X170" s="128"/>
      <c r="Y170" s="128"/>
      <c r="Z170" s="128"/>
      <c r="AA170" s="128"/>
      <c r="AB170" s="128"/>
      <c r="AC170" s="128"/>
      <c r="AD170" s="128"/>
      <c r="AE170" s="128"/>
      <c r="AF170" s="128"/>
      <c r="AG170" s="128"/>
      <c r="AH170" s="128"/>
      <c r="AI170" s="128"/>
    </row>
    <row r="171" spans="1:35" x14ac:dyDescent="0.2">
      <c r="P171" s="128"/>
      <c r="Q171" s="128"/>
      <c r="R171" s="128"/>
      <c r="S171" s="128"/>
      <c r="T171" s="128"/>
      <c r="U171" s="128"/>
      <c r="V171" s="128"/>
      <c r="W171" s="128"/>
      <c r="X171" s="128"/>
      <c r="Y171" s="128"/>
      <c r="Z171" s="128"/>
      <c r="AA171" s="128"/>
      <c r="AB171" s="128"/>
      <c r="AC171" s="128"/>
      <c r="AD171" s="128"/>
      <c r="AE171" s="128"/>
      <c r="AF171" s="128"/>
      <c r="AG171" s="128"/>
      <c r="AH171" s="128"/>
      <c r="AI171" s="128"/>
    </row>
    <row r="172" spans="1:35" x14ac:dyDescent="0.2">
      <c r="P172" s="128"/>
      <c r="Q172" s="128"/>
      <c r="R172" s="128"/>
      <c r="S172" s="128"/>
      <c r="T172" s="128"/>
      <c r="U172" s="128"/>
      <c r="V172" s="128"/>
      <c r="W172" s="128"/>
      <c r="X172" s="128"/>
      <c r="Y172" s="128"/>
      <c r="Z172" s="128"/>
      <c r="AA172" s="128"/>
      <c r="AB172" s="128"/>
      <c r="AC172" s="128"/>
      <c r="AD172" s="128"/>
      <c r="AE172" s="128"/>
      <c r="AF172" s="128"/>
      <c r="AG172" s="128"/>
      <c r="AH172" s="128"/>
      <c r="AI172" s="128"/>
    </row>
    <row r="173" spans="1:35" x14ac:dyDescent="0.2">
      <c r="P173" s="128"/>
      <c r="Q173" s="128"/>
      <c r="R173" s="128"/>
      <c r="S173" s="128"/>
      <c r="T173" s="128"/>
      <c r="U173" s="128"/>
      <c r="V173" s="128"/>
      <c r="W173" s="128"/>
      <c r="X173" s="128"/>
      <c r="Y173" s="128"/>
      <c r="Z173" s="128"/>
      <c r="AA173" s="128"/>
      <c r="AB173" s="128"/>
      <c r="AC173" s="128"/>
      <c r="AD173" s="128"/>
      <c r="AE173" s="128"/>
      <c r="AF173" s="128"/>
      <c r="AG173" s="128"/>
      <c r="AH173" s="128"/>
      <c r="AI173" s="128"/>
    </row>
  </sheetData>
  <autoFilter ref="E1:E173"/>
  <mergeCells count="76">
    <mergeCell ref="H2:I4"/>
    <mergeCell ref="A6:I6"/>
    <mergeCell ref="A7:I7"/>
    <mergeCell ref="A8:N8"/>
    <mergeCell ref="A9:I9"/>
    <mergeCell ref="A11:A14"/>
    <mergeCell ref="B11:C14"/>
    <mergeCell ref="D11:D14"/>
    <mergeCell ref="E11:E14"/>
    <mergeCell ref="F11:H12"/>
    <mergeCell ref="I11:I14"/>
    <mergeCell ref="F13:F14"/>
    <mergeCell ref="G13:G14"/>
    <mergeCell ref="H13:H14"/>
    <mergeCell ref="B15:C15"/>
    <mergeCell ref="A16:I16"/>
    <mergeCell ref="A53:A55"/>
    <mergeCell ref="A35:A51"/>
    <mergeCell ref="A34:I34"/>
    <mergeCell ref="A32:A33"/>
    <mergeCell ref="A17:A19"/>
    <mergeCell ref="J29:J30"/>
    <mergeCell ref="A31:I31"/>
    <mergeCell ref="A20:A30"/>
    <mergeCell ref="A84:I84"/>
    <mergeCell ref="A85:A87"/>
    <mergeCell ref="A89:A90"/>
    <mergeCell ref="A92:A94"/>
    <mergeCell ref="A56:A82"/>
    <mergeCell ref="B101:C104"/>
    <mergeCell ref="D101:D104"/>
    <mergeCell ref="A100:I100"/>
    <mergeCell ref="A101:A104"/>
    <mergeCell ref="E101:E104"/>
    <mergeCell ref="F101:H102"/>
    <mergeCell ref="A91:I91"/>
    <mergeCell ref="A96:A98"/>
    <mergeCell ref="J131:J134"/>
    <mergeCell ref="A131:A134"/>
    <mergeCell ref="A125:A128"/>
    <mergeCell ref="A122:A123"/>
    <mergeCell ref="A111:A114"/>
    <mergeCell ref="A109:A110"/>
    <mergeCell ref="A106:I106"/>
    <mergeCell ref="I101:I104"/>
    <mergeCell ref="F103:F104"/>
    <mergeCell ref="G103:G104"/>
    <mergeCell ref="H103:H104"/>
    <mergeCell ref="B105:C105"/>
    <mergeCell ref="B148:C148"/>
    <mergeCell ref="A149:I149"/>
    <mergeCell ref="A150:A152"/>
    <mergeCell ref="A145:I145"/>
    <mergeCell ref="A146:A147"/>
    <mergeCell ref="B146:C147"/>
    <mergeCell ref="D146:D147"/>
    <mergeCell ref="E146:E147"/>
    <mergeCell ref="F146:H146"/>
    <mergeCell ref="I146:I147"/>
    <mergeCell ref="G158:G159"/>
    <mergeCell ref="H158:H159"/>
    <mergeCell ref="B160:C160"/>
    <mergeCell ref="A161:I161"/>
    <mergeCell ref="A154:I154"/>
    <mergeCell ref="A156:A159"/>
    <mergeCell ref="B156:C159"/>
    <mergeCell ref="D156:D159"/>
    <mergeCell ref="E156:E159"/>
    <mergeCell ref="F156:H157"/>
    <mergeCell ref="I156:I159"/>
    <mergeCell ref="F158:F159"/>
    <mergeCell ref="A166:A167"/>
    <mergeCell ref="A163:A165"/>
    <mergeCell ref="A139:A140"/>
    <mergeCell ref="A129:A130"/>
    <mergeCell ref="A136:A137"/>
  </mergeCells>
  <pageMargins left="0.70866141732283472" right="0.70866141732283472" top="0.74803149606299213" bottom="0.74803149606299213" header="0.31496062992125984" footer="0.31496062992125984"/>
  <pageSetup paperSize="9" scale="59" fitToHeight="0" orientation="landscape" r:id="rId1"/>
  <rowBreaks count="2" manualBreakCount="2">
    <brk id="90" max="13" man="1"/>
    <brk id="168" max="8" man="1"/>
  </rowBreaks>
  <colBreaks count="1" manualBreakCount="1">
    <brk id="10" max="168"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74"/>
  <sheetViews>
    <sheetView view="pageBreakPreview" zoomScale="80" zoomScaleNormal="100" zoomScaleSheetLayoutView="80" workbookViewId="0">
      <selection activeCell="I127" sqref="I127"/>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2" width="46.85546875" style="243" customWidth="1"/>
    <col min="13" max="13" width="26.42578125" style="243" customWidth="1"/>
    <col min="14" max="14" width="6.7109375" style="127" hidden="1" customWidth="1"/>
    <col min="15" max="15" width="21.85546875" style="128"/>
    <col min="16" max="16384" width="21.85546875" style="96"/>
  </cols>
  <sheetData>
    <row r="1" spans="1:15" ht="13.5" customHeight="1" x14ac:dyDescent="0.2">
      <c r="H1" s="242"/>
    </row>
    <row r="2" spans="1:15" ht="14.25" customHeight="1" x14ac:dyDescent="0.2">
      <c r="G2" s="244"/>
      <c r="H2" s="1743" t="s">
        <v>4636</v>
      </c>
      <c r="I2" s="1743"/>
      <c r="J2" s="245"/>
      <c r="K2" s="245"/>
      <c r="L2" s="245"/>
      <c r="M2" s="245"/>
    </row>
    <row r="3" spans="1:15" ht="12.75" customHeight="1" x14ac:dyDescent="0.2">
      <c r="G3" s="244"/>
      <c r="H3" s="1743"/>
      <c r="I3" s="1743"/>
      <c r="J3" s="245"/>
      <c r="K3" s="245"/>
      <c r="L3" s="245"/>
      <c r="M3" s="245"/>
    </row>
    <row r="4" spans="1:15" ht="12.75" customHeight="1" x14ac:dyDescent="0.2">
      <c r="G4" s="244"/>
      <c r="H4" s="1743"/>
      <c r="I4" s="1743"/>
      <c r="J4" s="245"/>
      <c r="K4" s="245"/>
      <c r="L4" s="245"/>
      <c r="M4" s="245"/>
    </row>
    <row r="5" spans="1:15" ht="11.25" customHeight="1" x14ac:dyDescent="0.2"/>
    <row r="6" spans="1:15" s="249" customFormat="1" ht="12.75" customHeight="1" x14ac:dyDescent="0.2">
      <c r="A6" s="1602" t="s">
        <v>0</v>
      </c>
      <c r="B6" s="1602"/>
      <c r="C6" s="1602"/>
      <c r="D6" s="1602"/>
      <c r="E6" s="1602"/>
      <c r="F6" s="1602"/>
      <c r="G6" s="1602"/>
      <c r="H6" s="1602"/>
      <c r="I6" s="1602"/>
      <c r="J6" s="246"/>
      <c r="K6" s="246"/>
      <c r="L6" s="246"/>
      <c r="M6" s="246"/>
      <c r="N6" s="247"/>
      <c r="O6" s="248"/>
    </row>
    <row r="7" spans="1:15" s="249" customFormat="1" ht="12.75" customHeight="1" x14ac:dyDescent="0.2">
      <c r="A7" s="1602" t="s">
        <v>1</v>
      </c>
      <c r="B7" s="1602"/>
      <c r="C7" s="1602"/>
      <c r="D7" s="1602"/>
      <c r="E7" s="1602"/>
      <c r="F7" s="1602"/>
      <c r="G7" s="1602"/>
      <c r="H7" s="1602"/>
      <c r="I7" s="1602"/>
      <c r="J7" s="246"/>
      <c r="K7" s="246"/>
      <c r="L7" s="246"/>
      <c r="M7" s="246"/>
      <c r="N7" s="246"/>
    </row>
    <row r="8" spans="1:15" ht="6.75" customHeight="1" x14ac:dyDescent="0.2">
      <c r="A8" s="1744"/>
      <c r="B8" s="1744"/>
      <c r="C8" s="1744"/>
      <c r="D8" s="1744"/>
      <c r="E8" s="1744"/>
      <c r="F8" s="1744"/>
      <c r="G8" s="1744"/>
      <c r="H8" s="1744"/>
      <c r="I8" s="1744"/>
      <c r="J8" s="1744"/>
      <c r="K8" s="1744"/>
      <c r="L8" s="1744"/>
      <c r="M8" s="1744"/>
      <c r="N8" s="1744"/>
      <c r="O8" s="96"/>
    </row>
    <row r="9" spans="1:15" ht="15.75" customHeight="1" x14ac:dyDescent="0.2">
      <c r="A9" s="1744"/>
      <c r="B9" s="1744"/>
      <c r="C9" s="1744"/>
      <c r="D9" s="1744"/>
      <c r="E9" s="1744"/>
      <c r="F9" s="1744"/>
      <c r="G9" s="1744"/>
      <c r="H9" s="1744"/>
      <c r="I9" s="1744"/>
      <c r="J9" s="828"/>
      <c r="K9" s="828"/>
      <c r="L9" s="828"/>
      <c r="M9" s="828"/>
      <c r="N9" s="828"/>
      <c r="O9" s="96"/>
    </row>
    <row r="10" spans="1:15" ht="15" customHeight="1" x14ac:dyDescent="0.2">
      <c r="A10" s="250"/>
      <c r="B10" s="250"/>
      <c r="C10" s="250"/>
      <c r="D10" s="251" t="s">
        <v>1381</v>
      </c>
      <c r="E10" s="251"/>
      <c r="F10" s="250"/>
      <c r="G10" s="250"/>
      <c r="H10" s="250"/>
      <c r="I10" s="250"/>
      <c r="J10" s="252"/>
      <c r="K10" s="252"/>
      <c r="L10" s="252"/>
      <c r="M10" s="252"/>
      <c r="N10" s="95"/>
      <c r="O10" s="96"/>
    </row>
    <row r="11" spans="1:15" ht="15" customHeight="1" x14ac:dyDescent="0.2">
      <c r="A11" s="1601" t="s">
        <v>2</v>
      </c>
      <c r="B11" s="1634" t="s">
        <v>3</v>
      </c>
      <c r="C11" s="1635"/>
      <c r="D11" s="1601" t="s">
        <v>4</v>
      </c>
      <c r="E11" s="1601" t="s">
        <v>5</v>
      </c>
      <c r="F11" s="1601" t="s">
        <v>6</v>
      </c>
      <c r="G11" s="1601"/>
      <c r="H11" s="1601"/>
      <c r="I11" s="1601" t="s">
        <v>7</v>
      </c>
      <c r="J11" s="727"/>
      <c r="K11" s="727"/>
      <c r="L11" s="727"/>
      <c r="M11" s="727"/>
      <c r="N11" s="95"/>
      <c r="O11" s="96"/>
    </row>
    <row r="12" spans="1:15" ht="11.25" customHeight="1" x14ac:dyDescent="0.2">
      <c r="A12" s="1601"/>
      <c r="B12" s="1636"/>
      <c r="C12" s="1637"/>
      <c r="D12" s="1601"/>
      <c r="E12" s="1601"/>
      <c r="F12" s="1601"/>
      <c r="G12" s="1601"/>
      <c r="H12" s="1601"/>
      <c r="I12" s="1601"/>
      <c r="J12" s="727"/>
      <c r="K12" s="727"/>
      <c r="L12" s="727"/>
      <c r="M12" s="727"/>
      <c r="N12" s="95"/>
      <c r="O12" s="96"/>
    </row>
    <row r="13" spans="1:15" ht="11.25" customHeight="1" x14ac:dyDescent="0.2">
      <c r="A13" s="1601"/>
      <c r="B13" s="1636"/>
      <c r="C13" s="1637"/>
      <c r="D13" s="1601"/>
      <c r="E13" s="1601"/>
      <c r="F13" s="1601">
        <v>2017</v>
      </c>
      <c r="G13" s="1601">
        <v>2018</v>
      </c>
      <c r="H13" s="1601">
        <v>2019</v>
      </c>
      <c r="I13" s="1601"/>
      <c r="J13" s="727"/>
      <c r="K13" s="727"/>
      <c r="L13" s="727"/>
      <c r="M13" s="727"/>
      <c r="N13" s="95"/>
      <c r="O13" s="96"/>
    </row>
    <row r="14" spans="1:15" ht="3.75" customHeight="1" x14ac:dyDescent="0.2">
      <c r="A14" s="1601"/>
      <c r="B14" s="1638"/>
      <c r="C14" s="1639"/>
      <c r="D14" s="1601"/>
      <c r="E14" s="1601"/>
      <c r="F14" s="1601"/>
      <c r="G14" s="1601"/>
      <c r="H14" s="1601"/>
      <c r="I14" s="1601"/>
      <c r="J14" s="727"/>
      <c r="K14" s="727"/>
      <c r="L14" s="727"/>
      <c r="M14" s="727"/>
      <c r="N14" s="95"/>
      <c r="O14" s="96"/>
    </row>
    <row r="15" spans="1:15" ht="11.25" customHeight="1" x14ac:dyDescent="0.2">
      <c r="A15" s="798">
        <v>1</v>
      </c>
      <c r="B15" s="1644">
        <v>2</v>
      </c>
      <c r="C15" s="1645"/>
      <c r="D15" s="798">
        <v>3</v>
      </c>
      <c r="E15" s="798">
        <v>4</v>
      </c>
      <c r="F15" s="798">
        <v>5</v>
      </c>
      <c r="G15" s="798">
        <v>6</v>
      </c>
      <c r="H15" s="798">
        <v>7</v>
      </c>
      <c r="I15" s="798">
        <v>8</v>
      </c>
      <c r="J15" s="727"/>
      <c r="K15" s="727"/>
      <c r="L15" s="727"/>
      <c r="M15" s="727"/>
      <c r="N15" s="95"/>
      <c r="O15" s="96"/>
    </row>
    <row r="16" spans="1:15" ht="12.75" customHeight="1" x14ac:dyDescent="0.2">
      <c r="A16" s="1742" t="s">
        <v>1382</v>
      </c>
      <c r="B16" s="1742"/>
      <c r="C16" s="1742"/>
      <c r="D16" s="1742"/>
      <c r="E16" s="1742"/>
      <c r="F16" s="1742"/>
      <c r="G16" s="1742"/>
      <c r="H16" s="1742"/>
      <c r="I16" s="1742"/>
      <c r="J16" s="254"/>
      <c r="K16" s="254"/>
      <c r="L16" s="254"/>
      <c r="M16" s="254"/>
      <c r="N16" s="95" t="s">
        <v>8</v>
      </c>
      <c r="O16" s="96"/>
    </row>
    <row r="17" spans="1:36" ht="89.25" customHeight="1" x14ac:dyDescent="0.2">
      <c r="A17" s="497" t="s">
        <v>1383</v>
      </c>
      <c r="B17" s="806" t="s">
        <v>1386</v>
      </c>
      <c r="C17" s="826" t="s">
        <v>2992</v>
      </c>
      <c r="D17" s="806" t="s">
        <v>10</v>
      </c>
      <c r="E17" s="795" t="s">
        <v>3030</v>
      </c>
      <c r="F17" s="796"/>
      <c r="G17" s="796"/>
      <c r="H17" s="796"/>
      <c r="I17" s="806"/>
      <c r="J17" s="727" t="s">
        <v>4083</v>
      </c>
      <c r="K17" s="727"/>
      <c r="L17" s="727"/>
      <c r="M17" s="727"/>
      <c r="N17" s="95" t="s">
        <v>11</v>
      </c>
      <c r="O17" s="96"/>
    </row>
    <row r="18" spans="1:36" ht="85.5" customHeight="1" x14ac:dyDescent="0.2">
      <c r="A18" s="497" t="s">
        <v>1391</v>
      </c>
      <c r="B18" s="806" t="s">
        <v>1400</v>
      </c>
      <c r="C18" s="826" t="s">
        <v>3033</v>
      </c>
      <c r="D18" s="806" t="s">
        <v>21</v>
      </c>
      <c r="E18" s="795" t="s">
        <v>25</v>
      </c>
      <c r="F18" s="796"/>
      <c r="G18" s="796">
        <v>36500</v>
      </c>
      <c r="H18" s="796">
        <v>35000</v>
      </c>
      <c r="I18" s="796"/>
      <c r="J18" s="790" t="s">
        <v>3032</v>
      </c>
      <c r="K18" s="790" t="s">
        <v>4084</v>
      </c>
      <c r="L18" s="790"/>
      <c r="M18" s="790"/>
      <c r="N18" s="127" t="s">
        <v>11</v>
      </c>
    </row>
    <row r="19" spans="1:36" ht="96.75" customHeight="1" x14ac:dyDescent="0.2">
      <c r="A19" s="1564" t="s">
        <v>1402</v>
      </c>
      <c r="B19" s="795" t="s">
        <v>1403</v>
      </c>
      <c r="C19" s="209" t="s">
        <v>28</v>
      </c>
      <c r="D19" s="795" t="s">
        <v>13</v>
      </c>
      <c r="E19" s="795" t="s">
        <v>29</v>
      </c>
      <c r="F19" s="796">
        <v>13200</v>
      </c>
      <c r="G19" s="796">
        <v>10000</v>
      </c>
      <c r="H19" s="796">
        <v>10000</v>
      </c>
      <c r="I19" s="806"/>
      <c r="J19" s="727" t="s">
        <v>3649</v>
      </c>
      <c r="K19" s="727" t="s">
        <v>4085</v>
      </c>
      <c r="L19" s="727"/>
      <c r="M19" s="727"/>
      <c r="N19" s="127" t="s">
        <v>11</v>
      </c>
    </row>
    <row r="20" spans="1:36" ht="34.5" customHeight="1" x14ac:dyDescent="0.2">
      <c r="A20" s="1564"/>
      <c r="B20" s="795" t="s">
        <v>1404</v>
      </c>
      <c r="C20" s="209" t="s">
        <v>30</v>
      </c>
      <c r="D20" s="1569" t="s">
        <v>10</v>
      </c>
      <c r="E20" s="1596" t="s">
        <v>31</v>
      </c>
      <c r="F20" s="1616">
        <v>7809.8644999999997</v>
      </c>
      <c r="G20" s="1616"/>
      <c r="H20" s="1616"/>
      <c r="I20" s="1616">
        <f>7623+1000</f>
        <v>8623</v>
      </c>
      <c r="J20" s="1597" t="s">
        <v>3578</v>
      </c>
      <c r="K20" s="1597" t="s">
        <v>3650</v>
      </c>
      <c r="L20" s="1597" t="s">
        <v>4086</v>
      </c>
      <c r="M20" s="790"/>
      <c r="N20" s="127" t="s">
        <v>11</v>
      </c>
    </row>
    <row r="21" spans="1:36" ht="21" customHeight="1" x14ac:dyDescent="0.2">
      <c r="A21" s="1564"/>
      <c r="B21" s="795"/>
      <c r="C21" s="826" t="s">
        <v>32</v>
      </c>
      <c r="D21" s="1569"/>
      <c r="E21" s="1596"/>
      <c r="F21" s="1616"/>
      <c r="G21" s="1616"/>
      <c r="H21" s="1616"/>
      <c r="I21" s="1616"/>
      <c r="J21" s="1597"/>
      <c r="K21" s="1597"/>
      <c r="L21" s="1597"/>
      <c r="M21" s="790"/>
      <c r="N21" s="127" t="s">
        <v>11</v>
      </c>
    </row>
    <row r="22" spans="1:36" ht="67.5" customHeight="1" x14ac:dyDescent="0.2">
      <c r="A22" s="1564"/>
      <c r="B22" s="795"/>
      <c r="C22" s="826" t="s">
        <v>33</v>
      </c>
      <c r="D22" s="1569"/>
      <c r="E22" s="1596"/>
      <c r="F22" s="1616"/>
      <c r="G22" s="1616"/>
      <c r="H22" s="1616"/>
      <c r="I22" s="1616"/>
      <c r="J22" s="1597"/>
      <c r="K22" s="1597"/>
      <c r="L22" s="1597"/>
      <c r="M22" s="790"/>
      <c r="N22" s="127" t="s">
        <v>11</v>
      </c>
    </row>
    <row r="23" spans="1:36" ht="98.25" customHeight="1" x14ac:dyDescent="0.2">
      <c r="A23" s="1564"/>
      <c r="B23" s="795" t="s">
        <v>1414</v>
      </c>
      <c r="C23" s="209" t="s">
        <v>4088</v>
      </c>
      <c r="D23" s="795" t="s">
        <v>10</v>
      </c>
      <c r="E23" s="831" t="s">
        <v>31</v>
      </c>
      <c r="F23" s="796">
        <v>595</v>
      </c>
      <c r="G23" s="796">
        <v>350</v>
      </c>
      <c r="H23" s="796"/>
      <c r="I23" s="806"/>
      <c r="J23" s="727" t="s">
        <v>4087</v>
      </c>
      <c r="K23" s="727"/>
      <c r="L23" s="727"/>
      <c r="M23" s="727"/>
      <c r="N23" s="127" t="s">
        <v>11</v>
      </c>
    </row>
    <row r="24" spans="1:36" ht="105.75" customHeight="1" x14ac:dyDescent="0.2">
      <c r="A24" s="1564"/>
      <c r="B24" s="795" t="s">
        <v>1429</v>
      </c>
      <c r="C24" s="826" t="s">
        <v>61</v>
      </c>
      <c r="D24" s="287" t="s">
        <v>10</v>
      </c>
      <c r="E24" s="569" t="s">
        <v>62</v>
      </c>
      <c r="F24" s="796">
        <v>218.55719999999999</v>
      </c>
      <c r="G24" s="209"/>
      <c r="H24" s="209"/>
      <c r="I24" s="209"/>
      <c r="J24" s="727" t="s">
        <v>3862</v>
      </c>
      <c r="K24" s="727" t="s">
        <v>4089</v>
      </c>
      <c r="L24" s="727"/>
      <c r="M24" s="727"/>
      <c r="N24" s="127" t="s">
        <v>11</v>
      </c>
    </row>
    <row r="25" spans="1:36" ht="107.25" customHeight="1" x14ac:dyDescent="0.2">
      <c r="A25" s="1564"/>
      <c r="B25" s="795" t="s">
        <v>1430</v>
      </c>
      <c r="C25" s="826" t="s">
        <v>63</v>
      </c>
      <c r="D25" s="795" t="s">
        <v>10</v>
      </c>
      <c r="E25" s="831" t="s">
        <v>37</v>
      </c>
      <c r="F25" s="796">
        <v>2193</v>
      </c>
      <c r="G25" s="796">
        <v>288</v>
      </c>
      <c r="H25" s="209"/>
      <c r="I25" s="209"/>
      <c r="J25" s="727" t="s">
        <v>4326</v>
      </c>
      <c r="K25" s="727"/>
      <c r="L25" s="727"/>
      <c r="M25" s="727"/>
      <c r="N25" s="127" t="s">
        <v>11</v>
      </c>
    </row>
    <row r="26" spans="1:36" s="128" customFormat="1" ht="87.75" customHeight="1" x14ac:dyDescent="0.2">
      <c r="A26" s="1564"/>
      <c r="B26" s="795" t="s">
        <v>3214</v>
      </c>
      <c r="C26" s="826" t="s">
        <v>3213</v>
      </c>
      <c r="D26" s="795" t="s">
        <v>3137</v>
      </c>
      <c r="E26" s="831" t="s">
        <v>60</v>
      </c>
      <c r="F26" s="796">
        <v>213</v>
      </c>
      <c r="G26" s="796"/>
      <c r="H26" s="796"/>
      <c r="I26" s="256"/>
      <c r="J26" s="727" t="s">
        <v>3215</v>
      </c>
      <c r="K26" s="727" t="s">
        <v>4090</v>
      </c>
      <c r="L26" s="727"/>
      <c r="M26" s="727"/>
      <c r="N26" s="127"/>
      <c r="P26" s="96"/>
      <c r="Q26" s="96"/>
      <c r="R26" s="96"/>
      <c r="S26" s="96"/>
      <c r="T26" s="96"/>
      <c r="U26" s="96"/>
      <c r="V26" s="96"/>
      <c r="W26" s="96"/>
      <c r="X26" s="96"/>
      <c r="Y26" s="96"/>
      <c r="Z26" s="96"/>
      <c r="AA26" s="96"/>
      <c r="AB26" s="96"/>
      <c r="AC26" s="96"/>
      <c r="AD26" s="96"/>
      <c r="AE26" s="96"/>
      <c r="AF26" s="96"/>
      <c r="AG26" s="96"/>
      <c r="AH26" s="96"/>
      <c r="AI26" s="96"/>
      <c r="AJ26" s="96"/>
    </row>
    <row r="27" spans="1:36" s="128" customFormat="1" ht="104.25" customHeight="1" x14ac:dyDescent="0.2">
      <c r="A27" s="1564"/>
      <c r="B27" s="795" t="s">
        <v>3217</v>
      </c>
      <c r="C27" s="826" t="s">
        <v>3216</v>
      </c>
      <c r="D27" s="795" t="s">
        <v>3137</v>
      </c>
      <c r="E27" s="831" t="s">
        <v>60</v>
      </c>
      <c r="F27" s="796">
        <v>352</v>
      </c>
      <c r="G27" s="796"/>
      <c r="H27" s="796"/>
      <c r="I27" s="256"/>
      <c r="J27" s="727" t="s">
        <v>3218</v>
      </c>
      <c r="K27" s="727" t="s">
        <v>4091</v>
      </c>
      <c r="L27" s="727"/>
      <c r="M27" s="727"/>
      <c r="N27" s="127"/>
      <c r="P27" s="96"/>
      <c r="Q27" s="96"/>
      <c r="R27" s="96"/>
      <c r="S27" s="96"/>
      <c r="T27" s="96"/>
      <c r="U27" s="96"/>
      <c r="V27" s="96"/>
      <c r="W27" s="96"/>
      <c r="X27" s="96"/>
      <c r="Y27" s="96"/>
      <c r="Z27" s="96"/>
      <c r="AA27" s="96"/>
      <c r="AB27" s="96"/>
      <c r="AC27" s="96"/>
      <c r="AD27" s="96"/>
      <c r="AE27" s="96"/>
      <c r="AF27" s="96"/>
      <c r="AG27" s="96"/>
      <c r="AH27" s="96"/>
      <c r="AI27" s="96"/>
      <c r="AJ27" s="96"/>
    </row>
    <row r="28" spans="1:36" s="128" customFormat="1" ht="90" customHeight="1" x14ac:dyDescent="0.2">
      <c r="A28" s="1564"/>
      <c r="B28" s="795" t="s">
        <v>3220</v>
      </c>
      <c r="C28" s="826" t="s">
        <v>3219</v>
      </c>
      <c r="D28" s="795" t="s">
        <v>3137</v>
      </c>
      <c r="E28" s="831" t="s">
        <v>60</v>
      </c>
      <c r="F28" s="796">
        <v>121</v>
      </c>
      <c r="G28" s="796"/>
      <c r="H28" s="796"/>
      <c r="I28" s="256"/>
      <c r="J28" s="727" t="s">
        <v>3221</v>
      </c>
      <c r="K28" s="727" t="s">
        <v>4092</v>
      </c>
      <c r="L28" s="727"/>
      <c r="M28" s="727"/>
      <c r="N28" s="127"/>
      <c r="P28" s="96"/>
      <c r="Q28" s="96"/>
      <c r="R28" s="96"/>
      <c r="S28" s="96"/>
      <c r="T28" s="96"/>
      <c r="U28" s="96"/>
      <c r="V28" s="96"/>
      <c r="W28" s="96"/>
      <c r="X28" s="96"/>
      <c r="Y28" s="96"/>
      <c r="Z28" s="96"/>
      <c r="AA28" s="96"/>
      <c r="AB28" s="96"/>
      <c r="AC28" s="96"/>
      <c r="AD28" s="96"/>
      <c r="AE28" s="96"/>
      <c r="AF28" s="96"/>
      <c r="AG28" s="96"/>
      <c r="AH28" s="96"/>
      <c r="AI28" s="96"/>
      <c r="AJ28" s="96"/>
    </row>
    <row r="29" spans="1:36" s="128" customFormat="1" ht="98.25" customHeight="1" x14ac:dyDescent="0.2">
      <c r="A29" s="1564"/>
      <c r="B29" s="795" t="s">
        <v>3222</v>
      </c>
      <c r="C29" s="826" t="s">
        <v>3223</v>
      </c>
      <c r="D29" s="795" t="s">
        <v>3137</v>
      </c>
      <c r="E29" s="831" t="s">
        <v>60</v>
      </c>
      <c r="F29" s="796">
        <v>216</v>
      </c>
      <c r="G29" s="796"/>
      <c r="H29" s="796"/>
      <c r="I29" s="256"/>
      <c r="J29" s="727" t="s">
        <v>3224</v>
      </c>
      <c r="K29" s="727" t="s">
        <v>4093</v>
      </c>
      <c r="L29" s="727"/>
      <c r="M29" s="727"/>
      <c r="N29" s="127"/>
      <c r="P29" s="96"/>
      <c r="Q29" s="96"/>
      <c r="R29" s="96"/>
      <c r="S29" s="96"/>
      <c r="T29" s="96"/>
      <c r="U29" s="96"/>
      <c r="V29" s="96"/>
      <c r="W29" s="96"/>
      <c r="X29" s="96"/>
      <c r="Y29" s="96"/>
      <c r="Z29" s="96"/>
      <c r="AA29" s="96"/>
      <c r="AB29" s="96"/>
      <c r="AC29" s="96"/>
      <c r="AD29" s="96"/>
      <c r="AE29" s="96"/>
      <c r="AF29" s="96"/>
      <c r="AG29" s="96"/>
      <c r="AH29" s="96"/>
      <c r="AI29" s="96"/>
      <c r="AJ29" s="96"/>
    </row>
    <row r="30" spans="1:36" s="128" customFormat="1" ht="117.75" customHeight="1" x14ac:dyDescent="0.2">
      <c r="A30" s="1564"/>
      <c r="B30" s="795" t="s">
        <v>3226</v>
      </c>
      <c r="C30" s="826" t="s">
        <v>3225</v>
      </c>
      <c r="D30" s="795" t="s">
        <v>3137</v>
      </c>
      <c r="E30" s="831" t="s">
        <v>60</v>
      </c>
      <c r="F30" s="796">
        <v>216</v>
      </c>
      <c r="G30" s="796"/>
      <c r="H30" s="796"/>
      <c r="I30" s="256"/>
      <c r="J30" s="727" t="s">
        <v>3227</v>
      </c>
      <c r="K30" s="727" t="s">
        <v>4094</v>
      </c>
      <c r="L30" s="727"/>
      <c r="M30" s="727"/>
      <c r="N30" s="127"/>
      <c r="P30" s="96"/>
      <c r="Q30" s="96"/>
      <c r="R30" s="96"/>
      <c r="S30" s="96"/>
      <c r="T30" s="96"/>
      <c r="U30" s="96"/>
      <c r="V30" s="96"/>
      <c r="W30" s="96"/>
      <c r="X30" s="96"/>
      <c r="Y30" s="96"/>
      <c r="Z30" s="96"/>
      <c r="AA30" s="96"/>
      <c r="AB30" s="96"/>
      <c r="AC30" s="96"/>
      <c r="AD30" s="96"/>
      <c r="AE30" s="96"/>
      <c r="AF30" s="96"/>
      <c r="AG30" s="96"/>
      <c r="AH30" s="96"/>
      <c r="AI30" s="96"/>
      <c r="AJ30" s="96"/>
    </row>
    <row r="31" spans="1:36" s="128" customFormat="1" ht="99" customHeight="1" x14ac:dyDescent="0.2">
      <c r="A31" s="1564"/>
      <c r="B31" s="806" t="s">
        <v>3436</v>
      </c>
      <c r="C31" s="497" t="s">
        <v>4096</v>
      </c>
      <c r="D31" s="806" t="s">
        <v>810</v>
      </c>
      <c r="E31" s="806" t="s">
        <v>3438</v>
      </c>
      <c r="F31" s="796">
        <v>100</v>
      </c>
      <c r="G31" s="497"/>
      <c r="H31" s="497"/>
      <c r="I31" s="497"/>
      <c r="J31" s="127" t="s">
        <v>3566</v>
      </c>
      <c r="K31" s="727" t="s">
        <v>4095</v>
      </c>
      <c r="L31" s="727"/>
      <c r="M31" s="727"/>
      <c r="N31" s="127"/>
      <c r="P31" s="96"/>
      <c r="Q31" s="96"/>
      <c r="R31" s="96"/>
      <c r="S31" s="96"/>
      <c r="T31" s="96"/>
      <c r="U31" s="96"/>
      <c r="V31" s="96"/>
      <c r="W31" s="96"/>
      <c r="X31" s="96"/>
      <c r="Y31" s="96"/>
      <c r="Z31" s="96"/>
      <c r="AA31" s="96"/>
      <c r="AB31" s="96"/>
      <c r="AC31" s="96"/>
      <c r="AD31" s="96"/>
      <c r="AE31" s="96"/>
      <c r="AF31" s="96"/>
      <c r="AG31" s="96"/>
      <c r="AH31" s="96"/>
      <c r="AI31" s="96"/>
      <c r="AJ31" s="96"/>
    </row>
    <row r="32" spans="1:36" s="128" customFormat="1" ht="79.5" customHeight="1" x14ac:dyDescent="0.2">
      <c r="A32" s="1564"/>
      <c r="B32" s="806" t="s">
        <v>3439</v>
      </c>
      <c r="C32" s="497" t="s">
        <v>4098</v>
      </c>
      <c r="D32" s="806" t="s">
        <v>810</v>
      </c>
      <c r="E32" s="806" t="s">
        <v>3435</v>
      </c>
      <c r="F32" s="796">
        <v>100</v>
      </c>
      <c r="G32" s="497"/>
      <c r="H32" s="497"/>
      <c r="I32" s="497"/>
      <c r="J32" s="127" t="s">
        <v>3566</v>
      </c>
      <c r="K32" s="727" t="s">
        <v>4097</v>
      </c>
      <c r="L32" s="727"/>
      <c r="M32" s="727"/>
      <c r="N32" s="127"/>
      <c r="P32" s="96"/>
      <c r="Q32" s="96"/>
      <c r="R32" s="96"/>
      <c r="S32" s="96"/>
      <c r="T32" s="96"/>
      <c r="U32" s="96"/>
      <c r="V32" s="96"/>
      <c r="W32" s="96"/>
      <c r="X32" s="96"/>
      <c r="Y32" s="96"/>
      <c r="Z32" s="96"/>
      <c r="AA32" s="96"/>
      <c r="AB32" s="96"/>
      <c r="AC32" s="96"/>
      <c r="AD32" s="96"/>
      <c r="AE32" s="96"/>
      <c r="AF32" s="96"/>
      <c r="AG32" s="96"/>
      <c r="AH32" s="96"/>
      <c r="AI32" s="96"/>
      <c r="AJ32" s="96"/>
    </row>
    <row r="33" spans="1:36" s="128" customFormat="1" ht="100.5" customHeight="1" x14ac:dyDescent="0.2">
      <c r="A33" s="1560" t="s">
        <v>1475</v>
      </c>
      <c r="B33" s="826" t="s">
        <v>1645</v>
      </c>
      <c r="C33" s="209" t="s">
        <v>136</v>
      </c>
      <c r="D33" s="795" t="s">
        <v>10</v>
      </c>
      <c r="E33" s="831" t="s">
        <v>31</v>
      </c>
      <c r="F33" s="796">
        <v>118</v>
      </c>
      <c r="G33" s="796"/>
      <c r="H33" s="796"/>
      <c r="I33" s="256"/>
      <c r="J33" s="727" t="s">
        <v>3239</v>
      </c>
      <c r="K33" s="727" t="s">
        <v>4099</v>
      </c>
      <c r="L33" s="727"/>
      <c r="M33" s="727"/>
      <c r="N33" s="127" t="s">
        <v>11</v>
      </c>
      <c r="P33" s="96"/>
      <c r="Q33" s="96"/>
      <c r="R33" s="96"/>
      <c r="S33" s="96"/>
      <c r="T33" s="96"/>
      <c r="U33" s="96"/>
      <c r="V33" s="96"/>
      <c r="W33" s="96"/>
      <c r="X33" s="96"/>
      <c r="Y33" s="96"/>
      <c r="Z33" s="96"/>
      <c r="AA33" s="96"/>
      <c r="AB33" s="96"/>
      <c r="AC33" s="96"/>
      <c r="AD33" s="96"/>
      <c r="AE33" s="96"/>
      <c r="AF33" s="96"/>
      <c r="AG33" s="96"/>
      <c r="AH33" s="96"/>
      <c r="AI33" s="96"/>
      <c r="AJ33" s="96"/>
    </row>
    <row r="34" spans="1:36" s="128" customFormat="1" ht="121.5" customHeight="1" x14ac:dyDescent="0.2">
      <c r="A34" s="1727"/>
      <c r="B34" s="826" t="s">
        <v>1646</v>
      </c>
      <c r="C34" s="209" t="s">
        <v>137</v>
      </c>
      <c r="D34" s="795" t="s">
        <v>10</v>
      </c>
      <c r="E34" s="831" t="s">
        <v>31</v>
      </c>
      <c r="F34" s="796">
        <v>118</v>
      </c>
      <c r="G34" s="796"/>
      <c r="H34" s="796"/>
      <c r="I34" s="256"/>
      <c r="J34" s="727" t="s">
        <v>3240</v>
      </c>
      <c r="K34" s="727" t="s">
        <v>4100</v>
      </c>
      <c r="L34" s="727"/>
      <c r="M34" s="727"/>
      <c r="N34" s="127" t="s">
        <v>11</v>
      </c>
      <c r="P34" s="96"/>
      <c r="Q34" s="96"/>
      <c r="R34" s="96"/>
      <c r="S34" s="96"/>
      <c r="T34" s="96"/>
      <c r="U34" s="96"/>
      <c r="V34" s="96"/>
      <c r="W34" s="96"/>
      <c r="X34" s="96"/>
      <c r="Y34" s="96"/>
      <c r="Z34" s="96"/>
      <c r="AA34" s="96"/>
      <c r="AB34" s="96"/>
      <c r="AC34" s="96"/>
      <c r="AD34" s="96"/>
      <c r="AE34" s="96"/>
      <c r="AF34" s="96"/>
      <c r="AG34" s="96"/>
      <c r="AH34" s="96"/>
      <c r="AI34" s="96"/>
      <c r="AJ34" s="96"/>
    </row>
    <row r="35" spans="1:36" ht="99.75" customHeight="1" x14ac:dyDescent="0.2">
      <c r="A35" s="1727"/>
      <c r="B35" s="826" t="s">
        <v>1655</v>
      </c>
      <c r="C35" s="209" t="s">
        <v>4051</v>
      </c>
      <c r="D35" s="795" t="s">
        <v>10</v>
      </c>
      <c r="E35" s="831" t="s">
        <v>1302</v>
      </c>
      <c r="F35" s="796">
        <v>112</v>
      </c>
      <c r="G35" s="796"/>
      <c r="H35" s="571"/>
      <c r="I35" s="209"/>
      <c r="J35" s="727" t="s">
        <v>3864</v>
      </c>
      <c r="K35" s="727" t="s">
        <v>4101</v>
      </c>
      <c r="L35" s="727"/>
      <c r="M35" s="727"/>
      <c r="N35" s="127" t="s">
        <v>11</v>
      </c>
    </row>
    <row r="36" spans="1:36" ht="78.75" customHeight="1" x14ac:dyDescent="0.2">
      <c r="A36" s="1727"/>
      <c r="B36" s="826" t="s">
        <v>1656</v>
      </c>
      <c r="C36" s="209" t="s">
        <v>4052</v>
      </c>
      <c r="D36" s="795" t="s">
        <v>10</v>
      </c>
      <c r="E36" s="831" t="s">
        <v>1303</v>
      </c>
      <c r="F36" s="796">
        <v>92</v>
      </c>
      <c r="G36" s="796"/>
      <c r="H36" s="571"/>
      <c r="I36" s="209"/>
      <c r="J36" s="727" t="s">
        <v>3865</v>
      </c>
      <c r="K36" s="727" t="s">
        <v>4102</v>
      </c>
      <c r="L36" s="727"/>
      <c r="M36" s="727"/>
      <c r="N36" s="127" t="s">
        <v>11</v>
      </c>
    </row>
    <row r="37" spans="1:36" ht="99.75" customHeight="1" x14ac:dyDescent="0.2">
      <c r="A37" s="1727"/>
      <c r="B37" s="826" t="s">
        <v>1657</v>
      </c>
      <c r="C37" s="209" t="s">
        <v>4053</v>
      </c>
      <c r="D37" s="795" t="s">
        <v>10</v>
      </c>
      <c r="E37" s="831" t="s">
        <v>1303</v>
      </c>
      <c r="F37" s="796">
        <v>137</v>
      </c>
      <c r="G37" s="796"/>
      <c r="H37" s="571"/>
      <c r="I37" s="209"/>
      <c r="J37" s="727" t="s">
        <v>3866</v>
      </c>
      <c r="K37" s="727" t="s">
        <v>4103</v>
      </c>
      <c r="L37" s="727"/>
      <c r="M37" s="727"/>
      <c r="N37" s="127" t="s">
        <v>11</v>
      </c>
    </row>
    <row r="38" spans="1:36" ht="119.25" customHeight="1" x14ac:dyDescent="0.2">
      <c r="A38" s="1727"/>
      <c r="B38" s="826" t="s">
        <v>1658</v>
      </c>
      <c r="C38" s="209" t="s">
        <v>4054</v>
      </c>
      <c r="D38" s="795" t="s">
        <v>10</v>
      </c>
      <c r="E38" s="831" t="s">
        <v>1303</v>
      </c>
      <c r="F38" s="796">
        <v>86</v>
      </c>
      <c r="G38" s="796"/>
      <c r="H38" s="571"/>
      <c r="I38" s="209"/>
      <c r="J38" s="727" t="s">
        <v>3867</v>
      </c>
      <c r="K38" s="727" t="s">
        <v>4104</v>
      </c>
      <c r="L38" s="727"/>
      <c r="M38" s="727"/>
      <c r="N38" s="127" t="s">
        <v>11</v>
      </c>
    </row>
    <row r="39" spans="1:36" ht="105.75" customHeight="1" x14ac:dyDescent="0.2">
      <c r="A39" s="1727"/>
      <c r="B39" s="826" t="s">
        <v>1659</v>
      </c>
      <c r="C39" s="209" t="s">
        <v>4055</v>
      </c>
      <c r="D39" s="795" t="s">
        <v>10</v>
      </c>
      <c r="E39" s="831" t="s">
        <v>1303</v>
      </c>
      <c r="F39" s="796">
        <v>123</v>
      </c>
      <c r="G39" s="796"/>
      <c r="H39" s="571"/>
      <c r="I39" s="209"/>
      <c r="J39" s="727" t="s">
        <v>3868</v>
      </c>
      <c r="K39" s="727" t="s">
        <v>4105</v>
      </c>
      <c r="L39" s="727"/>
      <c r="M39" s="727"/>
      <c r="N39" s="127" t="s">
        <v>11</v>
      </c>
    </row>
    <row r="40" spans="1:36" ht="112.5" customHeight="1" x14ac:dyDescent="0.2">
      <c r="A40" s="1727"/>
      <c r="B40" s="826" t="s">
        <v>1660</v>
      </c>
      <c r="C40" s="209" t="s">
        <v>4056</v>
      </c>
      <c r="D40" s="795" t="s">
        <v>10</v>
      </c>
      <c r="E40" s="831" t="s">
        <v>1303</v>
      </c>
      <c r="F40" s="796">
        <v>92</v>
      </c>
      <c r="G40" s="796"/>
      <c r="H40" s="571"/>
      <c r="I40" s="209"/>
      <c r="J40" s="727" t="s">
        <v>3869</v>
      </c>
      <c r="K40" s="727" t="s">
        <v>4106</v>
      </c>
      <c r="L40" s="727"/>
      <c r="M40" s="727"/>
      <c r="N40" s="127" t="s">
        <v>11</v>
      </c>
    </row>
    <row r="41" spans="1:36" ht="114.75" customHeight="1" x14ac:dyDescent="0.2">
      <c r="A41" s="1727"/>
      <c r="B41" s="826" t="s">
        <v>1668</v>
      </c>
      <c r="C41" s="826" t="s">
        <v>3667</v>
      </c>
      <c r="D41" s="287" t="s">
        <v>10</v>
      </c>
      <c r="E41" s="831" t="s">
        <v>1303</v>
      </c>
      <c r="F41" s="572"/>
      <c r="G41" s="796"/>
      <c r="H41" s="571"/>
      <c r="I41" s="209"/>
      <c r="J41" s="727" t="s">
        <v>3666</v>
      </c>
      <c r="K41" s="727" t="s">
        <v>4107</v>
      </c>
      <c r="L41" s="727"/>
      <c r="M41" s="727"/>
      <c r="N41" s="127" t="s">
        <v>11</v>
      </c>
    </row>
    <row r="42" spans="1:36" ht="108.75" customHeight="1" x14ac:dyDescent="0.2">
      <c r="A42" s="1727"/>
      <c r="B42" s="826" t="s">
        <v>1676</v>
      </c>
      <c r="C42" s="209" t="s">
        <v>161</v>
      </c>
      <c r="D42" s="795" t="s">
        <v>10</v>
      </c>
      <c r="E42" s="831" t="s">
        <v>159</v>
      </c>
      <c r="F42" s="796"/>
      <c r="G42" s="796"/>
      <c r="H42" s="796"/>
      <c r="I42" s="209"/>
      <c r="J42" s="727" t="s">
        <v>4108</v>
      </c>
      <c r="K42" s="727"/>
      <c r="L42" s="727"/>
      <c r="M42" s="727"/>
      <c r="N42" s="127" t="s">
        <v>11</v>
      </c>
    </row>
    <row r="43" spans="1:36" ht="98.25" customHeight="1" x14ac:dyDescent="0.2">
      <c r="A43" s="1727"/>
      <c r="B43" s="826" t="s">
        <v>1723</v>
      </c>
      <c r="C43" s="209" t="s">
        <v>4110</v>
      </c>
      <c r="D43" s="795" t="s">
        <v>10</v>
      </c>
      <c r="E43" s="831" t="s">
        <v>37</v>
      </c>
      <c r="F43" s="796">
        <v>50</v>
      </c>
      <c r="G43" s="806"/>
      <c r="H43" s="806"/>
      <c r="I43" s="806"/>
      <c r="J43" s="727" t="s">
        <v>4109</v>
      </c>
      <c r="K43" s="727"/>
      <c r="L43" s="727"/>
      <c r="M43" s="727"/>
      <c r="N43" s="127" t="s">
        <v>11</v>
      </c>
      <c r="O43" s="96"/>
    </row>
    <row r="44" spans="1:36" ht="139.5" customHeight="1" x14ac:dyDescent="0.2">
      <c r="A44" s="1727"/>
      <c r="B44" s="826" t="s">
        <v>1730</v>
      </c>
      <c r="C44" s="209" t="s">
        <v>4111</v>
      </c>
      <c r="D44" s="795" t="s">
        <v>10</v>
      </c>
      <c r="E44" s="831" t="s">
        <v>209</v>
      </c>
      <c r="F44" s="796">
        <v>290</v>
      </c>
      <c r="G44" s="806"/>
      <c r="H44" s="806"/>
      <c r="I44" s="796"/>
      <c r="J44" s="790" t="s">
        <v>4112</v>
      </c>
      <c r="K44" s="790"/>
      <c r="L44" s="790"/>
      <c r="M44" s="790"/>
      <c r="N44" s="127" t="s">
        <v>11</v>
      </c>
    </row>
    <row r="45" spans="1:36" ht="120" customHeight="1" x14ac:dyDescent="0.2">
      <c r="A45" s="1727"/>
      <c r="B45" s="826" t="s">
        <v>3265</v>
      </c>
      <c r="C45" s="209" t="s">
        <v>3266</v>
      </c>
      <c r="D45" s="795" t="s">
        <v>3137</v>
      </c>
      <c r="E45" s="831" t="s">
        <v>60</v>
      </c>
      <c r="F45" s="796">
        <v>158</v>
      </c>
      <c r="G45" s="806"/>
      <c r="H45" s="806"/>
      <c r="I45" s="796"/>
      <c r="J45" s="790" t="s">
        <v>3267</v>
      </c>
      <c r="K45" s="790" t="s">
        <v>4113</v>
      </c>
      <c r="L45" s="790"/>
      <c r="M45" s="790"/>
      <c r="P45" s="128"/>
    </row>
    <row r="46" spans="1:36" ht="120" customHeight="1" x14ac:dyDescent="0.2">
      <c r="A46" s="1727"/>
      <c r="B46" s="826" t="s">
        <v>3268</v>
      </c>
      <c r="C46" s="209" t="s">
        <v>3269</v>
      </c>
      <c r="D46" s="795" t="s">
        <v>3137</v>
      </c>
      <c r="E46" s="831" t="s">
        <v>60</v>
      </c>
      <c r="F46" s="796">
        <v>158</v>
      </c>
      <c r="G46" s="806"/>
      <c r="H46" s="806"/>
      <c r="I46" s="796"/>
      <c r="J46" s="790" t="s">
        <v>3270</v>
      </c>
      <c r="K46" s="790" t="s">
        <v>4114</v>
      </c>
      <c r="L46" s="790"/>
      <c r="M46" s="790"/>
      <c r="P46" s="128"/>
    </row>
    <row r="47" spans="1:36" ht="64.5" customHeight="1" x14ac:dyDescent="0.2">
      <c r="A47" s="1727"/>
      <c r="B47" s="806" t="s">
        <v>4057</v>
      </c>
      <c r="C47" s="497" t="s">
        <v>4058</v>
      </c>
      <c r="D47" s="806" t="s">
        <v>810</v>
      </c>
      <c r="E47" s="806" t="s">
        <v>60</v>
      </c>
      <c r="F47" s="796">
        <v>193</v>
      </c>
      <c r="G47" s="796"/>
      <c r="H47" s="796"/>
      <c r="I47" s="796"/>
      <c r="J47" s="790" t="s">
        <v>4115</v>
      </c>
      <c r="K47" s="790"/>
      <c r="L47" s="790"/>
      <c r="M47" s="790"/>
      <c r="P47" s="128"/>
    </row>
    <row r="48" spans="1:36" ht="64.5" customHeight="1" x14ac:dyDescent="0.2">
      <c r="A48" s="1802"/>
      <c r="B48" s="806" t="s">
        <v>4117</v>
      </c>
      <c r="C48" s="497" t="s">
        <v>4118</v>
      </c>
      <c r="D48" s="806" t="s">
        <v>286</v>
      </c>
      <c r="E48" s="806" t="s">
        <v>4119</v>
      </c>
      <c r="F48" s="796">
        <v>7.2009999999999996</v>
      </c>
      <c r="G48" s="796"/>
      <c r="H48" s="796"/>
      <c r="I48" s="796"/>
      <c r="J48" s="790" t="s">
        <v>4120</v>
      </c>
      <c r="K48" s="790"/>
      <c r="L48" s="790"/>
      <c r="M48" s="790"/>
      <c r="P48" s="128"/>
    </row>
    <row r="49" spans="1:36" s="128" customFormat="1" ht="115.5" customHeight="1" x14ac:dyDescent="0.2">
      <c r="A49" s="1560" t="s">
        <v>3131</v>
      </c>
      <c r="B49" s="826" t="s">
        <v>1734</v>
      </c>
      <c r="C49" s="209" t="s">
        <v>214</v>
      </c>
      <c r="D49" s="806" t="s">
        <v>13</v>
      </c>
      <c r="E49" s="831" t="s">
        <v>211</v>
      </c>
      <c r="F49" s="796">
        <v>5613</v>
      </c>
      <c r="G49" s="806">
        <v>2721.5</v>
      </c>
      <c r="H49" s="806"/>
      <c r="I49" s="806"/>
      <c r="J49" s="727" t="s">
        <v>4327</v>
      </c>
      <c r="K49" s="727"/>
      <c r="L49" s="727"/>
      <c r="M49" s="727"/>
      <c r="N49" s="127" t="s">
        <v>11</v>
      </c>
    </row>
    <row r="50" spans="1:36" s="128" customFormat="1" ht="134.25" customHeight="1" x14ac:dyDescent="0.2">
      <c r="A50" s="1802"/>
      <c r="B50" s="826" t="s">
        <v>1735</v>
      </c>
      <c r="C50" s="209" t="s">
        <v>3169</v>
      </c>
      <c r="D50" s="806" t="s">
        <v>213</v>
      </c>
      <c r="E50" s="806" t="s">
        <v>216</v>
      </c>
      <c r="F50" s="796">
        <v>5712.8</v>
      </c>
      <c r="G50" s="796">
        <v>37874.199999999997</v>
      </c>
      <c r="H50" s="796">
        <v>52445</v>
      </c>
      <c r="I50" s="806"/>
      <c r="J50" s="727" t="s">
        <v>3037</v>
      </c>
      <c r="K50" s="727" t="s">
        <v>3276</v>
      </c>
      <c r="L50" s="727" t="s">
        <v>4121</v>
      </c>
      <c r="M50" s="727"/>
      <c r="N50" s="127" t="s">
        <v>123</v>
      </c>
    </row>
    <row r="51" spans="1:36" s="277" customFormat="1" ht="12" customHeight="1" x14ac:dyDescent="0.2">
      <c r="A51" s="1741" t="s">
        <v>1476</v>
      </c>
      <c r="B51" s="1741"/>
      <c r="C51" s="1741"/>
      <c r="D51" s="1741"/>
      <c r="E51" s="1741"/>
      <c r="F51" s="1741"/>
      <c r="G51" s="1741"/>
      <c r="H51" s="1741"/>
      <c r="I51" s="1741"/>
      <c r="J51" s="254"/>
      <c r="K51" s="254"/>
      <c r="L51" s="254"/>
      <c r="M51" s="254"/>
      <c r="N51" s="127" t="s">
        <v>11</v>
      </c>
    </row>
    <row r="52" spans="1:36" s="128" customFormat="1" ht="112.5" customHeight="1" x14ac:dyDescent="0.2">
      <c r="A52" s="1560" t="s">
        <v>1477</v>
      </c>
      <c r="B52" s="826" t="s">
        <v>1755</v>
      </c>
      <c r="C52" s="826" t="s">
        <v>236</v>
      </c>
      <c r="D52" s="806" t="s">
        <v>224</v>
      </c>
      <c r="E52" s="795" t="s">
        <v>22</v>
      </c>
      <c r="F52" s="796">
        <v>2394.5</v>
      </c>
      <c r="G52" s="796">
        <v>2700</v>
      </c>
      <c r="H52" s="796"/>
      <c r="I52" s="806"/>
      <c r="J52" s="727" t="s">
        <v>3283</v>
      </c>
      <c r="K52" s="727" t="s">
        <v>4328</v>
      </c>
      <c r="L52" s="727"/>
      <c r="M52" s="727"/>
      <c r="N52" s="127" t="s">
        <v>11</v>
      </c>
      <c r="P52" s="96"/>
      <c r="Q52" s="96"/>
      <c r="R52" s="96"/>
      <c r="S52" s="96"/>
      <c r="T52" s="96"/>
      <c r="U52" s="96"/>
      <c r="V52" s="96"/>
      <c r="W52" s="96"/>
      <c r="X52" s="96"/>
      <c r="Y52" s="96"/>
      <c r="Z52" s="96"/>
      <c r="AA52" s="96"/>
      <c r="AB52" s="96"/>
      <c r="AC52" s="96"/>
      <c r="AD52" s="96"/>
      <c r="AE52" s="96"/>
      <c r="AF52" s="96"/>
      <c r="AG52" s="96"/>
      <c r="AH52" s="96"/>
      <c r="AI52" s="96"/>
      <c r="AJ52" s="96"/>
    </row>
    <row r="53" spans="1:36" s="128" customFormat="1" ht="97.5" customHeight="1" x14ac:dyDescent="0.2">
      <c r="A53" s="1727"/>
      <c r="B53" s="826" t="s">
        <v>1758</v>
      </c>
      <c r="C53" s="826" t="s">
        <v>3710</v>
      </c>
      <c r="D53" s="806" t="s">
        <v>224</v>
      </c>
      <c r="E53" s="795" t="s">
        <v>22</v>
      </c>
      <c r="F53" s="796">
        <v>1569.5</v>
      </c>
      <c r="G53" s="796"/>
      <c r="H53" s="796">
        <v>1630</v>
      </c>
      <c r="I53" s="806"/>
      <c r="J53" s="727" t="s">
        <v>3284</v>
      </c>
      <c r="K53" s="727" t="s">
        <v>3709</v>
      </c>
      <c r="L53" s="727" t="s">
        <v>4329</v>
      </c>
      <c r="M53" s="727"/>
      <c r="N53" s="127" t="s">
        <v>11</v>
      </c>
      <c r="P53" s="96"/>
      <c r="Q53" s="96"/>
      <c r="R53" s="96"/>
      <c r="S53" s="96"/>
      <c r="T53" s="96"/>
      <c r="U53" s="96"/>
      <c r="V53" s="96"/>
      <c r="W53" s="96"/>
      <c r="X53" s="96"/>
      <c r="Y53" s="96"/>
      <c r="Z53" s="96"/>
      <c r="AA53" s="96"/>
      <c r="AB53" s="96"/>
      <c r="AC53" s="96"/>
      <c r="AD53" s="96"/>
      <c r="AE53" s="96"/>
      <c r="AF53" s="96"/>
      <c r="AG53" s="96"/>
      <c r="AH53" s="96"/>
      <c r="AI53" s="96"/>
      <c r="AJ53" s="96"/>
    </row>
    <row r="54" spans="1:36" s="128" customFormat="1" ht="93" customHeight="1" x14ac:dyDescent="0.2">
      <c r="A54" s="1727"/>
      <c r="B54" s="826" t="s">
        <v>1761</v>
      </c>
      <c r="C54" s="826" t="s">
        <v>241</v>
      </c>
      <c r="D54" s="806" t="s">
        <v>224</v>
      </c>
      <c r="E54" s="795" t="s">
        <v>22</v>
      </c>
      <c r="F54" s="796">
        <v>2300</v>
      </c>
      <c r="G54" s="796"/>
      <c r="H54" s="796"/>
      <c r="I54" s="806"/>
      <c r="J54" s="727" t="s">
        <v>3287</v>
      </c>
      <c r="K54" s="727" t="s">
        <v>4330</v>
      </c>
      <c r="L54" s="727"/>
      <c r="M54" s="727"/>
      <c r="N54" s="127" t="s">
        <v>11</v>
      </c>
      <c r="P54" s="96"/>
      <c r="Q54" s="96"/>
      <c r="R54" s="96"/>
      <c r="S54" s="96"/>
      <c r="T54" s="96"/>
      <c r="U54" s="96"/>
      <c r="V54" s="96"/>
      <c r="W54" s="96"/>
      <c r="X54" s="96"/>
      <c r="Y54" s="96"/>
      <c r="Z54" s="96"/>
      <c r="AA54" s="96"/>
      <c r="AB54" s="96"/>
      <c r="AC54" s="96"/>
      <c r="AD54" s="96"/>
      <c r="AE54" s="96"/>
      <c r="AF54" s="96"/>
      <c r="AG54" s="96"/>
      <c r="AH54" s="96"/>
      <c r="AI54" s="96"/>
      <c r="AJ54" s="96"/>
    </row>
    <row r="55" spans="1:36" s="128" customFormat="1" ht="92.25" customHeight="1" x14ac:dyDescent="0.2">
      <c r="A55" s="1727"/>
      <c r="B55" s="826" t="s">
        <v>1802</v>
      </c>
      <c r="C55" s="209" t="s">
        <v>289</v>
      </c>
      <c r="D55" s="806" t="s">
        <v>286</v>
      </c>
      <c r="E55" s="795" t="s">
        <v>287</v>
      </c>
      <c r="F55" s="211"/>
      <c r="G55" s="211"/>
      <c r="H55" s="795"/>
      <c r="I55" s="795"/>
      <c r="J55" s="727" t="s">
        <v>4331</v>
      </c>
      <c r="K55" s="727"/>
      <c r="L55" s="727"/>
      <c r="M55" s="727"/>
      <c r="N55" s="127" t="s">
        <v>11</v>
      </c>
      <c r="P55" s="96"/>
      <c r="Q55" s="96"/>
      <c r="R55" s="96"/>
      <c r="S55" s="96"/>
      <c r="T55" s="96"/>
      <c r="U55" s="96"/>
      <c r="V55" s="96"/>
      <c r="W55" s="96"/>
      <c r="X55" s="96"/>
      <c r="Y55" s="96"/>
      <c r="Z55" s="96"/>
      <c r="AA55" s="96"/>
      <c r="AB55" s="96"/>
      <c r="AC55" s="96"/>
      <c r="AD55" s="96"/>
      <c r="AE55" s="96"/>
      <c r="AF55" s="96"/>
      <c r="AG55" s="96"/>
      <c r="AH55" s="96"/>
      <c r="AI55" s="96"/>
      <c r="AJ55" s="96"/>
    </row>
    <row r="56" spans="1:36" s="128" customFormat="1" ht="105.75" customHeight="1" x14ac:dyDescent="0.2">
      <c r="A56" s="1727"/>
      <c r="B56" s="826" t="s">
        <v>1804</v>
      </c>
      <c r="C56" s="209" t="s">
        <v>1374</v>
      </c>
      <c r="D56" s="806" t="s">
        <v>286</v>
      </c>
      <c r="E56" s="795" t="s">
        <v>287</v>
      </c>
      <c r="F56" s="796">
        <v>345</v>
      </c>
      <c r="G56" s="795"/>
      <c r="H56" s="795"/>
      <c r="I56" s="211"/>
      <c r="J56" s="790" t="s">
        <v>4332</v>
      </c>
      <c r="K56" s="790"/>
      <c r="L56" s="790"/>
      <c r="M56" s="790"/>
      <c r="N56" s="127"/>
      <c r="P56" s="96"/>
      <c r="Q56" s="96"/>
      <c r="R56" s="96"/>
      <c r="S56" s="96"/>
      <c r="T56" s="96"/>
      <c r="U56" s="96"/>
      <c r="V56" s="96"/>
      <c r="W56" s="96"/>
      <c r="X56" s="96"/>
      <c r="Y56" s="96"/>
      <c r="Z56" s="96"/>
      <c r="AA56" s="96"/>
      <c r="AB56" s="96"/>
      <c r="AC56" s="96"/>
      <c r="AD56" s="96"/>
      <c r="AE56" s="96"/>
      <c r="AF56" s="96"/>
      <c r="AG56" s="96"/>
      <c r="AH56" s="96"/>
      <c r="AI56" s="96"/>
      <c r="AJ56" s="96"/>
    </row>
    <row r="57" spans="1:36" s="128" customFormat="1" ht="63.75" customHeight="1" x14ac:dyDescent="0.2">
      <c r="A57" s="1727"/>
      <c r="B57" s="826" t="s">
        <v>1806</v>
      </c>
      <c r="C57" s="209" t="s">
        <v>292</v>
      </c>
      <c r="D57" s="806" t="s">
        <v>286</v>
      </c>
      <c r="E57" s="795" t="s">
        <v>287</v>
      </c>
      <c r="F57" s="211"/>
      <c r="G57" s="211"/>
      <c r="H57" s="795"/>
      <c r="I57" s="795"/>
      <c r="J57" s="727" t="s">
        <v>4333</v>
      </c>
      <c r="K57" s="727"/>
      <c r="L57" s="727"/>
      <c r="M57" s="727"/>
      <c r="N57" s="127" t="s">
        <v>11</v>
      </c>
      <c r="P57" s="96"/>
      <c r="Q57" s="96"/>
      <c r="R57" s="96"/>
      <c r="S57" s="96"/>
      <c r="T57" s="96"/>
      <c r="U57" s="96"/>
      <c r="V57" s="96"/>
      <c r="W57" s="96"/>
      <c r="X57" s="96"/>
      <c r="Y57" s="96"/>
      <c r="Z57" s="96"/>
      <c r="AA57" s="96"/>
      <c r="AB57" s="96"/>
      <c r="AC57" s="96"/>
      <c r="AD57" s="96"/>
      <c r="AE57" s="96"/>
      <c r="AF57" s="96"/>
      <c r="AG57" s="96"/>
      <c r="AH57" s="96"/>
      <c r="AI57" s="96"/>
      <c r="AJ57" s="96"/>
    </row>
    <row r="58" spans="1:36" ht="58.5" customHeight="1" x14ac:dyDescent="0.2">
      <c r="A58" s="1727"/>
      <c r="B58" s="826" t="s">
        <v>1808</v>
      </c>
      <c r="C58" s="209" t="s">
        <v>294</v>
      </c>
      <c r="D58" s="806" t="s">
        <v>286</v>
      </c>
      <c r="E58" s="795" t="s">
        <v>287</v>
      </c>
      <c r="F58" s="211"/>
      <c r="G58" s="211"/>
      <c r="H58" s="795"/>
      <c r="I58" s="795"/>
      <c r="J58" s="727" t="s">
        <v>4122</v>
      </c>
      <c r="K58" s="727"/>
      <c r="L58" s="727"/>
      <c r="M58" s="727"/>
      <c r="N58" s="127" t="s">
        <v>11</v>
      </c>
    </row>
    <row r="59" spans="1:36" ht="97.5" customHeight="1" x14ac:dyDescent="0.2">
      <c r="A59" s="1727"/>
      <c r="B59" s="826" t="s">
        <v>1809</v>
      </c>
      <c r="C59" s="209" t="s">
        <v>295</v>
      </c>
      <c r="D59" s="806" t="s">
        <v>286</v>
      </c>
      <c r="E59" s="795" t="s">
        <v>287</v>
      </c>
      <c r="F59" s="211">
        <v>3577</v>
      </c>
      <c r="G59" s="211"/>
      <c r="H59" s="795"/>
      <c r="I59" s="795"/>
      <c r="J59" s="727" t="s">
        <v>4123</v>
      </c>
      <c r="K59" s="727"/>
      <c r="L59" s="727"/>
      <c r="M59" s="727"/>
      <c r="N59" s="127" t="s">
        <v>11</v>
      </c>
    </row>
    <row r="60" spans="1:36" ht="115.5" customHeight="1" x14ac:dyDescent="0.2">
      <c r="A60" s="1727"/>
      <c r="B60" s="826" t="s">
        <v>1811</v>
      </c>
      <c r="C60" s="209" t="s">
        <v>296</v>
      </c>
      <c r="D60" s="806" t="s">
        <v>286</v>
      </c>
      <c r="E60" s="795" t="s">
        <v>287</v>
      </c>
      <c r="F60" s="211"/>
      <c r="G60" s="795"/>
      <c r="H60" s="795"/>
      <c r="I60" s="795"/>
      <c r="J60" s="727" t="s">
        <v>4334</v>
      </c>
      <c r="K60" s="727"/>
      <c r="L60" s="727"/>
      <c r="M60" s="727"/>
      <c r="N60" s="127" t="s">
        <v>11</v>
      </c>
    </row>
    <row r="61" spans="1:36" ht="102.75" customHeight="1" x14ac:dyDescent="0.2">
      <c r="A61" s="1727"/>
      <c r="B61" s="826" t="s">
        <v>1835</v>
      </c>
      <c r="C61" s="339" t="s">
        <v>331</v>
      </c>
      <c r="D61" s="351" t="s">
        <v>327</v>
      </c>
      <c r="E61" s="336" t="s">
        <v>328</v>
      </c>
      <c r="F61" s="211">
        <v>58</v>
      </c>
      <c r="G61" s="795"/>
      <c r="H61" s="795"/>
      <c r="I61" s="795"/>
      <c r="J61" s="727" t="s">
        <v>4124</v>
      </c>
      <c r="K61" s="727"/>
      <c r="L61" s="727"/>
      <c r="M61" s="727"/>
      <c r="N61" s="95" t="s">
        <v>329</v>
      </c>
      <c r="O61" s="96">
        <f>SUM(F52:F61)</f>
        <v>10244</v>
      </c>
      <c r="P61" s="96">
        <f>SUM(G52:G61)</f>
        <v>2700</v>
      </c>
      <c r="Q61" s="96">
        <f>SUM(H52:H61)</f>
        <v>1630</v>
      </c>
      <c r="R61" s="96">
        <f>SUM(I52:I61)</f>
        <v>0</v>
      </c>
    </row>
    <row r="62" spans="1:36" ht="111.75" customHeight="1" x14ac:dyDescent="0.2">
      <c r="A62" s="1727"/>
      <c r="B62" s="826" t="s">
        <v>3042</v>
      </c>
      <c r="C62" s="339" t="s">
        <v>3040</v>
      </c>
      <c r="D62" s="351" t="s">
        <v>286</v>
      </c>
      <c r="E62" s="351" t="s">
        <v>3041</v>
      </c>
      <c r="F62" s="211"/>
      <c r="G62" s="795"/>
      <c r="H62" s="795"/>
      <c r="I62" s="795"/>
      <c r="J62" s="727" t="s">
        <v>3048</v>
      </c>
      <c r="K62" s="727" t="s">
        <v>4125</v>
      </c>
      <c r="L62" s="727"/>
      <c r="M62" s="727"/>
      <c r="N62" s="95"/>
      <c r="O62" s="96"/>
    </row>
    <row r="63" spans="1:36" ht="75" customHeight="1" x14ac:dyDescent="0.2">
      <c r="A63" s="1727"/>
      <c r="B63" s="826" t="s">
        <v>3043</v>
      </c>
      <c r="C63" s="339" t="s">
        <v>3046</v>
      </c>
      <c r="D63" s="351" t="s">
        <v>286</v>
      </c>
      <c r="E63" s="351" t="s">
        <v>3041</v>
      </c>
      <c r="F63" s="211"/>
      <c r="G63" s="795"/>
      <c r="H63" s="795"/>
      <c r="I63" s="795"/>
      <c r="J63" s="379" t="s">
        <v>4126</v>
      </c>
      <c r="K63" s="727" t="s">
        <v>4127</v>
      </c>
      <c r="L63" s="727"/>
      <c r="M63" s="727"/>
      <c r="N63" s="95"/>
      <c r="O63" s="96"/>
    </row>
    <row r="64" spans="1:36" ht="97.5" customHeight="1" x14ac:dyDescent="0.2">
      <c r="A64" s="1727"/>
      <c r="B64" s="826" t="s">
        <v>3044</v>
      </c>
      <c r="C64" s="339" t="s">
        <v>3049</v>
      </c>
      <c r="D64" s="351" t="s">
        <v>286</v>
      </c>
      <c r="E64" s="351" t="s">
        <v>3041</v>
      </c>
      <c r="F64" s="211"/>
      <c r="G64" s="795"/>
      <c r="H64" s="795"/>
      <c r="I64" s="795"/>
      <c r="J64" s="379" t="s">
        <v>4126</v>
      </c>
      <c r="K64" s="727" t="s">
        <v>4128</v>
      </c>
      <c r="L64" s="727"/>
      <c r="M64" s="727"/>
      <c r="N64" s="95"/>
      <c r="O64" s="96"/>
    </row>
    <row r="65" spans="1:32" ht="113.25" customHeight="1" x14ac:dyDescent="0.2">
      <c r="A65" s="1727"/>
      <c r="B65" s="826" t="s">
        <v>3045</v>
      </c>
      <c r="C65" s="339" t="s">
        <v>3050</v>
      </c>
      <c r="D65" s="351" t="s">
        <v>286</v>
      </c>
      <c r="E65" s="351" t="s">
        <v>3041</v>
      </c>
      <c r="F65" s="211"/>
      <c r="G65" s="795"/>
      <c r="H65" s="795"/>
      <c r="I65" s="795"/>
      <c r="J65" s="379" t="s">
        <v>4126</v>
      </c>
      <c r="K65" s="727" t="s">
        <v>4335</v>
      </c>
      <c r="L65" s="727"/>
      <c r="M65" s="727"/>
      <c r="N65" s="95"/>
      <c r="O65" s="96"/>
    </row>
    <row r="66" spans="1:32" ht="73.5" customHeight="1" x14ac:dyDescent="0.2">
      <c r="A66" s="1727"/>
      <c r="B66" s="806" t="s">
        <v>4336</v>
      </c>
      <c r="C66" s="497" t="s">
        <v>4130</v>
      </c>
      <c r="D66" s="806" t="s">
        <v>286</v>
      </c>
      <c r="E66" s="806" t="s">
        <v>4131</v>
      </c>
      <c r="F66" s="806">
        <v>1016</v>
      </c>
      <c r="G66" s="796"/>
      <c r="H66" s="796"/>
      <c r="I66" s="796"/>
      <c r="J66" s="727" t="s">
        <v>4132</v>
      </c>
      <c r="K66" s="727"/>
      <c r="L66" s="727"/>
      <c r="M66" s="727"/>
      <c r="N66" s="95"/>
      <c r="O66" s="96"/>
    </row>
    <row r="67" spans="1:32" ht="60" customHeight="1" x14ac:dyDescent="0.2">
      <c r="A67" s="1727"/>
      <c r="B67" s="806" t="s">
        <v>4337</v>
      </c>
      <c r="C67" s="497" t="s">
        <v>4134</v>
      </c>
      <c r="D67" s="806" t="s">
        <v>286</v>
      </c>
      <c r="E67" s="806" t="s">
        <v>3435</v>
      </c>
      <c r="F67" s="806">
        <v>978.38400000000001</v>
      </c>
      <c r="G67" s="796"/>
      <c r="H67" s="796"/>
      <c r="I67" s="796"/>
      <c r="J67" s="727" t="s">
        <v>4135</v>
      </c>
      <c r="K67" s="727"/>
      <c r="L67" s="727"/>
      <c r="M67" s="727"/>
      <c r="N67" s="95"/>
      <c r="O67" s="96"/>
    </row>
    <row r="68" spans="1:32" ht="60" customHeight="1" x14ac:dyDescent="0.2">
      <c r="A68" s="1727"/>
      <c r="B68" s="806" t="s">
        <v>4129</v>
      </c>
      <c r="C68" s="497" t="s">
        <v>4137</v>
      </c>
      <c r="D68" s="806" t="s">
        <v>286</v>
      </c>
      <c r="E68" s="806" t="s">
        <v>3435</v>
      </c>
      <c r="F68" s="806">
        <v>25</v>
      </c>
      <c r="G68" s="796"/>
      <c r="H68" s="796"/>
      <c r="I68" s="796"/>
      <c r="J68" s="727" t="s">
        <v>4338</v>
      </c>
      <c r="K68" s="727"/>
      <c r="L68" s="727"/>
      <c r="M68" s="727"/>
      <c r="N68" s="95"/>
      <c r="O68" s="96"/>
    </row>
    <row r="69" spans="1:32" ht="38.25" customHeight="1" x14ac:dyDescent="0.2">
      <c r="A69" s="1727"/>
      <c r="B69" s="806" t="s">
        <v>4133</v>
      </c>
      <c r="C69" s="497" t="s">
        <v>4139</v>
      </c>
      <c r="D69" s="806" t="s">
        <v>286</v>
      </c>
      <c r="E69" s="806" t="s">
        <v>3435</v>
      </c>
      <c r="F69" s="806">
        <v>20</v>
      </c>
      <c r="G69" s="796"/>
      <c r="H69" s="796"/>
      <c r="I69" s="796"/>
      <c r="J69" s="727" t="s">
        <v>4138</v>
      </c>
      <c r="K69" s="727"/>
      <c r="L69" s="727"/>
      <c r="M69" s="727"/>
      <c r="N69" s="95"/>
      <c r="O69" s="96"/>
    </row>
    <row r="70" spans="1:32" ht="38.25" customHeight="1" x14ac:dyDescent="0.2">
      <c r="A70" s="1802"/>
      <c r="B70" s="806" t="s">
        <v>4136</v>
      </c>
      <c r="C70" s="497" t="s">
        <v>4140</v>
      </c>
      <c r="D70" s="806" t="s">
        <v>286</v>
      </c>
      <c r="E70" s="806" t="s">
        <v>3435</v>
      </c>
      <c r="F70" s="806">
        <v>190</v>
      </c>
      <c r="G70" s="796"/>
      <c r="H70" s="796"/>
      <c r="I70" s="796"/>
      <c r="J70" s="727" t="s">
        <v>4138</v>
      </c>
      <c r="K70" s="727"/>
      <c r="L70" s="727"/>
      <c r="M70" s="727"/>
      <c r="N70" s="95"/>
      <c r="O70" s="96"/>
    </row>
    <row r="71" spans="1:32" ht="15.75" customHeight="1" x14ac:dyDescent="0.2">
      <c r="A71" s="1785" t="s">
        <v>1478</v>
      </c>
      <c r="B71" s="1785"/>
      <c r="C71" s="1785"/>
      <c r="D71" s="1785"/>
      <c r="E71" s="1785"/>
      <c r="F71" s="1785"/>
      <c r="G71" s="1785"/>
      <c r="H71" s="1785"/>
      <c r="I71" s="1785"/>
      <c r="J71" s="254"/>
      <c r="K71" s="254"/>
      <c r="L71" s="254"/>
      <c r="M71" s="254"/>
      <c r="P71" s="128"/>
      <c r="Q71" s="128"/>
      <c r="R71" s="128"/>
      <c r="S71" s="128"/>
      <c r="T71" s="128"/>
      <c r="U71" s="128"/>
      <c r="V71" s="128"/>
      <c r="W71" s="128"/>
      <c r="X71" s="128"/>
      <c r="Y71" s="128"/>
      <c r="Z71" s="128"/>
      <c r="AA71" s="128"/>
      <c r="AB71" s="128"/>
      <c r="AC71" s="128"/>
      <c r="AD71" s="128"/>
      <c r="AE71" s="128"/>
    </row>
    <row r="72" spans="1:32" s="285" customFormat="1" ht="105.75" customHeight="1" x14ac:dyDescent="0.2">
      <c r="A72" s="377" t="s">
        <v>3026</v>
      </c>
      <c r="B72" s="377" t="s">
        <v>1836</v>
      </c>
      <c r="C72" s="209" t="s">
        <v>332</v>
      </c>
      <c r="D72" s="336" t="s">
        <v>286</v>
      </c>
      <c r="E72" s="336" t="s">
        <v>325</v>
      </c>
      <c r="F72" s="796">
        <v>245.76480000000001</v>
      </c>
      <c r="G72" s="796">
        <v>70</v>
      </c>
      <c r="H72" s="796">
        <v>100</v>
      </c>
      <c r="I72" s="795"/>
      <c r="J72" s="727" t="s">
        <v>4339</v>
      </c>
      <c r="K72" s="727"/>
      <c r="L72" s="727"/>
      <c r="M72" s="727"/>
      <c r="N72" s="127" t="s">
        <v>326</v>
      </c>
      <c r="O72" s="128"/>
      <c r="P72" s="128"/>
      <c r="Q72" s="128"/>
      <c r="R72" s="128"/>
      <c r="S72" s="128"/>
      <c r="T72" s="128"/>
      <c r="U72" s="128"/>
      <c r="V72" s="128"/>
      <c r="W72" s="128"/>
      <c r="X72" s="128"/>
      <c r="Y72" s="128"/>
      <c r="Z72" s="128"/>
      <c r="AA72" s="128"/>
      <c r="AB72" s="128"/>
      <c r="AC72" s="128"/>
      <c r="AD72" s="128"/>
      <c r="AE72" s="128"/>
      <c r="AF72" s="505"/>
    </row>
    <row r="73" spans="1:32" ht="85.5" customHeight="1" x14ac:dyDescent="0.2">
      <c r="A73" s="1564" t="s">
        <v>1480</v>
      </c>
      <c r="B73" s="826" t="s">
        <v>1838</v>
      </c>
      <c r="C73" s="826" t="s">
        <v>3175</v>
      </c>
      <c r="D73" s="806" t="s">
        <v>21</v>
      </c>
      <c r="E73" s="806" t="s">
        <v>335</v>
      </c>
      <c r="F73" s="279"/>
      <c r="G73" s="830"/>
      <c r="H73" s="830"/>
      <c r="I73" s="830"/>
      <c r="J73" s="727" t="s">
        <v>3291</v>
      </c>
      <c r="K73" s="283" t="s">
        <v>4141</v>
      </c>
      <c r="L73" s="283"/>
      <c r="M73" s="283"/>
      <c r="N73" s="127" t="s">
        <v>123</v>
      </c>
      <c r="P73" s="128"/>
      <c r="Q73" s="128"/>
      <c r="R73" s="128"/>
      <c r="S73" s="128"/>
      <c r="T73" s="128"/>
      <c r="U73" s="128"/>
      <c r="V73" s="128"/>
      <c r="W73" s="128"/>
      <c r="X73" s="128"/>
      <c r="Y73" s="128"/>
      <c r="Z73" s="128"/>
      <c r="AA73" s="128"/>
      <c r="AB73" s="128"/>
      <c r="AC73" s="128"/>
      <c r="AD73" s="128"/>
      <c r="AE73" s="128"/>
    </row>
    <row r="74" spans="1:32" ht="115.5" customHeight="1" x14ac:dyDescent="0.2">
      <c r="A74" s="1564"/>
      <c r="B74" s="826" t="s">
        <v>1843</v>
      </c>
      <c r="C74" s="826" t="s">
        <v>3293</v>
      </c>
      <c r="D74" s="795" t="s">
        <v>213</v>
      </c>
      <c r="E74" s="795" t="s">
        <v>337</v>
      </c>
      <c r="F74" s="279">
        <v>238</v>
      </c>
      <c r="G74" s="796"/>
      <c r="H74" s="796"/>
      <c r="I74" s="279"/>
      <c r="J74" s="283" t="s">
        <v>3057</v>
      </c>
      <c r="K74" s="283" t="s">
        <v>3292</v>
      </c>
      <c r="L74" s="283" t="s">
        <v>3981</v>
      </c>
      <c r="M74" s="283" t="s">
        <v>4142</v>
      </c>
      <c r="N74" s="95" t="s">
        <v>11</v>
      </c>
      <c r="O74" s="96"/>
    </row>
    <row r="75" spans="1:32" s="285" customFormat="1" ht="165.75" customHeight="1" x14ac:dyDescent="0.2">
      <c r="A75" s="1564"/>
      <c r="B75" s="826" t="s">
        <v>1869</v>
      </c>
      <c r="C75" s="826" t="s">
        <v>359</v>
      </c>
      <c r="D75" s="806" t="s">
        <v>275</v>
      </c>
      <c r="E75" s="795" t="s">
        <v>358</v>
      </c>
      <c r="F75" s="279">
        <v>68.715000000000003</v>
      </c>
      <c r="G75" s="796"/>
      <c r="H75" s="796"/>
      <c r="I75" s="279"/>
      <c r="J75" s="283" t="s">
        <v>3987</v>
      </c>
      <c r="K75" s="283" t="s">
        <v>3988</v>
      </c>
      <c r="L75" s="283" t="s">
        <v>4340</v>
      </c>
      <c r="M75" s="283"/>
      <c r="N75" s="95" t="s">
        <v>11</v>
      </c>
      <c r="O75" s="128"/>
      <c r="P75" s="128"/>
      <c r="Q75" s="128"/>
      <c r="R75" s="128"/>
      <c r="S75" s="128"/>
      <c r="T75" s="128"/>
      <c r="U75" s="128"/>
      <c r="V75" s="128"/>
      <c r="W75" s="128"/>
      <c r="X75" s="289"/>
    </row>
    <row r="76" spans="1:32" s="285" customFormat="1" ht="118.5" customHeight="1" x14ac:dyDescent="0.2">
      <c r="A76" s="1564"/>
      <c r="B76" s="826" t="s">
        <v>2099</v>
      </c>
      <c r="C76" s="656" t="s">
        <v>549</v>
      </c>
      <c r="D76" s="806" t="s">
        <v>275</v>
      </c>
      <c r="E76" s="806" t="s">
        <v>276</v>
      </c>
      <c r="F76" s="279">
        <v>276.964</v>
      </c>
      <c r="G76" s="657">
        <v>1000</v>
      </c>
      <c r="H76" s="657">
        <v>1300</v>
      </c>
      <c r="I76" s="279"/>
      <c r="J76" s="283" t="s">
        <v>4143</v>
      </c>
      <c r="K76" s="283"/>
      <c r="L76" s="283"/>
      <c r="M76" s="283"/>
      <c r="N76" s="95" t="s">
        <v>11</v>
      </c>
      <c r="O76" s="128"/>
      <c r="P76" s="128"/>
      <c r="Q76" s="128"/>
      <c r="R76" s="128"/>
      <c r="S76" s="128"/>
      <c r="T76" s="128"/>
      <c r="U76" s="128"/>
      <c r="V76" s="128"/>
      <c r="W76" s="128"/>
      <c r="X76" s="128"/>
      <c r="Y76" s="128"/>
      <c r="Z76" s="128"/>
      <c r="AA76" s="128"/>
      <c r="AB76" s="128"/>
      <c r="AC76" s="128"/>
      <c r="AD76" s="128"/>
      <c r="AE76" s="128"/>
      <c r="AF76" s="505"/>
    </row>
    <row r="77" spans="1:32" s="285" customFormat="1" ht="122.25" customHeight="1" x14ac:dyDescent="0.2">
      <c r="A77" s="1564"/>
      <c r="B77" s="826" t="s">
        <v>2100</v>
      </c>
      <c r="C77" s="656" t="s">
        <v>550</v>
      </c>
      <c r="D77" s="806" t="s">
        <v>275</v>
      </c>
      <c r="E77" s="806" t="s">
        <v>276</v>
      </c>
      <c r="F77" s="279">
        <v>278.02100000000002</v>
      </c>
      <c r="G77" s="657">
        <v>1000</v>
      </c>
      <c r="H77" s="657">
        <v>1500</v>
      </c>
      <c r="I77" s="279"/>
      <c r="J77" s="283" t="s">
        <v>4341</v>
      </c>
      <c r="K77" s="283"/>
      <c r="L77" s="283"/>
      <c r="M77" s="283"/>
      <c r="N77" s="95" t="s">
        <v>11</v>
      </c>
      <c r="O77" s="128"/>
      <c r="P77" s="128"/>
      <c r="Q77" s="128"/>
      <c r="R77" s="128"/>
      <c r="S77" s="128"/>
      <c r="T77" s="128"/>
      <c r="U77" s="128"/>
      <c r="V77" s="128"/>
      <c r="W77" s="128"/>
      <c r="X77" s="128"/>
      <c r="Y77" s="128"/>
      <c r="Z77" s="128"/>
      <c r="AA77" s="128"/>
      <c r="AB77" s="128"/>
      <c r="AC77" s="128"/>
      <c r="AD77" s="128"/>
      <c r="AE77" s="128"/>
      <c r="AF77" s="505"/>
    </row>
    <row r="78" spans="1:32" ht="105" customHeight="1" x14ac:dyDescent="0.2">
      <c r="A78" s="1564" t="s">
        <v>1482</v>
      </c>
      <c r="B78" s="826" t="s">
        <v>2109</v>
      </c>
      <c r="C78" s="209" t="s">
        <v>556</v>
      </c>
      <c r="D78" s="806" t="s">
        <v>213</v>
      </c>
      <c r="E78" s="806" t="s">
        <v>216</v>
      </c>
      <c r="F78" s="309">
        <v>15816.622590000001</v>
      </c>
      <c r="G78" s="330">
        <v>5000</v>
      </c>
      <c r="H78" s="795"/>
      <c r="I78" s="795"/>
      <c r="J78" s="727" t="s">
        <v>4144</v>
      </c>
      <c r="K78" s="727"/>
      <c r="L78" s="727"/>
      <c r="M78" s="727"/>
      <c r="N78" s="127" t="s">
        <v>123</v>
      </c>
    </row>
    <row r="79" spans="1:32" ht="120.75" customHeight="1" x14ac:dyDescent="0.2">
      <c r="A79" s="1564"/>
      <c r="B79" s="826" t="s">
        <v>2110</v>
      </c>
      <c r="C79" s="209" t="s">
        <v>557</v>
      </c>
      <c r="D79" s="806" t="s">
        <v>558</v>
      </c>
      <c r="E79" s="806" t="s">
        <v>216</v>
      </c>
      <c r="F79" s="309">
        <v>22500</v>
      </c>
      <c r="G79" s="330">
        <v>10000</v>
      </c>
      <c r="H79" s="795"/>
      <c r="I79" s="795"/>
      <c r="J79" s="727" t="s">
        <v>3760</v>
      </c>
      <c r="K79" s="727" t="s">
        <v>4145</v>
      </c>
      <c r="L79" s="727"/>
      <c r="M79" s="727"/>
      <c r="N79" s="127" t="s">
        <v>123</v>
      </c>
    </row>
    <row r="80" spans="1:32" ht="147.75" customHeight="1" x14ac:dyDescent="0.2">
      <c r="A80" s="1564"/>
      <c r="B80" s="826" t="s">
        <v>2111</v>
      </c>
      <c r="C80" s="209" t="s">
        <v>559</v>
      </c>
      <c r="D80" s="806" t="s">
        <v>558</v>
      </c>
      <c r="E80" s="806" t="s">
        <v>216</v>
      </c>
      <c r="F80" s="309">
        <v>24970</v>
      </c>
      <c r="G80" s="330">
        <v>16270</v>
      </c>
      <c r="H80" s="795"/>
      <c r="I80" s="795"/>
      <c r="J80" s="727" t="s">
        <v>3993</v>
      </c>
      <c r="K80" s="727" t="s">
        <v>4146</v>
      </c>
      <c r="L80" s="727"/>
      <c r="M80" s="727"/>
      <c r="N80" s="127" t="s">
        <v>123</v>
      </c>
    </row>
    <row r="81" spans="1:22" ht="129" customHeight="1" x14ac:dyDescent="0.2">
      <c r="A81" s="1564"/>
      <c r="B81" s="826" t="s">
        <v>2112</v>
      </c>
      <c r="C81" s="209" t="s">
        <v>560</v>
      </c>
      <c r="D81" s="806" t="s">
        <v>558</v>
      </c>
      <c r="E81" s="806" t="s">
        <v>216</v>
      </c>
      <c r="F81" s="309">
        <v>110</v>
      </c>
      <c r="G81" s="330">
        <v>15000</v>
      </c>
      <c r="H81" s="795"/>
      <c r="I81" s="795"/>
      <c r="J81" s="727" t="s">
        <v>4342</v>
      </c>
      <c r="K81" s="727"/>
      <c r="L81" s="727"/>
      <c r="M81" s="727"/>
      <c r="N81" s="127" t="s">
        <v>123</v>
      </c>
    </row>
    <row r="82" spans="1:22" s="285" customFormat="1" ht="111" customHeight="1" x14ac:dyDescent="0.2">
      <c r="A82" s="1560" t="s">
        <v>1483</v>
      </c>
      <c r="B82" s="826" t="s">
        <v>2114</v>
      </c>
      <c r="C82" s="209" t="s">
        <v>562</v>
      </c>
      <c r="D82" s="806" t="s">
        <v>213</v>
      </c>
      <c r="E82" s="806" t="s">
        <v>216</v>
      </c>
      <c r="F82" s="558">
        <v>10459</v>
      </c>
      <c r="G82" s="306"/>
      <c r="H82" s="795"/>
      <c r="I82" s="795"/>
      <c r="J82" s="727" t="s">
        <v>4343</v>
      </c>
      <c r="K82" s="727"/>
      <c r="L82" s="727"/>
      <c r="M82" s="727"/>
      <c r="N82" s="127" t="s">
        <v>123</v>
      </c>
      <c r="O82" s="128"/>
      <c r="P82" s="128"/>
      <c r="Q82" s="128"/>
      <c r="R82" s="128"/>
      <c r="S82" s="128"/>
      <c r="T82" s="128"/>
      <c r="U82" s="128"/>
      <c r="V82" s="839"/>
    </row>
    <row r="83" spans="1:22" ht="98.25" customHeight="1" x14ac:dyDescent="0.2">
      <c r="A83" s="1802"/>
      <c r="B83" s="826" t="s">
        <v>2115</v>
      </c>
      <c r="C83" s="209" t="s">
        <v>563</v>
      </c>
      <c r="D83" s="806" t="s">
        <v>213</v>
      </c>
      <c r="E83" s="806" t="s">
        <v>216</v>
      </c>
      <c r="F83" s="309">
        <v>1500</v>
      </c>
      <c r="G83" s="330">
        <v>27600</v>
      </c>
      <c r="H83" s="795"/>
      <c r="I83" s="795"/>
      <c r="J83" s="727" t="s">
        <v>4147</v>
      </c>
      <c r="K83" s="727"/>
      <c r="L83" s="727"/>
      <c r="M83" s="727"/>
      <c r="N83" s="127" t="s">
        <v>123</v>
      </c>
      <c r="Q83" s="128"/>
      <c r="R83" s="128"/>
      <c r="S83" s="128"/>
      <c r="T83" s="128"/>
      <c r="U83" s="128"/>
    </row>
    <row r="84" spans="1:22" ht="116.25" customHeight="1" x14ac:dyDescent="0.2">
      <c r="A84" s="1560" t="s">
        <v>1485</v>
      </c>
      <c r="B84" s="826" t="s">
        <v>2138</v>
      </c>
      <c r="C84" s="209" t="s">
        <v>586</v>
      </c>
      <c r="D84" s="806" t="s">
        <v>558</v>
      </c>
      <c r="E84" s="806" t="s">
        <v>216</v>
      </c>
      <c r="F84" s="309">
        <v>713</v>
      </c>
      <c r="G84" s="330">
        <v>22800</v>
      </c>
      <c r="H84" s="306"/>
      <c r="I84" s="306"/>
      <c r="J84" s="532" t="s">
        <v>4148</v>
      </c>
      <c r="K84" s="532"/>
      <c r="L84" s="532"/>
      <c r="M84" s="532"/>
      <c r="N84" s="95" t="s">
        <v>123</v>
      </c>
      <c r="O84" s="96"/>
    </row>
    <row r="85" spans="1:22" ht="117.75" customHeight="1" x14ac:dyDescent="0.2">
      <c r="A85" s="1727"/>
      <c r="B85" s="826" t="s">
        <v>2141</v>
      </c>
      <c r="C85" s="329" t="s">
        <v>3305</v>
      </c>
      <c r="D85" s="806" t="s">
        <v>558</v>
      </c>
      <c r="E85" s="806" t="s">
        <v>216</v>
      </c>
      <c r="F85" s="309">
        <v>850</v>
      </c>
      <c r="G85" s="279">
        <v>31500</v>
      </c>
      <c r="H85" s="306"/>
      <c r="I85" s="279"/>
      <c r="J85" s="283" t="s">
        <v>3304</v>
      </c>
      <c r="K85" s="532" t="s">
        <v>4149</v>
      </c>
      <c r="L85" s="532"/>
      <c r="M85" s="532"/>
      <c r="N85" s="95" t="s">
        <v>123</v>
      </c>
      <c r="O85" s="96"/>
    </row>
    <row r="86" spans="1:22" ht="100.5" customHeight="1" x14ac:dyDescent="0.2">
      <c r="A86" s="1727"/>
      <c r="B86" s="826" t="s">
        <v>2146</v>
      </c>
      <c r="C86" s="209" t="s">
        <v>592</v>
      </c>
      <c r="D86" s="806" t="s">
        <v>558</v>
      </c>
      <c r="E86" s="806" t="s">
        <v>216</v>
      </c>
      <c r="F86" s="309">
        <v>700</v>
      </c>
      <c r="G86" s="279">
        <v>5000</v>
      </c>
      <c r="H86" s="306"/>
      <c r="I86" s="306"/>
      <c r="J86" s="532" t="s">
        <v>4150</v>
      </c>
      <c r="K86" s="532"/>
      <c r="L86" s="532"/>
      <c r="M86" s="532"/>
      <c r="N86" s="95" t="s">
        <v>123</v>
      </c>
      <c r="O86" s="96"/>
    </row>
    <row r="87" spans="1:22" ht="116.25" customHeight="1" x14ac:dyDescent="0.2">
      <c r="A87" s="1727"/>
      <c r="B87" s="826" t="s">
        <v>2147</v>
      </c>
      <c r="C87" s="209" t="s">
        <v>593</v>
      </c>
      <c r="D87" s="806" t="s">
        <v>558</v>
      </c>
      <c r="E87" s="806" t="s">
        <v>216</v>
      </c>
      <c r="F87" s="309"/>
      <c r="G87" s="279">
        <v>1500.4</v>
      </c>
      <c r="H87" s="306"/>
      <c r="I87" s="306"/>
      <c r="J87" s="532" t="s">
        <v>4151</v>
      </c>
      <c r="K87" s="532"/>
      <c r="L87" s="532"/>
      <c r="M87" s="532"/>
      <c r="N87" s="95" t="s">
        <v>123</v>
      </c>
      <c r="O87" s="96"/>
    </row>
    <row r="88" spans="1:22" ht="108.75" customHeight="1" x14ac:dyDescent="0.2">
      <c r="A88" s="1727"/>
      <c r="B88" s="826" t="s">
        <v>2148</v>
      </c>
      <c r="C88" s="209" t="s">
        <v>594</v>
      </c>
      <c r="D88" s="806" t="s">
        <v>213</v>
      </c>
      <c r="E88" s="806" t="s">
        <v>216</v>
      </c>
      <c r="F88" s="309"/>
      <c r="G88" s="279">
        <v>1000</v>
      </c>
      <c r="H88" s="306"/>
      <c r="I88" s="306"/>
      <c r="J88" s="532" t="s">
        <v>4152</v>
      </c>
      <c r="K88" s="532"/>
      <c r="L88" s="532"/>
      <c r="M88" s="532"/>
      <c r="N88" s="95" t="s">
        <v>123</v>
      </c>
      <c r="O88" s="96"/>
    </row>
    <row r="89" spans="1:22" ht="100.5" customHeight="1" x14ac:dyDescent="0.2">
      <c r="A89" s="1727"/>
      <c r="B89" s="826" t="s">
        <v>2149</v>
      </c>
      <c r="C89" s="209" t="s">
        <v>595</v>
      </c>
      <c r="D89" s="806" t="s">
        <v>558</v>
      </c>
      <c r="E89" s="806" t="s">
        <v>216</v>
      </c>
      <c r="F89" s="309"/>
      <c r="G89" s="279">
        <v>814.8</v>
      </c>
      <c r="H89" s="306"/>
      <c r="I89" s="306"/>
      <c r="J89" s="532" t="s">
        <v>4153</v>
      </c>
      <c r="K89" s="532"/>
      <c r="L89" s="532"/>
      <c r="M89" s="532"/>
      <c r="N89" s="95" t="s">
        <v>123</v>
      </c>
      <c r="O89" s="96"/>
    </row>
    <row r="90" spans="1:22" ht="121.5" customHeight="1" x14ac:dyDescent="0.2">
      <c r="A90" s="1727"/>
      <c r="B90" s="826" t="s">
        <v>2150</v>
      </c>
      <c r="C90" s="209" t="s">
        <v>596</v>
      </c>
      <c r="D90" s="806" t="s">
        <v>213</v>
      </c>
      <c r="E90" s="806" t="s">
        <v>216</v>
      </c>
      <c r="F90" s="309"/>
      <c r="G90" s="279">
        <v>1774.9</v>
      </c>
      <c r="H90" s="306"/>
      <c r="I90" s="306"/>
      <c r="J90" s="532" t="s">
        <v>4154</v>
      </c>
      <c r="K90" s="532"/>
      <c r="L90" s="532"/>
      <c r="M90" s="532"/>
      <c r="N90" s="95" t="s">
        <v>123</v>
      </c>
      <c r="O90" s="96"/>
    </row>
    <row r="91" spans="1:22" ht="88.5" customHeight="1" x14ac:dyDescent="0.2">
      <c r="A91" s="1727"/>
      <c r="B91" s="826" t="s">
        <v>2151</v>
      </c>
      <c r="C91" s="209" t="s">
        <v>597</v>
      </c>
      <c r="D91" s="806" t="s">
        <v>558</v>
      </c>
      <c r="E91" s="806" t="s">
        <v>216</v>
      </c>
      <c r="F91" s="309"/>
      <c r="G91" s="279">
        <v>2676.8</v>
      </c>
      <c r="H91" s="306"/>
      <c r="I91" s="306"/>
      <c r="J91" s="532" t="s">
        <v>4155</v>
      </c>
      <c r="K91" s="532"/>
      <c r="L91" s="532"/>
      <c r="M91" s="532"/>
      <c r="N91" s="95" t="s">
        <v>123</v>
      </c>
      <c r="O91" s="96"/>
    </row>
    <row r="92" spans="1:22" ht="102.75" customHeight="1" x14ac:dyDescent="0.2">
      <c r="A92" s="1727"/>
      <c r="B92" s="826" t="s">
        <v>2153</v>
      </c>
      <c r="C92" s="209" t="s">
        <v>599</v>
      </c>
      <c r="D92" s="806" t="s">
        <v>213</v>
      </c>
      <c r="E92" s="806" t="s">
        <v>216</v>
      </c>
      <c r="F92" s="796"/>
      <c r="G92" s="279">
        <v>428.92</v>
      </c>
      <c r="H92" s="306"/>
      <c r="I92" s="306"/>
      <c r="J92" s="532" t="s">
        <v>4156</v>
      </c>
      <c r="K92" s="532"/>
      <c r="L92" s="532"/>
      <c r="M92" s="532"/>
      <c r="N92" s="95" t="s">
        <v>123</v>
      </c>
      <c r="O92" s="96"/>
    </row>
    <row r="93" spans="1:22" ht="111.75" customHeight="1" x14ac:dyDescent="0.2">
      <c r="A93" s="1802"/>
      <c r="B93" s="826" t="s">
        <v>2171</v>
      </c>
      <c r="C93" s="209" t="s">
        <v>617</v>
      </c>
      <c r="D93" s="806" t="s">
        <v>558</v>
      </c>
      <c r="E93" s="806" t="s">
        <v>216</v>
      </c>
      <c r="F93" s="309">
        <v>504.3</v>
      </c>
      <c r="G93" s="309"/>
      <c r="H93" s="309"/>
      <c r="I93" s="306"/>
      <c r="J93" s="532" t="s">
        <v>3463</v>
      </c>
      <c r="K93" s="532" t="s">
        <v>4157</v>
      </c>
      <c r="L93" s="532"/>
      <c r="M93" s="532"/>
      <c r="N93" s="95" t="s">
        <v>123</v>
      </c>
      <c r="O93" s="96"/>
    </row>
    <row r="94" spans="1:22" ht="90.75" customHeight="1" x14ac:dyDescent="0.2">
      <c r="A94" s="1560" t="s">
        <v>1486</v>
      </c>
      <c r="B94" s="826" t="s">
        <v>2177</v>
      </c>
      <c r="C94" s="758" t="s">
        <v>622</v>
      </c>
      <c r="D94" s="806" t="s">
        <v>213</v>
      </c>
      <c r="E94" s="307" t="s">
        <v>551</v>
      </c>
      <c r="F94" s="796">
        <v>7206.4549999999999</v>
      </c>
      <c r="G94" s="796"/>
      <c r="H94" s="796"/>
      <c r="I94" s="235"/>
      <c r="J94" s="317" t="s">
        <v>4158</v>
      </c>
      <c r="K94" s="317"/>
      <c r="L94" s="317"/>
      <c r="M94" s="317"/>
      <c r="N94" s="128" t="s">
        <v>11</v>
      </c>
    </row>
    <row r="95" spans="1:22" ht="123.75" customHeight="1" x14ac:dyDescent="0.2">
      <c r="A95" s="1727"/>
      <c r="B95" s="826" t="s">
        <v>2182</v>
      </c>
      <c r="C95" s="209" t="s">
        <v>627</v>
      </c>
      <c r="D95" s="806" t="s">
        <v>213</v>
      </c>
      <c r="E95" s="307" t="s">
        <v>551</v>
      </c>
      <c r="F95" s="796">
        <v>7178.6289999999999</v>
      </c>
      <c r="G95" s="796"/>
      <c r="H95" s="796"/>
      <c r="I95" s="235">
        <v>42107.663999999997</v>
      </c>
      <c r="J95" s="317" t="s">
        <v>4159</v>
      </c>
      <c r="K95" s="317"/>
      <c r="L95" s="317"/>
      <c r="M95" s="317"/>
      <c r="N95" s="128" t="s">
        <v>11</v>
      </c>
    </row>
    <row r="96" spans="1:22" s="128" customFormat="1" ht="133.5" customHeight="1" x14ac:dyDescent="0.2">
      <c r="A96" s="1727"/>
      <c r="B96" s="826" t="s">
        <v>2193</v>
      </c>
      <c r="C96" s="209" t="s">
        <v>634</v>
      </c>
      <c r="D96" s="795" t="s">
        <v>213</v>
      </c>
      <c r="E96" s="795" t="s">
        <v>551</v>
      </c>
      <c r="F96" s="796">
        <v>346.46868999999998</v>
      </c>
      <c r="G96" s="279"/>
      <c r="H96" s="806"/>
      <c r="I96" s="279"/>
      <c r="J96" s="283" t="s">
        <v>3313</v>
      </c>
      <c r="K96" s="317" t="s">
        <v>4160</v>
      </c>
      <c r="L96" s="317"/>
      <c r="M96" s="317"/>
      <c r="N96" s="128" t="s">
        <v>11</v>
      </c>
    </row>
    <row r="97" spans="1:36" s="128" customFormat="1" ht="113.25" customHeight="1" x14ac:dyDescent="0.2">
      <c r="A97" s="1727"/>
      <c r="B97" s="826" t="s">
        <v>2194</v>
      </c>
      <c r="C97" s="209" t="s">
        <v>635</v>
      </c>
      <c r="D97" s="795" t="s">
        <v>213</v>
      </c>
      <c r="E97" s="795" t="s">
        <v>551</v>
      </c>
      <c r="F97" s="796">
        <v>1034</v>
      </c>
      <c r="G97" s="796">
        <v>1500</v>
      </c>
      <c r="H97" s="796">
        <f>2000-500</f>
        <v>1500</v>
      </c>
      <c r="I97" s="235"/>
      <c r="J97" s="317" t="s">
        <v>4161</v>
      </c>
      <c r="K97" s="317"/>
      <c r="L97" s="317"/>
      <c r="M97" s="317"/>
      <c r="N97" s="128" t="s">
        <v>11</v>
      </c>
    </row>
    <row r="98" spans="1:36" s="128" customFormat="1" ht="87" customHeight="1" x14ac:dyDescent="0.2">
      <c r="A98" s="1727"/>
      <c r="B98" s="826" t="s">
        <v>2231</v>
      </c>
      <c r="C98" s="209" t="s">
        <v>3008</v>
      </c>
      <c r="D98" s="795" t="s">
        <v>213</v>
      </c>
      <c r="E98" s="795" t="s">
        <v>551</v>
      </c>
      <c r="F98" s="796"/>
      <c r="G98" s="796">
        <f>6778-3829</f>
        <v>2949</v>
      </c>
      <c r="H98" s="795"/>
      <c r="I98" s="211"/>
      <c r="J98" s="790" t="s">
        <v>4162</v>
      </c>
      <c r="K98" s="790"/>
      <c r="L98" s="790"/>
      <c r="M98" s="790"/>
      <c r="N98" s="127" t="s">
        <v>11</v>
      </c>
      <c r="P98" s="96"/>
      <c r="Q98" s="96"/>
      <c r="R98" s="96"/>
      <c r="S98" s="96"/>
      <c r="T98" s="96"/>
      <c r="U98" s="96"/>
      <c r="V98" s="96"/>
      <c r="W98" s="96"/>
      <c r="X98" s="96"/>
      <c r="Y98" s="96"/>
      <c r="Z98" s="96"/>
      <c r="AA98" s="96"/>
      <c r="AB98" s="96"/>
      <c r="AC98" s="96"/>
      <c r="AD98" s="96"/>
      <c r="AE98" s="96"/>
      <c r="AF98" s="96"/>
      <c r="AG98" s="96"/>
      <c r="AH98" s="96"/>
      <c r="AI98" s="96"/>
      <c r="AJ98" s="96"/>
    </row>
    <row r="99" spans="1:36" s="128" customFormat="1" ht="90" customHeight="1" x14ac:dyDescent="0.2">
      <c r="A99" s="1727"/>
      <c r="B99" s="826" t="s">
        <v>2275</v>
      </c>
      <c r="C99" s="209" t="s">
        <v>709</v>
      </c>
      <c r="D99" s="795" t="s">
        <v>213</v>
      </c>
      <c r="E99" s="795" t="s">
        <v>551</v>
      </c>
      <c r="F99" s="796"/>
      <c r="G99" s="796"/>
      <c r="H99" s="796"/>
      <c r="I99" s="235"/>
      <c r="J99" s="317" t="s">
        <v>4163</v>
      </c>
      <c r="K99" s="317"/>
      <c r="L99" s="317"/>
      <c r="M99" s="317"/>
      <c r="N99" s="127" t="s">
        <v>11</v>
      </c>
    </row>
    <row r="100" spans="1:36" s="128" customFormat="1" ht="137.25" customHeight="1" x14ac:dyDescent="0.2">
      <c r="A100" s="1727"/>
      <c r="B100" s="826" t="s">
        <v>2282</v>
      </c>
      <c r="C100" s="209" t="s">
        <v>3322</v>
      </c>
      <c r="D100" s="795" t="s">
        <v>213</v>
      </c>
      <c r="E100" s="795" t="s">
        <v>551</v>
      </c>
      <c r="F100" s="796">
        <v>385</v>
      </c>
      <c r="G100" s="796"/>
      <c r="H100" s="796"/>
      <c r="I100" s="235"/>
      <c r="J100" s="317" t="s">
        <v>3321</v>
      </c>
      <c r="K100" s="790" t="s">
        <v>4344</v>
      </c>
      <c r="L100" s="790"/>
      <c r="M100" s="790"/>
      <c r="N100" s="127" t="s">
        <v>11</v>
      </c>
    </row>
    <row r="101" spans="1:36" s="128" customFormat="1" ht="141.75" customHeight="1" x14ac:dyDescent="0.2">
      <c r="A101" s="1727"/>
      <c r="B101" s="826" t="s">
        <v>2295</v>
      </c>
      <c r="C101" s="826" t="s">
        <v>4165</v>
      </c>
      <c r="D101" s="286" t="s">
        <v>213</v>
      </c>
      <c r="E101" s="328" t="s">
        <v>551</v>
      </c>
      <c r="F101" s="796">
        <v>100</v>
      </c>
      <c r="G101" s="306"/>
      <c r="H101" s="795"/>
      <c r="I101" s="796"/>
      <c r="J101" s="790" t="s">
        <v>3786</v>
      </c>
      <c r="K101" s="790" t="s">
        <v>4164</v>
      </c>
      <c r="L101" s="790"/>
      <c r="M101" s="790"/>
      <c r="N101" s="127" t="s">
        <v>11</v>
      </c>
    </row>
    <row r="102" spans="1:36" s="128" customFormat="1" ht="105" customHeight="1" x14ac:dyDescent="0.2">
      <c r="A102" s="1727"/>
      <c r="B102" s="826" t="s">
        <v>2324</v>
      </c>
      <c r="C102" s="209" t="s">
        <v>744</v>
      </c>
      <c r="D102" s="806" t="s">
        <v>213</v>
      </c>
      <c r="E102" s="307" t="s">
        <v>551</v>
      </c>
      <c r="F102" s="796">
        <v>510</v>
      </c>
      <c r="G102" s="796"/>
      <c r="H102" s="796"/>
      <c r="I102" s="235"/>
      <c r="J102" s="317" t="s">
        <v>4166</v>
      </c>
      <c r="K102" s="317"/>
      <c r="L102" s="317"/>
      <c r="M102" s="317"/>
      <c r="N102" s="127" t="s">
        <v>11</v>
      </c>
    </row>
    <row r="103" spans="1:36" s="128" customFormat="1" ht="112.5" customHeight="1" x14ac:dyDescent="0.2">
      <c r="A103" s="1727"/>
      <c r="B103" s="826" t="s">
        <v>2330</v>
      </c>
      <c r="C103" s="209" t="s">
        <v>749</v>
      </c>
      <c r="D103" s="806" t="s">
        <v>213</v>
      </c>
      <c r="E103" s="307" t="s">
        <v>551</v>
      </c>
      <c r="F103" s="796">
        <v>302</v>
      </c>
      <c r="G103" s="796"/>
      <c r="H103" s="796"/>
      <c r="I103" s="235"/>
      <c r="J103" s="317" t="s">
        <v>4167</v>
      </c>
      <c r="K103" s="317"/>
      <c r="L103" s="317"/>
      <c r="M103" s="317"/>
      <c r="N103" s="127" t="s">
        <v>11</v>
      </c>
    </row>
    <row r="104" spans="1:36" s="128" customFormat="1" ht="102" customHeight="1" x14ac:dyDescent="0.2">
      <c r="A104" s="1727"/>
      <c r="B104" s="826" t="s">
        <v>2331</v>
      </c>
      <c r="C104" s="209" t="s">
        <v>750</v>
      </c>
      <c r="D104" s="806" t="s">
        <v>213</v>
      </c>
      <c r="E104" s="307" t="s">
        <v>551</v>
      </c>
      <c r="F104" s="796">
        <v>319.1123</v>
      </c>
      <c r="G104" s="796"/>
      <c r="H104" s="796"/>
      <c r="I104" s="235"/>
      <c r="J104" s="317" t="s">
        <v>4168</v>
      </c>
      <c r="K104" s="317"/>
      <c r="L104" s="317"/>
      <c r="M104" s="317"/>
      <c r="N104" s="127" t="s">
        <v>11</v>
      </c>
    </row>
    <row r="105" spans="1:36" s="128" customFormat="1" ht="107.25" customHeight="1" x14ac:dyDescent="0.2">
      <c r="A105" s="1727"/>
      <c r="B105" s="826" t="s">
        <v>2336</v>
      </c>
      <c r="C105" s="574" t="s">
        <v>755</v>
      </c>
      <c r="D105" s="806" t="s">
        <v>213</v>
      </c>
      <c r="E105" s="307" t="s">
        <v>551</v>
      </c>
      <c r="F105" s="796"/>
      <c r="G105" s="796"/>
      <c r="H105" s="796"/>
      <c r="I105" s="235"/>
      <c r="J105" s="317" t="s">
        <v>4169</v>
      </c>
      <c r="K105" s="317"/>
      <c r="L105" s="317"/>
      <c r="M105" s="317"/>
      <c r="N105" s="127" t="s">
        <v>11</v>
      </c>
    </row>
    <row r="106" spans="1:36" s="128" customFormat="1" ht="86.25" customHeight="1" x14ac:dyDescent="0.2">
      <c r="A106" s="1727"/>
      <c r="B106" s="826" t="s">
        <v>2338</v>
      </c>
      <c r="C106" s="574" t="s">
        <v>757</v>
      </c>
      <c r="D106" s="806" t="s">
        <v>213</v>
      </c>
      <c r="E106" s="307" t="s">
        <v>551</v>
      </c>
      <c r="F106" s="796"/>
      <c r="G106" s="796"/>
      <c r="H106" s="796"/>
      <c r="I106" s="235"/>
      <c r="J106" s="317" t="s">
        <v>4170</v>
      </c>
      <c r="K106" s="317"/>
      <c r="L106" s="317"/>
      <c r="M106" s="317"/>
      <c r="N106" s="127" t="s">
        <v>11</v>
      </c>
    </row>
    <row r="107" spans="1:36" s="128" customFormat="1" ht="98.25" customHeight="1" x14ac:dyDescent="0.2">
      <c r="A107" s="1727"/>
      <c r="B107" s="826" t="s">
        <v>2339</v>
      </c>
      <c r="C107" s="574" t="s">
        <v>3009</v>
      </c>
      <c r="D107" s="806" t="s">
        <v>213</v>
      </c>
      <c r="E107" s="307" t="s">
        <v>551</v>
      </c>
      <c r="F107" s="796"/>
      <c r="G107" s="796"/>
      <c r="H107" s="796"/>
      <c r="I107" s="235"/>
      <c r="J107" s="317" t="s">
        <v>4171</v>
      </c>
      <c r="K107" s="317"/>
      <c r="L107" s="317"/>
      <c r="M107" s="317"/>
      <c r="N107" s="127" t="s">
        <v>11</v>
      </c>
    </row>
    <row r="108" spans="1:36" s="128" customFormat="1" ht="92.25" customHeight="1" x14ac:dyDescent="0.2">
      <c r="A108" s="1727"/>
      <c r="B108" s="826" t="s">
        <v>2340</v>
      </c>
      <c r="C108" s="209" t="s">
        <v>758</v>
      </c>
      <c r="D108" s="806" t="s">
        <v>213</v>
      </c>
      <c r="E108" s="806" t="s">
        <v>216</v>
      </c>
      <c r="F108" s="309">
        <v>1600</v>
      </c>
      <c r="G108" s="306"/>
      <c r="H108" s="795"/>
      <c r="I108" s="795"/>
      <c r="J108" s="727" t="s">
        <v>4172</v>
      </c>
      <c r="K108" s="727"/>
      <c r="L108" s="727"/>
      <c r="M108" s="727"/>
      <c r="N108" s="127" t="s">
        <v>123</v>
      </c>
    </row>
    <row r="109" spans="1:36" s="128" customFormat="1" ht="117" customHeight="1" x14ac:dyDescent="0.2">
      <c r="A109" s="1727"/>
      <c r="B109" s="826" t="s">
        <v>2385</v>
      </c>
      <c r="C109" s="826" t="s">
        <v>800</v>
      </c>
      <c r="D109" s="286" t="s">
        <v>213</v>
      </c>
      <c r="E109" s="328" t="s">
        <v>551</v>
      </c>
      <c r="F109" s="796"/>
      <c r="G109" s="796"/>
      <c r="H109" s="795"/>
      <c r="I109" s="309"/>
      <c r="J109" s="790" t="s">
        <v>4345</v>
      </c>
      <c r="K109" s="485"/>
      <c r="L109" s="485"/>
      <c r="M109" s="485"/>
      <c r="N109" s="127" t="s">
        <v>11</v>
      </c>
    </row>
    <row r="110" spans="1:36" ht="100.5" customHeight="1" x14ac:dyDescent="0.2">
      <c r="A110" s="1727"/>
      <c r="B110" s="826" t="s">
        <v>3335</v>
      </c>
      <c r="C110" s="826" t="s">
        <v>3791</v>
      </c>
      <c r="D110" s="286" t="s">
        <v>986</v>
      </c>
      <c r="E110" s="328" t="s">
        <v>60</v>
      </c>
      <c r="F110" s="796">
        <v>31</v>
      </c>
      <c r="G110" s="796"/>
      <c r="H110" s="796"/>
      <c r="I110" s="235"/>
      <c r="J110" s="317" t="s">
        <v>3337</v>
      </c>
      <c r="K110" s="790" t="s">
        <v>3790</v>
      </c>
      <c r="L110" s="790" t="s">
        <v>4898</v>
      </c>
      <c r="M110" s="485"/>
    </row>
    <row r="111" spans="1:36" ht="96.75" customHeight="1" x14ac:dyDescent="0.2">
      <c r="A111" s="1727"/>
      <c r="B111" s="806" t="s">
        <v>3794</v>
      </c>
      <c r="C111" s="497" t="s">
        <v>3795</v>
      </c>
      <c r="D111" s="806" t="s">
        <v>810</v>
      </c>
      <c r="E111" s="806" t="s">
        <v>902</v>
      </c>
      <c r="F111" s="796">
        <v>1050</v>
      </c>
      <c r="G111" s="796">
        <v>0</v>
      </c>
      <c r="H111" s="796">
        <v>0</v>
      </c>
      <c r="I111" s="796">
        <v>0</v>
      </c>
      <c r="J111" s="317" t="s">
        <v>3796</v>
      </c>
      <c r="K111" s="790" t="s">
        <v>4347</v>
      </c>
      <c r="L111" s="485"/>
      <c r="M111" s="485"/>
    </row>
    <row r="112" spans="1:36" ht="73.5" customHeight="1" x14ac:dyDescent="0.2">
      <c r="A112" s="1727"/>
      <c r="B112" s="806" t="s">
        <v>4059</v>
      </c>
      <c r="C112" s="497" t="s">
        <v>4060</v>
      </c>
      <c r="D112" s="806" t="s">
        <v>810</v>
      </c>
      <c r="E112" s="806" t="s">
        <v>60</v>
      </c>
      <c r="F112" s="806">
        <v>1000</v>
      </c>
      <c r="G112" s="796"/>
      <c r="H112" s="796"/>
      <c r="I112" s="796"/>
      <c r="J112" s="317" t="s">
        <v>4173</v>
      </c>
      <c r="K112" s="790"/>
      <c r="L112" s="485"/>
      <c r="M112" s="485"/>
    </row>
    <row r="113" spans="1:20" ht="59.25" customHeight="1" x14ac:dyDescent="0.2">
      <c r="A113" s="1727"/>
      <c r="B113" s="806" t="s">
        <v>4061</v>
      </c>
      <c r="C113" s="497" t="s">
        <v>4062</v>
      </c>
      <c r="D113" s="806" t="s">
        <v>810</v>
      </c>
      <c r="E113" s="806" t="s">
        <v>60</v>
      </c>
      <c r="F113" s="796">
        <v>75</v>
      </c>
      <c r="G113" s="796"/>
      <c r="H113" s="796"/>
      <c r="I113" s="796"/>
      <c r="J113" s="317" t="s">
        <v>4174</v>
      </c>
      <c r="K113" s="790"/>
      <c r="L113" s="485"/>
      <c r="M113" s="485"/>
    </row>
    <row r="114" spans="1:20" ht="73.5" customHeight="1" x14ac:dyDescent="0.2">
      <c r="A114" s="1802"/>
      <c r="B114" s="806" t="s">
        <v>4063</v>
      </c>
      <c r="C114" s="497" t="s">
        <v>4064</v>
      </c>
      <c r="D114" s="806" t="s">
        <v>810</v>
      </c>
      <c r="E114" s="806" t="s">
        <v>60</v>
      </c>
      <c r="F114" s="796">
        <v>75</v>
      </c>
      <c r="G114" s="796"/>
      <c r="H114" s="796"/>
      <c r="I114" s="796"/>
      <c r="J114" s="317" t="s">
        <v>4175</v>
      </c>
      <c r="K114" s="790"/>
      <c r="L114" s="485"/>
      <c r="M114" s="485"/>
    </row>
    <row r="115" spans="1:20" ht="76.5" customHeight="1" x14ac:dyDescent="0.2">
      <c r="A115" s="209" t="s">
        <v>1488</v>
      </c>
      <c r="B115" s="826" t="s">
        <v>2402</v>
      </c>
      <c r="C115" s="209" t="s">
        <v>817</v>
      </c>
      <c r="D115" s="806" t="s">
        <v>213</v>
      </c>
      <c r="E115" s="795" t="s">
        <v>300</v>
      </c>
      <c r="F115" s="796"/>
      <c r="G115" s="796"/>
      <c r="H115" s="796"/>
      <c r="I115" s="795"/>
      <c r="J115" s="727" t="s">
        <v>4176</v>
      </c>
      <c r="K115" s="727"/>
      <c r="L115" s="727"/>
      <c r="M115" s="727"/>
      <c r="N115" s="95" t="s">
        <v>11</v>
      </c>
      <c r="O115" s="96"/>
    </row>
    <row r="116" spans="1:20" ht="55.5" customHeight="1" x14ac:dyDescent="0.2">
      <c r="A116" s="1560" t="s">
        <v>2408</v>
      </c>
      <c r="B116" s="377" t="s">
        <v>2416</v>
      </c>
      <c r="C116" s="826" t="s">
        <v>832</v>
      </c>
      <c r="D116" s="286" t="s">
        <v>213</v>
      </c>
      <c r="E116" s="328" t="s">
        <v>133</v>
      </c>
      <c r="F116" s="796"/>
      <c r="G116" s="796"/>
      <c r="H116" s="796"/>
      <c r="I116" s="796"/>
      <c r="J116" s="790" t="s">
        <v>4177</v>
      </c>
      <c r="K116" s="790"/>
      <c r="L116" s="790"/>
      <c r="M116" s="790"/>
      <c r="N116" s="95" t="s">
        <v>11</v>
      </c>
    </row>
    <row r="117" spans="1:20" ht="48.75" customHeight="1" x14ac:dyDescent="0.2">
      <c r="A117" s="1727"/>
      <c r="B117" s="377" t="s">
        <v>2417</v>
      </c>
      <c r="C117" s="826" t="s">
        <v>833</v>
      </c>
      <c r="D117" s="286" t="s">
        <v>213</v>
      </c>
      <c r="E117" s="328" t="s">
        <v>133</v>
      </c>
      <c r="F117" s="796"/>
      <c r="G117" s="796"/>
      <c r="H117" s="796"/>
      <c r="I117" s="796"/>
      <c r="J117" s="790" t="s">
        <v>4177</v>
      </c>
      <c r="K117" s="790"/>
      <c r="L117" s="790"/>
      <c r="M117" s="790"/>
      <c r="N117" s="95" t="s">
        <v>11</v>
      </c>
    </row>
    <row r="118" spans="1:20" ht="57.75" customHeight="1" x14ac:dyDescent="0.2">
      <c r="A118" s="1727"/>
      <c r="B118" s="377" t="s">
        <v>2419</v>
      </c>
      <c r="C118" s="826" t="s">
        <v>835</v>
      </c>
      <c r="D118" s="286" t="s">
        <v>213</v>
      </c>
      <c r="E118" s="328" t="s">
        <v>133</v>
      </c>
      <c r="F118" s="796"/>
      <c r="G118" s="796"/>
      <c r="H118" s="796"/>
      <c r="I118" s="796"/>
      <c r="J118" s="790" t="s">
        <v>4177</v>
      </c>
      <c r="K118" s="790"/>
      <c r="L118" s="790"/>
      <c r="M118" s="790"/>
      <c r="N118" s="95" t="s">
        <v>11</v>
      </c>
    </row>
    <row r="119" spans="1:20" ht="64.5" customHeight="1" x14ac:dyDescent="0.2">
      <c r="A119" s="1727"/>
      <c r="B119" s="377" t="s">
        <v>2420</v>
      </c>
      <c r="C119" s="826" t="s">
        <v>836</v>
      </c>
      <c r="D119" s="286" t="s">
        <v>213</v>
      </c>
      <c r="E119" s="328" t="s">
        <v>133</v>
      </c>
      <c r="F119" s="796"/>
      <c r="G119" s="796"/>
      <c r="H119" s="796"/>
      <c r="I119" s="796"/>
      <c r="J119" s="790" t="s">
        <v>4177</v>
      </c>
      <c r="K119" s="790"/>
      <c r="L119" s="790"/>
      <c r="M119" s="790"/>
      <c r="N119" s="95" t="s">
        <v>11</v>
      </c>
    </row>
    <row r="120" spans="1:20" ht="90.75" customHeight="1" x14ac:dyDescent="0.2">
      <c r="A120" s="1802"/>
      <c r="B120" s="377" t="s">
        <v>2422</v>
      </c>
      <c r="C120" s="209" t="s">
        <v>838</v>
      </c>
      <c r="D120" s="806" t="s">
        <v>213</v>
      </c>
      <c r="E120" s="806" t="s">
        <v>216</v>
      </c>
      <c r="F120" s="796"/>
      <c r="G120" s="279">
        <v>3600</v>
      </c>
      <c r="H120" s="795"/>
      <c r="I120" s="795"/>
      <c r="J120" s="727" t="s">
        <v>4178</v>
      </c>
      <c r="K120" s="727"/>
      <c r="L120" s="727"/>
      <c r="M120" s="727"/>
      <c r="N120" s="95" t="s">
        <v>123</v>
      </c>
      <c r="O120" s="605">
        <f>SUM(F72:F120)</f>
        <v>100443.05237999999</v>
      </c>
      <c r="P120" s="605">
        <f>SUM(G72:G120)</f>
        <v>151484.81999999998</v>
      </c>
      <c r="Q120" s="605">
        <f>SUM(H72:H120)</f>
        <v>4400</v>
      </c>
      <c r="R120" s="605">
        <f>SUM(I72:I120)</f>
        <v>42107.663999999997</v>
      </c>
    </row>
    <row r="121" spans="1:20" s="128" customFormat="1" ht="14.25" customHeight="1" x14ac:dyDescent="0.2">
      <c r="A121" s="1741" t="s">
        <v>1490</v>
      </c>
      <c r="B121" s="1741"/>
      <c r="C121" s="1741"/>
      <c r="D121" s="1741"/>
      <c r="E121" s="1741"/>
      <c r="F121" s="1741"/>
      <c r="G121" s="1741"/>
      <c r="H121" s="1741"/>
      <c r="I121" s="1741"/>
      <c r="J121" s="254"/>
      <c r="K121" s="254"/>
      <c r="L121" s="254"/>
      <c r="M121" s="254"/>
      <c r="N121" s="127" t="s">
        <v>8</v>
      </c>
    </row>
    <row r="122" spans="1:20" ht="118.5" customHeight="1" x14ac:dyDescent="0.2">
      <c r="A122" s="1560" t="s">
        <v>1491</v>
      </c>
      <c r="B122" s="826" t="s">
        <v>2425</v>
      </c>
      <c r="C122" s="826" t="s">
        <v>1315</v>
      </c>
      <c r="D122" s="806" t="s">
        <v>21</v>
      </c>
      <c r="E122" s="351" t="s">
        <v>312</v>
      </c>
      <c r="F122" s="796">
        <v>3500</v>
      </c>
      <c r="G122" s="796"/>
      <c r="H122" s="796"/>
      <c r="I122" s="279">
        <v>6000.66</v>
      </c>
      <c r="J122" s="283" t="s">
        <v>4179</v>
      </c>
      <c r="K122" s="283"/>
      <c r="L122" s="283"/>
      <c r="M122" s="283"/>
      <c r="N122" s="95"/>
    </row>
    <row r="123" spans="1:20" ht="85.5" customHeight="1" x14ac:dyDescent="0.2">
      <c r="A123" s="1727"/>
      <c r="B123" s="826" t="s">
        <v>2440</v>
      </c>
      <c r="C123" s="826" t="s">
        <v>853</v>
      </c>
      <c r="D123" s="806" t="s">
        <v>558</v>
      </c>
      <c r="E123" s="806" t="s">
        <v>216</v>
      </c>
      <c r="F123" s="309">
        <v>251.19569999999999</v>
      </c>
      <c r="G123" s="795"/>
      <c r="H123" s="795"/>
      <c r="I123" s="795"/>
      <c r="J123" s="727" t="s">
        <v>4180</v>
      </c>
      <c r="K123" s="727"/>
      <c r="L123" s="727"/>
      <c r="M123" s="727"/>
      <c r="N123" s="127" t="s">
        <v>123</v>
      </c>
    </row>
    <row r="124" spans="1:20" ht="114.75" customHeight="1" x14ac:dyDescent="0.2">
      <c r="A124" s="1727"/>
      <c r="B124" s="826" t="s">
        <v>2451</v>
      </c>
      <c r="C124" s="826" t="s">
        <v>864</v>
      </c>
      <c r="D124" s="795" t="s">
        <v>13</v>
      </c>
      <c r="E124" s="795" t="s">
        <v>312</v>
      </c>
      <c r="F124" s="796">
        <v>5905.2282800000003</v>
      </c>
      <c r="G124" s="796"/>
      <c r="H124" s="795"/>
      <c r="I124" s="795"/>
      <c r="J124" s="727" t="s">
        <v>3092</v>
      </c>
      <c r="K124" s="727" t="s">
        <v>3913</v>
      </c>
      <c r="L124" s="727" t="s">
        <v>4181</v>
      </c>
      <c r="M124" s="727"/>
      <c r="N124" s="127" t="s">
        <v>11</v>
      </c>
    </row>
    <row r="125" spans="1:20" ht="107.25" customHeight="1" x14ac:dyDescent="0.2">
      <c r="A125" s="1727"/>
      <c r="B125" s="826" t="s">
        <v>2455</v>
      </c>
      <c r="C125" s="826" t="s">
        <v>868</v>
      </c>
      <c r="D125" s="795" t="s">
        <v>13</v>
      </c>
      <c r="E125" s="795" t="s">
        <v>312</v>
      </c>
      <c r="F125" s="796">
        <v>893.07620999999995</v>
      </c>
      <c r="G125" s="211"/>
      <c r="H125" s="795"/>
      <c r="I125" s="795"/>
      <c r="J125" s="727" t="s">
        <v>3801</v>
      </c>
      <c r="K125" s="727" t="s">
        <v>4348</v>
      </c>
      <c r="L125" s="727"/>
      <c r="M125" s="727"/>
      <c r="N125" s="127" t="s">
        <v>11</v>
      </c>
      <c r="O125" s="96"/>
    </row>
    <row r="126" spans="1:20" ht="85.5" customHeight="1" x14ac:dyDescent="0.2">
      <c r="A126" s="1802"/>
      <c r="B126" s="806" t="s">
        <v>4182</v>
      </c>
      <c r="C126" s="497" t="s">
        <v>4183</v>
      </c>
      <c r="D126" s="806" t="s">
        <v>810</v>
      </c>
      <c r="E126" s="806" t="s">
        <v>902</v>
      </c>
      <c r="F126" s="796">
        <v>400</v>
      </c>
      <c r="G126" s="795"/>
      <c r="H126" s="795"/>
      <c r="I126" s="795"/>
      <c r="J126" s="790" t="s">
        <v>5756</v>
      </c>
      <c r="K126" s="790"/>
      <c r="L126" s="790"/>
      <c r="M126" s="790"/>
    </row>
    <row r="127" spans="1:20" ht="115.5" customHeight="1" x14ac:dyDescent="0.2">
      <c r="A127" s="209" t="s">
        <v>1492</v>
      </c>
      <c r="B127" s="826" t="s">
        <v>2493</v>
      </c>
      <c r="C127" s="826" t="s">
        <v>3157</v>
      </c>
      <c r="D127" s="795" t="s">
        <v>810</v>
      </c>
      <c r="E127" s="806" t="s">
        <v>312</v>
      </c>
      <c r="F127" s="279">
        <v>4100</v>
      </c>
      <c r="G127" s="211"/>
      <c r="H127" s="211"/>
      <c r="I127" s="211"/>
      <c r="J127" s="790" t="s">
        <v>3356</v>
      </c>
      <c r="K127" s="532" t="s">
        <v>4184</v>
      </c>
      <c r="L127" s="532"/>
      <c r="M127" s="532"/>
      <c r="N127" s="95"/>
      <c r="O127" s="96"/>
    </row>
    <row r="128" spans="1:20" ht="120.75" customHeight="1" x14ac:dyDescent="0.2">
      <c r="A128" s="209" t="s">
        <v>1493</v>
      </c>
      <c r="B128" s="826" t="s">
        <v>2502</v>
      </c>
      <c r="C128" s="209" t="s">
        <v>4065</v>
      </c>
      <c r="D128" s="796" t="s">
        <v>912</v>
      </c>
      <c r="E128" s="806" t="s">
        <v>913</v>
      </c>
      <c r="F128" s="796">
        <v>39.6</v>
      </c>
      <c r="G128" s="294"/>
      <c r="H128" s="294"/>
      <c r="I128" s="294"/>
      <c r="J128" s="127" t="s">
        <v>4185</v>
      </c>
      <c r="K128" s="538"/>
      <c r="L128" s="538"/>
      <c r="M128" s="538"/>
      <c r="N128" s="96" t="s">
        <v>911</v>
      </c>
      <c r="O128" s="605">
        <f>SUM(F122:F128)</f>
        <v>15089.100189999999</v>
      </c>
      <c r="P128" s="605">
        <f>SUM(G122:G128)</f>
        <v>0</v>
      </c>
      <c r="Q128" s="605">
        <f>SUM(H122:H128)</f>
        <v>0</v>
      </c>
      <c r="R128" s="605">
        <f>SUM(I122:I128)</f>
        <v>6000.66</v>
      </c>
      <c r="S128" s="605"/>
      <c r="T128" s="605"/>
    </row>
    <row r="129" spans="1:15" s="546" customFormat="1" ht="15" customHeight="1" x14ac:dyDescent="0.25">
      <c r="A129" s="1785" t="s">
        <v>1494</v>
      </c>
      <c r="B129" s="1785"/>
      <c r="C129" s="1785"/>
      <c r="D129" s="1785"/>
      <c r="E129" s="1785"/>
      <c r="F129" s="1785"/>
      <c r="G129" s="1785"/>
      <c r="H129" s="1785"/>
      <c r="I129" s="1785"/>
      <c r="J129" s="254"/>
      <c r="K129" s="254"/>
      <c r="L129" s="254"/>
      <c r="M129" s="254"/>
      <c r="N129" s="545" t="s">
        <v>8</v>
      </c>
      <c r="O129" s="545"/>
    </row>
    <row r="130" spans="1:15" ht="83.25" customHeight="1" x14ac:dyDescent="0.2">
      <c r="A130" s="1560" t="s">
        <v>1495</v>
      </c>
      <c r="B130" s="826" t="s">
        <v>2505</v>
      </c>
      <c r="C130" s="826" t="s">
        <v>916</v>
      </c>
      <c r="D130" s="806" t="s">
        <v>13</v>
      </c>
      <c r="E130" s="806" t="s">
        <v>281</v>
      </c>
      <c r="F130" s="796">
        <v>20.954000000000001</v>
      </c>
      <c r="G130" s="657"/>
      <c r="H130" s="806"/>
      <c r="I130" s="657"/>
      <c r="J130" s="658" t="s">
        <v>4186</v>
      </c>
      <c r="K130" s="658"/>
      <c r="L130" s="658"/>
      <c r="M130" s="658"/>
      <c r="N130" s="127" t="s">
        <v>11</v>
      </c>
      <c r="O130" s="96"/>
    </row>
    <row r="131" spans="1:15" ht="95.25" customHeight="1" x14ac:dyDescent="0.2">
      <c r="A131" s="1727"/>
      <c r="B131" s="826" t="s">
        <v>2506</v>
      </c>
      <c r="C131" s="826" t="s">
        <v>917</v>
      </c>
      <c r="D131" s="806" t="s">
        <v>13</v>
      </c>
      <c r="E131" s="806" t="s">
        <v>281</v>
      </c>
      <c r="F131" s="796">
        <v>473.61200000000002</v>
      </c>
      <c r="G131" s="657"/>
      <c r="H131" s="806"/>
      <c r="I131" s="657"/>
      <c r="J131" s="658" t="s">
        <v>4187</v>
      </c>
      <c r="K131" s="658"/>
      <c r="L131" s="658"/>
      <c r="M131" s="658"/>
      <c r="N131" s="127" t="s">
        <v>11</v>
      </c>
      <c r="O131" s="96"/>
    </row>
    <row r="132" spans="1:15" ht="98.25" customHeight="1" x14ac:dyDescent="0.2">
      <c r="A132" s="1727"/>
      <c r="B132" s="826" t="s">
        <v>2508</v>
      </c>
      <c r="C132" s="578" t="s">
        <v>918</v>
      </c>
      <c r="D132" s="806" t="s">
        <v>121</v>
      </c>
      <c r="E132" s="806" t="s">
        <v>216</v>
      </c>
      <c r="F132" s="309">
        <v>25</v>
      </c>
      <c r="G132" s="795"/>
      <c r="H132" s="795"/>
      <c r="I132" s="795"/>
      <c r="J132" s="727" t="s">
        <v>4188</v>
      </c>
      <c r="K132" s="727"/>
      <c r="L132" s="727"/>
      <c r="M132" s="727"/>
      <c r="N132" s="95" t="s">
        <v>123</v>
      </c>
      <c r="O132" s="96"/>
    </row>
    <row r="133" spans="1:15" ht="118.5" customHeight="1" x14ac:dyDescent="0.2">
      <c r="A133" s="1727"/>
      <c r="B133" s="826" t="s">
        <v>2509</v>
      </c>
      <c r="C133" s="209" t="s">
        <v>919</v>
      </c>
      <c r="D133" s="336" t="s">
        <v>810</v>
      </c>
      <c r="E133" s="336" t="s">
        <v>325</v>
      </c>
      <c r="F133" s="796">
        <v>3431.4859999999999</v>
      </c>
      <c r="G133" s="796">
        <v>2000</v>
      </c>
      <c r="H133" s="796">
        <v>2000</v>
      </c>
      <c r="I133" s="796"/>
      <c r="J133" s="790" t="s">
        <v>4189</v>
      </c>
      <c r="K133" s="790"/>
      <c r="L133" s="790"/>
      <c r="M133" s="790"/>
      <c r="N133" s="127" t="s">
        <v>326</v>
      </c>
      <c r="O133" s="96"/>
    </row>
    <row r="134" spans="1:15" ht="105.75" customHeight="1" x14ac:dyDescent="0.2">
      <c r="A134" s="1727"/>
      <c r="B134" s="826" t="s">
        <v>2510</v>
      </c>
      <c r="C134" s="209" t="s">
        <v>1321</v>
      </c>
      <c r="D134" s="806" t="s">
        <v>921</v>
      </c>
      <c r="E134" s="806" t="s">
        <v>4190</v>
      </c>
      <c r="F134" s="796">
        <v>248.083</v>
      </c>
      <c r="G134" s="796"/>
      <c r="H134" s="796"/>
      <c r="I134" s="796"/>
      <c r="J134" s="790" t="s">
        <v>4191</v>
      </c>
      <c r="K134" s="790"/>
      <c r="L134" s="790"/>
      <c r="M134" s="790"/>
      <c r="O134" s="96"/>
    </row>
    <row r="135" spans="1:15" ht="111" customHeight="1" x14ac:dyDescent="0.2">
      <c r="A135" s="1727"/>
      <c r="B135" s="826" t="s">
        <v>2511</v>
      </c>
      <c r="C135" s="209" t="s">
        <v>920</v>
      </c>
      <c r="D135" s="806" t="s">
        <v>921</v>
      </c>
      <c r="E135" s="806" t="s">
        <v>3430</v>
      </c>
      <c r="F135" s="796"/>
      <c r="G135" s="796">
        <v>17050</v>
      </c>
      <c r="H135" s="827"/>
      <c r="I135" s="827"/>
      <c r="J135" s="790" t="s">
        <v>3361</v>
      </c>
      <c r="K135" s="727" t="s">
        <v>4192</v>
      </c>
      <c r="L135" s="727"/>
      <c r="M135" s="727"/>
      <c r="N135" s="95" t="s">
        <v>911</v>
      </c>
      <c r="O135" s="96"/>
    </row>
    <row r="136" spans="1:15" ht="103.5" customHeight="1" x14ac:dyDescent="0.2">
      <c r="A136" s="1727"/>
      <c r="B136" s="826" t="s">
        <v>3362</v>
      </c>
      <c r="C136" s="209" t="s">
        <v>3363</v>
      </c>
      <c r="D136" s="806" t="s">
        <v>891</v>
      </c>
      <c r="E136" s="806" t="s">
        <v>3364</v>
      </c>
      <c r="F136" s="796"/>
      <c r="G136" s="796"/>
      <c r="H136" s="827"/>
      <c r="I136" s="827"/>
      <c r="J136" s="790" t="s">
        <v>3365</v>
      </c>
      <c r="K136" s="727" t="s">
        <v>4193</v>
      </c>
      <c r="L136" s="727"/>
      <c r="M136" s="727"/>
      <c r="N136" s="95"/>
      <c r="O136" s="96"/>
    </row>
    <row r="137" spans="1:15" ht="59.25" customHeight="1" x14ac:dyDescent="0.2">
      <c r="A137" s="1802"/>
      <c r="B137" s="806" t="s">
        <v>4066</v>
      </c>
      <c r="C137" s="497" t="s">
        <v>4067</v>
      </c>
      <c r="D137" s="806" t="s">
        <v>810</v>
      </c>
      <c r="E137" s="806" t="s">
        <v>3810</v>
      </c>
      <c r="F137" s="796">
        <v>26</v>
      </c>
      <c r="G137" s="796"/>
      <c r="H137" s="827"/>
      <c r="I137" s="827"/>
      <c r="J137" s="790" t="s">
        <v>4194</v>
      </c>
      <c r="K137" s="727"/>
      <c r="L137" s="727"/>
      <c r="M137" s="727"/>
      <c r="N137" s="95"/>
      <c r="O137" s="96"/>
    </row>
    <row r="138" spans="1:15" ht="186" customHeight="1" x14ac:dyDescent="0.2">
      <c r="A138" s="1560" t="s">
        <v>1496</v>
      </c>
      <c r="B138" s="826" t="s">
        <v>2512</v>
      </c>
      <c r="C138" s="209" t="s">
        <v>4196</v>
      </c>
      <c r="D138" s="336" t="s">
        <v>810</v>
      </c>
      <c r="E138" s="336" t="s">
        <v>325</v>
      </c>
      <c r="F138" s="796">
        <v>3060</v>
      </c>
      <c r="G138" s="796">
        <v>2750</v>
      </c>
      <c r="H138" s="795"/>
      <c r="I138" s="806"/>
      <c r="J138" s="727" t="s">
        <v>3802</v>
      </c>
      <c r="K138" s="727" t="s">
        <v>4195</v>
      </c>
      <c r="L138" s="727"/>
      <c r="M138" s="727"/>
      <c r="N138" s="127" t="s">
        <v>326</v>
      </c>
    </row>
    <row r="139" spans="1:15" ht="89.25" customHeight="1" x14ac:dyDescent="0.2">
      <c r="A139" s="1727"/>
      <c r="B139" s="826" t="s">
        <v>2515</v>
      </c>
      <c r="C139" s="209" t="s">
        <v>925</v>
      </c>
      <c r="D139" s="336" t="s">
        <v>810</v>
      </c>
      <c r="E139" s="795" t="s">
        <v>325</v>
      </c>
      <c r="F139" s="796">
        <v>434</v>
      </c>
      <c r="G139" s="796"/>
      <c r="H139" s="795"/>
      <c r="I139" s="795"/>
      <c r="J139" s="727" t="s">
        <v>4197</v>
      </c>
      <c r="K139" s="727"/>
      <c r="L139" s="727"/>
      <c r="M139" s="727"/>
      <c r="N139" s="127" t="s">
        <v>326</v>
      </c>
    </row>
    <row r="140" spans="1:15" ht="107.25" customHeight="1" x14ac:dyDescent="0.2">
      <c r="A140" s="1727"/>
      <c r="B140" s="826" t="s">
        <v>2516</v>
      </c>
      <c r="C140" s="209" t="s">
        <v>926</v>
      </c>
      <c r="D140" s="336" t="s">
        <v>810</v>
      </c>
      <c r="E140" s="795" t="s">
        <v>325</v>
      </c>
      <c r="F140" s="796">
        <v>19.37895</v>
      </c>
      <c r="G140" s="796"/>
      <c r="H140" s="795"/>
      <c r="I140" s="795"/>
      <c r="J140" s="727" t="s">
        <v>4198</v>
      </c>
      <c r="K140" s="727"/>
      <c r="L140" s="727"/>
      <c r="M140" s="727"/>
      <c r="N140" s="127" t="s">
        <v>326</v>
      </c>
      <c r="O140" s="96"/>
    </row>
    <row r="141" spans="1:15" ht="72" customHeight="1" x14ac:dyDescent="0.2">
      <c r="A141" s="1727"/>
      <c r="B141" s="806" t="s">
        <v>4068</v>
      </c>
      <c r="C141" s="497" t="s">
        <v>4069</v>
      </c>
      <c r="D141" s="806" t="s">
        <v>810</v>
      </c>
      <c r="E141" s="806" t="s">
        <v>3810</v>
      </c>
      <c r="F141" s="806">
        <v>42.6</v>
      </c>
      <c r="G141" s="796"/>
      <c r="H141" s="796"/>
      <c r="I141" s="796"/>
      <c r="J141" s="790" t="s">
        <v>4199</v>
      </c>
      <c r="K141" s="727"/>
      <c r="L141" s="727"/>
      <c r="M141" s="727"/>
      <c r="N141" s="95"/>
      <c r="O141" s="96"/>
    </row>
    <row r="142" spans="1:15" ht="72" customHeight="1" x14ac:dyDescent="0.2">
      <c r="A142" s="1802"/>
      <c r="B142" s="806" t="s">
        <v>4070</v>
      </c>
      <c r="C142" s="497" t="s">
        <v>4071</v>
      </c>
      <c r="D142" s="806" t="s">
        <v>810</v>
      </c>
      <c r="E142" s="806" t="s">
        <v>3810</v>
      </c>
      <c r="F142" s="796">
        <v>53</v>
      </c>
      <c r="G142" s="796"/>
      <c r="H142" s="796"/>
      <c r="I142" s="796"/>
      <c r="J142" s="790" t="s">
        <v>4200</v>
      </c>
      <c r="K142" s="727"/>
      <c r="L142" s="727"/>
      <c r="M142" s="727"/>
      <c r="N142" s="95"/>
      <c r="O142" s="96"/>
    </row>
    <row r="143" spans="1:15" ht="116.25" customHeight="1" x14ac:dyDescent="0.2">
      <c r="A143" s="1560" t="s">
        <v>1497</v>
      </c>
      <c r="B143" s="826" t="s">
        <v>2526</v>
      </c>
      <c r="C143" s="209" t="s">
        <v>935</v>
      </c>
      <c r="D143" s="336" t="s">
        <v>810</v>
      </c>
      <c r="E143" s="795" t="s">
        <v>325</v>
      </c>
      <c r="F143" s="796">
        <v>501.8</v>
      </c>
      <c r="G143" s="796"/>
      <c r="H143" s="795"/>
      <c r="I143" s="806"/>
      <c r="J143" s="727" t="s">
        <v>3813</v>
      </c>
      <c r="K143" s="727" t="s">
        <v>4201</v>
      </c>
      <c r="L143" s="727"/>
      <c r="M143" s="727"/>
      <c r="N143" s="127" t="s">
        <v>326</v>
      </c>
    </row>
    <row r="144" spans="1:15" ht="92.25" customHeight="1" x14ac:dyDescent="0.2">
      <c r="A144" s="1727"/>
      <c r="B144" s="826" t="s">
        <v>2530</v>
      </c>
      <c r="C144" s="209" t="s">
        <v>939</v>
      </c>
      <c r="D144" s="336" t="s">
        <v>810</v>
      </c>
      <c r="E144" s="795" t="s">
        <v>325</v>
      </c>
      <c r="F144" s="796"/>
      <c r="G144" s="796">
        <v>500</v>
      </c>
      <c r="H144" s="796"/>
      <c r="I144" s="796"/>
      <c r="J144" s="790" t="s">
        <v>4202</v>
      </c>
      <c r="K144" s="790"/>
      <c r="L144" s="790"/>
      <c r="M144" s="790"/>
      <c r="N144" s="127" t="s">
        <v>326</v>
      </c>
      <c r="O144" s="96"/>
    </row>
    <row r="145" spans="1:15" ht="130.5" customHeight="1" x14ac:dyDescent="0.2">
      <c r="A145" s="1727"/>
      <c r="B145" s="826" t="s">
        <v>2532</v>
      </c>
      <c r="C145" s="209" t="s">
        <v>3568</v>
      </c>
      <c r="D145" s="336" t="s">
        <v>810</v>
      </c>
      <c r="E145" s="795" t="s">
        <v>325</v>
      </c>
      <c r="F145" s="796">
        <v>0</v>
      </c>
      <c r="G145" s="796">
        <v>200</v>
      </c>
      <c r="H145" s="796">
        <v>200</v>
      </c>
      <c r="I145" s="796"/>
      <c r="J145" s="790" t="s">
        <v>3624</v>
      </c>
      <c r="K145" s="790" t="s">
        <v>4203</v>
      </c>
      <c r="L145" s="790"/>
      <c r="M145" s="790"/>
      <c r="N145" s="127" t="s">
        <v>326</v>
      </c>
      <c r="O145" s="96"/>
    </row>
    <row r="146" spans="1:15" ht="84" customHeight="1" x14ac:dyDescent="0.2">
      <c r="A146" s="1802"/>
      <c r="B146" s="826" t="s">
        <v>2533</v>
      </c>
      <c r="C146" s="209" t="s">
        <v>941</v>
      </c>
      <c r="D146" s="336" t="s">
        <v>810</v>
      </c>
      <c r="E146" s="795" t="s">
        <v>325</v>
      </c>
      <c r="F146" s="796"/>
      <c r="G146" s="796"/>
      <c r="H146" s="796"/>
      <c r="I146" s="796"/>
      <c r="J146" s="790" t="s">
        <v>4204</v>
      </c>
      <c r="K146" s="790"/>
      <c r="L146" s="790"/>
      <c r="M146" s="790"/>
      <c r="N146" s="127" t="s">
        <v>326</v>
      </c>
      <c r="O146" s="96"/>
    </row>
    <row r="147" spans="1:15" ht="109.5" customHeight="1" x14ac:dyDescent="0.2">
      <c r="A147" s="1560" t="s">
        <v>1498</v>
      </c>
      <c r="B147" s="826" t="s">
        <v>2535</v>
      </c>
      <c r="C147" s="209" t="s">
        <v>3570</v>
      </c>
      <c r="D147" s="336" t="s">
        <v>810</v>
      </c>
      <c r="E147" s="336" t="s">
        <v>943</v>
      </c>
      <c r="F147" s="796">
        <v>58</v>
      </c>
      <c r="G147" s="806"/>
      <c r="H147" s="806"/>
      <c r="I147" s="806"/>
      <c r="J147" s="727" t="s">
        <v>3626</v>
      </c>
      <c r="K147" s="727" t="s">
        <v>4205</v>
      </c>
      <c r="L147" s="727"/>
      <c r="M147" s="727"/>
      <c r="N147" s="95" t="s">
        <v>911</v>
      </c>
      <c r="O147" s="96"/>
    </row>
    <row r="148" spans="1:15" ht="167.25" customHeight="1" x14ac:dyDescent="0.2">
      <c r="A148" s="1802"/>
      <c r="B148" s="826" t="s">
        <v>2536</v>
      </c>
      <c r="C148" s="826" t="s">
        <v>4043</v>
      </c>
      <c r="D148" s="336" t="s">
        <v>810</v>
      </c>
      <c r="E148" s="806" t="s">
        <v>910</v>
      </c>
      <c r="F148" s="235"/>
      <c r="G148" s="795"/>
      <c r="H148" s="795"/>
      <c r="I148" s="795"/>
      <c r="J148" s="727" t="s">
        <v>3627</v>
      </c>
      <c r="K148" s="727" t="s">
        <v>4206</v>
      </c>
      <c r="L148" s="727"/>
      <c r="M148" s="727"/>
      <c r="N148" s="95" t="s">
        <v>911</v>
      </c>
      <c r="O148" s="96"/>
    </row>
    <row r="149" spans="1:15" ht="95.25" customHeight="1" x14ac:dyDescent="0.2">
      <c r="A149" s="209" t="s">
        <v>1500</v>
      </c>
      <c r="B149" s="826" t="s">
        <v>2541</v>
      </c>
      <c r="C149" s="339" t="s">
        <v>951</v>
      </c>
      <c r="D149" s="351" t="s">
        <v>810</v>
      </c>
      <c r="E149" s="336" t="s">
        <v>950</v>
      </c>
      <c r="F149" s="796"/>
      <c r="G149" s="795"/>
      <c r="H149" s="795"/>
      <c r="I149" s="795"/>
      <c r="J149" s="727" t="s">
        <v>4207</v>
      </c>
      <c r="K149" s="727"/>
      <c r="L149" s="727"/>
      <c r="M149" s="727"/>
      <c r="N149" s="95" t="s">
        <v>329</v>
      </c>
      <c r="O149" s="96"/>
    </row>
    <row r="150" spans="1:15" ht="102.75" customHeight="1" x14ac:dyDescent="0.2">
      <c r="A150" s="1564" t="s">
        <v>2542</v>
      </c>
      <c r="B150" s="826" t="s">
        <v>2543</v>
      </c>
      <c r="C150" s="339" t="s">
        <v>951</v>
      </c>
      <c r="D150" s="351" t="s">
        <v>810</v>
      </c>
      <c r="E150" s="336" t="s">
        <v>950</v>
      </c>
      <c r="F150" s="796">
        <v>458.1096</v>
      </c>
      <c r="G150" s="795"/>
      <c r="H150" s="795"/>
      <c r="I150" s="795"/>
      <c r="J150" s="727" t="s">
        <v>4208</v>
      </c>
      <c r="K150" s="727"/>
      <c r="L150" s="727"/>
      <c r="M150" s="727"/>
      <c r="N150" s="95" t="s">
        <v>329</v>
      </c>
      <c r="O150" s="96"/>
    </row>
    <row r="151" spans="1:15" ht="121.5" customHeight="1" x14ac:dyDescent="0.2">
      <c r="A151" s="1564"/>
      <c r="B151" s="826" t="s">
        <v>2545</v>
      </c>
      <c r="C151" s="339" t="s">
        <v>953</v>
      </c>
      <c r="D151" s="336" t="s">
        <v>810</v>
      </c>
      <c r="E151" s="336" t="s">
        <v>950</v>
      </c>
      <c r="F151" s="796">
        <v>100.13294</v>
      </c>
      <c r="G151" s="796">
        <v>500</v>
      </c>
      <c r="H151" s="827"/>
      <c r="I151" s="827"/>
      <c r="J151" s="790" t="s">
        <v>3360</v>
      </c>
      <c r="K151" s="727" t="s">
        <v>4209</v>
      </c>
      <c r="L151" s="727"/>
      <c r="M151" s="727"/>
      <c r="N151" s="95" t="s">
        <v>329</v>
      </c>
      <c r="O151" s="96"/>
    </row>
    <row r="152" spans="1:15" ht="101.25" customHeight="1" x14ac:dyDescent="0.2">
      <c r="A152" s="1564" t="s">
        <v>1501</v>
      </c>
      <c r="B152" s="826" t="s">
        <v>2548</v>
      </c>
      <c r="C152" s="339" t="s">
        <v>951</v>
      </c>
      <c r="D152" s="351" t="s">
        <v>810</v>
      </c>
      <c r="E152" s="336" t="s">
        <v>950</v>
      </c>
      <c r="F152" s="796">
        <v>460.83359999999999</v>
      </c>
      <c r="G152" s="795"/>
      <c r="H152" s="795"/>
      <c r="I152" s="795"/>
      <c r="J152" s="727" t="s">
        <v>4210</v>
      </c>
      <c r="K152" s="727"/>
      <c r="L152" s="727"/>
      <c r="M152" s="727"/>
      <c r="N152" s="95" t="s">
        <v>329</v>
      </c>
      <c r="O152" s="96"/>
    </row>
    <row r="153" spans="1:15" ht="105" customHeight="1" x14ac:dyDescent="0.2">
      <c r="A153" s="1564"/>
      <c r="B153" s="826" t="s">
        <v>2550</v>
      </c>
      <c r="C153" s="209" t="s">
        <v>957</v>
      </c>
      <c r="D153" s="806" t="s">
        <v>213</v>
      </c>
      <c r="E153" s="806" t="s">
        <v>216</v>
      </c>
      <c r="F153" s="309">
        <v>44.181710000000002</v>
      </c>
      <c r="G153" s="306"/>
      <c r="H153" s="795"/>
      <c r="I153" s="309"/>
      <c r="J153" s="790" t="s">
        <v>4211</v>
      </c>
      <c r="K153" s="485"/>
      <c r="L153" s="485"/>
      <c r="M153" s="485"/>
      <c r="N153" s="95" t="s">
        <v>123</v>
      </c>
      <c r="O153" s="96"/>
    </row>
    <row r="154" spans="1:15" ht="99" customHeight="1" x14ac:dyDescent="0.2">
      <c r="A154" s="209" t="s">
        <v>2554</v>
      </c>
      <c r="B154" s="209" t="s">
        <v>2555</v>
      </c>
      <c r="C154" s="339" t="s">
        <v>951</v>
      </c>
      <c r="D154" s="351" t="s">
        <v>810</v>
      </c>
      <c r="E154" s="336" t="s">
        <v>950</v>
      </c>
      <c r="F154" s="211">
        <v>79</v>
      </c>
      <c r="G154" s="795"/>
      <c r="H154" s="795"/>
      <c r="I154" s="795"/>
      <c r="J154" s="727" t="s">
        <v>4212</v>
      </c>
      <c r="K154" s="727"/>
      <c r="L154" s="727"/>
      <c r="M154" s="727"/>
      <c r="N154" s="95" t="s">
        <v>329</v>
      </c>
      <c r="O154" s="96"/>
    </row>
    <row r="155" spans="1:15" ht="99" customHeight="1" x14ac:dyDescent="0.2">
      <c r="A155" s="209" t="s">
        <v>2559</v>
      </c>
      <c r="B155" s="209" t="s">
        <v>2561</v>
      </c>
      <c r="C155" s="339" t="s">
        <v>960</v>
      </c>
      <c r="D155" s="351" t="s">
        <v>810</v>
      </c>
      <c r="E155" s="336" t="s">
        <v>950</v>
      </c>
      <c r="F155" s="211"/>
      <c r="G155" s="795"/>
      <c r="H155" s="795"/>
      <c r="I155" s="795"/>
      <c r="J155" s="727" t="s">
        <v>4213</v>
      </c>
      <c r="K155" s="727"/>
      <c r="L155" s="727"/>
      <c r="M155" s="727"/>
      <c r="N155" s="95" t="s">
        <v>329</v>
      </c>
      <c r="O155" s="96"/>
    </row>
    <row r="156" spans="1:15" ht="94.5" customHeight="1" x14ac:dyDescent="0.2">
      <c r="A156" s="826" t="s">
        <v>2560</v>
      </c>
      <c r="B156" s="826" t="s">
        <v>2562</v>
      </c>
      <c r="C156" s="209" t="s">
        <v>961</v>
      </c>
      <c r="D156" s="351" t="s">
        <v>921</v>
      </c>
      <c r="E156" s="336" t="s">
        <v>962</v>
      </c>
      <c r="F156" s="796">
        <v>98.087609999999998</v>
      </c>
      <c r="G156" s="294"/>
      <c r="H156" s="294"/>
      <c r="I156" s="294"/>
      <c r="J156" s="727" t="s">
        <v>4214</v>
      </c>
      <c r="K156" s="538"/>
      <c r="L156" s="538"/>
      <c r="M156" s="538"/>
      <c r="N156" s="95" t="s">
        <v>911</v>
      </c>
      <c r="O156" s="96"/>
    </row>
    <row r="157" spans="1:15" ht="113.25" customHeight="1" x14ac:dyDescent="0.2">
      <c r="A157" s="1560" t="s">
        <v>2563</v>
      </c>
      <c r="B157" s="826" t="s">
        <v>2564</v>
      </c>
      <c r="C157" s="578" t="s">
        <v>964</v>
      </c>
      <c r="D157" s="806" t="s">
        <v>213</v>
      </c>
      <c r="E157" s="806" t="s">
        <v>216</v>
      </c>
      <c r="F157" s="796">
        <v>750</v>
      </c>
      <c r="G157" s="795"/>
      <c r="H157" s="795"/>
      <c r="I157" s="795"/>
      <c r="J157" s="727" t="s">
        <v>3093</v>
      </c>
      <c r="K157" s="727" t="s">
        <v>4017</v>
      </c>
      <c r="L157" s="727" t="s">
        <v>4349</v>
      </c>
      <c r="M157" s="727"/>
      <c r="N157" s="95" t="s">
        <v>123</v>
      </c>
      <c r="O157" s="96"/>
    </row>
    <row r="158" spans="1:15" ht="102" customHeight="1" x14ac:dyDescent="0.2">
      <c r="A158" s="1802"/>
      <c r="B158" s="826" t="s">
        <v>2569</v>
      </c>
      <c r="C158" s="339" t="s">
        <v>1354</v>
      </c>
      <c r="D158" s="351" t="s">
        <v>968</v>
      </c>
      <c r="E158" s="336" t="s">
        <v>1293</v>
      </c>
      <c r="F158" s="796"/>
      <c r="G158" s="795"/>
      <c r="H158" s="795"/>
      <c r="I158" s="795"/>
      <c r="J158" s="727" t="s">
        <v>4215</v>
      </c>
      <c r="K158" s="727"/>
      <c r="L158" s="727"/>
      <c r="M158" s="727"/>
      <c r="N158" s="95" t="s">
        <v>329</v>
      </c>
      <c r="O158" s="96"/>
    </row>
    <row r="159" spans="1:15" ht="11.25" customHeight="1" x14ac:dyDescent="0.2">
      <c r="F159" s="348"/>
      <c r="G159" s="348"/>
      <c r="H159" s="348"/>
      <c r="I159" s="348"/>
      <c r="N159" s="95"/>
      <c r="O159" s="96"/>
    </row>
    <row r="160" spans="1:15" ht="12.75" customHeight="1" x14ac:dyDescent="0.2">
      <c r="A160" s="1642" t="s">
        <v>1505</v>
      </c>
      <c r="B160" s="1642"/>
      <c r="C160" s="1642"/>
      <c r="D160" s="1642"/>
      <c r="E160" s="1642"/>
      <c r="F160" s="1642"/>
      <c r="G160" s="1642"/>
      <c r="H160" s="1642"/>
      <c r="I160" s="1642"/>
      <c r="J160" s="349"/>
      <c r="K160" s="349"/>
      <c r="L160" s="349"/>
      <c r="M160" s="349"/>
      <c r="N160" s="350" t="s">
        <v>8</v>
      </c>
      <c r="O160" s="96"/>
    </row>
    <row r="161" spans="1:15" ht="15" customHeight="1" x14ac:dyDescent="0.2">
      <c r="A161" s="1576" t="s">
        <v>2</v>
      </c>
      <c r="B161" s="1617" t="s">
        <v>3</v>
      </c>
      <c r="C161" s="1621"/>
      <c r="D161" s="1576" t="s">
        <v>4</v>
      </c>
      <c r="E161" s="1576" t="s">
        <v>5</v>
      </c>
      <c r="F161" s="1617" t="s">
        <v>6</v>
      </c>
      <c r="G161" s="1618"/>
      <c r="H161" s="1621"/>
      <c r="I161" s="1625" t="s">
        <v>7</v>
      </c>
      <c r="J161" s="727"/>
      <c r="K161" s="727"/>
      <c r="L161" s="727"/>
      <c r="M161" s="727"/>
      <c r="N161" s="95"/>
      <c r="O161" s="96"/>
    </row>
    <row r="162" spans="1:15" ht="6.75" customHeight="1" x14ac:dyDescent="0.2">
      <c r="A162" s="1576"/>
      <c r="B162" s="1622"/>
      <c r="C162" s="1623"/>
      <c r="D162" s="1576"/>
      <c r="E162" s="1576"/>
      <c r="F162" s="1619"/>
      <c r="G162" s="1620"/>
      <c r="H162" s="1624"/>
      <c r="I162" s="1740"/>
      <c r="J162" s="727"/>
      <c r="K162" s="727"/>
      <c r="L162" s="727"/>
      <c r="M162" s="727"/>
      <c r="N162" s="95"/>
      <c r="O162" s="96"/>
    </row>
    <row r="163" spans="1:15" ht="11.25" customHeight="1" x14ac:dyDescent="0.2">
      <c r="A163" s="1576"/>
      <c r="B163" s="1622"/>
      <c r="C163" s="1623"/>
      <c r="D163" s="1576"/>
      <c r="E163" s="1576"/>
      <c r="F163" s="1601">
        <v>2017</v>
      </c>
      <c r="G163" s="1601">
        <v>2018</v>
      </c>
      <c r="H163" s="1601">
        <v>2019</v>
      </c>
      <c r="I163" s="1740"/>
      <c r="J163" s="727"/>
      <c r="K163" s="727"/>
      <c r="L163" s="727"/>
      <c r="M163" s="727"/>
      <c r="N163" s="95"/>
      <c r="O163" s="96"/>
    </row>
    <row r="164" spans="1:15" ht="3.75" customHeight="1" x14ac:dyDescent="0.2">
      <c r="A164" s="1576"/>
      <c r="B164" s="1619"/>
      <c r="C164" s="1624"/>
      <c r="D164" s="1576"/>
      <c r="E164" s="1576"/>
      <c r="F164" s="1601"/>
      <c r="G164" s="1601"/>
      <c r="H164" s="1601"/>
      <c r="I164" s="1626"/>
      <c r="J164" s="727"/>
      <c r="K164" s="727"/>
      <c r="L164" s="727"/>
      <c r="M164" s="727"/>
      <c r="N164" s="95"/>
      <c r="O164" s="96"/>
    </row>
    <row r="165" spans="1:15" ht="13.5" customHeight="1" x14ac:dyDescent="0.2">
      <c r="A165" s="812">
        <v>1</v>
      </c>
      <c r="B165" s="1794">
        <v>2</v>
      </c>
      <c r="C165" s="1795"/>
      <c r="D165" s="812">
        <v>3</v>
      </c>
      <c r="E165" s="812">
        <v>4</v>
      </c>
      <c r="F165" s="803">
        <v>5</v>
      </c>
      <c r="G165" s="803">
        <v>6</v>
      </c>
      <c r="H165" s="803">
        <v>7</v>
      </c>
      <c r="I165" s="812">
        <v>8</v>
      </c>
      <c r="J165" s="727"/>
      <c r="K165" s="727"/>
      <c r="L165" s="727"/>
      <c r="M165" s="727"/>
      <c r="N165" s="95"/>
      <c r="O165" s="96"/>
    </row>
    <row r="166" spans="1:15" s="556" customFormat="1" ht="12.75" customHeight="1" x14ac:dyDescent="0.2">
      <c r="A166" s="1806" t="s">
        <v>1506</v>
      </c>
      <c r="B166" s="1807"/>
      <c r="C166" s="1808"/>
      <c r="D166" s="1808"/>
      <c r="E166" s="1808"/>
      <c r="F166" s="1808"/>
      <c r="G166" s="1808"/>
      <c r="H166" s="1808"/>
      <c r="I166" s="1808"/>
      <c r="J166" s="349"/>
      <c r="K166" s="349"/>
      <c r="L166" s="349"/>
      <c r="M166" s="349"/>
    </row>
    <row r="167" spans="1:15" ht="100.5" customHeight="1" x14ac:dyDescent="0.2">
      <c r="A167" s="1727" t="s">
        <v>1507</v>
      </c>
      <c r="B167" s="826" t="s">
        <v>2573</v>
      </c>
      <c r="C167" s="209" t="s">
        <v>3179</v>
      </c>
      <c r="D167" s="351" t="s">
        <v>121</v>
      </c>
      <c r="E167" s="795" t="s">
        <v>1290</v>
      </c>
      <c r="F167" s="211">
        <v>300</v>
      </c>
      <c r="G167" s="211">
        <v>5000</v>
      </c>
      <c r="H167" s="211">
        <v>6000</v>
      </c>
      <c r="I167" s="211">
        <v>1700</v>
      </c>
      <c r="J167" s="727" t="s">
        <v>3369</v>
      </c>
      <c r="K167" s="790" t="s">
        <v>4216</v>
      </c>
      <c r="L167" s="790"/>
      <c r="M167" s="790"/>
      <c r="O167" s="96"/>
    </row>
    <row r="168" spans="1:15" ht="110.25" customHeight="1" x14ac:dyDescent="0.2">
      <c r="A168" s="1802"/>
      <c r="B168" s="817" t="s">
        <v>2575</v>
      </c>
      <c r="C168" s="512" t="s">
        <v>3095</v>
      </c>
      <c r="D168" s="803" t="s">
        <v>13</v>
      </c>
      <c r="E168" s="803" t="s">
        <v>972</v>
      </c>
      <c r="F168" s="483">
        <v>700.2</v>
      </c>
      <c r="G168" s="797"/>
      <c r="H168" s="742"/>
      <c r="I168" s="677"/>
      <c r="J168" s="790" t="s">
        <v>3094</v>
      </c>
      <c r="K168" s="790" t="s">
        <v>3630</v>
      </c>
      <c r="L168" s="790" t="s">
        <v>4217</v>
      </c>
      <c r="M168" s="790"/>
      <c r="N168" s="95" t="s">
        <v>973</v>
      </c>
      <c r="O168" s="96"/>
    </row>
    <row r="169" spans="1:15" ht="12.75" customHeight="1" x14ac:dyDescent="0.2">
      <c r="A169" s="1803" t="s">
        <v>1508</v>
      </c>
      <c r="B169" s="1732"/>
      <c r="C169" s="1804"/>
      <c r="D169" s="1804"/>
      <c r="E169" s="1804"/>
      <c r="F169" s="1804"/>
      <c r="G169" s="1804"/>
      <c r="H169" s="1804"/>
      <c r="I169" s="1804"/>
      <c r="J169" s="254"/>
      <c r="K169" s="254"/>
      <c r="L169" s="254"/>
      <c r="M169" s="254"/>
      <c r="N169" s="95"/>
      <c r="O169" s="96"/>
    </row>
    <row r="170" spans="1:15" ht="97.5" customHeight="1" x14ac:dyDescent="0.2">
      <c r="A170" s="1560" t="s">
        <v>1509</v>
      </c>
      <c r="B170" s="817" t="s">
        <v>2580</v>
      </c>
      <c r="C170" s="98" t="s">
        <v>3486</v>
      </c>
      <c r="D170" s="564" t="s">
        <v>891</v>
      </c>
      <c r="E170" s="119" t="s">
        <v>972</v>
      </c>
      <c r="F170" s="120">
        <v>235</v>
      </c>
      <c r="G170" s="707"/>
      <c r="H170" s="708"/>
      <c r="I170" s="101"/>
      <c r="J170" s="790" t="s">
        <v>3485</v>
      </c>
      <c r="K170" s="790" t="s">
        <v>4218</v>
      </c>
      <c r="L170" s="790"/>
      <c r="M170" s="790"/>
      <c r="N170" s="95" t="s">
        <v>973</v>
      </c>
      <c r="O170" s="96"/>
    </row>
    <row r="171" spans="1:15" ht="87.75" customHeight="1" x14ac:dyDescent="0.2">
      <c r="A171" s="1727"/>
      <c r="B171" s="817" t="s">
        <v>2587</v>
      </c>
      <c r="C171" s="670" t="s">
        <v>980</v>
      </c>
      <c r="D171" s="99" t="s">
        <v>13</v>
      </c>
      <c r="E171" s="99" t="s">
        <v>972</v>
      </c>
      <c r="F171" s="114">
        <v>589.20000000000005</v>
      </c>
      <c r="G171" s="114"/>
      <c r="H171" s="100"/>
      <c r="I171" s="101"/>
      <c r="J171" s="790" t="s">
        <v>4219</v>
      </c>
      <c r="K171" s="790"/>
      <c r="L171" s="790"/>
      <c r="M171" s="790"/>
      <c r="N171" s="95" t="s">
        <v>973</v>
      </c>
      <c r="O171" s="96"/>
    </row>
    <row r="172" spans="1:15" ht="90" customHeight="1" x14ac:dyDescent="0.2">
      <c r="A172" s="1727"/>
      <c r="B172" s="817" t="s">
        <v>2590</v>
      </c>
      <c r="C172" s="695" t="s">
        <v>983</v>
      </c>
      <c r="D172" s="99" t="s">
        <v>13</v>
      </c>
      <c r="E172" s="99" t="s">
        <v>984</v>
      </c>
      <c r="F172" s="114">
        <v>694</v>
      </c>
      <c r="G172" s="114">
        <v>5000</v>
      </c>
      <c r="H172" s="100"/>
      <c r="I172" s="101"/>
      <c r="J172" s="790" t="s">
        <v>4220</v>
      </c>
      <c r="K172" s="790"/>
      <c r="L172" s="790"/>
      <c r="M172" s="790"/>
      <c r="N172" s="95" t="s">
        <v>973</v>
      </c>
      <c r="O172" s="96"/>
    </row>
    <row r="173" spans="1:15" ht="118.5" customHeight="1" x14ac:dyDescent="0.2">
      <c r="A173" s="834" t="s">
        <v>1517</v>
      </c>
      <c r="B173" s="819" t="s">
        <v>3925</v>
      </c>
      <c r="C173" s="356" t="s">
        <v>3924</v>
      </c>
      <c r="D173" s="582" t="s">
        <v>810</v>
      </c>
      <c r="E173" s="799" t="s">
        <v>972</v>
      </c>
      <c r="F173" s="609">
        <v>834.5</v>
      </c>
      <c r="G173" s="796"/>
      <c r="H173" s="366"/>
      <c r="I173" s="196"/>
      <c r="J173" s="790" t="s">
        <v>3927</v>
      </c>
      <c r="K173" s="790" t="s">
        <v>4221</v>
      </c>
      <c r="L173" s="790"/>
      <c r="M173" s="790"/>
      <c r="N173" s="95"/>
      <c r="O173" s="96"/>
    </row>
    <row r="174" spans="1:15" ht="59.25" customHeight="1" x14ac:dyDescent="0.2">
      <c r="A174" s="361" t="s">
        <v>1519</v>
      </c>
      <c r="B174" s="585" t="s">
        <v>4222</v>
      </c>
      <c r="C174" s="493" t="s">
        <v>4223</v>
      </c>
      <c r="D174" s="492" t="s">
        <v>810</v>
      </c>
      <c r="E174" s="492" t="s">
        <v>972</v>
      </c>
      <c r="F174" s="492">
        <v>200</v>
      </c>
      <c r="G174" s="372"/>
      <c r="H174" s="359"/>
      <c r="I174" s="106"/>
      <c r="J174" s="790" t="s">
        <v>4224</v>
      </c>
      <c r="K174" s="790"/>
      <c r="L174" s="790"/>
      <c r="M174" s="790"/>
      <c r="N174" s="95"/>
      <c r="O174" s="96"/>
    </row>
    <row r="175" spans="1:15" ht="111.75" customHeight="1" x14ac:dyDescent="0.2">
      <c r="A175" s="710" t="s">
        <v>1530</v>
      </c>
      <c r="B175" s="811" t="s">
        <v>3819</v>
      </c>
      <c r="C175" s="596" t="s">
        <v>3820</v>
      </c>
      <c r="D175" s="811" t="s">
        <v>810</v>
      </c>
      <c r="E175" s="811" t="s">
        <v>972</v>
      </c>
      <c r="F175" s="373">
        <v>192.429</v>
      </c>
      <c r="G175" s="373">
        <v>0</v>
      </c>
      <c r="H175" s="373">
        <v>0</v>
      </c>
      <c r="I175" s="373">
        <v>0</v>
      </c>
      <c r="J175" s="790" t="s">
        <v>3821</v>
      </c>
      <c r="K175" s="790" t="s">
        <v>4350</v>
      </c>
      <c r="L175" s="790"/>
      <c r="M175" s="790"/>
      <c r="N175" s="95"/>
      <c r="O175" s="96"/>
    </row>
    <row r="176" spans="1:15" ht="117.75" customHeight="1" x14ac:dyDescent="0.2">
      <c r="A176" s="1719" t="s">
        <v>1533</v>
      </c>
      <c r="B176" s="768" t="s">
        <v>2654</v>
      </c>
      <c r="C176" s="267" t="s">
        <v>1339</v>
      </c>
      <c r="D176" s="803" t="s">
        <v>810</v>
      </c>
      <c r="E176" s="803" t="s">
        <v>972</v>
      </c>
      <c r="F176" s="482">
        <v>513</v>
      </c>
      <c r="G176" s="111"/>
      <c r="H176" s="100"/>
      <c r="I176" s="794"/>
      <c r="J176" s="790" t="s">
        <v>4225</v>
      </c>
      <c r="K176" s="790"/>
      <c r="L176" s="790"/>
      <c r="M176" s="790"/>
      <c r="N176" s="95" t="s">
        <v>973</v>
      </c>
      <c r="O176" s="96"/>
    </row>
    <row r="177" spans="1:15" ht="124.5" customHeight="1" x14ac:dyDescent="0.2">
      <c r="A177" s="1815"/>
      <c r="B177" s="825" t="s">
        <v>3513</v>
      </c>
      <c r="C177" s="832" t="s">
        <v>3514</v>
      </c>
      <c r="D177" s="798" t="s">
        <v>810</v>
      </c>
      <c r="E177" s="798" t="s">
        <v>972</v>
      </c>
      <c r="F177" s="743">
        <v>500</v>
      </c>
      <c r="G177" s="796"/>
      <c r="H177" s="796"/>
      <c r="I177" s="796"/>
      <c r="J177" s="790" t="s">
        <v>3515</v>
      </c>
      <c r="K177" s="790" t="s">
        <v>3822</v>
      </c>
      <c r="L177" s="790" t="s">
        <v>4226</v>
      </c>
      <c r="M177" s="790"/>
      <c r="N177" s="95"/>
      <c r="O177" s="96"/>
    </row>
    <row r="178" spans="1:15" ht="68.25" customHeight="1" x14ac:dyDescent="0.2">
      <c r="A178" s="1720"/>
      <c r="B178" s="806" t="s">
        <v>4072</v>
      </c>
      <c r="C178" s="497" t="s">
        <v>4073</v>
      </c>
      <c r="D178" s="806" t="s">
        <v>810</v>
      </c>
      <c r="E178" s="806" t="s">
        <v>972</v>
      </c>
      <c r="F178" s="796">
        <v>167</v>
      </c>
      <c r="G178" s="241"/>
      <c r="H178" s="796"/>
      <c r="I178" s="796"/>
      <c r="J178" s="790" t="s">
        <v>4227</v>
      </c>
      <c r="K178" s="790"/>
      <c r="L178" s="790"/>
      <c r="M178" s="790"/>
      <c r="N178" s="95"/>
      <c r="O178" s="96"/>
    </row>
    <row r="179" spans="1:15" ht="140.25" customHeight="1" x14ac:dyDescent="0.2">
      <c r="A179" s="834" t="s">
        <v>1539</v>
      </c>
      <c r="B179" s="584" t="s">
        <v>2666</v>
      </c>
      <c r="C179" s="361" t="s">
        <v>1341</v>
      </c>
      <c r="D179" s="836" t="s">
        <v>986</v>
      </c>
      <c r="E179" s="836" t="s">
        <v>987</v>
      </c>
      <c r="F179" s="111">
        <v>950</v>
      </c>
      <c r="G179" s="111"/>
      <c r="H179" s="100"/>
      <c r="I179" s="794"/>
      <c r="J179" s="790" t="s">
        <v>3517</v>
      </c>
      <c r="K179" s="790" t="s">
        <v>4228</v>
      </c>
      <c r="L179" s="790"/>
      <c r="M179" s="790"/>
      <c r="N179" s="95" t="s">
        <v>973</v>
      </c>
      <c r="O179" s="96"/>
    </row>
    <row r="180" spans="1:15" ht="94.5" customHeight="1" x14ac:dyDescent="0.2">
      <c r="A180" s="834" t="s">
        <v>1544</v>
      </c>
      <c r="B180" s="315" t="s">
        <v>2683</v>
      </c>
      <c r="C180" s="368" t="s">
        <v>1343</v>
      </c>
      <c r="D180" s="381" t="s">
        <v>810</v>
      </c>
      <c r="E180" s="381" t="s">
        <v>972</v>
      </c>
      <c r="F180" s="358">
        <v>551</v>
      </c>
      <c r="G180" s="111"/>
      <c r="H180" s="100"/>
      <c r="I180" s="794"/>
      <c r="J180" s="790" t="s">
        <v>3827</v>
      </c>
      <c r="K180" s="790" t="s">
        <v>4229</v>
      </c>
      <c r="L180" s="790"/>
      <c r="M180" s="790"/>
      <c r="N180" s="95" t="s">
        <v>973</v>
      </c>
      <c r="O180" s="96"/>
    </row>
    <row r="181" spans="1:15" ht="75.75" customHeight="1" x14ac:dyDescent="0.2">
      <c r="A181" s="814" t="s">
        <v>1551</v>
      </c>
      <c r="B181" s="492" t="s">
        <v>4230</v>
      </c>
      <c r="C181" s="493" t="s">
        <v>4231</v>
      </c>
      <c r="D181" s="492" t="s">
        <v>810</v>
      </c>
      <c r="E181" s="492" t="s">
        <v>972</v>
      </c>
      <c r="F181" s="494">
        <v>250</v>
      </c>
      <c r="G181" s="694"/>
      <c r="H181" s="494"/>
      <c r="I181" s="494"/>
      <c r="J181" s="790" t="s">
        <v>4232</v>
      </c>
      <c r="K181" s="790"/>
      <c r="L181" s="790"/>
      <c r="M181" s="790"/>
      <c r="N181" s="95"/>
      <c r="O181" s="96"/>
    </row>
    <row r="182" spans="1:15" ht="68.25" customHeight="1" x14ac:dyDescent="0.2">
      <c r="A182" s="807" t="s">
        <v>1552</v>
      </c>
      <c r="B182" s="806" t="s">
        <v>4233</v>
      </c>
      <c r="C182" s="497" t="s">
        <v>4234</v>
      </c>
      <c r="D182" s="806" t="s">
        <v>810</v>
      </c>
      <c r="E182" s="806" t="s">
        <v>972</v>
      </c>
      <c r="F182" s="806">
        <v>150</v>
      </c>
      <c r="G182" s="241"/>
      <c r="H182" s="796"/>
      <c r="I182" s="796"/>
      <c r="J182" s="790" t="s">
        <v>4235</v>
      </c>
      <c r="K182" s="790"/>
      <c r="L182" s="790"/>
      <c r="M182" s="790"/>
      <c r="N182" s="95"/>
      <c r="O182" s="96"/>
    </row>
    <row r="183" spans="1:15" ht="108" customHeight="1" x14ac:dyDescent="0.2">
      <c r="A183" s="1600" t="s">
        <v>1553</v>
      </c>
      <c r="B183" s="813" t="s">
        <v>2701</v>
      </c>
      <c r="C183" s="102" t="s">
        <v>1054</v>
      </c>
      <c r="D183" s="665" t="s">
        <v>986</v>
      </c>
      <c r="E183" s="665" t="s">
        <v>987</v>
      </c>
      <c r="F183" s="358">
        <v>200</v>
      </c>
      <c r="G183" s="358"/>
      <c r="H183" s="105"/>
      <c r="I183" s="106"/>
      <c r="J183" s="790" t="s">
        <v>4236</v>
      </c>
      <c r="K183" s="790"/>
      <c r="L183" s="790"/>
      <c r="M183" s="790"/>
      <c r="N183" s="95" t="s">
        <v>973</v>
      </c>
      <c r="O183" s="96"/>
    </row>
    <row r="184" spans="1:15" ht="116.25" customHeight="1" x14ac:dyDescent="0.2">
      <c r="A184" s="1600"/>
      <c r="B184" s="315" t="s">
        <v>2702</v>
      </c>
      <c r="C184" s="386" t="s">
        <v>1357</v>
      </c>
      <c r="D184" s="109" t="s">
        <v>986</v>
      </c>
      <c r="E184" s="109" t="s">
        <v>987</v>
      </c>
      <c r="F184" s="111">
        <v>400</v>
      </c>
      <c r="G184" s="111"/>
      <c r="H184" s="100"/>
      <c r="I184" s="794"/>
      <c r="J184" s="790" t="s">
        <v>4237</v>
      </c>
      <c r="K184" s="790"/>
      <c r="L184" s="790"/>
      <c r="M184" s="790"/>
      <c r="N184" s="95"/>
      <c r="O184" s="96"/>
    </row>
    <row r="185" spans="1:15" ht="130.5" customHeight="1" x14ac:dyDescent="0.2">
      <c r="A185" s="361" t="s">
        <v>1561</v>
      </c>
      <c r="B185" s="315" t="s">
        <v>3188</v>
      </c>
      <c r="C185" s="379" t="s">
        <v>4239</v>
      </c>
      <c r="D185" s="806" t="s">
        <v>810</v>
      </c>
      <c r="E185" s="806" t="s">
        <v>972</v>
      </c>
      <c r="F185" s="796"/>
      <c r="G185" s="796"/>
      <c r="H185" s="796"/>
      <c r="I185" s="794">
        <v>1843.2</v>
      </c>
      <c r="J185" s="790" t="s">
        <v>3388</v>
      </c>
      <c r="K185" s="790" t="s">
        <v>3632</v>
      </c>
      <c r="L185" s="790" t="s">
        <v>4238</v>
      </c>
      <c r="M185" s="790"/>
      <c r="N185" s="95"/>
      <c r="O185" s="96"/>
    </row>
    <row r="186" spans="1:15" ht="96" customHeight="1" x14ac:dyDescent="0.2">
      <c r="A186" s="361" t="s">
        <v>1562</v>
      </c>
      <c r="B186" s="315" t="s">
        <v>2724</v>
      </c>
      <c r="C186" s="113" t="s">
        <v>1068</v>
      </c>
      <c r="D186" s="803" t="s">
        <v>810</v>
      </c>
      <c r="E186" s="803" t="s">
        <v>972</v>
      </c>
      <c r="F186" s="114">
        <v>1500</v>
      </c>
      <c r="G186" s="114"/>
      <c r="H186" s="100"/>
      <c r="I186" s="794"/>
      <c r="J186" s="790" t="s">
        <v>4240</v>
      </c>
      <c r="K186" s="790"/>
      <c r="L186" s="790"/>
      <c r="M186" s="790"/>
      <c r="N186" s="95" t="s">
        <v>973</v>
      </c>
      <c r="O186" s="96"/>
    </row>
    <row r="187" spans="1:15" ht="80.25" customHeight="1" x14ac:dyDescent="0.2">
      <c r="A187" s="834" t="s">
        <v>1563</v>
      </c>
      <c r="B187" s="600" t="s">
        <v>4241</v>
      </c>
      <c r="C187" s="750" t="s">
        <v>4242</v>
      </c>
      <c r="D187" s="722" t="s">
        <v>3809</v>
      </c>
      <c r="E187" s="722" t="s">
        <v>972</v>
      </c>
      <c r="F187" s="722">
        <v>300</v>
      </c>
      <c r="G187" s="796"/>
      <c r="H187" s="796"/>
      <c r="I187" s="796"/>
      <c r="J187" s="790" t="s">
        <v>4116</v>
      </c>
      <c r="K187" s="790"/>
      <c r="L187" s="790"/>
      <c r="M187" s="790"/>
      <c r="N187" s="95"/>
      <c r="O187" s="96"/>
    </row>
    <row r="188" spans="1:15" ht="45" customHeight="1" x14ac:dyDescent="0.2">
      <c r="A188" s="834" t="s">
        <v>1565</v>
      </c>
      <c r="B188" s="585" t="s">
        <v>4247</v>
      </c>
      <c r="C188" s="497" t="s">
        <v>4248</v>
      </c>
      <c r="D188" s="806" t="s">
        <v>286</v>
      </c>
      <c r="E188" s="806" t="s">
        <v>972</v>
      </c>
      <c r="F188" s="806">
        <v>50</v>
      </c>
      <c r="G188" s="116"/>
      <c r="H188" s="114"/>
      <c r="I188" s="114"/>
      <c r="J188" s="790" t="s">
        <v>4249</v>
      </c>
      <c r="K188" s="790"/>
      <c r="L188" s="790"/>
      <c r="M188" s="790"/>
      <c r="N188" s="95"/>
      <c r="O188" s="96"/>
    </row>
    <row r="189" spans="1:15" ht="95.25" customHeight="1" x14ac:dyDescent="0.2">
      <c r="A189" s="834" t="s">
        <v>1567</v>
      </c>
      <c r="B189" s="315" t="s">
        <v>2735</v>
      </c>
      <c r="C189" s="368" t="s">
        <v>1075</v>
      </c>
      <c r="D189" s="381" t="s">
        <v>810</v>
      </c>
      <c r="E189" s="714" t="s">
        <v>972</v>
      </c>
      <c r="F189" s="104">
        <v>2198</v>
      </c>
      <c r="G189" s="114"/>
      <c r="H189" s="100"/>
      <c r="I189" s="794"/>
      <c r="J189" s="790" t="s">
        <v>4250</v>
      </c>
      <c r="K189" s="790"/>
      <c r="L189" s="790"/>
      <c r="M189" s="790"/>
      <c r="N189" s="95" t="s">
        <v>973</v>
      </c>
      <c r="O189" s="96"/>
    </row>
    <row r="190" spans="1:15" ht="76.5" customHeight="1" x14ac:dyDescent="0.2">
      <c r="A190" s="834" t="s">
        <v>1568</v>
      </c>
      <c r="B190" s="315" t="s">
        <v>3938</v>
      </c>
      <c r="C190" s="209" t="s">
        <v>4252</v>
      </c>
      <c r="D190" s="806" t="s">
        <v>810</v>
      </c>
      <c r="E190" s="806" t="s">
        <v>972</v>
      </c>
      <c r="F190" s="796">
        <v>412</v>
      </c>
      <c r="G190" s="116"/>
      <c r="H190" s="100"/>
      <c r="I190" s="794"/>
      <c r="J190" s="790" t="s">
        <v>3928</v>
      </c>
      <c r="K190" s="790" t="s">
        <v>4251</v>
      </c>
      <c r="L190" s="790"/>
      <c r="M190" s="790"/>
      <c r="N190" s="95"/>
      <c r="O190" s="96"/>
    </row>
    <row r="191" spans="1:15" ht="96.75" customHeight="1" x14ac:dyDescent="0.2">
      <c r="A191" s="1565" t="s">
        <v>1569</v>
      </c>
      <c r="B191" s="315" t="s">
        <v>2744</v>
      </c>
      <c r="C191" s="744" t="s">
        <v>1081</v>
      </c>
      <c r="D191" s="797" t="s">
        <v>810</v>
      </c>
      <c r="E191" s="387" t="s">
        <v>216</v>
      </c>
      <c r="F191" s="282"/>
      <c r="G191" s="745">
        <v>4400</v>
      </c>
      <c r="H191" s="100"/>
      <c r="I191" s="794"/>
      <c r="J191" s="790" t="s">
        <v>4253</v>
      </c>
      <c r="K191" s="790"/>
      <c r="L191" s="790"/>
      <c r="M191" s="790"/>
      <c r="N191" s="95" t="s">
        <v>123</v>
      </c>
      <c r="O191" s="96"/>
    </row>
    <row r="192" spans="1:15" ht="58.5" customHeight="1" x14ac:dyDescent="0.2">
      <c r="A192" s="1566"/>
      <c r="B192" s="819" t="s">
        <v>3939</v>
      </c>
      <c r="C192" s="746" t="s">
        <v>4254</v>
      </c>
      <c r="D192" s="730" t="s">
        <v>810</v>
      </c>
      <c r="E192" s="587" t="s">
        <v>972</v>
      </c>
      <c r="F192" s="747" t="s">
        <v>4027</v>
      </c>
      <c r="G192" s="611"/>
      <c r="H192" s="363"/>
      <c r="I192" s="591"/>
      <c r="J192" s="790" t="s">
        <v>4423</v>
      </c>
      <c r="K192" s="790" t="s">
        <v>4424</v>
      </c>
      <c r="L192" s="790"/>
      <c r="M192" s="790"/>
      <c r="N192" s="95"/>
      <c r="O192" s="96"/>
    </row>
    <row r="193" spans="1:15" ht="58.5" customHeight="1" x14ac:dyDescent="0.2">
      <c r="A193" s="1567"/>
      <c r="B193" s="585" t="s">
        <v>4255</v>
      </c>
      <c r="C193" s="497" t="s">
        <v>4256</v>
      </c>
      <c r="D193" s="806" t="s">
        <v>810</v>
      </c>
      <c r="E193" s="806" t="s">
        <v>972</v>
      </c>
      <c r="F193" s="806">
        <v>100</v>
      </c>
      <c r="G193" s="279"/>
      <c r="H193" s="796"/>
      <c r="I193" s="796"/>
      <c r="J193" s="790" t="s">
        <v>4257</v>
      </c>
      <c r="K193" s="790"/>
      <c r="L193" s="790"/>
      <c r="M193" s="790"/>
      <c r="N193" s="95"/>
      <c r="O193" s="96"/>
    </row>
    <row r="194" spans="1:15" ht="84.75" customHeight="1" x14ac:dyDescent="0.2">
      <c r="A194" s="1565" t="s">
        <v>1571</v>
      </c>
      <c r="B194" s="315" t="s">
        <v>2746</v>
      </c>
      <c r="C194" s="117" t="s">
        <v>1082</v>
      </c>
      <c r="D194" s="803" t="s">
        <v>810</v>
      </c>
      <c r="E194" s="803" t="s">
        <v>972</v>
      </c>
      <c r="F194" s="118">
        <v>380</v>
      </c>
      <c r="G194" s="114"/>
      <c r="H194" s="100"/>
      <c r="I194" s="794"/>
      <c r="J194" s="790" t="s">
        <v>3828</v>
      </c>
      <c r="K194" s="790" t="s">
        <v>4259</v>
      </c>
      <c r="L194" s="790"/>
      <c r="M194" s="790"/>
      <c r="N194" s="95" t="s">
        <v>973</v>
      </c>
      <c r="O194" s="96"/>
    </row>
    <row r="195" spans="1:15" ht="109.5" customHeight="1" x14ac:dyDescent="0.2">
      <c r="A195" s="1566"/>
      <c r="B195" s="315" t="s">
        <v>2747</v>
      </c>
      <c r="C195" s="117" t="s">
        <v>1083</v>
      </c>
      <c r="D195" s="803" t="s">
        <v>810</v>
      </c>
      <c r="E195" s="803" t="s">
        <v>972</v>
      </c>
      <c r="F195" s="118">
        <v>410</v>
      </c>
      <c r="G195" s="114"/>
      <c r="H195" s="100"/>
      <c r="I195" s="794"/>
      <c r="J195" s="790" t="s">
        <v>4260</v>
      </c>
      <c r="K195" s="790"/>
      <c r="L195" s="790"/>
      <c r="M195" s="790"/>
      <c r="N195" s="95" t="s">
        <v>973</v>
      </c>
      <c r="O195" s="96"/>
    </row>
    <row r="196" spans="1:15" ht="62.25" customHeight="1" x14ac:dyDescent="0.2">
      <c r="A196" s="1566"/>
      <c r="B196" s="600" t="s">
        <v>4261</v>
      </c>
      <c r="C196" s="601" t="s">
        <v>4262</v>
      </c>
      <c r="D196" s="798" t="s">
        <v>3809</v>
      </c>
      <c r="E196" s="798" t="s">
        <v>972</v>
      </c>
      <c r="F196" s="798">
        <v>300</v>
      </c>
      <c r="G196" s="748"/>
      <c r="H196" s="338"/>
      <c r="I196" s="338"/>
      <c r="J196" s="790" t="s">
        <v>4263</v>
      </c>
      <c r="K196" s="790"/>
      <c r="L196" s="790"/>
      <c r="M196" s="790"/>
      <c r="N196" s="95"/>
      <c r="O196" s="96"/>
    </row>
    <row r="197" spans="1:15" ht="62.25" customHeight="1" x14ac:dyDescent="0.2">
      <c r="A197" s="1567"/>
      <c r="B197" s="585" t="s">
        <v>4353</v>
      </c>
      <c r="C197" s="497" t="s">
        <v>4258</v>
      </c>
      <c r="D197" s="806" t="s">
        <v>810</v>
      </c>
      <c r="E197" s="806" t="s">
        <v>972</v>
      </c>
      <c r="F197" s="806">
        <v>525</v>
      </c>
      <c r="G197" s="796"/>
      <c r="H197" s="796"/>
      <c r="I197" s="796"/>
      <c r="J197" s="790" t="s">
        <v>4354</v>
      </c>
      <c r="K197" s="790"/>
      <c r="L197" s="790"/>
      <c r="M197" s="790"/>
      <c r="N197" s="95"/>
      <c r="O197" s="96"/>
    </row>
    <row r="198" spans="1:15" ht="57.75" customHeight="1" x14ac:dyDescent="0.2">
      <c r="A198" s="834" t="s">
        <v>1573</v>
      </c>
      <c r="B198" s="585" t="s">
        <v>4355</v>
      </c>
      <c r="C198" s="497" t="s">
        <v>1095</v>
      </c>
      <c r="D198" s="806" t="s">
        <v>810</v>
      </c>
      <c r="E198" s="806" t="s">
        <v>972</v>
      </c>
      <c r="F198" s="806">
        <v>50</v>
      </c>
      <c r="G198" s="241"/>
      <c r="H198" s="796"/>
      <c r="I198" s="796"/>
      <c r="J198" s="735" t="s">
        <v>4356</v>
      </c>
      <c r="K198" s="790"/>
      <c r="L198" s="790"/>
      <c r="M198" s="790"/>
      <c r="N198" s="95"/>
      <c r="O198" s="96"/>
    </row>
    <row r="199" spans="1:15" ht="57" customHeight="1" x14ac:dyDescent="0.2">
      <c r="A199" s="1565" t="s">
        <v>1575</v>
      </c>
      <c r="B199" s="808" t="s">
        <v>3831</v>
      </c>
      <c r="C199" s="726" t="s">
        <v>3832</v>
      </c>
      <c r="D199" s="812" t="s">
        <v>810</v>
      </c>
      <c r="E199" s="812" t="s">
        <v>972</v>
      </c>
      <c r="F199" s="111">
        <v>700</v>
      </c>
      <c r="G199" s="114">
        <v>0</v>
      </c>
      <c r="H199" s="114">
        <v>0</v>
      </c>
      <c r="I199" s="114">
        <v>0</v>
      </c>
      <c r="J199" s="790" t="s">
        <v>3833</v>
      </c>
      <c r="K199" s="790" t="s">
        <v>4264</v>
      </c>
      <c r="L199" s="790"/>
      <c r="M199" s="790"/>
      <c r="N199" s="95"/>
      <c r="O199" s="96"/>
    </row>
    <row r="200" spans="1:15" ht="76.5" customHeight="1" x14ac:dyDescent="0.2">
      <c r="A200" s="1567"/>
      <c r="B200" s="585" t="s">
        <v>4265</v>
      </c>
      <c r="C200" s="497" t="s">
        <v>4266</v>
      </c>
      <c r="D200" s="806" t="s">
        <v>810</v>
      </c>
      <c r="E200" s="806" t="s">
        <v>972</v>
      </c>
      <c r="F200" s="806">
        <v>110</v>
      </c>
      <c r="G200" s="116"/>
      <c r="H200" s="114"/>
      <c r="I200" s="114"/>
      <c r="J200" s="790" t="s">
        <v>4235</v>
      </c>
      <c r="K200" s="790"/>
      <c r="L200" s="790"/>
      <c r="M200" s="790"/>
      <c r="N200" s="95"/>
      <c r="O200" s="96"/>
    </row>
    <row r="201" spans="1:15" ht="118.5" customHeight="1" x14ac:dyDescent="0.2">
      <c r="A201" s="1565" t="s">
        <v>1577</v>
      </c>
      <c r="B201" s="813" t="s">
        <v>2782</v>
      </c>
      <c r="C201" s="102" t="s">
        <v>1364</v>
      </c>
      <c r="D201" s="384" t="s">
        <v>13</v>
      </c>
      <c r="E201" s="384" t="s">
        <v>972</v>
      </c>
      <c r="F201" s="749">
        <v>1440</v>
      </c>
      <c r="G201" s="372"/>
      <c r="H201" s="358"/>
      <c r="I201" s="358"/>
      <c r="J201" s="790" t="s">
        <v>3408</v>
      </c>
      <c r="K201" s="790" t="s">
        <v>4267</v>
      </c>
      <c r="L201" s="790"/>
      <c r="M201" s="790"/>
      <c r="N201" s="95" t="s">
        <v>973</v>
      </c>
      <c r="O201" s="96"/>
    </row>
    <row r="202" spans="1:15" ht="77.25" customHeight="1" x14ac:dyDescent="0.2">
      <c r="A202" s="1566"/>
      <c r="B202" s="315" t="s">
        <v>2784</v>
      </c>
      <c r="C202" s="102" t="s">
        <v>1113</v>
      </c>
      <c r="D202" s="384" t="s">
        <v>13</v>
      </c>
      <c r="E202" s="384" t="s">
        <v>972</v>
      </c>
      <c r="F202" s="104">
        <v>117.2</v>
      </c>
      <c r="G202" s="104"/>
      <c r="H202" s="105"/>
      <c r="I202" s="106"/>
      <c r="J202" s="790" t="s">
        <v>3410</v>
      </c>
      <c r="K202" s="790" t="s">
        <v>4268</v>
      </c>
      <c r="L202" s="790"/>
      <c r="M202" s="790"/>
      <c r="N202" s="95" t="s">
        <v>973</v>
      </c>
      <c r="O202" s="96"/>
    </row>
    <row r="203" spans="1:15" ht="91.5" customHeight="1" x14ac:dyDescent="0.2">
      <c r="A203" s="1567"/>
      <c r="B203" s="585" t="s">
        <v>4269</v>
      </c>
      <c r="C203" s="497" t="s">
        <v>4270</v>
      </c>
      <c r="D203" s="806" t="s">
        <v>810</v>
      </c>
      <c r="E203" s="806" t="s">
        <v>972</v>
      </c>
      <c r="F203" s="806">
        <v>300</v>
      </c>
      <c r="G203" s="116"/>
      <c r="H203" s="100"/>
      <c r="I203" s="794"/>
      <c r="J203" s="790" t="s">
        <v>4271</v>
      </c>
      <c r="K203" s="790"/>
      <c r="L203" s="790"/>
      <c r="M203" s="790"/>
      <c r="N203" s="95"/>
      <c r="O203" s="96"/>
    </row>
    <row r="204" spans="1:15" ht="61.5" customHeight="1" x14ac:dyDescent="0.2">
      <c r="A204" s="834" t="s">
        <v>1579</v>
      </c>
      <c r="B204" s="585" t="s">
        <v>4272</v>
      </c>
      <c r="C204" s="497" t="s">
        <v>4273</v>
      </c>
      <c r="D204" s="806" t="s">
        <v>810</v>
      </c>
      <c r="E204" s="806" t="s">
        <v>972</v>
      </c>
      <c r="F204" s="806">
        <v>500</v>
      </c>
      <c r="G204" s="241"/>
      <c r="H204" s="796"/>
      <c r="I204" s="796"/>
      <c r="J204" s="790" t="s">
        <v>4274</v>
      </c>
      <c r="K204" s="790"/>
      <c r="L204" s="790"/>
      <c r="M204" s="790"/>
      <c r="N204" s="95"/>
      <c r="O204" s="96"/>
    </row>
    <row r="205" spans="1:15" ht="122.25" customHeight="1" x14ac:dyDescent="0.2">
      <c r="A205" s="361" t="s">
        <v>1582</v>
      </c>
      <c r="B205" s="315" t="s">
        <v>2803</v>
      </c>
      <c r="C205" s="386" t="s">
        <v>1121</v>
      </c>
      <c r="D205" s="387" t="s">
        <v>13</v>
      </c>
      <c r="E205" s="387" t="s">
        <v>972</v>
      </c>
      <c r="F205" s="610">
        <v>300</v>
      </c>
      <c r="G205" s="114"/>
      <c r="H205" s="100"/>
      <c r="I205" s="794"/>
      <c r="J205" s="790" t="s">
        <v>4275</v>
      </c>
      <c r="K205" s="790"/>
      <c r="L205" s="790"/>
      <c r="M205" s="790"/>
      <c r="N205" s="95" t="s">
        <v>973</v>
      </c>
      <c r="O205" s="96"/>
    </row>
    <row r="206" spans="1:15" ht="78" customHeight="1" x14ac:dyDescent="0.2">
      <c r="A206" s="1565" t="s">
        <v>1588</v>
      </c>
      <c r="B206" s="600" t="s">
        <v>3845</v>
      </c>
      <c r="C206" s="750" t="s">
        <v>3846</v>
      </c>
      <c r="D206" s="722" t="s">
        <v>810</v>
      </c>
      <c r="E206" s="722" t="s">
        <v>972</v>
      </c>
      <c r="F206" s="731"/>
      <c r="G206" s="796"/>
      <c r="H206" s="796"/>
      <c r="I206" s="796"/>
      <c r="J206" s="790" t="s">
        <v>3847</v>
      </c>
      <c r="K206" s="790" t="s">
        <v>4276</v>
      </c>
      <c r="L206" s="790"/>
      <c r="M206" s="790"/>
      <c r="N206" s="95"/>
      <c r="O206" s="96"/>
    </row>
    <row r="207" spans="1:15" ht="78" customHeight="1" x14ac:dyDescent="0.2">
      <c r="A207" s="1567"/>
      <c r="B207" s="585" t="s">
        <v>4277</v>
      </c>
      <c r="C207" s="497" t="s">
        <v>4278</v>
      </c>
      <c r="D207" s="806" t="s">
        <v>810</v>
      </c>
      <c r="E207" s="806" t="s">
        <v>972</v>
      </c>
      <c r="F207" s="806">
        <v>756</v>
      </c>
      <c r="G207" s="241"/>
      <c r="H207" s="796"/>
      <c r="I207" s="796"/>
      <c r="J207" s="790" t="s">
        <v>4279</v>
      </c>
      <c r="K207" s="790"/>
      <c r="L207" s="790"/>
      <c r="M207" s="790"/>
      <c r="N207" s="95"/>
      <c r="O207" s="96"/>
    </row>
    <row r="208" spans="1:15" ht="58.5" customHeight="1" x14ac:dyDescent="0.2">
      <c r="A208" s="1565" t="s">
        <v>1589</v>
      </c>
      <c r="B208" s="315" t="s">
        <v>3948</v>
      </c>
      <c r="C208" s="209" t="s">
        <v>4281</v>
      </c>
      <c r="D208" s="806" t="s">
        <v>3490</v>
      </c>
      <c r="E208" s="806" t="s">
        <v>972</v>
      </c>
      <c r="F208" s="796">
        <v>51.5</v>
      </c>
      <c r="G208" s="114"/>
      <c r="H208" s="100"/>
      <c r="I208" s="794"/>
      <c r="J208" s="1805" t="s">
        <v>3926</v>
      </c>
      <c r="K208" s="790" t="s">
        <v>4280</v>
      </c>
      <c r="L208" s="790"/>
      <c r="M208" s="790"/>
      <c r="N208" s="95"/>
      <c r="O208" s="96"/>
    </row>
    <row r="209" spans="1:15" ht="58.5" customHeight="1" x14ac:dyDescent="0.2">
      <c r="A209" s="1566"/>
      <c r="B209" s="315" t="s">
        <v>3950</v>
      </c>
      <c r="C209" s="209" t="s">
        <v>4283</v>
      </c>
      <c r="D209" s="806" t="s">
        <v>3490</v>
      </c>
      <c r="E209" s="806" t="s">
        <v>972</v>
      </c>
      <c r="F209" s="796">
        <v>515</v>
      </c>
      <c r="G209" s="114"/>
      <c r="H209" s="100"/>
      <c r="I209" s="794"/>
      <c r="J209" s="1805"/>
      <c r="K209" s="790" t="s">
        <v>4282</v>
      </c>
      <c r="L209" s="790"/>
      <c r="M209" s="790"/>
      <c r="N209" s="95"/>
      <c r="O209" s="96"/>
    </row>
    <row r="210" spans="1:15" ht="58.5" customHeight="1" x14ac:dyDescent="0.2">
      <c r="A210" s="1566"/>
      <c r="B210" s="315" t="s">
        <v>3952</v>
      </c>
      <c r="C210" s="209" t="s">
        <v>4284</v>
      </c>
      <c r="D210" s="806" t="s">
        <v>3490</v>
      </c>
      <c r="E210" s="806" t="s">
        <v>972</v>
      </c>
      <c r="F210" s="796">
        <v>66.95</v>
      </c>
      <c r="G210" s="114"/>
      <c r="H210" s="100"/>
      <c r="I210" s="794"/>
      <c r="J210" s="1805"/>
      <c r="K210" s="790" t="s">
        <v>3951</v>
      </c>
      <c r="L210" s="790"/>
      <c r="M210" s="790"/>
      <c r="N210" s="95"/>
      <c r="O210" s="96"/>
    </row>
    <row r="211" spans="1:15" ht="58.5" customHeight="1" x14ac:dyDescent="0.2">
      <c r="A211" s="1567"/>
      <c r="B211" s="315" t="s">
        <v>3954</v>
      </c>
      <c r="C211" s="209" t="s">
        <v>4285</v>
      </c>
      <c r="D211" s="806" t="s">
        <v>3490</v>
      </c>
      <c r="E211" s="806" t="s">
        <v>972</v>
      </c>
      <c r="F211" s="796">
        <v>272.95</v>
      </c>
      <c r="G211" s="114"/>
      <c r="H211" s="100"/>
      <c r="I211" s="794"/>
      <c r="J211" s="1805"/>
      <c r="K211" s="790" t="s">
        <v>3953</v>
      </c>
      <c r="L211" s="790"/>
      <c r="M211" s="790"/>
      <c r="N211" s="95"/>
      <c r="O211" s="96"/>
    </row>
    <row r="212" spans="1:15" ht="99" customHeight="1" x14ac:dyDescent="0.2">
      <c r="A212" s="361" t="s">
        <v>1592</v>
      </c>
      <c r="B212" s="315" t="s">
        <v>3555</v>
      </c>
      <c r="C212" s="209" t="s">
        <v>3556</v>
      </c>
      <c r="D212" s="806" t="s">
        <v>810</v>
      </c>
      <c r="E212" s="806" t="s">
        <v>972</v>
      </c>
      <c r="F212" s="610">
        <v>400</v>
      </c>
      <c r="G212" s="114"/>
      <c r="H212" s="100"/>
      <c r="I212" s="794"/>
      <c r="J212" s="790" t="s">
        <v>3557</v>
      </c>
      <c r="K212" s="790" t="s">
        <v>4286</v>
      </c>
      <c r="L212" s="790"/>
      <c r="M212" s="790"/>
      <c r="N212" s="95"/>
      <c r="O212" s="96"/>
    </row>
    <row r="213" spans="1:15" ht="61.5" customHeight="1" x14ac:dyDescent="0.2">
      <c r="A213" s="834" t="s">
        <v>1594</v>
      </c>
      <c r="B213" s="585" t="s">
        <v>4287</v>
      </c>
      <c r="C213" s="497" t="s">
        <v>4288</v>
      </c>
      <c r="D213" s="806" t="s">
        <v>810</v>
      </c>
      <c r="E213" s="806" t="s">
        <v>972</v>
      </c>
      <c r="F213" s="806">
        <v>1400</v>
      </c>
      <c r="G213" s="116"/>
      <c r="H213" s="100"/>
      <c r="I213" s="794"/>
      <c r="J213" s="790" t="s">
        <v>4289</v>
      </c>
      <c r="K213" s="790"/>
      <c r="L213" s="790"/>
      <c r="M213" s="790"/>
      <c r="N213" s="95"/>
      <c r="O213" s="96"/>
    </row>
    <row r="214" spans="1:15" ht="99" customHeight="1" x14ac:dyDescent="0.2">
      <c r="A214" s="361" t="s">
        <v>2847</v>
      </c>
      <c r="B214" s="315" t="s">
        <v>2853</v>
      </c>
      <c r="C214" s="125" t="s">
        <v>1325</v>
      </c>
      <c r="D214" s="119" t="s">
        <v>810</v>
      </c>
      <c r="E214" s="119" t="s">
        <v>972</v>
      </c>
      <c r="F214" s="120"/>
      <c r="G214" s="126"/>
      <c r="H214" s="126"/>
      <c r="I214" s="199"/>
      <c r="J214" s="790" t="s">
        <v>4290</v>
      </c>
      <c r="K214" s="790"/>
      <c r="L214" s="790"/>
      <c r="M214" s="790"/>
      <c r="N214" s="95" t="s">
        <v>973</v>
      </c>
      <c r="O214" s="96"/>
    </row>
    <row r="215" spans="1:15" ht="100.5" customHeight="1" x14ac:dyDescent="0.2">
      <c r="A215" s="834" t="s">
        <v>2858</v>
      </c>
      <c r="B215" s="813" t="s">
        <v>2859</v>
      </c>
      <c r="C215" s="833" t="s">
        <v>1157</v>
      </c>
      <c r="D215" s="371" t="s">
        <v>1000</v>
      </c>
      <c r="E215" s="371" t="s">
        <v>972</v>
      </c>
      <c r="F215" s="318">
        <v>100</v>
      </c>
      <c r="G215" s="126"/>
      <c r="H215" s="126"/>
      <c r="I215" s="199"/>
      <c r="J215" s="790" t="s">
        <v>3560</v>
      </c>
      <c r="K215" s="790" t="s">
        <v>3959</v>
      </c>
      <c r="L215" s="790" t="s">
        <v>4291</v>
      </c>
      <c r="M215" s="790"/>
      <c r="N215" s="95" t="s">
        <v>973</v>
      </c>
      <c r="O215" s="96"/>
    </row>
    <row r="216" spans="1:15" ht="94.5" customHeight="1" x14ac:dyDescent="0.2">
      <c r="A216" s="361" t="s">
        <v>2862</v>
      </c>
      <c r="B216" s="315" t="s">
        <v>2864</v>
      </c>
      <c r="C216" s="125" t="s">
        <v>1159</v>
      </c>
      <c r="D216" s="119" t="s">
        <v>810</v>
      </c>
      <c r="E216" s="119" t="s">
        <v>972</v>
      </c>
      <c r="F216" s="120">
        <v>520</v>
      </c>
      <c r="G216" s="126"/>
      <c r="H216" s="126"/>
      <c r="I216" s="199"/>
      <c r="J216" s="790" t="s">
        <v>3854</v>
      </c>
      <c r="K216" s="790" t="s">
        <v>4357</v>
      </c>
      <c r="L216" s="790"/>
      <c r="M216" s="790"/>
      <c r="N216" s="95" t="s">
        <v>973</v>
      </c>
      <c r="O216" s="96"/>
    </row>
    <row r="217" spans="1:15" ht="11.25" customHeight="1" x14ac:dyDescent="0.2">
      <c r="A217" s="128"/>
      <c r="B217" s="128"/>
      <c r="C217" s="128"/>
      <c r="D217" s="128"/>
      <c r="E217" s="128"/>
      <c r="F217" s="395"/>
      <c r="G217" s="395"/>
      <c r="H217" s="395"/>
      <c r="I217" s="395"/>
      <c r="J217" s="396"/>
      <c r="K217" s="396"/>
      <c r="L217" s="396"/>
      <c r="M217" s="396"/>
      <c r="N217" s="95"/>
      <c r="O217" s="96"/>
    </row>
    <row r="218" spans="1:15" ht="15" customHeight="1" x14ac:dyDescent="0.2">
      <c r="A218" s="1603" t="s">
        <v>1597</v>
      </c>
      <c r="B218" s="1603"/>
      <c r="C218" s="1603"/>
      <c r="D218" s="1603"/>
      <c r="E218" s="1603"/>
      <c r="F218" s="1603"/>
      <c r="G218" s="1603"/>
      <c r="H218" s="1603"/>
      <c r="I218" s="1603"/>
      <c r="J218" s="254"/>
      <c r="K218" s="254"/>
      <c r="L218" s="254"/>
      <c r="M218" s="254"/>
      <c r="N218" s="606"/>
      <c r="O218" s="96"/>
    </row>
    <row r="219" spans="1:15" ht="15" customHeight="1" x14ac:dyDescent="0.2">
      <c r="A219" s="1601" t="s">
        <v>2</v>
      </c>
      <c r="B219" s="1627" t="s">
        <v>1162</v>
      </c>
      <c r="C219" s="1628"/>
      <c r="D219" s="1601" t="s">
        <v>1163</v>
      </c>
      <c r="E219" s="1601" t="s">
        <v>5</v>
      </c>
      <c r="F219" s="1601" t="s">
        <v>1164</v>
      </c>
      <c r="G219" s="1601"/>
      <c r="H219" s="1601"/>
      <c r="I219" s="1601" t="s">
        <v>7</v>
      </c>
      <c r="J219" s="727"/>
      <c r="K219" s="727"/>
      <c r="L219" s="727"/>
      <c r="M219" s="727"/>
      <c r="N219" s="95"/>
      <c r="O219" s="96"/>
    </row>
    <row r="220" spans="1:15" ht="11.25" customHeight="1" x14ac:dyDescent="0.2">
      <c r="A220" s="1601"/>
      <c r="B220" s="1629"/>
      <c r="C220" s="1630"/>
      <c r="D220" s="1601"/>
      <c r="E220" s="1601"/>
      <c r="F220" s="803">
        <v>2017</v>
      </c>
      <c r="G220" s="803">
        <v>2018</v>
      </c>
      <c r="H220" s="803">
        <v>2019</v>
      </c>
      <c r="I220" s="1601"/>
      <c r="J220" s="727"/>
      <c r="K220" s="727"/>
      <c r="L220" s="727"/>
      <c r="M220" s="727"/>
      <c r="N220" s="95"/>
      <c r="O220" s="96"/>
    </row>
    <row r="221" spans="1:15" ht="11.25" customHeight="1" x14ac:dyDescent="0.2">
      <c r="A221" s="797">
        <v>1</v>
      </c>
      <c r="B221" s="1588">
        <v>2</v>
      </c>
      <c r="C221" s="1589"/>
      <c r="D221" s="803">
        <v>3</v>
      </c>
      <c r="E221" s="803">
        <v>4</v>
      </c>
      <c r="F221" s="803">
        <v>5</v>
      </c>
      <c r="G221" s="803">
        <v>6</v>
      </c>
      <c r="H221" s="397">
        <v>7</v>
      </c>
      <c r="I221" s="803">
        <v>8</v>
      </c>
      <c r="J221" s="727"/>
      <c r="K221" s="727"/>
      <c r="L221" s="727"/>
      <c r="M221" s="727"/>
      <c r="N221" s="95"/>
      <c r="O221" s="96"/>
    </row>
    <row r="222" spans="1:15" ht="15" customHeight="1" x14ac:dyDescent="0.2">
      <c r="A222" s="1736" t="s">
        <v>1598</v>
      </c>
      <c r="B222" s="1737"/>
      <c r="C222" s="1738"/>
      <c r="D222" s="1738"/>
      <c r="E222" s="1738"/>
      <c r="F222" s="1738"/>
      <c r="G222" s="1738"/>
      <c r="H222" s="1738"/>
      <c r="I222" s="1739"/>
      <c r="J222" s="254"/>
      <c r="K222" s="254"/>
      <c r="L222" s="254"/>
      <c r="M222" s="254"/>
      <c r="N222" s="95"/>
      <c r="O222" s="96"/>
    </row>
    <row r="223" spans="1:15" ht="116.25" customHeight="1" x14ac:dyDescent="0.2">
      <c r="A223" s="1809" t="s">
        <v>1599</v>
      </c>
      <c r="B223" s="817" t="s">
        <v>2869</v>
      </c>
      <c r="C223" s="281" t="s">
        <v>1169</v>
      </c>
      <c r="D223" s="803" t="s">
        <v>304</v>
      </c>
      <c r="E223" s="399" t="s">
        <v>1166</v>
      </c>
      <c r="F223" s="644">
        <v>21543.194</v>
      </c>
      <c r="G223" s="644">
        <v>10002.924999999999</v>
      </c>
      <c r="H223" s="645">
        <v>26521.254000000001</v>
      </c>
      <c r="I223" s="644"/>
      <c r="J223" s="317" t="s">
        <v>3561</v>
      </c>
      <c r="K223" s="317" t="s">
        <v>4082</v>
      </c>
      <c r="L223" s="317" t="s">
        <v>4292</v>
      </c>
      <c r="M223" s="317"/>
      <c r="N223" s="95" t="s">
        <v>1167</v>
      </c>
      <c r="O223" s="96"/>
    </row>
    <row r="224" spans="1:15" ht="110.25" customHeight="1" x14ac:dyDescent="0.2">
      <c r="A224" s="1810"/>
      <c r="B224" s="817" t="s">
        <v>2870</v>
      </c>
      <c r="C224" s="281" t="s">
        <v>1170</v>
      </c>
      <c r="D224" s="803" t="s">
        <v>304</v>
      </c>
      <c r="E224" s="399" t="s">
        <v>1166</v>
      </c>
      <c r="F224" s="644">
        <v>84</v>
      </c>
      <c r="G224" s="644">
        <v>6808.43</v>
      </c>
      <c r="H224" s="645">
        <v>2290.855</v>
      </c>
      <c r="I224" s="644"/>
      <c r="J224" s="317" t="s">
        <v>4293</v>
      </c>
      <c r="K224" s="317"/>
      <c r="L224" s="317"/>
      <c r="M224" s="317"/>
      <c r="N224" s="95" t="s">
        <v>1167</v>
      </c>
      <c r="O224" s="96"/>
    </row>
    <row r="225" spans="1:18" ht="14.25" customHeight="1" x14ac:dyDescent="0.2">
      <c r="A225" s="1736" t="s">
        <v>1602</v>
      </c>
      <c r="B225" s="1737"/>
      <c r="C225" s="1738"/>
      <c r="D225" s="1738"/>
      <c r="E225" s="1738"/>
      <c r="F225" s="1738"/>
      <c r="G225" s="1738"/>
      <c r="H225" s="1738"/>
      <c r="I225" s="1739"/>
      <c r="J225" s="254"/>
      <c r="K225" s="254"/>
      <c r="L225" s="254"/>
      <c r="M225" s="254"/>
      <c r="N225" s="95"/>
      <c r="O225" s="96"/>
    </row>
    <row r="226" spans="1:18" ht="118.5" customHeight="1" x14ac:dyDescent="0.2">
      <c r="A226" s="1560" t="s">
        <v>1603</v>
      </c>
      <c r="B226" s="768" t="s">
        <v>2890</v>
      </c>
      <c r="C226" s="809" t="s">
        <v>1192</v>
      </c>
      <c r="D226" s="803" t="s">
        <v>13</v>
      </c>
      <c r="E226" s="399" t="s">
        <v>1166</v>
      </c>
      <c r="F226" s="607">
        <v>771.43100000000004</v>
      </c>
      <c r="G226" s="607"/>
      <c r="H226" s="607"/>
      <c r="I226" s="607"/>
      <c r="J226" s="790" t="s">
        <v>4294</v>
      </c>
      <c r="K226" s="790"/>
      <c r="L226" s="790"/>
      <c r="M226" s="790"/>
      <c r="N226" s="95" t="s">
        <v>1167</v>
      </c>
      <c r="O226" s="96"/>
    </row>
    <row r="227" spans="1:18" ht="120.75" customHeight="1" x14ac:dyDescent="0.2">
      <c r="A227" s="1727"/>
      <c r="B227" s="768" t="s">
        <v>2891</v>
      </c>
      <c r="C227" s="809" t="s">
        <v>1193</v>
      </c>
      <c r="D227" s="803" t="s">
        <v>13</v>
      </c>
      <c r="E227" s="399" t="s">
        <v>1166</v>
      </c>
      <c r="F227" s="607">
        <v>1542.8810000000001</v>
      </c>
      <c r="G227" s="607">
        <f>1806.247+1756.254</f>
        <v>3562.5010000000002</v>
      </c>
      <c r="H227" s="607">
        <v>319.00299999999999</v>
      </c>
      <c r="I227" s="607"/>
      <c r="J227" s="790" t="s">
        <v>4295</v>
      </c>
      <c r="K227" s="790"/>
      <c r="L227" s="790"/>
      <c r="M227" s="790"/>
      <c r="N227" s="95" t="s">
        <v>1167</v>
      </c>
      <c r="O227" s="96"/>
    </row>
    <row r="228" spans="1:18" ht="128.25" customHeight="1" x14ac:dyDescent="0.2">
      <c r="A228" s="1727"/>
      <c r="B228" s="826" t="s">
        <v>2895</v>
      </c>
      <c r="C228" s="826" t="s">
        <v>1197</v>
      </c>
      <c r="D228" s="806" t="s">
        <v>13</v>
      </c>
      <c r="E228" s="398" t="s">
        <v>1166</v>
      </c>
      <c r="F228" s="796">
        <v>881.35536000000002</v>
      </c>
      <c r="G228" s="796">
        <f>30300.432+1714.1</f>
        <v>32014.531999999999</v>
      </c>
      <c r="H228" s="796">
        <f>14682.31+5940.528</f>
        <v>20622.838</v>
      </c>
      <c r="I228" s="806"/>
      <c r="J228" s="95" t="s">
        <v>3423</v>
      </c>
      <c r="K228" s="790" t="s">
        <v>4296</v>
      </c>
      <c r="L228" s="790"/>
      <c r="M228" s="790"/>
      <c r="N228" s="95" t="s">
        <v>1167</v>
      </c>
      <c r="O228" s="96"/>
    </row>
    <row r="229" spans="1:18" ht="86.25" customHeight="1" x14ac:dyDescent="0.2">
      <c r="A229" s="1727"/>
      <c r="B229" s="826" t="s">
        <v>2896</v>
      </c>
      <c r="C229" s="826" t="s">
        <v>1198</v>
      </c>
      <c r="D229" s="803" t="s">
        <v>13</v>
      </c>
      <c r="E229" s="399" t="s">
        <v>1166</v>
      </c>
      <c r="F229" s="789">
        <v>886.72942999999998</v>
      </c>
      <c r="G229" s="789">
        <f>871.718+1987.389</f>
        <v>2859.107</v>
      </c>
      <c r="H229" s="789">
        <v>736.61099999999999</v>
      </c>
      <c r="I229" s="806"/>
      <c r="J229" s="95" t="s">
        <v>3424</v>
      </c>
      <c r="K229" s="790" t="s">
        <v>4297</v>
      </c>
      <c r="L229" s="790"/>
      <c r="M229" s="790"/>
      <c r="N229" s="95" t="s">
        <v>1167</v>
      </c>
      <c r="O229" s="96"/>
    </row>
    <row r="230" spans="1:18" ht="104.25" customHeight="1" x14ac:dyDescent="0.2">
      <c r="A230" s="1727"/>
      <c r="B230" s="768" t="s">
        <v>2900</v>
      </c>
      <c r="C230" s="809" t="s">
        <v>1200</v>
      </c>
      <c r="D230" s="803" t="s">
        <v>13</v>
      </c>
      <c r="E230" s="399" t="s">
        <v>1166</v>
      </c>
      <c r="F230" s="607">
        <v>891.62559999999996</v>
      </c>
      <c r="G230" s="607">
        <v>216.2</v>
      </c>
      <c r="H230" s="607"/>
      <c r="I230" s="607"/>
      <c r="J230" s="790" t="s">
        <v>4298</v>
      </c>
      <c r="K230" s="790"/>
      <c r="L230" s="790"/>
      <c r="M230" s="790"/>
      <c r="N230" s="95" t="s">
        <v>1167</v>
      </c>
      <c r="O230" s="96"/>
    </row>
    <row r="231" spans="1:18" ht="110.25" customHeight="1" x14ac:dyDescent="0.2">
      <c r="A231" s="1727"/>
      <c r="B231" s="768" t="s">
        <v>2903</v>
      </c>
      <c r="C231" s="809" t="s">
        <v>1202</v>
      </c>
      <c r="D231" s="803" t="s">
        <v>13</v>
      </c>
      <c r="E231" s="399" t="s">
        <v>1166</v>
      </c>
      <c r="F231" s="644">
        <v>1135.7190000000001</v>
      </c>
      <c r="G231" s="644">
        <v>2182.33</v>
      </c>
      <c r="H231" s="789"/>
      <c r="I231" s="789"/>
      <c r="J231" s="790" t="s">
        <v>3126</v>
      </c>
      <c r="K231" s="790" t="s">
        <v>4299</v>
      </c>
      <c r="L231" s="790"/>
      <c r="M231" s="790"/>
      <c r="N231" s="95" t="s">
        <v>1167</v>
      </c>
      <c r="O231" s="96"/>
    </row>
    <row r="232" spans="1:18" ht="84.75" customHeight="1" x14ac:dyDescent="0.2">
      <c r="A232" s="1727"/>
      <c r="B232" s="768" t="s">
        <v>2907</v>
      </c>
      <c r="C232" s="809" t="s">
        <v>1205</v>
      </c>
      <c r="D232" s="803" t="s">
        <v>13</v>
      </c>
      <c r="E232" s="399" t="s">
        <v>1166</v>
      </c>
      <c r="F232" s="751">
        <v>1285.039</v>
      </c>
      <c r="G232" s="607"/>
      <c r="H232" s="607"/>
      <c r="I232" s="607"/>
      <c r="J232" s="790" t="s">
        <v>4300</v>
      </c>
      <c r="K232" s="790"/>
      <c r="L232" s="790"/>
      <c r="M232" s="790"/>
      <c r="N232" s="95" t="s">
        <v>1167</v>
      </c>
      <c r="O232" s="96"/>
    </row>
    <row r="233" spans="1:18" ht="99" customHeight="1" x14ac:dyDescent="0.2">
      <c r="A233" s="1727"/>
      <c r="B233" s="826" t="s">
        <v>2911</v>
      </c>
      <c r="C233" s="826" t="s">
        <v>3183</v>
      </c>
      <c r="D233" s="803" t="s">
        <v>13</v>
      </c>
      <c r="E233" s="399" t="s">
        <v>1166</v>
      </c>
      <c r="F233" s="789">
        <v>48.636769999999999</v>
      </c>
      <c r="G233" s="789">
        <v>1621.5</v>
      </c>
      <c r="H233" s="789">
        <v>1621.5</v>
      </c>
      <c r="I233" s="806"/>
      <c r="J233" s="95" t="s">
        <v>3425</v>
      </c>
      <c r="K233" s="790" t="s">
        <v>4301</v>
      </c>
      <c r="L233" s="790"/>
      <c r="M233" s="790"/>
      <c r="N233" s="95" t="s">
        <v>1167</v>
      </c>
      <c r="O233" s="96"/>
    </row>
    <row r="234" spans="1:18" ht="105.75" customHeight="1" x14ac:dyDescent="0.2">
      <c r="A234" s="833" t="s">
        <v>2914</v>
      </c>
      <c r="B234" s="817" t="s">
        <v>2917</v>
      </c>
      <c r="C234" s="810" t="s">
        <v>1212</v>
      </c>
      <c r="D234" s="803" t="s">
        <v>13</v>
      </c>
      <c r="E234" s="399" t="s">
        <v>1166</v>
      </c>
      <c r="F234" s="644">
        <v>103.47029000000001</v>
      </c>
      <c r="G234" s="607"/>
      <c r="H234" s="607"/>
      <c r="I234" s="607"/>
      <c r="J234" s="790" t="s">
        <v>4302</v>
      </c>
      <c r="K234" s="790"/>
      <c r="L234" s="790"/>
      <c r="M234" s="790"/>
      <c r="N234" s="95" t="s">
        <v>1167</v>
      </c>
      <c r="O234" s="96"/>
    </row>
    <row r="235" spans="1:18" ht="93.75" customHeight="1" x14ac:dyDescent="0.2">
      <c r="A235" s="809" t="s">
        <v>2923</v>
      </c>
      <c r="B235" s="817" t="s">
        <v>2924</v>
      </c>
      <c r="C235" s="809" t="s">
        <v>1296</v>
      </c>
      <c r="D235" s="803" t="s">
        <v>1297</v>
      </c>
      <c r="E235" s="399" t="s">
        <v>1166</v>
      </c>
      <c r="F235" s="789">
        <v>699.245</v>
      </c>
      <c r="G235" s="789"/>
      <c r="H235" s="789"/>
      <c r="I235" s="789"/>
      <c r="J235" s="790" t="s">
        <v>4303</v>
      </c>
      <c r="K235" s="790"/>
      <c r="L235" s="790"/>
      <c r="M235" s="790"/>
      <c r="N235" s="95" t="s">
        <v>1167</v>
      </c>
      <c r="O235" s="605">
        <f>SUM(F226:F235)</f>
        <v>8246.132450000001</v>
      </c>
      <c r="P235" s="605">
        <f>SUM(G226:G235)</f>
        <v>42456.17</v>
      </c>
      <c r="Q235" s="605">
        <f>SUM(H226:H235)</f>
        <v>23299.952000000001</v>
      </c>
      <c r="R235" s="605">
        <f>SUM(I226:I235)</f>
        <v>0</v>
      </c>
    </row>
    <row r="236" spans="1:18" ht="11.25" customHeight="1" x14ac:dyDescent="0.2">
      <c r="F236" s="559"/>
      <c r="G236" s="559"/>
      <c r="H236" s="559"/>
      <c r="I236" s="560"/>
      <c r="J236" s="561"/>
      <c r="K236" s="561"/>
      <c r="L236" s="561"/>
      <c r="M236" s="561"/>
      <c r="N236" s="95"/>
      <c r="O236" s="96"/>
    </row>
    <row r="237" spans="1:18" ht="12.75" customHeight="1" x14ac:dyDescent="0.2">
      <c r="A237" s="1602" t="s">
        <v>1604</v>
      </c>
      <c r="B237" s="1602"/>
      <c r="C237" s="1602"/>
      <c r="D237" s="1602"/>
      <c r="E237" s="1602"/>
      <c r="F237" s="1602"/>
      <c r="G237" s="1602"/>
      <c r="H237" s="1602"/>
      <c r="I237" s="1602"/>
      <c r="J237" s="562"/>
      <c r="K237" s="562"/>
      <c r="L237" s="562"/>
      <c r="M237" s="562"/>
      <c r="N237" s="95" t="s">
        <v>8</v>
      </c>
      <c r="O237" s="96"/>
    </row>
    <row r="238" spans="1:18" ht="11.25" customHeight="1" x14ac:dyDescent="0.2">
      <c r="I238" s="128"/>
      <c r="J238" s="538"/>
      <c r="K238" s="538"/>
      <c r="L238" s="538"/>
      <c r="M238" s="538"/>
      <c r="N238" s="95"/>
      <c r="O238" s="96"/>
    </row>
    <row r="239" spans="1:18" ht="24.75" customHeight="1" x14ac:dyDescent="0.2">
      <c r="A239" s="1576" t="s">
        <v>2</v>
      </c>
      <c r="B239" s="1617" t="s">
        <v>3</v>
      </c>
      <c r="C239" s="1621"/>
      <c r="D239" s="1576" t="s">
        <v>4</v>
      </c>
      <c r="E239" s="1576" t="s">
        <v>5</v>
      </c>
      <c r="F239" s="1617" t="s">
        <v>1214</v>
      </c>
      <c r="G239" s="1618"/>
      <c r="H239" s="1618"/>
      <c r="I239" s="1601" t="s">
        <v>7</v>
      </c>
      <c r="J239" s="727"/>
      <c r="K239" s="727"/>
      <c r="L239" s="727"/>
      <c r="M239" s="727"/>
      <c r="N239" s="95"/>
      <c r="O239" s="96"/>
    </row>
    <row r="240" spans="1:18" ht="11.25" customHeight="1" x14ac:dyDescent="0.2">
      <c r="A240" s="1576"/>
      <c r="B240" s="1622"/>
      <c r="C240" s="1623"/>
      <c r="D240" s="1576"/>
      <c r="E240" s="1576"/>
      <c r="F240" s="1619"/>
      <c r="G240" s="1620"/>
      <c r="H240" s="1620"/>
      <c r="I240" s="1601"/>
      <c r="J240" s="727"/>
      <c r="K240" s="727"/>
      <c r="L240" s="727"/>
      <c r="M240" s="727"/>
      <c r="N240" s="95"/>
      <c r="O240" s="96"/>
    </row>
    <row r="241" spans="1:15" ht="17.25" customHeight="1" x14ac:dyDescent="0.2">
      <c r="A241" s="1576"/>
      <c r="B241" s="1622"/>
      <c r="C241" s="1623"/>
      <c r="D241" s="1576"/>
      <c r="E241" s="1576"/>
      <c r="F241" s="1576">
        <v>2017</v>
      </c>
      <c r="G241" s="1625">
        <v>2018</v>
      </c>
      <c r="H241" s="1586">
        <v>2019</v>
      </c>
      <c r="I241" s="1601"/>
      <c r="J241" s="727"/>
      <c r="K241" s="727"/>
      <c r="L241" s="727"/>
      <c r="M241" s="727"/>
      <c r="N241" s="95"/>
      <c r="O241" s="96"/>
    </row>
    <row r="242" spans="1:15" ht="3.75" customHeight="1" x14ac:dyDescent="0.2">
      <c r="A242" s="1576"/>
      <c r="B242" s="1619"/>
      <c r="C242" s="1624"/>
      <c r="D242" s="1576"/>
      <c r="E242" s="1576"/>
      <c r="F242" s="1576"/>
      <c r="G242" s="1626"/>
      <c r="H242" s="1586"/>
      <c r="I242" s="1601"/>
      <c r="J242" s="727"/>
      <c r="K242" s="727"/>
      <c r="L242" s="727"/>
      <c r="M242" s="727"/>
      <c r="N242" s="95"/>
      <c r="O242" s="96"/>
    </row>
    <row r="243" spans="1:15" ht="11.25" customHeight="1" x14ac:dyDescent="0.2">
      <c r="A243" s="811">
        <v>1</v>
      </c>
      <c r="B243" s="1586">
        <v>2</v>
      </c>
      <c r="C243" s="1587"/>
      <c r="D243" s="811">
        <v>3</v>
      </c>
      <c r="E243" s="811">
        <v>4</v>
      </c>
      <c r="F243" s="811">
        <v>5</v>
      </c>
      <c r="G243" s="811">
        <v>6</v>
      </c>
      <c r="H243" s="818">
        <v>7</v>
      </c>
      <c r="I243" s="803">
        <v>8</v>
      </c>
      <c r="J243" s="727"/>
      <c r="K243" s="727"/>
      <c r="L243" s="727"/>
      <c r="M243" s="727"/>
      <c r="N243" s="95"/>
      <c r="O243" s="96"/>
    </row>
    <row r="244" spans="1:15" ht="12" customHeight="1" x14ac:dyDescent="0.2">
      <c r="A244" s="1799" t="s">
        <v>1607</v>
      </c>
      <c r="B244" s="1800"/>
      <c r="C244" s="1800"/>
      <c r="D244" s="1800"/>
      <c r="E244" s="1800"/>
      <c r="F244" s="1800"/>
      <c r="G244" s="1800"/>
      <c r="H244" s="1800"/>
      <c r="I244" s="1801"/>
      <c r="J244" s="254"/>
      <c r="K244" s="254"/>
      <c r="L244" s="254"/>
      <c r="M244" s="254"/>
      <c r="N244" s="95"/>
      <c r="O244" s="96"/>
    </row>
    <row r="245" spans="1:15" ht="130.5" customHeight="1" x14ac:dyDescent="0.2">
      <c r="A245" s="1727" t="s">
        <v>1608</v>
      </c>
      <c r="B245" s="817" t="s">
        <v>2936</v>
      </c>
      <c r="C245" s="113" t="s">
        <v>1227</v>
      </c>
      <c r="D245" s="803" t="s">
        <v>286</v>
      </c>
      <c r="E245" s="797" t="s">
        <v>1216</v>
      </c>
      <c r="F245" s="607">
        <v>414.98</v>
      </c>
      <c r="G245" s="607"/>
      <c r="H245" s="724"/>
      <c r="I245" s="267"/>
      <c r="J245" s="727" t="s">
        <v>4304</v>
      </c>
      <c r="K245" s="727"/>
      <c r="L245" s="727"/>
      <c r="M245" s="727"/>
      <c r="N245" s="95" t="s">
        <v>123</v>
      </c>
      <c r="O245" s="96"/>
    </row>
    <row r="246" spans="1:15" ht="119.25" customHeight="1" x14ac:dyDescent="0.2">
      <c r="A246" s="1727"/>
      <c r="B246" s="817" t="s">
        <v>2941</v>
      </c>
      <c r="C246" s="368" t="s">
        <v>1232</v>
      </c>
      <c r="D246" s="752" t="s">
        <v>304</v>
      </c>
      <c r="E246" s="272" t="s">
        <v>325</v>
      </c>
      <c r="F246" s="274">
        <v>444.5</v>
      </c>
      <c r="G246" s="274">
        <v>1500</v>
      </c>
      <c r="H246" s="725"/>
      <c r="I246" s="381"/>
      <c r="J246" s="727" t="s">
        <v>4040</v>
      </c>
      <c r="K246" s="727" t="s">
        <v>4305</v>
      </c>
      <c r="L246" s="727"/>
      <c r="M246" s="727"/>
      <c r="N246" s="96" t="s">
        <v>326</v>
      </c>
      <c r="O246" s="96"/>
    </row>
    <row r="247" spans="1:15" ht="133.5" customHeight="1" x14ac:dyDescent="0.2">
      <c r="A247" s="1727"/>
      <c r="B247" s="817" t="s">
        <v>2947</v>
      </c>
      <c r="C247" s="113" t="s">
        <v>3638</v>
      </c>
      <c r="D247" s="789" t="s">
        <v>1238</v>
      </c>
      <c r="E247" s="803" t="s">
        <v>913</v>
      </c>
      <c r="F247" s="789"/>
      <c r="G247" s="285"/>
      <c r="H247" s="646"/>
      <c r="I247" s="285"/>
      <c r="J247" s="727" t="s">
        <v>3639</v>
      </c>
      <c r="K247" s="727" t="s">
        <v>4306</v>
      </c>
      <c r="L247" s="538"/>
      <c r="M247" s="538"/>
      <c r="N247" s="96" t="s">
        <v>911</v>
      </c>
      <c r="O247" s="96"/>
    </row>
    <row r="248" spans="1:15" ht="51.75" customHeight="1" x14ac:dyDescent="0.2">
      <c r="A248" s="1802"/>
      <c r="B248" s="806" t="s">
        <v>4074</v>
      </c>
      <c r="C248" s="497" t="s">
        <v>4075</v>
      </c>
      <c r="D248" s="806" t="s">
        <v>286</v>
      </c>
      <c r="E248" s="806" t="s">
        <v>902</v>
      </c>
      <c r="F248" s="806">
        <v>52.32</v>
      </c>
      <c r="G248" s="293"/>
      <c r="H248" s="753"/>
      <c r="I248" s="294"/>
      <c r="J248" s="127" t="s">
        <v>4307</v>
      </c>
      <c r="K248" s="538"/>
      <c r="L248" s="538"/>
      <c r="M248" s="538"/>
      <c r="N248" s="96"/>
      <c r="O248" s="96"/>
    </row>
    <row r="249" spans="1:15" ht="115.5" customHeight="1" x14ac:dyDescent="0.2">
      <c r="A249" s="1811" t="s">
        <v>1609</v>
      </c>
      <c r="B249" s="822" t="s">
        <v>2949</v>
      </c>
      <c r="C249" s="813" t="s">
        <v>1241</v>
      </c>
      <c r="D249" s="371" t="s">
        <v>304</v>
      </c>
      <c r="E249" s="754" t="s">
        <v>1166</v>
      </c>
      <c r="F249" s="683">
        <v>38.499000000000002</v>
      </c>
      <c r="G249" s="285"/>
      <c r="H249" s="646"/>
      <c r="I249" s="803"/>
      <c r="J249" s="727" t="s">
        <v>4308</v>
      </c>
      <c r="K249" s="727"/>
      <c r="L249" s="727"/>
      <c r="M249" s="727"/>
      <c r="N249" s="95" t="s">
        <v>1167</v>
      </c>
      <c r="O249" s="96"/>
    </row>
    <row r="250" spans="1:15" ht="83.25" customHeight="1" x14ac:dyDescent="0.2">
      <c r="A250" s="1727"/>
      <c r="B250" s="817" t="s">
        <v>2950</v>
      </c>
      <c r="C250" s="113" t="s">
        <v>1242</v>
      </c>
      <c r="D250" s="797" t="s">
        <v>286</v>
      </c>
      <c r="E250" s="797" t="s">
        <v>1243</v>
      </c>
      <c r="F250" s="607">
        <v>198.05719999999999</v>
      </c>
      <c r="G250" s="285"/>
      <c r="H250" s="646"/>
      <c r="I250" s="803"/>
      <c r="J250" s="727" t="s">
        <v>4309</v>
      </c>
      <c r="K250" s="727"/>
      <c r="L250" s="727"/>
      <c r="M250" s="727"/>
      <c r="N250" s="95" t="s">
        <v>329</v>
      </c>
      <c r="O250" s="96"/>
    </row>
    <row r="251" spans="1:15" ht="108" customHeight="1" x14ac:dyDescent="0.2">
      <c r="A251" s="1727"/>
      <c r="B251" s="817" t="s">
        <v>2952</v>
      </c>
      <c r="C251" s="281" t="s">
        <v>1242</v>
      </c>
      <c r="D251" s="797" t="s">
        <v>304</v>
      </c>
      <c r="E251" s="797" t="s">
        <v>1245</v>
      </c>
      <c r="F251" s="607">
        <v>292</v>
      </c>
      <c r="G251" s="285"/>
      <c r="H251" s="646"/>
      <c r="I251" s="803"/>
      <c r="J251" s="727" t="s">
        <v>3967</v>
      </c>
      <c r="K251" s="727" t="s">
        <v>4310</v>
      </c>
      <c r="L251" s="727"/>
      <c r="M251" s="727"/>
      <c r="N251" s="95" t="s">
        <v>1246</v>
      </c>
      <c r="O251" s="96"/>
    </row>
    <row r="252" spans="1:15" ht="125.25" customHeight="1" x14ac:dyDescent="0.2">
      <c r="A252" s="1727"/>
      <c r="B252" s="817" t="s">
        <v>2953</v>
      </c>
      <c r="C252" s="281" t="s">
        <v>1247</v>
      </c>
      <c r="D252" s="797" t="s">
        <v>304</v>
      </c>
      <c r="E252" s="797" t="s">
        <v>1245</v>
      </c>
      <c r="F252" s="607">
        <v>235.9</v>
      </c>
      <c r="G252" s="285"/>
      <c r="H252" s="646"/>
      <c r="I252" s="803"/>
      <c r="J252" s="727" t="s">
        <v>3968</v>
      </c>
      <c r="K252" s="727" t="s">
        <v>4311</v>
      </c>
      <c r="L252" s="727"/>
      <c r="M252" s="727"/>
      <c r="N252" s="95" t="s">
        <v>1246</v>
      </c>
      <c r="O252" s="96"/>
    </row>
    <row r="253" spans="1:15" ht="92.25" customHeight="1" x14ac:dyDescent="0.2">
      <c r="A253" s="1727"/>
      <c r="B253" s="817" t="s">
        <v>2956</v>
      </c>
      <c r="C253" s="113" t="s">
        <v>1251</v>
      </c>
      <c r="D253" s="789" t="s">
        <v>1240</v>
      </c>
      <c r="E253" s="803" t="s">
        <v>945</v>
      </c>
      <c r="F253" s="789"/>
      <c r="G253" s="285"/>
      <c r="H253" s="646"/>
      <c r="I253" s="285"/>
      <c r="J253" s="727" t="s">
        <v>4312</v>
      </c>
      <c r="K253" s="538"/>
      <c r="L253" s="538"/>
      <c r="M253" s="538"/>
      <c r="N253" s="96" t="s">
        <v>911</v>
      </c>
      <c r="O253" s="96"/>
    </row>
    <row r="254" spans="1:15" ht="102" customHeight="1" x14ac:dyDescent="0.2">
      <c r="A254" s="1728"/>
      <c r="B254" s="817" t="s">
        <v>2957</v>
      </c>
      <c r="C254" s="113" t="s">
        <v>1252</v>
      </c>
      <c r="D254" s="797" t="s">
        <v>1253</v>
      </c>
      <c r="E254" s="797" t="s">
        <v>1243</v>
      </c>
      <c r="F254" s="647">
        <v>78.924779999999998</v>
      </c>
      <c r="G254" s="285"/>
      <c r="H254" s="646"/>
      <c r="I254" s="803"/>
      <c r="J254" s="727" t="s">
        <v>4313</v>
      </c>
      <c r="K254" s="727"/>
      <c r="L254" s="727"/>
      <c r="M254" s="727"/>
      <c r="N254" s="95" t="s">
        <v>329</v>
      </c>
      <c r="O254" s="96"/>
    </row>
    <row r="255" spans="1:15" ht="81.75" customHeight="1" x14ac:dyDescent="0.2">
      <c r="A255" s="1560" t="s">
        <v>1610</v>
      </c>
      <c r="B255" s="817" t="s">
        <v>2959</v>
      </c>
      <c r="C255" s="113" t="s">
        <v>1255</v>
      </c>
      <c r="D255" s="797" t="s">
        <v>286</v>
      </c>
      <c r="E255" s="797" t="s">
        <v>1243</v>
      </c>
      <c r="F255" s="647">
        <v>39.9</v>
      </c>
      <c r="G255" s="285"/>
      <c r="H255" s="646"/>
      <c r="I255" s="285"/>
      <c r="J255" s="127" t="s">
        <v>4314</v>
      </c>
      <c r="K255" s="538"/>
      <c r="L255" s="538"/>
      <c r="M255" s="538"/>
      <c r="N255" s="95" t="s">
        <v>329</v>
      </c>
      <c r="O255" s="96"/>
    </row>
    <row r="256" spans="1:15" ht="123.75" customHeight="1" x14ac:dyDescent="0.2">
      <c r="A256" s="1727"/>
      <c r="B256" s="817" t="s">
        <v>2961</v>
      </c>
      <c r="C256" s="654" t="s">
        <v>1257</v>
      </c>
      <c r="D256" s="803" t="s">
        <v>304</v>
      </c>
      <c r="E256" s="797" t="s">
        <v>325</v>
      </c>
      <c r="F256" s="699">
        <v>200</v>
      </c>
      <c r="G256" s="715">
        <v>485</v>
      </c>
      <c r="H256" s="716">
        <v>600</v>
      </c>
      <c r="I256" s="712"/>
      <c r="J256" s="727" t="s">
        <v>4315</v>
      </c>
      <c r="K256" s="727"/>
      <c r="L256" s="727"/>
      <c r="M256" s="727"/>
      <c r="N256" s="96" t="s">
        <v>326</v>
      </c>
      <c r="O256" s="96"/>
    </row>
    <row r="257" spans="1:35" ht="94.5" customHeight="1" x14ac:dyDescent="0.2">
      <c r="A257" s="1727"/>
      <c r="B257" s="817" t="s">
        <v>2964</v>
      </c>
      <c r="C257" s="113" t="s">
        <v>1260</v>
      </c>
      <c r="D257" s="789" t="s">
        <v>286</v>
      </c>
      <c r="E257" s="803" t="s">
        <v>945</v>
      </c>
      <c r="F257" s="789">
        <v>18.7</v>
      </c>
      <c r="G257" s="285"/>
      <c r="H257" s="646"/>
      <c r="I257" s="803"/>
      <c r="J257" s="727" t="s">
        <v>4316</v>
      </c>
      <c r="K257" s="727"/>
      <c r="L257" s="727"/>
      <c r="M257" s="727"/>
      <c r="N257" s="96" t="s">
        <v>911</v>
      </c>
      <c r="O257" s="96"/>
    </row>
    <row r="258" spans="1:35" ht="102" customHeight="1" x14ac:dyDescent="0.2">
      <c r="A258" s="1727"/>
      <c r="B258" s="817" t="s">
        <v>2965</v>
      </c>
      <c r="C258" s="113" t="s">
        <v>1261</v>
      </c>
      <c r="D258" s="803" t="s">
        <v>1240</v>
      </c>
      <c r="E258" s="803" t="s">
        <v>910</v>
      </c>
      <c r="F258" s="789">
        <v>17.95</v>
      </c>
      <c r="G258" s="644"/>
      <c r="H258" s="645"/>
      <c r="I258" s="644"/>
      <c r="J258" s="317" t="s">
        <v>4317</v>
      </c>
      <c r="K258" s="317"/>
      <c r="L258" s="317"/>
      <c r="M258" s="317"/>
      <c r="N258" s="96" t="s">
        <v>911</v>
      </c>
      <c r="O258" s="96"/>
    </row>
    <row r="259" spans="1:35" ht="98.25" customHeight="1" x14ac:dyDescent="0.2">
      <c r="A259" s="1727"/>
      <c r="B259" s="817" t="s">
        <v>2969</v>
      </c>
      <c r="C259" s="113" t="s">
        <v>1265</v>
      </c>
      <c r="D259" s="803" t="s">
        <v>304</v>
      </c>
      <c r="E259" s="399" t="s">
        <v>1259</v>
      </c>
      <c r="F259" s="563">
        <v>46.900010000000002</v>
      </c>
      <c r="G259" s="400"/>
      <c r="H259" s="401"/>
      <c r="I259" s="803"/>
      <c r="J259" s="727" t="s">
        <v>3856</v>
      </c>
      <c r="K259" s="727" t="s">
        <v>4318</v>
      </c>
      <c r="L259" s="727"/>
      <c r="M259" s="727"/>
      <c r="N259" s="96" t="s">
        <v>326</v>
      </c>
      <c r="O259" s="96"/>
    </row>
    <row r="260" spans="1:35" ht="57.75" customHeight="1" x14ac:dyDescent="0.2">
      <c r="A260" s="1727"/>
      <c r="B260" s="806" t="s">
        <v>4076</v>
      </c>
      <c r="C260" s="497" t="s">
        <v>1255</v>
      </c>
      <c r="D260" s="806" t="s">
        <v>286</v>
      </c>
      <c r="E260" s="806" t="s">
        <v>902</v>
      </c>
      <c r="F260" s="806">
        <v>17.600000000000001</v>
      </c>
      <c r="G260" s="653"/>
      <c r="H260" s="755"/>
      <c r="I260" s="318"/>
      <c r="J260" s="790" t="s">
        <v>4307</v>
      </c>
      <c r="K260" s="790"/>
      <c r="L260" s="790"/>
      <c r="M260" s="790"/>
      <c r="N260" s="96"/>
      <c r="O260" s="96"/>
    </row>
    <row r="261" spans="1:35" ht="57.75" customHeight="1" x14ac:dyDescent="0.2">
      <c r="A261" s="1727"/>
      <c r="B261" s="798" t="s">
        <v>4077</v>
      </c>
      <c r="C261" s="601" t="s">
        <v>4078</v>
      </c>
      <c r="D261" s="798" t="s">
        <v>286</v>
      </c>
      <c r="E261" s="798" t="s">
        <v>902</v>
      </c>
      <c r="F261" s="798">
        <v>13.16</v>
      </c>
      <c r="G261" s="653"/>
      <c r="H261" s="755"/>
      <c r="I261" s="318"/>
      <c r="J261" s="790" t="s">
        <v>4307</v>
      </c>
      <c r="K261" s="790"/>
      <c r="L261" s="790"/>
      <c r="M261" s="790"/>
      <c r="N261" s="96"/>
      <c r="O261" s="96"/>
    </row>
    <row r="262" spans="1:35" ht="57.75" customHeight="1" x14ac:dyDescent="0.2">
      <c r="A262" s="1802"/>
      <c r="B262" s="806" t="s">
        <v>4079</v>
      </c>
      <c r="C262" s="497" t="s">
        <v>4080</v>
      </c>
      <c r="D262" s="806" t="s">
        <v>286</v>
      </c>
      <c r="E262" s="806" t="s">
        <v>3810</v>
      </c>
      <c r="F262" s="806">
        <v>25.5</v>
      </c>
      <c r="G262" s="653"/>
      <c r="H262" s="755"/>
      <c r="I262" s="318"/>
      <c r="J262" s="790" t="s">
        <v>4319</v>
      </c>
      <c r="K262" s="790"/>
      <c r="L262" s="790"/>
      <c r="M262" s="790"/>
      <c r="N262" s="96"/>
      <c r="O262" s="96"/>
    </row>
    <row r="263" spans="1:35" ht="105.75" customHeight="1" x14ac:dyDescent="0.2">
      <c r="A263" s="1812" t="s">
        <v>1611</v>
      </c>
      <c r="B263" s="792" t="s">
        <v>2974</v>
      </c>
      <c r="C263" s="813" t="s">
        <v>1270</v>
      </c>
      <c r="D263" s="800" t="s">
        <v>304</v>
      </c>
      <c r="E263" s="800" t="s">
        <v>1271</v>
      </c>
      <c r="F263" s="266">
        <v>172.4</v>
      </c>
      <c r="G263" s="266">
        <v>77</v>
      </c>
      <c r="H263" s="755">
        <v>93</v>
      </c>
      <c r="I263" s="800"/>
      <c r="J263" s="727" t="s">
        <v>4320</v>
      </c>
      <c r="K263" s="727"/>
      <c r="L263" s="727"/>
      <c r="M263" s="727"/>
      <c r="N263" s="95" t="s">
        <v>1272</v>
      </c>
      <c r="O263" s="96"/>
    </row>
    <row r="264" spans="1:35" ht="107.25" customHeight="1" x14ac:dyDescent="0.2">
      <c r="A264" s="1813"/>
      <c r="B264" s="817" t="s">
        <v>2977</v>
      </c>
      <c r="C264" s="829" t="s">
        <v>1275</v>
      </c>
      <c r="D264" s="274" t="s">
        <v>1276</v>
      </c>
      <c r="E264" s="381" t="s">
        <v>913</v>
      </c>
      <c r="F264" s="274">
        <v>180</v>
      </c>
      <c r="G264" s="756"/>
      <c r="H264" s="757"/>
      <c r="I264" s="803"/>
      <c r="J264" s="727" t="s">
        <v>4321</v>
      </c>
      <c r="K264" s="727"/>
      <c r="L264" s="727"/>
      <c r="M264" s="727"/>
      <c r="N264" s="96" t="s">
        <v>911</v>
      </c>
      <c r="O264" s="96"/>
    </row>
    <row r="265" spans="1:35" ht="114.75" customHeight="1" x14ac:dyDescent="0.2">
      <c r="A265" s="1813"/>
      <c r="B265" s="817" t="s">
        <v>2978</v>
      </c>
      <c r="C265" s="281" t="s">
        <v>3572</v>
      </c>
      <c r="D265" s="789" t="s">
        <v>810</v>
      </c>
      <c r="E265" s="803" t="s">
        <v>945</v>
      </c>
      <c r="F265" s="789"/>
      <c r="G265" s="285"/>
      <c r="H265" s="646"/>
      <c r="I265" s="803"/>
      <c r="J265" s="727" t="s">
        <v>3643</v>
      </c>
      <c r="K265" s="727" t="s">
        <v>4322</v>
      </c>
      <c r="L265" s="727"/>
      <c r="M265" s="727"/>
      <c r="N265" s="96" t="s">
        <v>911</v>
      </c>
      <c r="O265" s="96"/>
    </row>
    <row r="266" spans="1:35" ht="87" customHeight="1" x14ac:dyDescent="0.2">
      <c r="A266" s="1813"/>
      <c r="B266" s="817" t="s">
        <v>2979</v>
      </c>
      <c r="C266" s="281" t="s">
        <v>3573</v>
      </c>
      <c r="D266" s="789" t="s">
        <v>810</v>
      </c>
      <c r="E266" s="803" t="s">
        <v>3574</v>
      </c>
      <c r="F266" s="789"/>
      <c r="G266" s="285"/>
      <c r="H266" s="646"/>
      <c r="I266" s="803"/>
      <c r="J266" s="727" t="s">
        <v>3644</v>
      </c>
      <c r="K266" s="727" t="s">
        <v>4323</v>
      </c>
      <c r="L266" s="727"/>
      <c r="M266" s="727"/>
      <c r="N266" s="96" t="s">
        <v>911</v>
      </c>
      <c r="O266" s="96"/>
    </row>
    <row r="267" spans="1:35" ht="108.75" customHeight="1" x14ac:dyDescent="0.2">
      <c r="A267" s="1813"/>
      <c r="B267" s="817" t="s">
        <v>2983</v>
      </c>
      <c r="C267" s="113" t="s">
        <v>1278</v>
      </c>
      <c r="D267" s="789" t="s">
        <v>1279</v>
      </c>
      <c r="E267" s="803" t="s">
        <v>1280</v>
      </c>
      <c r="F267" s="648">
        <v>500</v>
      </c>
      <c r="G267" s="285"/>
      <c r="H267" s="646"/>
      <c r="I267" s="789">
        <v>700</v>
      </c>
      <c r="J267" s="790" t="s">
        <v>4324</v>
      </c>
      <c r="K267" s="790"/>
      <c r="L267" s="790"/>
      <c r="M267" s="790"/>
      <c r="N267" s="95" t="s">
        <v>973</v>
      </c>
      <c r="O267" s="96"/>
    </row>
    <row r="268" spans="1:35" ht="93" customHeight="1" x14ac:dyDescent="0.2">
      <c r="A268" s="1814"/>
      <c r="B268" s="817" t="s">
        <v>2985</v>
      </c>
      <c r="C268" s="98" t="s">
        <v>4049</v>
      </c>
      <c r="D268" s="365" t="s">
        <v>304</v>
      </c>
      <c r="E268" s="803" t="s">
        <v>1245</v>
      </c>
      <c r="F268" s="483">
        <v>74</v>
      </c>
      <c r="G268" s="797"/>
      <c r="H268" s="742"/>
      <c r="I268" s="797"/>
      <c r="J268" s="727" t="s">
        <v>3970</v>
      </c>
      <c r="K268" s="727" t="s">
        <v>4325</v>
      </c>
      <c r="L268" s="727"/>
      <c r="M268" s="727"/>
      <c r="N268" s="95" t="s">
        <v>1246</v>
      </c>
      <c r="O268" s="96"/>
    </row>
    <row r="269" spans="1:35" ht="18" customHeight="1" x14ac:dyDescent="0.2">
      <c r="F269" s="277"/>
      <c r="G269" s="277"/>
      <c r="H269" s="277"/>
      <c r="I269" s="277"/>
      <c r="J269" s="567"/>
      <c r="K269" s="567"/>
      <c r="L269" s="567"/>
      <c r="M269" s="567"/>
      <c r="P269" s="128"/>
      <c r="Q269" s="128"/>
      <c r="R269" s="128"/>
      <c r="S269" s="128"/>
      <c r="T269" s="128"/>
      <c r="U269" s="128"/>
      <c r="V269" s="128"/>
      <c r="W269" s="128"/>
      <c r="X269" s="128"/>
      <c r="Y269" s="128"/>
      <c r="Z269" s="128"/>
      <c r="AA269" s="128"/>
      <c r="AB269" s="128"/>
      <c r="AC269" s="128"/>
      <c r="AD269" s="128"/>
      <c r="AE269" s="128"/>
      <c r="AF269" s="128"/>
      <c r="AG269" s="128"/>
      <c r="AH269" s="128"/>
      <c r="AI269" s="128"/>
    </row>
    <row r="270" spans="1:35" x14ac:dyDescent="0.2">
      <c r="P270" s="128"/>
      <c r="Q270" s="128"/>
      <c r="R270" s="128"/>
      <c r="S270" s="128"/>
      <c r="T270" s="128"/>
      <c r="U270" s="128"/>
      <c r="V270" s="128"/>
      <c r="W270" s="128"/>
      <c r="X270" s="128"/>
      <c r="Y270" s="128"/>
      <c r="Z270" s="128"/>
      <c r="AA270" s="128"/>
      <c r="AB270" s="128"/>
      <c r="AC270" s="128"/>
      <c r="AD270" s="128"/>
      <c r="AE270" s="128"/>
      <c r="AF270" s="128"/>
      <c r="AG270" s="128"/>
      <c r="AH270" s="128"/>
      <c r="AI270" s="128"/>
    </row>
    <row r="271" spans="1:35" x14ac:dyDescent="0.2">
      <c r="P271" s="128"/>
      <c r="Q271" s="128"/>
      <c r="R271" s="128"/>
      <c r="S271" s="128"/>
      <c r="T271" s="128"/>
      <c r="U271" s="128"/>
      <c r="V271" s="128"/>
      <c r="W271" s="128"/>
      <c r="X271" s="128"/>
      <c r="Y271" s="128"/>
      <c r="Z271" s="128"/>
      <c r="AA271" s="128"/>
      <c r="AB271" s="128"/>
      <c r="AC271" s="128"/>
      <c r="AD271" s="128"/>
      <c r="AE271" s="128"/>
      <c r="AF271" s="128"/>
      <c r="AG271" s="128"/>
      <c r="AH271" s="128"/>
      <c r="AI271" s="128"/>
    </row>
    <row r="272" spans="1:35" x14ac:dyDescent="0.2">
      <c r="P272" s="128"/>
      <c r="Q272" s="128"/>
      <c r="R272" s="128"/>
      <c r="S272" s="128"/>
      <c r="T272" s="128"/>
      <c r="U272" s="128"/>
      <c r="V272" s="128"/>
      <c r="W272" s="128"/>
      <c r="X272" s="128"/>
      <c r="Y272" s="128"/>
      <c r="Z272" s="128"/>
      <c r="AA272" s="128"/>
      <c r="AB272" s="128"/>
      <c r="AC272" s="128"/>
      <c r="AD272" s="128"/>
      <c r="AE272" s="128"/>
      <c r="AF272" s="128"/>
      <c r="AG272" s="128"/>
      <c r="AH272" s="128"/>
      <c r="AI272" s="128"/>
    </row>
    <row r="273" spans="16:35" x14ac:dyDescent="0.2">
      <c r="P273" s="128"/>
      <c r="Q273" s="128"/>
      <c r="R273" s="128"/>
      <c r="S273" s="128"/>
      <c r="T273" s="128"/>
      <c r="U273" s="128"/>
      <c r="V273" s="128"/>
      <c r="W273" s="128"/>
      <c r="X273" s="128"/>
      <c r="Y273" s="128"/>
      <c r="Z273" s="128"/>
      <c r="AA273" s="128"/>
      <c r="AB273" s="128"/>
      <c r="AC273" s="128"/>
      <c r="AD273" s="128"/>
      <c r="AE273" s="128"/>
      <c r="AF273" s="128"/>
      <c r="AG273" s="128"/>
      <c r="AH273" s="128"/>
      <c r="AI273" s="128"/>
    </row>
    <row r="274" spans="16:35" x14ac:dyDescent="0.2">
      <c r="P274" s="128"/>
      <c r="Q274" s="128"/>
      <c r="R274" s="128"/>
      <c r="S274" s="128"/>
      <c r="T274" s="128"/>
      <c r="U274" s="128"/>
      <c r="V274" s="128"/>
      <c r="W274" s="128"/>
      <c r="X274" s="128"/>
      <c r="Y274" s="128"/>
      <c r="Z274" s="128"/>
      <c r="AA274" s="128"/>
      <c r="AB274" s="128"/>
      <c r="AC274" s="128"/>
      <c r="AD274" s="128"/>
      <c r="AE274" s="128"/>
      <c r="AF274" s="128"/>
      <c r="AG274" s="128"/>
      <c r="AH274" s="128"/>
      <c r="AI274" s="128"/>
    </row>
  </sheetData>
  <autoFilter ref="E1:E274"/>
  <mergeCells count="99">
    <mergeCell ref="A249:A254"/>
    <mergeCell ref="A263:A268"/>
    <mergeCell ref="A33:A48"/>
    <mergeCell ref="A49:A50"/>
    <mergeCell ref="A52:A70"/>
    <mergeCell ref="A82:A83"/>
    <mergeCell ref="A84:A93"/>
    <mergeCell ref="A226:A233"/>
    <mergeCell ref="A206:A207"/>
    <mergeCell ref="A183:A184"/>
    <mergeCell ref="A176:A178"/>
    <mergeCell ref="A160:I160"/>
    <mergeCell ref="A150:A151"/>
    <mergeCell ref="A152:A153"/>
    <mergeCell ref="A143:A146"/>
    <mergeCell ref="A147:A148"/>
    <mergeCell ref="A244:I244"/>
    <mergeCell ref="A237:I237"/>
    <mergeCell ref="A239:A242"/>
    <mergeCell ref="B239:C242"/>
    <mergeCell ref="D239:D242"/>
    <mergeCell ref="E239:E242"/>
    <mergeCell ref="F239:H240"/>
    <mergeCell ref="I239:I242"/>
    <mergeCell ref="F241:F242"/>
    <mergeCell ref="F219:H219"/>
    <mergeCell ref="I219:I220"/>
    <mergeCell ref="G241:G242"/>
    <mergeCell ref="H241:H242"/>
    <mergeCell ref="B243:C243"/>
    <mergeCell ref="J208:J211"/>
    <mergeCell ref="A208:A211"/>
    <mergeCell ref="A201:A203"/>
    <mergeCell ref="A245:A248"/>
    <mergeCell ref="A191:A193"/>
    <mergeCell ref="A199:A200"/>
    <mergeCell ref="A194:A197"/>
    <mergeCell ref="B221:C221"/>
    <mergeCell ref="A222:I222"/>
    <mergeCell ref="A225:I225"/>
    <mergeCell ref="A223:A224"/>
    <mergeCell ref="A218:I218"/>
    <mergeCell ref="A219:A220"/>
    <mergeCell ref="B219:C220"/>
    <mergeCell ref="D219:D220"/>
    <mergeCell ref="E219:E220"/>
    <mergeCell ref="H163:H164"/>
    <mergeCell ref="B165:C165"/>
    <mergeCell ref="A166:I166"/>
    <mergeCell ref="A169:I169"/>
    <mergeCell ref="A167:A168"/>
    <mergeCell ref="A161:A164"/>
    <mergeCell ref="B161:C164"/>
    <mergeCell ref="D161:D164"/>
    <mergeCell ref="E161:E164"/>
    <mergeCell ref="F161:H162"/>
    <mergeCell ref="I161:I164"/>
    <mergeCell ref="F163:F164"/>
    <mergeCell ref="G163:G164"/>
    <mergeCell ref="A71:I71"/>
    <mergeCell ref="A73:A77"/>
    <mergeCell ref="A94:A114"/>
    <mergeCell ref="A157:A158"/>
    <mergeCell ref="A129:I129"/>
    <mergeCell ref="A122:A126"/>
    <mergeCell ref="A130:A137"/>
    <mergeCell ref="A138:A142"/>
    <mergeCell ref="A255:A262"/>
    <mergeCell ref="A51:I51"/>
    <mergeCell ref="L20:L22"/>
    <mergeCell ref="F20:F22"/>
    <mergeCell ref="G20:G22"/>
    <mergeCell ref="H20:H22"/>
    <mergeCell ref="I20:I22"/>
    <mergeCell ref="J20:J22"/>
    <mergeCell ref="K20:K22"/>
    <mergeCell ref="A19:A32"/>
    <mergeCell ref="D20:D22"/>
    <mergeCell ref="E20:E22"/>
    <mergeCell ref="A170:A172"/>
    <mergeCell ref="A121:I121"/>
    <mergeCell ref="A116:A120"/>
    <mergeCell ref="A78:A81"/>
    <mergeCell ref="H2:I4"/>
    <mergeCell ref="A6:I6"/>
    <mergeCell ref="A7:I7"/>
    <mergeCell ref="A8:N8"/>
    <mergeCell ref="A16:I16"/>
    <mergeCell ref="A9:I9"/>
    <mergeCell ref="A11:A14"/>
    <mergeCell ref="B11:C14"/>
    <mergeCell ref="D11:D14"/>
    <mergeCell ref="E11:E14"/>
    <mergeCell ref="F11:H12"/>
    <mergeCell ref="I11:I14"/>
    <mergeCell ref="F13:F14"/>
    <mergeCell ref="G13:G14"/>
    <mergeCell ref="H13:H14"/>
    <mergeCell ref="B15:C15"/>
  </mergeCells>
  <pageMargins left="0.70866141732283472" right="0.70866141732283472" top="0.74803149606299213" bottom="0.74803149606299213" header="0.31496062992125984" footer="0.31496062992125984"/>
  <pageSetup paperSize="9" fitToHeight="0" orientation="landscape" r:id="rId1"/>
  <rowBreaks count="1" manualBreakCount="1">
    <brk id="269" max="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1"/>
  <sheetViews>
    <sheetView view="pageBreakPreview" zoomScale="80" zoomScaleNormal="100" zoomScaleSheetLayoutView="80" workbookViewId="0">
      <selection activeCell="E20" sqref="E20"/>
    </sheetView>
  </sheetViews>
  <sheetFormatPr defaultColWidth="21.85546875" defaultRowHeight="11.25" x14ac:dyDescent="0.2"/>
  <cols>
    <col min="1" max="1" width="28.28515625" style="96" customWidth="1"/>
    <col min="2" max="2" width="8.5703125" style="96" customWidth="1"/>
    <col min="3" max="3" width="36.42578125" style="96" customWidth="1"/>
    <col min="4" max="4" width="21.85546875" style="96"/>
    <col min="5" max="5" width="27.5703125" style="96" customWidth="1"/>
    <col min="6" max="6" width="14.42578125" style="96" customWidth="1"/>
    <col min="7" max="7" width="13.5703125" style="96" customWidth="1"/>
    <col min="8" max="8" width="11.85546875" style="96" customWidth="1"/>
    <col min="9" max="9" width="12" style="96" bestFit="1" customWidth="1"/>
    <col min="10" max="12" width="46.85546875" style="243" customWidth="1"/>
    <col min="13" max="13" width="26.42578125" style="243" customWidth="1"/>
    <col min="14" max="14" width="6.7109375" style="127" hidden="1" customWidth="1"/>
    <col min="15" max="15" width="21.85546875" style="128"/>
    <col min="16" max="16384" width="21.85546875" style="96"/>
  </cols>
  <sheetData>
    <row r="1" spans="1:15" ht="13.5" customHeight="1" x14ac:dyDescent="0.2">
      <c r="H1" s="242"/>
    </row>
    <row r="2" spans="1:15" ht="14.25" customHeight="1" x14ac:dyDescent="0.2">
      <c r="G2" s="244"/>
      <c r="H2" s="1743" t="s">
        <v>4421</v>
      </c>
      <c r="I2" s="1743"/>
      <c r="J2" s="245"/>
      <c r="K2" s="245"/>
      <c r="L2" s="245"/>
      <c r="M2" s="245"/>
    </row>
    <row r="3" spans="1:15" ht="12.75" customHeight="1" x14ac:dyDescent="0.2">
      <c r="G3" s="244"/>
      <c r="H3" s="1743"/>
      <c r="I3" s="1743"/>
      <c r="J3" s="245"/>
      <c r="K3" s="245"/>
      <c r="L3" s="245"/>
      <c r="M3" s="245"/>
    </row>
    <row r="4" spans="1:15" ht="12.75" customHeight="1" x14ac:dyDescent="0.2">
      <c r="G4" s="244"/>
      <c r="H4" s="1743"/>
      <c r="I4" s="1743"/>
      <c r="J4" s="245"/>
      <c r="K4" s="245"/>
      <c r="L4" s="245"/>
      <c r="M4" s="245"/>
    </row>
    <row r="5" spans="1:15" ht="11.25" customHeight="1" x14ac:dyDescent="0.2"/>
    <row r="6" spans="1:15" s="249" customFormat="1" ht="12.75" customHeight="1" x14ac:dyDescent="0.2">
      <c r="A6" s="1602" t="s">
        <v>0</v>
      </c>
      <c r="B6" s="1602"/>
      <c r="C6" s="1602"/>
      <c r="D6" s="1602"/>
      <c r="E6" s="1602"/>
      <c r="F6" s="1602"/>
      <c r="G6" s="1602"/>
      <c r="H6" s="1602"/>
      <c r="I6" s="1602"/>
      <c r="J6" s="246"/>
      <c r="K6" s="246"/>
      <c r="L6" s="246"/>
      <c r="M6" s="246"/>
      <c r="N6" s="247"/>
      <c r="O6" s="248"/>
    </row>
    <row r="7" spans="1:15" s="249" customFormat="1" ht="12.75" customHeight="1" x14ac:dyDescent="0.2">
      <c r="A7" s="1602" t="s">
        <v>1</v>
      </c>
      <c r="B7" s="1602"/>
      <c r="C7" s="1602"/>
      <c r="D7" s="1602"/>
      <c r="E7" s="1602"/>
      <c r="F7" s="1602"/>
      <c r="G7" s="1602"/>
      <c r="H7" s="1602"/>
      <c r="I7" s="1602"/>
      <c r="J7" s="246"/>
      <c r="K7" s="246"/>
      <c r="L7" s="246"/>
      <c r="M7" s="246"/>
      <c r="N7" s="246"/>
    </row>
    <row r="8" spans="1:15" ht="6.75" customHeight="1" x14ac:dyDescent="0.2">
      <c r="A8" s="1744"/>
      <c r="B8" s="1744"/>
      <c r="C8" s="1744"/>
      <c r="D8" s="1744"/>
      <c r="E8" s="1744"/>
      <c r="F8" s="1744"/>
      <c r="G8" s="1744"/>
      <c r="H8" s="1744"/>
      <c r="I8" s="1744"/>
      <c r="J8" s="1744"/>
      <c r="K8" s="1744"/>
      <c r="L8" s="1744"/>
      <c r="M8" s="1744"/>
      <c r="N8" s="1744"/>
      <c r="O8" s="96"/>
    </row>
    <row r="9" spans="1:15" ht="15.75" customHeight="1" x14ac:dyDescent="0.2">
      <c r="A9" s="1744"/>
      <c r="B9" s="1744"/>
      <c r="C9" s="1744"/>
      <c r="D9" s="1744"/>
      <c r="E9" s="1744"/>
      <c r="F9" s="1744"/>
      <c r="G9" s="1744"/>
      <c r="H9" s="1744"/>
      <c r="I9" s="1744"/>
      <c r="J9" s="828"/>
      <c r="K9" s="828"/>
      <c r="L9" s="828"/>
      <c r="M9" s="828"/>
      <c r="N9" s="828"/>
      <c r="O9" s="96"/>
    </row>
    <row r="10" spans="1:15" ht="15" customHeight="1" x14ac:dyDescent="0.2">
      <c r="A10" s="250"/>
      <c r="B10" s="250"/>
      <c r="C10" s="250"/>
      <c r="D10" s="251" t="s">
        <v>1381</v>
      </c>
      <c r="E10" s="251"/>
      <c r="F10" s="250"/>
      <c r="G10" s="250"/>
      <c r="H10" s="250"/>
      <c r="I10" s="250"/>
      <c r="J10" s="252"/>
      <c r="K10" s="252"/>
      <c r="L10" s="252"/>
      <c r="M10" s="252"/>
      <c r="N10" s="95"/>
      <c r="O10" s="96"/>
    </row>
    <row r="11" spans="1:15" ht="15" customHeight="1" x14ac:dyDescent="0.2">
      <c r="A11" s="1601" t="s">
        <v>2</v>
      </c>
      <c r="B11" s="1634" t="s">
        <v>3</v>
      </c>
      <c r="C11" s="1635"/>
      <c r="D11" s="1601" t="s">
        <v>4</v>
      </c>
      <c r="E11" s="1601" t="s">
        <v>5</v>
      </c>
      <c r="F11" s="1601" t="s">
        <v>6</v>
      </c>
      <c r="G11" s="1601"/>
      <c r="H11" s="1601"/>
      <c r="I11" s="1601" t="s">
        <v>7</v>
      </c>
      <c r="J11" s="727"/>
      <c r="K11" s="727"/>
      <c r="L11" s="727"/>
      <c r="M11" s="727"/>
      <c r="N11" s="95"/>
      <c r="O11" s="96"/>
    </row>
    <row r="12" spans="1:15" ht="11.25" customHeight="1" x14ac:dyDescent="0.2">
      <c r="A12" s="1601"/>
      <c r="B12" s="1636"/>
      <c r="C12" s="1637"/>
      <c r="D12" s="1601"/>
      <c r="E12" s="1601"/>
      <c r="F12" s="1601"/>
      <c r="G12" s="1601"/>
      <c r="H12" s="1601"/>
      <c r="I12" s="1601"/>
      <c r="J12" s="727"/>
      <c r="K12" s="727"/>
      <c r="L12" s="727"/>
      <c r="M12" s="727"/>
      <c r="N12" s="95"/>
      <c r="O12" s="96"/>
    </row>
    <row r="13" spans="1:15" ht="11.25" customHeight="1" x14ac:dyDescent="0.2">
      <c r="A13" s="1601"/>
      <c r="B13" s="1636"/>
      <c r="C13" s="1637"/>
      <c r="D13" s="1601"/>
      <c r="E13" s="1601"/>
      <c r="F13" s="1601">
        <v>2017</v>
      </c>
      <c r="G13" s="1601">
        <v>2018</v>
      </c>
      <c r="H13" s="1601">
        <v>2019</v>
      </c>
      <c r="I13" s="1601"/>
      <c r="J13" s="727"/>
      <c r="K13" s="727"/>
      <c r="L13" s="727"/>
      <c r="M13" s="727"/>
      <c r="N13" s="95"/>
      <c r="O13" s="96"/>
    </row>
    <row r="14" spans="1:15" ht="3.75" customHeight="1" x14ac:dyDescent="0.2">
      <c r="A14" s="1601"/>
      <c r="B14" s="1638"/>
      <c r="C14" s="1639"/>
      <c r="D14" s="1601"/>
      <c r="E14" s="1601"/>
      <c r="F14" s="1601"/>
      <c r="G14" s="1601"/>
      <c r="H14" s="1601"/>
      <c r="I14" s="1601"/>
      <c r="J14" s="727"/>
      <c r="K14" s="727"/>
      <c r="L14" s="727"/>
      <c r="M14" s="727"/>
      <c r="N14" s="95"/>
      <c r="O14" s="96"/>
    </row>
    <row r="15" spans="1:15" ht="11.25" customHeight="1" x14ac:dyDescent="0.2">
      <c r="A15" s="798">
        <v>1</v>
      </c>
      <c r="B15" s="1644">
        <v>2</v>
      </c>
      <c r="C15" s="1645"/>
      <c r="D15" s="798">
        <v>3</v>
      </c>
      <c r="E15" s="798">
        <v>4</v>
      </c>
      <c r="F15" s="798">
        <v>5</v>
      </c>
      <c r="G15" s="798">
        <v>6</v>
      </c>
      <c r="H15" s="798">
        <v>7</v>
      </c>
      <c r="I15" s="798">
        <v>8</v>
      </c>
      <c r="J15" s="727"/>
      <c r="K15" s="727"/>
      <c r="L15" s="727"/>
      <c r="M15" s="727"/>
      <c r="N15" s="95"/>
      <c r="O15" s="96"/>
    </row>
    <row r="16" spans="1:15" ht="12.75" customHeight="1" x14ac:dyDescent="0.2">
      <c r="A16" s="1742" t="s">
        <v>1382</v>
      </c>
      <c r="B16" s="1742"/>
      <c r="C16" s="1742"/>
      <c r="D16" s="1742"/>
      <c r="E16" s="1742"/>
      <c r="F16" s="1742"/>
      <c r="G16" s="1742"/>
      <c r="H16" s="1742"/>
      <c r="I16" s="1742"/>
      <c r="J16" s="254"/>
      <c r="K16" s="254"/>
      <c r="L16" s="254"/>
      <c r="M16" s="254"/>
      <c r="N16" s="95" t="s">
        <v>8</v>
      </c>
      <c r="O16" s="96"/>
    </row>
    <row r="17" spans="1:16" ht="168.75" customHeight="1" x14ac:dyDescent="0.2">
      <c r="A17" s="1564" t="s">
        <v>1402</v>
      </c>
      <c r="B17" s="795" t="s">
        <v>1424</v>
      </c>
      <c r="C17" s="826" t="s">
        <v>4360</v>
      </c>
      <c r="D17" s="287" t="s">
        <v>10</v>
      </c>
      <c r="E17" s="569" t="s">
        <v>31</v>
      </c>
      <c r="F17" s="796">
        <v>30</v>
      </c>
      <c r="G17" s="796"/>
      <c r="H17" s="796"/>
      <c r="I17" s="806"/>
      <c r="J17" s="727" t="s">
        <v>4359</v>
      </c>
      <c r="K17" s="727"/>
      <c r="L17" s="727"/>
      <c r="M17" s="727"/>
      <c r="N17" s="127" t="s">
        <v>11</v>
      </c>
      <c r="O17" s="96"/>
    </row>
    <row r="18" spans="1:16" ht="165" customHeight="1" x14ac:dyDescent="0.2">
      <c r="A18" s="1564"/>
      <c r="B18" s="795" t="s">
        <v>1425</v>
      </c>
      <c r="C18" s="826" t="s">
        <v>4361</v>
      </c>
      <c r="D18" s="287" t="s">
        <v>10</v>
      </c>
      <c r="E18" s="569" t="s">
        <v>31</v>
      </c>
      <c r="F18" s="796">
        <v>50</v>
      </c>
      <c r="G18" s="796"/>
      <c r="H18" s="796"/>
      <c r="I18" s="806"/>
      <c r="J18" s="727" t="s">
        <v>4362</v>
      </c>
      <c r="K18" s="727"/>
      <c r="L18" s="727"/>
      <c r="M18" s="727"/>
      <c r="N18" s="127" t="s">
        <v>11</v>
      </c>
      <c r="O18" s="96"/>
    </row>
    <row r="19" spans="1:16" ht="100.5" customHeight="1" x14ac:dyDescent="0.2">
      <c r="A19" s="1564"/>
      <c r="B19" s="795" t="s">
        <v>1623</v>
      </c>
      <c r="C19" s="826" t="s">
        <v>124</v>
      </c>
      <c r="D19" s="287" t="s">
        <v>10</v>
      </c>
      <c r="E19" s="569" t="s">
        <v>31</v>
      </c>
      <c r="F19" s="796"/>
      <c r="G19" s="796"/>
      <c r="H19" s="796"/>
      <c r="I19" s="806"/>
      <c r="J19" s="727" t="s">
        <v>4363</v>
      </c>
      <c r="K19" s="727"/>
      <c r="L19" s="727"/>
      <c r="M19" s="727"/>
      <c r="N19" s="127" t="s">
        <v>11</v>
      </c>
      <c r="O19" s="96"/>
    </row>
    <row r="20" spans="1:16" ht="64.5" customHeight="1" x14ac:dyDescent="0.2">
      <c r="A20" s="1564" t="s">
        <v>1475</v>
      </c>
      <c r="B20" s="806" t="s">
        <v>4364</v>
      </c>
      <c r="C20" s="497" t="s">
        <v>4365</v>
      </c>
      <c r="D20" s="806" t="s">
        <v>810</v>
      </c>
      <c r="E20" s="806" t="s">
        <v>31</v>
      </c>
      <c r="F20" s="806">
        <v>230</v>
      </c>
      <c r="G20" s="796"/>
      <c r="H20" s="796"/>
      <c r="I20" s="796"/>
      <c r="J20" s="790" t="s">
        <v>4425</v>
      </c>
      <c r="K20" s="790"/>
      <c r="L20" s="790"/>
      <c r="M20" s="790"/>
      <c r="P20" s="128"/>
    </row>
    <row r="21" spans="1:16" ht="65.25" customHeight="1" x14ac:dyDescent="0.2">
      <c r="A21" s="1564"/>
      <c r="B21" s="806" t="s">
        <v>4366</v>
      </c>
      <c r="C21" s="497" t="s">
        <v>4367</v>
      </c>
      <c r="D21" s="806" t="s">
        <v>810</v>
      </c>
      <c r="E21" s="806" t="s">
        <v>31</v>
      </c>
      <c r="F21" s="806">
        <v>320</v>
      </c>
      <c r="G21" s="796"/>
      <c r="H21" s="796"/>
      <c r="I21" s="796"/>
      <c r="J21" s="790" t="s">
        <v>4426</v>
      </c>
      <c r="K21" s="790"/>
      <c r="L21" s="790"/>
      <c r="M21" s="790"/>
      <c r="P21" s="128"/>
    </row>
    <row r="22" spans="1:16" s="546" customFormat="1" ht="15" customHeight="1" x14ac:dyDescent="0.25">
      <c r="A22" s="1800" t="s">
        <v>1494</v>
      </c>
      <c r="B22" s="1800"/>
      <c r="C22" s="1800"/>
      <c r="D22" s="1800"/>
      <c r="E22" s="1800"/>
      <c r="F22" s="1800"/>
      <c r="G22" s="1800"/>
      <c r="H22" s="1800"/>
      <c r="I22" s="1800"/>
      <c r="J22" s="254"/>
      <c r="K22" s="254"/>
      <c r="L22" s="254"/>
      <c r="M22" s="254"/>
      <c r="N22" s="545" t="s">
        <v>8</v>
      </c>
      <c r="O22" s="545"/>
    </row>
    <row r="23" spans="1:16" ht="101.25" customHeight="1" x14ac:dyDescent="0.2">
      <c r="A23" s="826" t="s">
        <v>1500</v>
      </c>
      <c r="B23" s="817" t="s">
        <v>2540</v>
      </c>
      <c r="C23" s="687" t="s">
        <v>949</v>
      </c>
      <c r="D23" s="700" t="s">
        <v>810</v>
      </c>
      <c r="E23" s="701" t="s">
        <v>950</v>
      </c>
      <c r="F23" s="120">
        <v>540</v>
      </c>
      <c r="G23" s="702"/>
      <c r="H23" s="703"/>
      <c r="I23" s="685"/>
      <c r="J23" s="727" t="s">
        <v>4368</v>
      </c>
      <c r="K23" s="727"/>
      <c r="L23" s="727"/>
      <c r="M23" s="727"/>
      <c r="N23" s="95" t="s">
        <v>329</v>
      </c>
      <c r="O23" s="96"/>
    </row>
    <row r="24" spans="1:16" ht="116.25" customHeight="1" x14ac:dyDescent="0.2">
      <c r="A24" s="209" t="s">
        <v>2542</v>
      </c>
      <c r="B24" s="817" t="s">
        <v>2546</v>
      </c>
      <c r="C24" s="687" t="s">
        <v>954</v>
      </c>
      <c r="D24" s="700" t="s">
        <v>810</v>
      </c>
      <c r="E24" s="701" t="s">
        <v>950</v>
      </c>
      <c r="F24" s="120">
        <v>60</v>
      </c>
      <c r="G24" s="702"/>
      <c r="H24" s="703"/>
      <c r="I24" s="685"/>
      <c r="J24" s="727" t="s">
        <v>4369</v>
      </c>
      <c r="K24" s="727"/>
      <c r="L24" s="727"/>
      <c r="M24" s="727"/>
      <c r="N24" s="95" t="s">
        <v>329</v>
      </c>
      <c r="O24" s="96"/>
    </row>
    <row r="25" spans="1:16" ht="11.25" customHeight="1" x14ac:dyDescent="0.2">
      <c r="F25" s="348"/>
      <c r="G25" s="348"/>
      <c r="H25" s="348"/>
      <c r="I25" s="348"/>
      <c r="N25" s="95"/>
      <c r="O25" s="96"/>
    </row>
    <row r="26" spans="1:16" ht="12.75" customHeight="1" x14ac:dyDescent="0.2">
      <c r="A26" s="1642" t="s">
        <v>1505</v>
      </c>
      <c r="B26" s="1642"/>
      <c r="C26" s="1642"/>
      <c r="D26" s="1642"/>
      <c r="E26" s="1642"/>
      <c r="F26" s="1642"/>
      <c r="G26" s="1642"/>
      <c r="H26" s="1642"/>
      <c r="I26" s="1642"/>
      <c r="J26" s="349"/>
      <c r="K26" s="349"/>
      <c r="L26" s="349"/>
      <c r="M26" s="349"/>
      <c r="N26" s="350" t="s">
        <v>8</v>
      </c>
      <c r="O26" s="96"/>
    </row>
    <row r="27" spans="1:16" ht="15" customHeight="1" x14ac:dyDescent="0.2">
      <c r="A27" s="1576" t="s">
        <v>2</v>
      </c>
      <c r="B27" s="1576" t="s">
        <v>3</v>
      </c>
      <c r="C27" s="1576"/>
      <c r="D27" s="1576" t="s">
        <v>4</v>
      </c>
      <c r="E27" s="1576" t="s">
        <v>5</v>
      </c>
      <c r="F27" s="1576" t="s">
        <v>6</v>
      </c>
      <c r="G27" s="1576"/>
      <c r="H27" s="1576"/>
      <c r="I27" s="1576" t="s">
        <v>7</v>
      </c>
      <c r="J27" s="727"/>
      <c r="K27" s="727"/>
      <c r="L27" s="727"/>
      <c r="M27" s="727"/>
      <c r="N27" s="95"/>
      <c r="O27" s="96"/>
    </row>
    <row r="28" spans="1:16" ht="6.75" customHeight="1" x14ac:dyDescent="0.2">
      <c r="A28" s="1576"/>
      <c r="B28" s="1576"/>
      <c r="C28" s="1576"/>
      <c r="D28" s="1576"/>
      <c r="E28" s="1576"/>
      <c r="F28" s="1576"/>
      <c r="G28" s="1576"/>
      <c r="H28" s="1576"/>
      <c r="I28" s="1576"/>
      <c r="J28" s="727"/>
      <c r="K28" s="727"/>
      <c r="L28" s="727"/>
      <c r="M28" s="727"/>
      <c r="N28" s="95"/>
      <c r="O28" s="96"/>
    </row>
    <row r="29" spans="1:16" ht="11.25" customHeight="1" x14ac:dyDescent="0.2">
      <c r="A29" s="1576"/>
      <c r="B29" s="1576"/>
      <c r="C29" s="1576"/>
      <c r="D29" s="1576"/>
      <c r="E29" s="1576"/>
      <c r="F29" s="1576">
        <v>2017</v>
      </c>
      <c r="G29" s="1576">
        <v>2018</v>
      </c>
      <c r="H29" s="1576">
        <v>2019</v>
      </c>
      <c r="I29" s="1576"/>
      <c r="J29" s="727"/>
      <c r="K29" s="727"/>
      <c r="L29" s="727"/>
      <c r="M29" s="727"/>
      <c r="N29" s="95"/>
      <c r="O29" s="96"/>
    </row>
    <row r="30" spans="1:16" ht="3.75" customHeight="1" x14ac:dyDescent="0.2">
      <c r="A30" s="1576"/>
      <c r="B30" s="1576"/>
      <c r="C30" s="1576"/>
      <c r="D30" s="1576"/>
      <c r="E30" s="1576"/>
      <c r="F30" s="1576"/>
      <c r="G30" s="1576"/>
      <c r="H30" s="1576"/>
      <c r="I30" s="1576"/>
      <c r="J30" s="727"/>
      <c r="K30" s="727"/>
      <c r="L30" s="727"/>
      <c r="M30" s="727"/>
      <c r="N30" s="95"/>
      <c r="O30" s="96"/>
    </row>
    <row r="31" spans="1:16" ht="13.5" customHeight="1" x14ac:dyDescent="0.2">
      <c r="A31" s="811">
        <v>1</v>
      </c>
      <c r="B31" s="1576">
        <v>2</v>
      </c>
      <c r="C31" s="1576"/>
      <c r="D31" s="811">
        <v>3</v>
      </c>
      <c r="E31" s="811">
        <v>4</v>
      </c>
      <c r="F31" s="811">
        <v>5</v>
      </c>
      <c r="G31" s="811">
        <v>6</v>
      </c>
      <c r="H31" s="811">
        <v>7</v>
      </c>
      <c r="I31" s="811">
        <v>8</v>
      </c>
      <c r="J31" s="727"/>
      <c r="K31" s="727"/>
      <c r="L31" s="727"/>
      <c r="M31" s="727"/>
      <c r="N31" s="95"/>
      <c r="O31" s="96"/>
    </row>
    <row r="32" spans="1:16" ht="12.75" customHeight="1" x14ac:dyDescent="0.2">
      <c r="A32" s="1818" t="s">
        <v>1508</v>
      </c>
      <c r="B32" s="1818"/>
      <c r="C32" s="1818"/>
      <c r="D32" s="1818"/>
      <c r="E32" s="1818"/>
      <c r="F32" s="1818"/>
      <c r="G32" s="1818"/>
      <c r="H32" s="1818"/>
      <c r="I32" s="1818"/>
      <c r="J32" s="254"/>
      <c r="K32" s="254"/>
      <c r="L32" s="254"/>
      <c r="M32" s="254"/>
      <c r="N32" s="95"/>
      <c r="O32" s="96"/>
    </row>
    <row r="33" spans="1:18" ht="63" customHeight="1" x14ac:dyDescent="0.2">
      <c r="A33" s="834" t="s">
        <v>1509</v>
      </c>
      <c r="B33" s="811" t="s">
        <v>4370</v>
      </c>
      <c r="C33" s="596" t="s">
        <v>4371</v>
      </c>
      <c r="D33" s="811" t="s">
        <v>810</v>
      </c>
      <c r="E33" s="811" t="s">
        <v>972</v>
      </c>
      <c r="F33" s="811">
        <v>515</v>
      </c>
      <c r="G33" s="114"/>
      <c r="H33" s="114"/>
      <c r="I33" s="114"/>
      <c r="J33" s="790" t="s">
        <v>4372</v>
      </c>
      <c r="K33" s="790"/>
      <c r="L33" s="790"/>
      <c r="M33" s="790"/>
      <c r="N33" s="95"/>
      <c r="O33" s="96"/>
    </row>
    <row r="34" spans="1:18" ht="103.5" customHeight="1" x14ac:dyDescent="0.2">
      <c r="A34" s="821" t="s">
        <v>1546</v>
      </c>
      <c r="B34" s="761" t="s">
        <v>4373</v>
      </c>
      <c r="C34" s="840" t="s">
        <v>4374</v>
      </c>
      <c r="D34" s="761" t="s">
        <v>810</v>
      </c>
      <c r="E34" s="761" t="s">
        <v>972</v>
      </c>
      <c r="F34" s="761">
        <v>412</v>
      </c>
      <c r="G34" s="696"/>
      <c r="H34" s="696"/>
      <c r="I34" s="696"/>
      <c r="J34" s="790" t="s">
        <v>4375</v>
      </c>
      <c r="K34" s="790"/>
      <c r="L34" s="790"/>
      <c r="M34" s="790"/>
      <c r="N34" s="95"/>
      <c r="O34" s="96"/>
    </row>
    <row r="35" spans="1:18" ht="88.5" customHeight="1" x14ac:dyDescent="0.2">
      <c r="A35" s="826" t="s">
        <v>1564</v>
      </c>
      <c r="B35" s="806" t="s">
        <v>4376</v>
      </c>
      <c r="C35" s="497" t="s">
        <v>4377</v>
      </c>
      <c r="D35" s="806" t="s">
        <v>810</v>
      </c>
      <c r="E35" s="806" t="s">
        <v>972</v>
      </c>
      <c r="F35" s="806">
        <v>412</v>
      </c>
      <c r="G35" s="796"/>
      <c r="H35" s="796"/>
      <c r="I35" s="796"/>
      <c r="J35" s="790" t="s">
        <v>4375</v>
      </c>
      <c r="K35" s="790"/>
      <c r="L35" s="790"/>
      <c r="M35" s="790"/>
      <c r="N35" s="95"/>
      <c r="O35" s="96"/>
    </row>
    <row r="36" spans="1:18" ht="81" customHeight="1" x14ac:dyDescent="0.2">
      <c r="A36" s="826" t="s">
        <v>1566</v>
      </c>
      <c r="B36" s="806" t="s">
        <v>4378</v>
      </c>
      <c r="C36" s="497" t="s">
        <v>4379</v>
      </c>
      <c r="D36" s="806" t="s">
        <v>810</v>
      </c>
      <c r="E36" s="806" t="s">
        <v>972</v>
      </c>
      <c r="F36" s="806">
        <v>412</v>
      </c>
      <c r="G36" s="796"/>
      <c r="H36" s="796"/>
      <c r="I36" s="796"/>
      <c r="J36" s="790" t="s">
        <v>4375</v>
      </c>
      <c r="K36" s="790"/>
      <c r="L36" s="790"/>
      <c r="M36" s="790"/>
      <c r="N36" s="95"/>
      <c r="O36" s="96"/>
    </row>
    <row r="37" spans="1:18" ht="78" customHeight="1" x14ac:dyDescent="0.2">
      <c r="A37" s="826" t="s">
        <v>1567</v>
      </c>
      <c r="B37" s="806" t="s">
        <v>4380</v>
      </c>
      <c r="C37" s="497" t="s">
        <v>4381</v>
      </c>
      <c r="D37" s="806" t="s">
        <v>810</v>
      </c>
      <c r="E37" s="806" t="s">
        <v>972</v>
      </c>
      <c r="F37" s="806">
        <v>412</v>
      </c>
      <c r="G37" s="796"/>
      <c r="H37" s="796"/>
      <c r="I37" s="796"/>
      <c r="J37" s="790" t="s">
        <v>4375</v>
      </c>
      <c r="K37" s="790"/>
      <c r="L37" s="790"/>
      <c r="M37" s="790"/>
      <c r="N37" s="95"/>
      <c r="O37" s="96"/>
    </row>
    <row r="38" spans="1:18" s="464" customFormat="1" ht="76.5" customHeight="1" x14ac:dyDescent="0.2">
      <c r="A38" s="826" t="s">
        <v>1568</v>
      </c>
      <c r="B38" s="806" t="s">
        <v>4382</v>
      </c>
      <c r="C38" s="497" t="s">
        <v>4383</v>
      </c>
      <c r="D38" s="806" t="s">
        <v>810</v>
      </c>
      <c r="E38" s="806" t="s">
        <v>972</v>
      </c>
      <c r="F38" s="806">
        <v>412</v>
      </c>
      <c r="G38" s="796"/>
      <c r="H38" s="796"/>
      <c r="I38" s="796"/>
      <c r="J38" s="790" t="s">
        <v>4375</v>
      </c>
      <c r="K38" s="790"/>
      <c r="L38" s="790"/>
      <c r="M38" s="790"/>
      <c r="N38" s="465"/>
    </row>
    <row r="39" spans="1:18" ht="57.75" customHeight="1" x14ac:dyDescent="0.2">
      <c r="A39" s="826" t="s">
        <v>1573</v>
      </c>
      <c r="B39" s="806" t="s">
        <v>4385</v>
      </c>
      <c r="C39" s="497" t="s">
        <v>4384</v>
      </c>
      <c r="D39" s="806" t="s">
        <v>810</v>
      </c>
      <c r="E39" s="806" t="s">
        <v>972</v>
      </c>
      <c r="F39" s="806">
        <v>30</v>
      </c>
      <c r="G39" s="796"/>
      <c r="H39" s="796"/>
      <c r="I39" s="796"/>
      <c r="J39" s="790" t="s">
        <v>4386</v>
      </c>
      <c r="K39" s="790"/>
      <c r="L39" s="790"/>
      <c r="M39" s="790"/>
      <c r="N39" s="95"/>
      <c r="O39" s="96"/>
    </row>
    <row r="40" spans="1:18" ht="61.5" customHeight="1" x14ac:dyDescent="0.2">
      <c r="A40" s="209" t="s">
        <v>1579</v>
      </c>
      <c r="B40" s="806" t="s">
        <v>4387</v>
      </c>
      <c r="C40" s="497" t="s">
        <v>4388</v>
      </c>
      <c r="D40" s="806" t="s">
        <v>810</v>
      </c>
      <c r="E40" s="806" t="s">
        <v>972</v>
      </c>
      <c r="F40" s="806">
        <v>412</v>
      </c>
      <c r="G40" s="796"/>
      <c r="H40" s="796"/>
      <c r="I40" s="796"/>
      <c r="J40" s="790" t="s">
        <v>4375</v>
      </c>
      <c r="K40" s="790"/>
      <c r="L40" s="790"/>
      <c r="M40" s="790"/>
      <c r="N40" s="95"/>
      <c r="O40" s="96"/>
    </row>
    <row r="41" spans="1:18" ht="84" customHeight="1" x14ac:dyDescent="0.2">
      <c r="A41" s="826" t="s">
        <v>1581</v>
      </c>
      <c r="B41" s="806" t="s">
        <v>4389</v>
      </c>
      <c r="C41" s="497" t="s">
        <v>4390</v>
      </c>
      <c r="D41" s="806" t="s">
        <v>810</v>
      </c>
      <c r="E41" s="806" t="s">
        <v>972</v>
      </c>
      <c r="F41" s="806">
        <v>412</v>
      </c>
      <c r="G41" s="796"/>
      <c r="H41" s="796"/>
      <c r="I41" s="796"/>
      <c r="J41" s="790" t="s">
        <v>4375</v>
      </c>
      <c r="K41" s="790"/>
      <c r="L41" s="790"/>
      <c r="M41" s="790"/>
      <c r="N41" s="95"/>
      <c r="O41" s="96"/>
    </row>
    <row r="42" spans="1:18" s="464" customFormat="1" ht="69.75" customHeight="1" x14ac:dyDescent="0.2">
      <c r="A42" s="826" t="s">
        <v>1582</v>
      </c>
      <c r="B42" s="806" t="s">
        <v>4391</v>
      </c>
      <c r="C42" s="497" t="s">
        <v>4392</v>
      </c>
      <c r="D42" s="806" t="s">
        <v>810</v>
      </c>
      <c r="E42" s="806" t="s">
        <v>972</v>
      </c>
      <c r="F42" s="806">
        <v>30</v>
      </c>
      <c r="G42" s="796"/>
      <c r="H42" s="796"/>
      <c r="I42" s="796"/>
      <c r="J42" s="790" t="s">
        <v>4393</v>
      </c>
      <c r="K42" s="790"/>
      <c r="L42" s="790"/>
      <c r="M42" s="790"/>
      <c r="N42" s="465"/>
    </row>
    <row r="43" spans="1:18" ht="80.25" customHeight="1" x14ac:dyDescent="0.2">
      <c r="A43" s="826" t="s">
        <v>1583</v>
      </c>
      <c r="B43" s="806" t="s">
        <v>4394</v>
      </c>
      <c r="C43" s="497" t="s">
        <v>4395</v>
      </c>
      <c r="D43" s="806" t="s">
        <v>810</v>
      </c>
      <c r="E43" s="806" t="s">
        <v>972</v>
      </c>
      <c r="F43" s="806">
        <v>30</v>
      </c>
      <c r="G43" s="796"/>
      <c r="H43" s="796"/>
      <c r="I43" s="796"/>
      <c r="J43" s="790" t="s">
        <v>4396</v>
      </c>
      <c r="K43" s="790"/>
      <c r="L43" s="790"/>
      <c r="M43" s="790"/>
      <c r="N43" s="95"/>
      <c r="O43" s="96"/>
    </row>
    <row r="44" spans="1:18" ht="106.5" customHeight="1" x14ac:dyDescent="0.2">
      <c r="A44" s="209" t="s">
        <v>1584</v>
      </c>
      <c r="B44" s="826" t="s">
        <v>3549</v>
      </c>
      <c r="C44" s="209" t="s">
        <v>4397</v>
      </c>
      <c r="D44" s="806" t="s">
        <v>275</v>
      </c>
      <c r="E44" s="806" t="s">
        <v>972</v>
      </c>
      <c r="F44" s="796">
        <v>510</v>
      </c>
      <c r="G44" s="796"/>
      <c r="H44" s="796"/>
      <c r="I44" s="796"/>
      <c r="J44" s="790" t="s">
        <v>3551</v>
      </c>
      <c r="K44" s="790" t="s">
        <v>4398</v>
      </c>
      <c r="L44" s="790"/>
      <c r="M44" s="790"/>
      <c r="N44" s="95"/>
      <c r="O44" s="96"/>
    </row>
    <row r="45" spans="1:18" ht="90.75" customHeight="1" x14ac:dyDescent="0.2">
      <c r="A45" s="826" t="s">
        <v>1593</v>
      </c>
      <c r="B45" s="806" t="s">
        <v>4399</v>
      </c>
      <c r="C45" s="497" t="s">
        <v>4400</v>
      </c>
      <c r="D45" s="806" t="s">
        <v>810</v>
      </c>
      <c r="E45" s="806" t="s">
        <v>972</v>
      </c>
      <c r="F45" s="806">
        <v>412</v>
      </c>
      <c r="G45" s="796"/>
      <c r="H45" s="796"/>
      <c r="I45" s="796"/>
      <c r="J45" s="790" t="s">
        <v>4401</v>
      </c>
      <c r="K45" s="790"/>
      <c r="L45" s="790"/>
      <c r="M45" s="790"/>
      <c r="N45" s="95"/>
      <c r="O45" s="96"/>
    </row>
    <row r="46" spans="1:18" s="464" customFormat="1" ht="117.75" customHeight="1" x14ac:dyDescent="0.2">
      <c r="A46" s="209" t="s">
        <v>2847</v>
      </c>
      <c r="B46" s="826" t="s">
        <v>2852</v>
      </c>
      <c r="C46" s="209" t="s">
        <v>1153</v>
      </c>
      <c r="D46" s="806" t="s">
        <v>810</v>
      </c>
      <c r="E46" s="806" t="s">
        <v>972</v>
      </c>
      <c r="F46" s="796">
        <v>7108</v>
      </c>
      <c r="G46" s="344"/>
      <c r="H46" s="344"/>
      <c r="I46" s="344"/>
      <c r="J46" s="790" t="s">
        <v>4032</v>
      </c>
      <c r="K46" s="790" t="s">
        <v>4402</v>
      </c>
      <c r="L46" s="790"/>
      <c r="M46" s="790"/>
      <c r="N46" s="465" t="s">
        <v>973</v>
      </c>
    </row>
    <row r="47" spans="1:18" ht="108.75" customHeight="1" x14ac:dyDescent="0.2">
      <c r="A47" s="826" t="s">
        <v>2858</v>
      </c>
      <c r="B47" s="806" t="s">
        <v>4403</v>
      </c>
      <c r="C47" s="497" t="s">
        <v>4404</v>
      </c>
      <c r="D47" s="806" t="s">
        <v>810</v>
      </c>
      <c r="E47" s="806" t="s">
        <v>972</v>
      </c>
      <c r="F47" s="806">
        <v>515</v>
      </c>
      <c r="G47" s="344"/>
      <c r="H47" s="344"/>
      <c r="I47" s="344"/>
      <c r="J47" s="790" t="s">
        <v>4405</v>
      </c>
      <c r="K47" s="790"/>
      <c r="L47" s="790"/>
      <c r="M47" s="790"/>
      <c r="N47" s="95"/>
      <c r="O47" s="96"/>
    </row>
    <row r="48" spans="1:18" s="464" customFormat="1" ht="69" customHeight="1" x14ac:dyDescent="0.2">
      <c r="A48" s="1816" t="s">
        <v>4406</v>
      </c>
      <c r="B48" s="806" t="s">
        <v>4407</v>
      </c>
      <c r="C48" s="497" t="s">
        <v>4244</v>
      </c>
      <c r="D48" s="806" t="s">
        <v>275</v>
      </c>
      <c r="E48" s="806" t="s">
        <v>972</v>
      </c>
      <c r="F48" s="806">
        <v>412</v>
      </c>
      <c r="G48" s="344"/>
      <c r="H48" s="344"/>
      <c r="I48" s="344"/>
      <c r="J48" s="790" t="s">
        <v>4408</v>
      </c>
      <c r="K48" s="790"/>
      <c r="L48" s="790"/>
      <c r="M48" s="790"/>
      <c r="N48" s="465"/>
      <c r="O48" s="841"/>
      <c r="P48" s="841"/>
      <c r="Q48" s="841"/>
      <c r="R48" s="841"/>
    </row>
    <row r="49" spans="1:35" s="464" customFormat="1" ht="69" customHeight="1" x14ac:dyDescent="0.2">
      <c r="A49" s="1817"/>
      <c r="B49" s="806" t="s">
        <v>4409</v>
      </c>
      <c r="C49" s="497" t="s">
        <v>4246</v>
      </c>
      <c r="D49" s="806" t="s">
        <v>810</v>
      </c>
      <c r="E49" s="806" t="s">
        <v>972</v>
      </c>
      <c r="F49" s="806">
        <v>30</v>
      </c>
      <c r="G49" s="344"/>
      <c r="H49" s="344"/>
      <c r="I49" s="344"/>
      <c r="J49" s="790" t="s">
        <v>4410</v>
      </c>
      <c r="K49" s="790"/>
      <c r="L49" s="790"/>
      <c r="M49" s="790"/>
      <c r="N49" s="465"/>
      <c r="O49" s="841"/>
      <c r="P49" s="841"/>
      <c r="Q49" s="841"/>
      <c r="R49" s="841"/>
    </row>
    <row r="50" spans="1:35" s="464" customFormat="1" ht="69" customHeight="1" x14ac:dyDescent="0.2">
      <c r="A50" s="1816" t="s">
        <v>4414</v>
      </c>
      <c r="B50" s="806" t="s">
        <v>4415</v>
      </c>
      <c r="C50" s="497" t="s">
        <v>4411</v>
      </c>
      <c r="D50" s="806" t="s">
        <v>810</v>
      </c>
      <c r="E50" s="806" t="s">
        <v>972</v>
      </c>
      <c r="F50" s="806">
        <v>412</v>
      </c>
      <c r="G50" s="344"/>
      <c r="H50" s="344"/>
      <c r="I50" s="344"/>
      <c r="J50" s="790" t="s">
        <v>4408</v>
      </c>
      <c r="K50" s="790"/>
      <c r="L50" s="790"/>
      <c r="M50" s="790"/>
      <c r="N50" s="465"/>
      <c r="O50" s="841"/>
      <c r="P50" s="841"/>
      <c r="Q50" s="841"/>
      <c r="R50" s="841"/>
    </row>
    <row r="51" spans="1:35" s="464" customFormat="1" ht="69" customHeight="1" x14ac:dyDescent="0.2">
      <c r="A51" s="1817"/>
      <c r="B51" s="806" t="s">
        <v>4412</v>
      </c>
      <c r="C51" s="497" t="s">
        <v>4413</v>
      </c>
      <c r="D51" s="806" t="s">
        <v>810</v>
      </c>
      <c r="E51" s="806" t="s">
        <v>972</v>
      </c>
      <c r="F51" s="806">
        <v>30</v>
      </c>
      <c r="G51" s="344"/>
      <c r="H51" s="344"/>
      <c r="I51" s="344"/>
      <c r="J51" s="790" t="s">
        <v>4410</v>
      </c>
      <c r="K51" s="790"/>
      <c r="L51" s="790"/>
      <c r="M51" s="790"/>
      <c r="N51" s="465"/>
      <c r="O51" s="841"/>
      <c r="P51" s="841"/>
      <c r="Q51" s="841"/>
      <c r="R51" s="841"/>
    </row>
    <row r="52" spans="1:35" s="464" customFormat="1" ht="69" customHeight="1" x14ac:dyDescent="0.2">
      <c r="A52" s="1816" t="s">
        <v>4416</v>
      </c>
      <c r="B52" s="806" t="s">
        <v>4417</v>
      </c>
      <c r="C52" s="497" t="s">
        <v>4418</v>
      </c>
      <c r="D52" s="806" t="s">
        <v>275</v>
      </c>
      <c r="E52" s="806" t="s">
        <v>972</v>
      </c>
      <c r="F52" s="806">
        <v>412</v>
      </c>
      <c r="G52" s="344"/>
      <c r="H52" s="344"/>
      <c r="I52" s="344"/>
      <c r="J52" s="790" t="s">
        <v>4408</v>
      </c>
      <c r="K52" s="790"/>
      <c r="L52" s="790"/>
      <c r="M52" s="790"/>
      <c r="N52" s="465"/>
      <c r="O52" s="841"/>
      <c r="P52" s="841"/>
      <c r="Q52" s="841"/>
      <c r="R52" s="841"/>
    </row>
    <row r="53" spans="1:35" s="464" customFormat="1" ht="69" customHeight="1" x14ac:dyDescent="0.2">
      <c r="A53" s="1817"/>
      <c r="B53" s="806" t="s">
        <v>4419</v>
      </c>
      <c r="C53" s="497" t="s">
        <v>4420</v>
      </c>
      <c r="D53" s="806" t="s">
        <v>810</v>
      </c>
      <c r="E53" s="806" t="s">
        <v>972</v>
      </c>
      <c r="F53" s="806">
        <v>30</v>
      </c>
      <c r="G53" s="344"/>
      <c r="H53" s="344"/>
      <c r="I53" s="344"/>
      <c r="J53" s="790" t="s">
        <v>4410</v>
      </c>
      <c r="K53" s="790"/>
      <c r="L53" s="790"/>
      <c r="M53" s="790"/>
      <c r="N53" s="465"/>
      <c r="O53" s="841"/>
      <c r="P53" s="841"/>
      <c r="Q53" s="841"/>
      <c r="R53" s="841"/>
    </row>
    <row r="54" spans="1:35" s="464" customFormat="1" ht="69" customHeight="1" x14ac:dyDescent="0.2">
      <c r="A54" s="727"/>
      <c r="B54" s="727"/>
      <c r="C54" s="762"/>
      <c r="D54" s="587"/>
      <c r="E54" s="587"/>
      <c r="F54" s="610"/>
      <c r="G54" s="541"/>
      <c r="H54" s="541"/>
      <c r="I54" s="541"/>
      <c r="J54" s="790"/>
      <c r="K54" s="790"/>
      <c r="L54" s="790"/>
      <c r="M54" s="790"/>
      <c r="N54" s="465"/>
      <c r="O54" s="841"/>
      <c r="P54" s="841"/>
      <c r="Q54" s="841"/>
      <c r="R54" s="841"/>
    </row>
    <row r="55" spans="1:35" ht="11.25" customHeight="1" x14ac:dyDescent="0.2">
      <c r="A55" s="128"/>
      <c r="B55" s="128"/>
      <c r="C55" s="128"/>
      <c r="D55" s="128"/>
      <c r="E55" s="128"/>
      <c r="F55" s="395"/>
      <c r="G55" s="395"/>
      <c r="H55" s="395"/>
      <c r="I55" s="395"/>
      <c r="J55" s="396"/>
      <c r="K55" s="396"/>
      <c r="L55" s="396"/>
      <c r="M55" s="396"/>
      <c r="N55" s="95"/>
      <c r="O55" s="96"/>
    </row>
    <row r="56" spans="1:35" ht="18" customHeight="1" x14ac:dyDescent="0.2">
      <c r="F56" s="277"/>
      <c r="G56" s="277"/>
      <c r="H56" s="277"/>
      <c r="I56" s="277"/>
      <c r="J56" s="567"/>
      <c r="K56" s="567"/>
      <c r="L56" s="567"/>
      <c r="M56" s="567"/>
      <c r="P56" s="128"/>
      <c r="Q56" s="128"/>
      <c r="R56" s="128"/>
      <c r="S56" s="128"/>
      <c r="T56" s="128"/>
      <c r="U56" s="128"/>
      <c r="V56" s="128"/>
      <c r="W56" s="128"/>
      <c r="X56" s="128"/>
      <c r="Y56" s="128"/>
      <c r="Z56" s="128"/>
      <c r="AA56" s="128"/>
      <c r="AB56" s="128"/>
      <c r="AC56" s="128"/>
      <c r="AD56" s="128"/>
      <c r="AE56" s="128"/>
      <c r="AF56" s="128"/>
      <c r="AG56" s="128"/>
      <c r="AH56" s="128"/>
      <c r="AI56" s="128"/>
    </row>
    <row r="57" spans="1:35" x14ac:dyDescent="0.2">
      <c r="P57" s="128"/>
      <c r="Q57" s="128"/>
      <c r="R57" s="128"/>
      <c r="S57" s="128"/>
      <c r="T57" s="128"/>
      <c r="U57" s="128"/>
      <c r="V57" s="128"/>
      <c r="W57" s="128"/>
      <c r="X57" s="128"/>
      <c r="Y57" s="128"/>
      <c r="Z57" s="128"/>
      <c r="AA57" s="128"/>
      <c r="AB57" s="128"/>
      <c r="AC57" s="128"/>
      <c r="AD57" s="128"/>
      <c r="AE57" s="128"/>
      <c r="AF57" s="128"/>
      <c r="AG57" s="128"/>
      <c r="AH57" s="128"/>
      <c r="AI57" s="128"/>
    </row>
    <row r="58" spans="1:35" x14ac:dyDescent="0.2">
      <c r="P58" s="128"/>
      <c r="Q58" s="128"/>
      <c r="R58" s="128"/>
      <c r="S58" s="128"/>
      <c r="T58" s="128"/>
      <c r="U58" s="128"/>
      <c r="V58" s="128"/>
      <c r="W58" s="128"/>
      <c r="X58" s="128"/>
      <c r="Y58" s="128"/>
      <c r="Z58" s="128"/>
      <c r="AA58" s="128"/>
      <c r="AB58" s="128"/>
      <c r="AC58" s="128"/>
      <c r="AD58" s="128"/>
      <c r="AE58" s="128"/>
      <c r="AF58" s="128"/>
      <c r="AG58" s="128"/>
      <c r="AH58" s="128"/>
      <c r="AI58" s="128"/>
    </row>
    <row r="59" spans="1:35" x14ac:dyDescent="0.2">
      <c r="P59" s="128"/>
      <c r="Q59" s="128"/>
      <c r="R59" s="128"/>
      <c r="S59" s="128"/>
      <c r="T59" s="128"/>
      <c r="U59" s="128"/>
      <c r="V59" s="128"/>
      <c r="W59" s="128"/>
      <c r="X59" s="128"/>
      <c r="Y59" s="128"/>
      <c r="Z59" s="128"/>
      <c r="AA59" s="128"/>
      <c r="AB59" s="128"/>
      <c r="AC59" s="128"/>
      <c r="AD59" s="128"/>
      <c r="AE59" s="128"/>
      <c r="AF59" s="128"/>
      <c r="AG59" s="128"/>
      <c r="AH59" s="128"/>
      <c r="AI59" s="128"/>
    </row>
    <row r="60" spans="1:35" x14ac:dyDescent="0.2">
      <c r="P60" s="128"/>
      <c r="Q60" s="128"/>
      <c r="R60" s="128"/>
      <c r="S60" s="128"/>
      <c r="T60" s="128"/>
      <c r="U60" s="128"/>
      <c r="V60" s="128"/>
      <c r="W60" s="128"/>
      <c r="X60" s="128"/>
      <c r="Y60" s="128"/>
      <c r="Z60" s="128"/>
      <c r="AA60" s="128"/>
      <c r="AB60" s="128"/>
      <c r="AC60" s="128"/>
      <c r="AD60" s="128"/>
      <c r="AE60" s="128"/>
      <c r="AF60" s="128"/>
      <c r="AG60" s="128"/>
      <c r="AH60" s="128"/>
      <c r="AI60" s="128"/>
    </row>
    <row r="61" spans="1:35" x14ac:dyDescent="0.2">
      <c r="P61" s="128"/>
      <c r="Q61" s="128"/>
      <c r="R61" s="128"/>
      <c r="S61" s="128"/>
      <c r="T61" s="128"/>
      <c r="U61" s="128"/>
      <c r="V61" s="128"/>
      <c r="W61" s="128"/>
      <c r="X61" s="128"/>
      <c r="Y61" s="128"/>
      <c r="Z61" s="128"/>
      <c r="AA61" s="128"/>
      <c r="AB61" s="128"/>
      <c r="AC61" s="128"/>
      <c r="AD61" s="128"/>
      <c r="AE61" s="128"/>
      <c r="AF61" s="128"/>
      <c r="AG61" s="128"/>
      <c r="AH61" s="128"/>
      <c r="AI61" s="128"/>
    </row>
  </sheetData>
  <autoFilter ref="E1:E61"/>
  <mergeCells count="34">
    <mergeCell ref="A50:A51"/>
    <mergeCell ref="A52:A53"/>
    <mergeCell ref="A32:I32"/>
    <mergeCell ref="I27:I30"/>
    <mergeCell ref="F29:F30"/>
    <mergeCell ref="G29:G30"/>
    <mergeCell ref="H29:H30"/>
    <mergeCell ref="B31:C31"/>
    <mergeCell ref="A27:A30"/>
    <mergeCell ref="B27:C30"/>
    <mergeCell ref="D27:D30"/>
    <mergeCell ref="E27:E30"/>
    <mergeCell ref="F27:H28"/>
    <mergeCell ref="G13:G14"/>
    <mergeCell ref="H13:H14"/>
    <mergeCell ref="A17:A19"/>
    <mergeCell ref="A20:A21"/>
    <mergeCell ref="A48:A49"/>
    <mergeCell ref="A26:I26"/>
    <mergeCell ref="A22:I22"/>
    <mergeCell ref="B15:C15"/>
    <mergeCell ref="A16:I16"/>
    <mergeCell ref="A11:A14"/>
    <mergeCell ref="B11:C14"/>
    <mergeCell ref="D11:D14"/>
    <mergeCell ref="E11:E14"/>
    <mergeCell ref="F11:H12"/>
    <mergeCell ref="I11:I14"/>
    <mergeCell ref="F13:F14"/>
    <mergeCell ref="A9:I9"/>
    <mergeCell ref="H2:I4"/>
    <mergeCell ref="A6:I6"/>
    <mergeCell ref="A7:I7"/>
    <mergeCell ref="A8:N8"/>
  </mergeCells>
  <pageMargins left="0.70866141732283472" right="0.70866141732283472" top="0.74803149606299213" bottom="0.74803149606299213" header="0.31496062992125984" footer="0.31496062992125984"/>
  <pageSetup paperSize="9" scale="89" fitToHeight="0" orientation="landscape" r:id="rId1"/>
  <rowBreaks count="2" manualBreakCount="2">
    <brk id="45" max="13" man="1"/>
    <brk id="5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25</vt:i4>
      </vt:variant>
    </vt:vector>
  </HeadingPairs>
  <TitlesOfParts>
    <vt:vector size="51" baseType="lpstr">
      <vt:lpstr>Загальна форма</vt:lpstr>
      <vt:lpstr>від 15.03.2017 № 2-1797</vt:lpstr>
      <vt:lpstr>від 19.04.2017 № 2-1967</vt:lpstr>
      <vt:lpstr>від 07.06.2017 № 2-2182</vt:lpstr>
      <vt:lpstr>від 27.06.2017 № 2-2221</vt:lpstr>
      <vt:lpstr>від 13.07.2017 № 2-2297</vt:lpstr>
      <vt:lpstr>від 10.08.2017 № 2-2320</vt:lpstr>
      <vt:lpstr>від 05.10.2017 № 2-2378</vt:lpstr>
      <vt:lpstr>від 11.10.2017 № 2-2397</vt:lpstr>
      <vt:lpstr>від 10.11.2017 № 2-2570</vt:lpstr>
      <vt:lpstr>від 12.12.2017 № 2-2815</vt:lpstr>
      <vt:lpstr>від 17.01.2018 № 2-2868</vt:lpstr>
      <vt:lpstr>від 20.03.2018 № 2-3167</vt:lpstr>
      <vt:lpstr>від 17.05.2018 № 2-3386</vt:lpstr>
      <vt:lpstr>від 12.06.2018 № 2-3392</vt:lpstr>
      <vt:lpstr>від 22.08.2018 № 2-3442</vt:lpstr>
      <vt:lpstr>від 17.12.2018 № 2-3725</vt:lpstr>
      <vt:lpstr>від 05.03.2019 № 2-4027</vt:lpstr>
      <vt:lpstr>від 21.03.2019 № 2-4176</vt:lpstr>
      <vt:lpstr>від 08.04.2019 № 2-4280</vt:lpstr>
      <vt:lpstr>від 25.04.2019 № 2-4285</vt:lpstr>
      <vt:lpstr>від 04.06.2019 № 2-4682</vt:lpstr>
      <vt:lpstr>від 22.08.2019 № 2-4722</vt:lpstr>
      <vt:lpstr>від 04.10.2019 № 2-5314</vt:lpstr>
      <vt:lpstr>від 15.10.2019 № 2-5347</vt:lpstr>
      <vt:lpstr>від 13.12.2019 № 2-5361</vt:lpstr>
      <vt:lpstr>'від 04.06.2019 № 2-4682'!Область_печати</vt:lpstr>
      <vt:lpstr>'від 04.10.2019 № 2-5314'!Область_печати</vt:lpstr>
      <vt:lpstr>'від 05.03.2019 № 2-4027'!Область_печати</vt:lpstr>
      <vt:lpstr>'від 05.10.2017 № 2-2378'!Область_печати</vt:lpstr>
      <vt:lpstr>'від 07.06.2017 № 2-2182'!Область_печати</vt:lpstr>
      <vt:lpstr>'від 08.04.2019 № 2-4280'!Область_печати</vt:lpstr>
      <vt:lpstr>'від 10.08.2017 № 2-2320'!Область_печати</vt:lpstr>
      <vt:lpstr>'від 10.11.2017 № 2-2570'!Область_печати</vt:lpstr>
      <vt:lpstr>'від 11.10.2017 № 2-2397'!Область_печати</vt:lpstr>
      <vt:lpstr>'від 12.06.2018 № 2-3392'!Область_печати</vt:lpstr>
      <vt:lpstr>'від 12.12.2017 № 2-2815'!Область_печати</vt:lpstr>
      <vt:lpstr>'від 13.07.2017 № 2-2297'!Область_печати</vt:lpstr>
      <vt:lpstr>'від 13.12.2019 № 2-5361'!Область_печати</vt:lpstr>
      <vt:lpstr>'від 15.03.2017 № 2-1797'!Область_печати</vt:lpstr>
      <vt:lpstr>'від 15.10.2019 № 2-5347'!Область_печати</vt:lpstr>
      <vt:lpstr>'від 17.01.2018 № 2-2868'!Область_печати</vt:lpstr>
      <vt:lpstr>'від 17.05.2018 № 2-3386'!Область_печати</vt:lpstr>
      <vt:lpstr>'від 17.12.2018 № 2-3725'!Область_печати</vt:lpstr>
      <vt:lpstr>'від 20.03.2018 № 2-3167'!Область_печати</vt:lpstr>
      <vt:lpstr>'від 21.03.2019 № 2-4176'!Область_печати</vt:lpstr>
      <vt:lpstr>'від 22.08.2018 № 2-3442'!Область_печати</vt:lpstr>
      <vt:lpstr>'від 22.08.2019 № 2-4722'!Область_печати</vt:lpstr>
      <vt:lpstr>'від 25.04.2019 № 2-4285'!Область_печати</vt:lpstr>
      <vt:lpstr>'від 27.06.2017 № 2-2221'!Область_печати</vt:lpstr>
      <vt:lpstr>'Загальна форма'!Область_печати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Короткошей Леся</dc:creator>
  <cp:lastModifiedBy>Авраменко Мар'яна</cp:lastModifiedBy>
  <cp:lastPrinted>2019-09-03T06:45:47Z</cp:lastPrinted>
  <dcterms:created xsi:type="dcterms:W3CDTF">2017-01-26T07:33:40Z</dcterms:created>
  <dcterms:modified xsi:type="dcterms:W3CDTF">2019-12-20T12:43:23Z</dcterms:modified>
</cp:coreProperties>
</file>